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ton\Documents\everton3x.github.io\doarp\"/>
    </mc:Choice>
  </mc:AlternateContent>
  <xr:revisionPtr revIDLastSave="0" documentId="13_ncr:1_{09B08F31-BC82-4A44-B8FF-5BF99F2B1C70}" xr6:coauthVersionLast="47" xr6:coauthVersionMax="47" xr10:uidLastSave="{00000000-0000-0000-0000-000000000000}"/>
  <bookViews>
    <workbookView xWindow="-120" yWindow="-120" windowWidth="29040" windowHeight="15720" firstSheet="2" activeTab="7" xr2:uid="{511DEDF4-EBF0-4F67-9AA9-3B551264094E}"/>
  </bookViews>
  <sheets>
    <sheet name="BAL_REC" sheetId="3" r:id="rId1"/>
    <sheet name="BAL_DESP" sheetId="5" r:id="rId2"/>
    <sheet name="BAL_VER" sheetId="7" r:id="rId3"/>
    <sheet name="Parâmetros" sheetId="1" r:id="rId4"/>
    <sheet name="Origens" sheetId="4" r:id="rId5"/>
    <sheet name="Disponível" sheetId="8" r:id="rId6"/>
    <sheet name="Transferências" sheetId="10" r:id="rId7"/>
    <sheet name="DOARP" sheetId="2" r:id="rId8"/>
    <sheet name="Testes" sheetId="9" r:id="rId9"/>
  </sheets>
  <definedNames>
    <definedName name="_xlnm.Print_Area" localSheetId="7">DOARP!$C$4:$G$60</definedName>
    <definedName name="param1AssinaturaCargo">Parâmetros!$C$6</definedName>
    <definedName name="param1AssinaturaDocumento">Parâmetros!$C$7</definedName>
    <definedName name="param1AssinaturaNome">Parâmetros!$C$5</definedName>
    <definedName name="param2AssinaturaCargo">Parâmetros!$C$9</definedName>
    <definedName name="param2AssinaturaDocumento">Parâmetros!$C$10</definedName>
    <definedName name="param2AssinaturaNome">Parâmetros!$C$8</definedName>
    <definedName name="paramArredondamento">Parâmetros!$C$11</definedName>
    <definedName name="paramDataBase">Parâmetros!$C$4</definedName>
    <definedName name="paramEnte">Parâmetros!$C$3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C41" i="2"/>
  <c r="C40" i="2"/>
  <c r="C39" i="2"/>
  <c r="D34" i="2"/>
  <c r="D33" i="2"/>
  <c r="C6" i="9"/>
  <c r="G22" i="2"/>
  <c r="C5" i="9"/>
  <c r="D23" i="2"/>
  <c r="J11" i="2"/>
  <c r="C31" i="4"/>
  <c r="C32" i="4"/>
  <c r="C33" i="4"/>
  <c r="C23" i="4"/>
  <c r="C24" i="4"/>
  <c r="C25" i="4"/>
  <c r="C26" i="4"/>
  <c r="C27" i="4"/>
  <c r="C28" i="4"/>
  <c r="C21" i="4"/>
  <c r="C20" i="4"/>
  <c r="D16" i="2" s="1"/>
  <c r="K16" i="2"/>
  <c r="G16" i="2" s="1"/>
  <c r="J16" i="2"/>
  <c r="D35" i="2" l="1"/>
  <c r="C2" i="10"/>
  <c r="G33" i="2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60" i="2"/>
  <c r="F58" i="2"/>
  <c r="F57" i="2"/>
  <c r="F56" i="2"/>
  <c r="C58" i="2"/>
  <c r="C57" i="2"/>
  <c r="C56" i="2"/>
  <c r="K23" i="2"/>
  <c r="J23" i="2"/>
  <c r="J21" i="2"/>
  <c r="K20" i="2"/>
  <c r="J20" i="2"/>
  <c r="K19" i="2"/>
  <c r="J19" i="2"/>
  <c r="K18" i="2"/>
  <c r="J18" i="2"/>
  <c r="G18" i="2" s="1"/>
  <c r="K17" i="2"/>
  <c r="J17" i="2"/>
  <c r="K15" i="2"/>
  <c r="J15" i="2"/>
  <c r="K14" i="2"/>
  <c r="J14" i="2"/>
  <c r="K13" i="2"/>
  <c r="J13" i="2"/>
  <c r="K12" i="2"/>
  <c r="J12" i="2"/>
  <c r="K11" i="2"/>
  <c r="G11" i="2" s="1"/>
  <c r="J10" i="2"/>
  <c r="G10" i="2" s="1"/>
  <c r="C11" i="8"/>
  <c r="D11" i="8"/>
  <c r="C10" i="8"/>
  <c r="D10" i="8"/>
  <c r="C9" i="8"/>
  <c r="D9" i="8"/>
  <c r="C8" i="8"/>
  <c r="D8" i="8"/>
  <c r="C7" i="8"/>
  <c r="D7" i="8"/>
  <c r="C6" i="8"/>
  <c r="D6" i="8"/>
  <c r="C5" i="8"/>
  <c r="D5" i="8"/>
  <c r="D2" i="8"/>
  <c r="G29" i="2" s="1"/>
  <c r="D3" i="8"/>
  <c r="D4" i="8"/>
  <c r="C2" i="8"/>
  <c r="D29" i="2" s="1"/>
  <c r="C3" i="8"/>
  <c r="C4" i="8"/>
  <c r="D30" i="2" s="1"/>
  <c r="C15" i="4"/>
  <c r="C18" i="4"/>
  <c r="C48" i="4"/>
  <c r="C19" i="4"/>
  <c r="C13" i="4"/>
  <c r="C14" i="4"/>
  <c r="C12" i="4"/>
  <c r="C41" i="4"/>
  <c r="C42" i="4"/>
  <c r="C43" i="4"/>
  <c r="C44" i="4"/>
  <c r="C45" i="4"/>
  <c r="C34" i="4"/>
  <c r="C29" i="4"/>
  <c r="C17" i="4"/>
  <c r="C37" i="4"/>
  <c r="C38" i="4"/>
  <c r="C39" i="4"/>
  <c r="C40" i="4"/>
  <c r="C22" i="4"/>
  <c r="D18" i="2" s="1"/>
  <c r="C30" i="4"/>
  <c r="C35" i="4"/>
  <c r="C36" i="4"/>
  <c r="C46" i="4"/>
  <c r="D22" i="2" s="1"/>
  <c r="C47" i="4"/>
  <c r="C16" i="4"/>
  <c r="C11" i="4"/>
  <c r="C10" i="4"/>
  <c r="C9" i="4"/>
  <c r="C8" i="4"/>
  <c r="C7" i="4"/>
  <c r="C6" i="4"/>
  <c r="C5" i="4"/>
  <c r="C4" i="4"/>
  <c r="D12" i="2" s="1"/>
  <c r="C3" i="4"/>
  <c r="C2" i="4"/>
  <c r="D11" i="2" s="1"/>
  <c r="F28" i="2"/>
  <c r="C28" i="2"/>
  <c r="C6" i="2"/>
  <c r="C4" i="2"/>
  <c r="G20" i="2" l="1"/>
  <c r="G12" i="2"/>
  <c r="G15" i="2"/>
  <c r="G19" i="2"/>
  <c r="G14" i="2"/>
  <c r="D21" i="2"/>
  <c r="G35" i="2"/>
  <c r="D14" i="2"/>
  <c r="D19" i="2"/>
  <c r="G30" i="2"/>
  <c r="G28" i="2" s="1"/>
  <c r="C4" i="9" s="1"/>
  <c r="G23" i="2"/>
  <c r="G34" i="2"/>
  <c r="D15" i="2"/>
  <c r="D20" i="2"/>
  <c r="C38" i="2" s="1"/>
  <c r="D13" i="2"/>
  <c r="G13" i="2"/>
  <c r="G17" i="2"/>
  <c r="D32" i="2"/>
  <c r="D28" i="2"/>
  <c r="G32" i="2" l="1"/>
  <c r="G21" i="2"/>
  <c r="G24" i="2" s="1"/>
  <c r="D6" i="9" s="1"/>
  <c r="E6" i="9" s="1"/>
  <c r="D10" i="2"/>
  <c r="D17" i="2"/>
  <c r="D24" i="2" s="1"/>
  <c r="G25" i="2" l="1"/>
  <c r="F25" i="2" s="1"/>
  <c r="D25" i="2"/>
  <c r="C25" i="2" s="1"/>
  <c r="D5" i="9"/>
  <c r="E5" i="9" s="1"/>
  <c r="D4" i="9"/>
  <c r="E4" i="9" s="1"/>
</calcChain>
</file>

<file path=xl/sharedStrings.xml><?xml version="1.0" encoding="utf-8"?>
<sst xmlns="http://schemas.openxmlformats.org/spreadsheetml/2006/main" count="20424" uniqueCount="3772">
  <si>
    <t>Parâmetro</t>
  </si>
  <si>
    <t>Valor</t>
  </si>
  <si>
    <t>Ente</t>
  </si>
  <si>
    <t>Município de Independência / RS</t>
  </si>
  <si>
    <t>Data-base</t>
  </si>
  <si>
    <t>1ª assinatura: nome</t>
  </si>
  <si>
    <t>1ª assinatura: cargo</t>
  </si>
  <si>
    <t>1ª assinatura: documento</t>
  </si>
  <si>
    <t>2ª assinatura: nome</t>
  </si>
  <si>
    <t>2ª assinatura: cargo</t>
  </si>
  <si>
    <t>2ª assinatura: documento</t>
  </si>
  <si>
    <t>EVERTON DA ROSA</t>
  </si>
  <si>
    <t>Contador</t>
  </si>
  <si>
    <t>CRC RS-076592/O-3</t>
  </si>
  <si>
    <t>JOÃO EDÉCIO GRAEF</t>
  </si>
  <si>
    <t>Prefeito Municipal</t>
  </si>
  <si>
    <t>CPF 189.955.190-53</t>
  </si>
  <si>
    <t>DEMONSTRATIVO DAS ORIGENS E APLICAÇÕES DE RECURSOS PÚBLICOS</t>
  </si>
  <si>
    <t>ORIGENS DOS RECURSOS</t>
  </si>
  <si>
    <t>APLICAÇÃO DOS RECURSOS</t>
  </si>
  <si>
    <t>Arrecadação própria</t>
  </si>
  <si>
    <t>Impostos, Taxas e Contribuições</t>
  </si>
  <si>
    <t>Exploração do patrimônio público</t>
  </si>
  <si>
    <t>Exploração comercial, industrial e agropecuária</t>
  </si>
  <si>
    <t>Rendas financeiras</t>
  </si>
  <si>
    <t>Outras receitas diretamente arrecadadas</t>
  </si>
  <si>
    <t>Transferências recebidas</t>
  </si>
  <si>
    <t>da União</t>
  </si>
  <si>
    <t>do Estado</t>
  </si>
  <si>
    <t>do Fundeb</t>
  </si>
  <si>
    <t>de outras origens</t>
  </si>
  <si>
    <t>Alienação do patrimônio público</t>
  </si>
  <si>
    <t>Empréstimos e financiamentos</t>
  </si>
  <si>
    <t>ARRECADADO</t>
  </si>
  <si>
    <t>TOTAL</t>
  </si>
  <si>
    <t>Administração</t>
  </si>
  <si>
    <t>Legislativo</t>
  </si>
  <si>
    <t>Saúde</t>
  </si>
  <si>
    <t>Educação</t>
  </si>
  <si>
    <t>Agricultura</t>
  </si>
  <si>
    <t>Juros e Amortização da Dívida</t>
  </si>
  <si>
    <t>Precatórios, RPV e outras sentenças judiciais</t>
  </si>
  <si>
    <t>Assistência Social</t>
  </si>
  <si>
    <t>Previdência Social</t>
  </si>
  <si>
    <t>Urbanismo</t>
  </si>
  <si>
    <t>Outras áreas de atuação</t>
  </si>
  <si>
    <t>Saneamento</t>
  </si>
  <si>
    <t>Transporte</t>
  </si>
  <si>
    <t>RECURSOS DISPONÍVEIS</t>
  </si>
  <si>
    <t>não vinculado</t>
  </si>
  <si>
    <t>vinculado</t>
  </si>
  <si>
    <t>codigo_receita</t>
  </si>
  <si>
    <t>orgao</t>
  </si>
  <si>
    <t>uniorcam</t>
  </si>
  <si>
    <t>receita_orcada</t>
  </si>
  <si>
    <t>receita_realizada</t>
  </si>
  <si>
    <t>especificacao_receita</t>
  </si>
  <si>
    <t>tipo_nivel_receita</t>
  </si>
  <si>
    <t>numero_nivel_receita</t>
  </si>
  <si>
    <t>caracteristica_peculiar_receita</t>
  </si>
  <si>
    <t>previsao_atualizada</t>
  </si>
  <si>
    <t>indicador_exercicio_fonte_recurso</t>
  </si>
  <si>
    <t>fonte_recurso</t>
  </si>
  <si>
    <t>codigo_acompanhamento_orcamentario</t>
  </si>
  <si>
    <t>cnpj</t>
  </si>
  <si>
    <t>data_inicial</t>
  </si>
  <si>
    <t>data_final</t>
  </si>
  <si>
    <t>data_geracao</t>
  </si>
  <si>
    <t>receita_a_arrecadar</t>
  </si>
  <si>
    <t>valor_atualizacao</t>
  </si>
  <si>
    <t>receita_base</t>
  </si>
  <si>
    <t>filtro</t>
  </si>
  <si>
    <t>filtro_base</t>
  </si>
  <si>
    <t>classe_receita</t>
  </si>
  <si>
    <t>tipo_receita</t>
  </si>
  <si>
    <t>entidade</t>
  </si>
  <si>
    <t>100000000000000</t>
  </si>
  <si>
    <t>Receitas Correntes</t>
  </si>
  <si>
    <t>S</t>
  </si>
  <si>
    <t>87612826000190</t>
  </si>
  <si>
    <t>1</t>
  </si>
  <si>
    <t>normal</t>
  </si>
  <si>
    <t>0</t>
  </si>
  <si>
    <t>pm</t>
  </si>
  <si>
    <t>110000000000000</t>
  </si>
  <si>
    <t>Impostos, Taxas e Contribuicoes de Melhoria</t>
  </si>
  <si>
    <t>11</t>
  </si>
  <si>
    <t>111000000000000</t>
  </si>
  <si>
    <t>Impostos</t>
  </si>
  <si>
    <t>111</t>
  </si>
  <si>
    <t>111200000000000</t>
  </si>
  <si>
    <t>Impostos sobre o Patrimonio</t>
  </si>
  <si>
    <t>1112</t>
  </si>
  <si>
    <t>111250000000000</t>
  </si>
  <si>
    <t>Imposto sobre a Propriedade Predial e Territorial Urbana</t>
  </si>
  <si>
    <t>11125</t>
  </si>
  <si>
    <t>111250010000000</t>
  </si>
  <si>
    <t>Imposto sobre a Propriedade Predial e Territorial Urbana  - PRINCIPAL</t>
  </si>
  <si>
    <t>A</t>
  </si>
  <si>
    <t>11125001</t>
  </si>
  <si>
    <t>111250020000000</t>
  </si>
  <si>
    <t>Imposto sobre a Propriedade Predial e Territorial Urbana - MULTAS E JUROS DE MORA</t>
  </si>
  <si>
    <t>11125002</t>
  </si>
  <si>
    <t>2</t>
  </si>
  <si>
    <t>111250030000000</t>
  </si>
  <si>
    <t>Imposto sobre a Propriedade Predial e Territorial Urbana - DIVIDA ATIVA</t>
  </si>
  <si>
    <t>11125003</t>
  </si>
  <si>
    <t>3</t>
  </si>
  <si>
    <t>111250040000000</t>
  </si>
  <si>
    <t>Imposto sobre a Propriedade Predial e Territorial Urbana - MULTAS E JUROS DE MORA DIVIDA ATIVA</t>
  </si>
  <si>
    <t>11125004</t>
  </si>
  <si>
    <t>4</t>
  </si>
  <si>
    <t>111253000000000</t>
  </si>
  <si>
    <t>Impostos sobre Transmissao Inter Vivos de Bens Imoveis e de Direitos Reais sobre Imoveis</t>
  </si>
  <si>
    <t>111253</t>
  </si>
  <si>
    <t>111253010000000</t>
  </si>
  <si>
    <t>Impostos sobre Transmissao Inter Vivos de Bens Imoveis e de Direitos Reais sobre Imoveis - PRINCIPAL</t>
  </si>
  <si>
    <t>11125301</t>
  </si>
  <si>
    <t>111300000000000</t>
  </si>
  <si>
    <t>Impostos sobre a Renda e Proventos de Qualquer Natureza</t>
  </si>
  <si>
    <t>1113</t>
  </si>
  <si>
    <t>111303000000000</t>
  </si>
  <si>
    <t>Imposto sobre a Renda - Retido na Fonte</t>
  </si>
  <si>
    <t>111303</t>
  </si>
  <si>
    <t>111303100000000</t>
  </si>
  <si>
    <t>Imposto sobre a Renda - Retido na Fonte - Trabalho</t>
  </si>
  <si>
    <t>1113031</t>
  </si>
  <si>
    <t>111303110000000</t>
  </si>
  <si>
    <t>Imposto sobre a Renda - Retido na Fonte - Trabalho - PRINCIPAL</t>
  </si>
  <si>
    <t>11130311</t>
  </si>
  <si>
    <t>111303110100000</t>
  </si>
  <si>
    <t>IRRF SOBRE RENDIMENTOS DO TRABALHO - PREFEITURA</t>
  </si>
  <si>
    <t>1113031101</t>
  </si>
  <si>
    <t>111303110200000</t>
  </si>
  <si>
    <t>IRRF SOBRE RENDIMENTOS DO TRABALHO - CAMARA</t>
  </si>
  <si>
    <t>1113031102</t>
  </si>
  <si>
    <t>111303110300000</t>
  </si>
  <si>
    <t>IRRF SOBRE RENDIMENTOS DO TRABALHO - RPPS</t>
  </si>
  <si>
    <t>1113031103</t>
  </si>
  <si>
    <t>111303400000000</t>
  </si>
  <si>
    <t>Imposto sobre a Renda - Retido na Fonte - Outros Rendimentos</t>
  </si>
  <si>
    <t>1113034</t>
  </si>
  <si>
    <t>111303410000000</t>
  </si>
  <si>
    <t>Imposto sobre a Renda - Retido na Fonte - Outros Rendimentos - PRINCIPAL</t>
  </si>
  <si>
    <t>11130341</t>
  </si>
  <si>
    <t>111303410100000</t>
  </si>
  <si>
    <t>IRRF SOBRE OUTROS RENDIMENTOS - PREFEITURA</t>
  </si>
  <si>
    <t>1113034101</t>
  </si>
  <si>
    <t>111303410200000</t>
  </si>
  <si>
    <t>IRRF SOBRE OUTROS RENDIMENTOS - CAMARA</t>
  </si>
  <si>
    <t>1113034102</t>
  </si>
  <si>
    <t>111303410300000</t>
  </si>
  <si>
    <t>IRRF SOBRE OUTROS RENDIMENTOS - RPPS</t>
  </si>
  <si>
    <t>1113034103</t>
  </si>
  <si>
    <t>111400000000000</t>
  </si>
  <si>
    <t>Impostos sobre a Producao e Circulacao de Mercadorias e Servicos</t>
  </si>
  <si>
    <t>1114</t>
  </si>
  <si>
    <t>111451000000000</t>
  </si>
  <si>
    <t>Impostos sobre Servicos</t>
  </si>
  <si>
    <t>111451</t>
  </si>
  <si>
    <t>111451100000000</t>
  </si>
  <si>
    <t>Imposto sobre Servicos de Qualquer Natureza - ISSQN</t>
  </si>
  <si>
    <t>1114511</t>
  </si>
  <si>
    <t>111451110000000</t>
  </si>
  <si>
    <t>Imposto sobre Servicos de Qualquer Natureza - ISSQN - PRINCIPAL</t>
  </si>
  <si>
    <t>11145111</t>
  </si>
  <si>
    <t>111451120000000</t>
  </si>
  <si>
    <t>Imposto sobre Servicos de Qualquer Natureza - ISSQN - MULTAS E JUROS DE MORA</t>
  </si>
  <si>
    <t>11145112</t>
  </si>
  <si>
    <t>111451130000000</t>
  </si>
  <si>
    <t>Imposto sobre Servicos de Qualquer Natureza - ISSQN  - DIVIDA ATIVA</t>
  </si>
  <si>
    <t>11145113</t>
  </si>
  <si>
    <t>111451140000000</t>
  </si>
  <si>
    <t>Imposto sobre Servicos de Qualquer Natureza - ISSQN - MULTAS E JUROS DE MORA DIVIDA ATIVA</t>
  </si>
  <si>
    <t>11145114</t>
  </si>
  <si>
    <t>112000000000000</t>
  </si>
  <si>
    <t>Taxas</t>
  </si>
  <si>
    <t>112</t>
  </si>
  <si>
    <t>112100000000000</t>
  </si>
  <si>
    <t>Taxas pelo Exercicio do Poder de Policia</t>
  </si>
  <si>
    <t>1121</t>
  </si>
  <si>
    <t>112101000000000</t>
  </si>
  <si>
    <t>Taxas de Inspecao, Controle e Fiscalizacao</t>
  </si>
  <si>
    <t>112101</t>
  </si>
  <si>
    <t>112101010000000</t>
  </si>
  <si>
    <t>Taxas de Inspecao, Controle e Fiscalizacao - PRINCIPAL</t>
  </si>
  <si>
    <t>11210101</t>
  </si>
  <si>
    <t>112101010100000</t>
  </si>
  <si>
    <t>Taxa De Vistoria - Principal</t>
  </si>
  <si>
    <t>1121010101</t>
  </si>
  <si>
    <t>112101010200000</t>
  </si>
  <si>
    <t>Taxa De Aprovacao De Loteamento/Fracionamento - Principal</t>
  </si>
  <si>
    <t>1121010102</t>
  </si>
  <si>
    <t>112101010300000</t>
  </si>
  <si>
    <t>Taxa De Aprovacao De Projetos De Construcao Civil - Principal</t>
  </si>
  <si>
    <t>1121010103</t>
  </si>
  <si>
    <t>112101010400000</t>
  </si>
  <si>
    <t>Taxa De Licenca Ambiental - Principal</t>
  </si>
  <si>
    <t>1121010104</t>
  </si>
  <si>
    <t>112101010500000</t>
  </si>
  <si>
    <t>Taxa De Expediente - Principal</t>
  </si>
  <si>
    <t>1121010105</t>
  </si>
  <si>
    <t>112101010600000</t>
  </si>
  <si>
    <t>Alvara De Licenca E Localizacao - Principal</t>
  </si>
  <si>
    <t>1121010106</t>
  </si>
  <si>
    <t>112101030000000</t>
  </si>
  <si>
    <t>Taxas de Inspecao, Controle e Fiscalizacao - DIVIDA ATIVA</t>
  </si>
  <si>
    <t>11210103</t>
  </si>
  <si>
    <t>112101030100000</t>
  </si>
  <si>
    <t>Taxa De Vistoria - Divida Ativa</t>
  </si>
  <si>
    <t>1121010301</t>
  </si>
  <si>
    <t>112101030500000</t>
  </si>
  <si>
    <t>Taxa De Expediente - Divida Ativa</t>
  </si>
  <si>
    <t>1121010305</t>
  </si>
  <si>
    <t>112101030600000</t>
  </si>
  <si>
    <t>Alvara De Licenca E Localizacao - Divida Ativa</t>
  </si>
  <si>
    <t>1121010306</t>
  </si>
  <si>
    <t>112101040000000</t>
  </si>
  <si>
    <t>Taxas de Inspecao, Controle e Fiscalizacao - MULTAS E JUROS DE MORA DIVIDA ATIVA</t>
  </si>
  <si>
    <t>11210104</t>
  </si>
  <si>
    <t>112101040100000</t>
  </si>
  <si>
    <t>Taxa De Vistoria - Multa E Juros De Mora Da Divida Ativa</t>
  </si>
  <si>
    <t>1121010401</t>
  </si>
  <si>
    <t>112101040500000</t>
  </si>
  <si>
    <t>Taxa De Expediente - Multa E Juros De Mora Da Divida Ativa</t>
  </si>
  <si>
    <t>1121010405</t>
  </si>
  <si>
    <t>112101040600000</t>
  </si>
  <si>
    <t>Alvara De Licenca E Localizacao - Multa E Juros De Mora Da Divida Ativa</t>
  </si>
  <si>
    <t>1121010406</t>
  </si>
  <si>
    <t>112150000000000</t>
  </si>
  <si>
    <t>Taxa de Fiscalizacao de Vigilancia Sanitaria</t>
  </si>
  <si>
    <t>11215</t>
  </si>
  <si>
    <t>112150010000000</t>
  </si>
  <si>
    <t>Taxa de Fiscalizacao de Vigilancia Sanitaria - PRINCIPAL</t>
  </si>
  <si>
    <t>11215001</t>
  </si>
  <si>
    <t>112150030000000</t>
  </si>
  <si>
    <t>Taxa de Fiscalizacao de Vigilancia Sanitaria - DIVIDA ATIVA</t>
  </si>
  <si>
    <t>11215003</t>
  </si>
  <si>
    <t>112150040000000</t>
  </si>
  <si>
    <t>Taxa de Fiscalizacao de Vigilancia Sanitaria - MULTAS E JUROS DE MORA DIVIDA ATIVA</t>
  </si>
  <si>
    <t>11215004</t>
  </si>
  <si>
    <t>112200000000000</t>
  </si>
  <si>
    <t>Taxas pela Prestacao de Servicos</t>
  </si>
  <si>
    <t>1122</t>
  </si>
  <si>
    <t>112201000000000</t>
  </si>
  <si>
    <t>Taxas pela Prestacao de Servicos em Geral</t>
  </si>
  <si>
    <t>112201</t>
  </si>
  <si>
    <t>112201010000000</t>
  </si>
  <si>
    <t>Taxas pela Prestacao de Servicos em Geral - PRINCIPAL</t>
  </si>
  <si>
    <t>11220101</t>
  </si>
  <si>
    <t>112201010100000</t>
  </si>
  <si>
    <t>Taxa De Coleta De Lixo - Principal</t>
  </si>
  <si>
    <t>1122010101</t>
  </si>
  <si>
    <t>112201030000000</t>
  </si>
  <si>
    <t>Taxas pela Prestacao de Servicos em Geral - DIVIDA ATIVA</t>
  </si>
  <si>
    <t>11220103</t>
  </si>
  <si>
    <t>112201030100000</t>
  </si>
  <si>
    <t>Taxa De Coleta De Lixo - Divida Ativa</t>
  </si>
  <si>
    <t>1122010301</t>
  </si>
  <si>
    <t>112201040000000</t>
  </si>
  <si>
    <t>Taxas pela Prestacao de Servicos em Geral - MULTAS E JUROS DE MORA DIVIDA ATIVA</t>
  </si>
  <si>
    <t>11220104</t>
  </si>
  <si>
    <t>112201040100000</t>
  </si>
  <si>
    <t>Taxa De Coleta De Lixo - Multa E Juros De Mora Da Divida Ativa</t>
  </si>
  <si>
    <t>1122010401</t>
  </si>
  <si>
    <t>120000000000000</t>
  </si>
  <si>
    <t>Contribuicoes</t>
  </si>
  <si>
    <t>12</t>
  </si>
  <si>
    <t>121000000000000</t>
  </si>
  <si>
    <t>Contribuicoes Sociais</t>
  </si>
  <si>
    <t>121</t>
  </si>
  <si>
    <t>121500000000000</t>
  </si>
  <si>
    <t>Contribuicoes para  Regimes Proprios de Previdencia e Sistema de Protecao Social</t>
  </si>
  <si>
    <t>1215</t>
  </si>
  <si>
    <t>121501000000000</t>
  </si>
  <si>
    <t>Contribuicao do Servidor Civil</t>
  </si>
  <si>
    <t>121501</t>
  </si>
  <si>
    <t>121501100000000</t>
  </si>
  <si>
    <t>Contribuicao do Servidor Civil Ativo</t>
  </si>
  <si>
    <t>1215011</t>
  </si>
  <si>
    <t>121501110000000</t>
  </si>
  <si>
    <t>Contribuicao do Servidor Civil Ativo - PRINCIPAL</t>
  </si>
  <si>
    <t>12150111</t>
  </si>
  <si>
    <t>fpsm</t>
  </si>
  <si>
    <t>121501200000000</t>
  </si>
  <si>
    <t>Contribuicao do Servidor Civil Inativo</t>
  </si>
  <si>
    <t>1215012</t>
  </si>
  <si>
    <t>121501210000000</t>
  </si>
  <si>
    <t>Contribuicao do Servidor Civil Inativo - PRINCIPAL</t>
  </si>
  <si>
    <t>12150121</t>
  </si>
  <si>
    <t>121501300000000</t>
  </si>
  <si>
    <t>Contribuicao do Servidor Civil - Pensionistas</t>
  </si>
  <si>
    <t>1215013</t>
  </si>
  <si>
    <t>121501310000000</t>
  </si>
  <si>
    <t>Contribuicao do Servidor Civil - Pensionistas - PRINCIPAL</t>
  </si>
  <si>
    <t>12150131</t>
  </si>
  <si>
    <t>124000000000000</t>
  </si>
  <si>
    <t>Contribuicao para o Custeio do Servico de Iluminacao Publica</t>
  </si>
  <si>
    <t>124</t>
  </si>
  <si>
    <t>124100000000000</t>
  </si>
  <si>
    <t>1241</t>
  </si>
  <si>
    <t>124150000000000</t>
  </si>
  <si>
    <t>12415</t>
  </si>
  <si>
    <t>124150010000000</t>
  </si>
  <si>
    <t>Contribuicao para o Custeio do Servico de Iluminacao Publica - PRINCIPAL</t>
  </si>
  <si>
    <t>12415001</t>
  </si>
  <si>
    <t>130000000000000</t>
  </si>
  <si>
    <t>Receita Patrimonial</t>
  </si>
  <si>
    <t>13</t>
  </si>
  <si>
    <t>131000000000000</t>
  </si>
  <si>
    <t>Exploracao do Patrimonio Imobiliario do Estado</t>
  </si>
  <si>
    <t>131</t>
  </si>
  <si>
    <t>131100000000000</t>
  </si>
  <si>
    <t>1311</t>
  </si>
  <si>
    <t>131101000000000</t>
  </si>
  <si>
    <t>Alugueis, Arrendamentos, Foros, Laudemios, Tarifas de Ocupacao</t>
  </si>
  <si>
    <t>131101</t>
  </si>
  <si>
    <t>131101100000000</t>
  </si>
  <si>
    <t>Alugueis e Arrendamentos</t>
  </si>
  <si>
    <t>1311011</t>
  </si>
  <si>
    <t>131101110000000</t>
  </si>
  <si>
    <t>Alugueis e Arrendamentos - PRINCIPAL</t>
  </si>
  <si>
    <t>13110111</t>
  </si>
  <si>
    <t>132000000000000</t>
  </si>
  <si>
    <t>Valores Mobiliarios</t>
  </si>
  <si>
    <t>132</t>
  </si>
  <si>
    <t>132100000000000</t>
  </si>
  <si>
    <t>Juros e Correcoes Monetarias</t>
  </si>
  <si>
    <t>1321</t>
  </si>
  <si>
    <t>132101000000000</t>
  </si>
  <si>
    <t>Remuneracao de Depositos Bancarios</t>
  </si>
  <si>
    <t>132101</t>
  </si>
  <si>
    <t>132101010000000</t>
  </si>
  <si>
    <t>Remuneracao de Depositos Bancarios - PRINCIPAL</t>
  </si>
  <si>
    <t>13210101</t>
  </si>
  <si>
    <t>132101010100000</t>
  </si>
  <si>
    <t>Remuneracao de Depositos de Recursos Vinculados</t>
  </si>
  <si>
    <t>1321010101</t>
  </si>
  <si>
    <t>132101010102000</t>
  </si>
  <si>
    <t>Remuneracao de Depositos  Bancarios de Recursos Vinculados - FUNDEB</t>
  </si>
  <si>
    <t>132101010102</t>
  </si>
  <si>
    <t>132101010102010</t>
  </si>
  <si>
    <t>RENDIMENTOS DO FUNDEB - IMPOSTOS E TRANSFERENCIAS DE IMPOSTOS</t>
  </si>
  <si>
    <t>13210101010201</t>
  </si>
  <si>
    <t>132101010103000</t>
  </si>
  <si>
    <t>Remuneracao de Depositos  Bancarios de Recursos Vinculados - Fundo de Saude</t>
  </si>
  <si>
    <t>132101010103</t>
  </si>
  <si>
    <t>132101010103040</t>
  </si>
  <si>
    <t>Rendimentos Atencao Basica Federal Rv4500</t>
  </si>
  <si>
    <t>13210101010304</t>
  </si>
  <si>
    <t>132101010103060</t>
  </si>
  <si>
    <t>Rendimentos Assistencia Farmaceutica Ff Rv4503</t>
  </si>
  <si>
    <t>13210101010306</t>
  </si>
  <si>
    <t>132101010103090</t>
  </si>
  <si>
    <t>Rendimentos Farmacia Basica Fe Rv4050</t>
  </si>
  <si>
    <t>13210101010309</t>
  </si>
  <si>
    <t>132101010103150</t>
  </si>
  <si>
    <t>Rendimentos Organizacao Farmacia Custeio Rv4503</t>
  </si>
  <si>
    <t>13210101010315</t>
  </si>
  <si>
    <t>132101010103550</t>
  </si>
  <si>
    <t>Rend. Seg. Aliment. Nutric. Saude Implementacao Rv4505</t>
  </si>
  <si>
    <t>13210101010355</t>
  </si>
  <si>
    <t>132101010103580</t>
  </si>
  <si>
    <t>Rend. Covid-19 Saude Mental Port.Ses.506/2020 Rv4011</t>
  </si>
  <si>
    <t>13210101010358</t>
  </si>
  <si>
    <t>132101010103600</t>
  </si>
  <si>
    <t>Rend Estrut./Adeq. Assist. Odont. Aps Rv4505 Port Gm/Ms 3.473/2020</t>
  </si>
  <si>
    <t>1321010101036</t>
  </si>
  <si>
    <t>132101010103610</t>
  </si>
  <si>
    <t>Rend. Estrut. Atencao Basica Emenda 28620016 Port. Ms/Gm 961/2020 Rv4505</t>
  </si>
  <si>
    <t>13210101010361</t>
  </si>
  <si>
    <t>132101010103630</t>
  </si>
  <si>
    <t>Rend. Covid-19 Atecao Basica Port Ms/Gm 731/2021 Rv4500</t>
  </si>
  <si>
    <t>13210101010363</t>
  </si>
  <si>
    <t>132101010103640</t>
  </si>
  <si>
    <t>Rend. Covid-19 Atecao Basica Port Ms/Gm 894/2021 Rv4500</t>
  </si>
  <si>
    <t>13210101010364</t>
  </si>
  <si>
    <t>132101010103770</t>
  </si>
  <si>
    <t>Rend. Emenda Relator 81000293 Veiculo Rv 4505 Port1687</t>
  </si>
  <si>
    <t>13210101010377</t>
  </si>
  <si>
    <t>132101010103780</t>
  </si>
  <si>
    <t>Rend Equip. Odonto. Psf/Ubs Rede Bem Cuidar Port Ses/Rs 395/2022 Rv4293</t>
  </si>
  <si>
    <t>13210101010378</t>
  </si>
  <si>
    <t>132101010103790</t>
  </si>
  <si>
    <t>Rend. Emenda 81000312 Incremento Temporario Custeio Atencao Primaria</t>
  </si>
  <si>
    <t>13210101010379</t>
  </si>
  <si>
    <t>132101010103800</t>
  </si>
  <si>
    <t>Rend. Estrut. Rede Aps Port.2090 Emenda Relator</t>
  </si>
  <si>
    <t>1321010101038</t>
  </si>
  <si>
    <t>132101010107000</t>
  </si>
  <si>
    <t>Remuneracao de Depositos  Bancarios de Recursos Vinculados - Fundo Nacional de Assistencia Social - FNAS</t>
  </si>
  <si>
    <t>132101010107</t>
  </si>
  <si>
    <t>132101010107010</t>
  </si>
  <si>
    <t>Rendimentos PAIF - Psb Pbfi Fmas Rv1064</t>
  </si>
  <si>
    <t>13210101010701</t>
  </si>
  <si>
    <t>132101010107020</t>
  </si>
  <si>
    <t>Rendimentos SCFV - Psb Scfv Fmas Rv1021</t>
  </si>
  <si>
    <t>13210101010702</t>
  </si>
  <si>
    <t>132101010107040</t>
  </si>
  <si>
    <t>Rendimentos Gsuas Igd-Suas Fmas Rv1067</t>
  </si>
  <si>
    <t>13210101010704</t>
  </si>
  <si>
    <t>132101010107050</t>
  </si>
  <si>
    <t>Rendimentos Oasf/Feas Rv1103</t>
  </si>
  <si>
    <t>13210101010705</t>
  </si>
  <si>
    <t>132101010107080</t>
  </si>
  <si>
    <t>Rend. Covid-19/Suas Port Mc 751/2022 Rv1019</t>
  </si>
  <si>
    <t>13210101010708</t>
  </si>
  <si>
    <t>132101010107090</t>
  </si>
  <si>
    <t>Rend Igd/Auxilio Brasil Ff Rv1037</t>
  </si>
  <si>
    <t>13210101010709</t>
  </si>
  <si>
    <t>132101010107100</t>
  </si>
  <si>
    <t>Rend. Beneficios Eventuais Feas Rv1104</t>
  </si>
  <si>
    <t>1321010101071</t>
  </si>
  <si>
    <t>132101010108000</t>
  </si>
  <si>
    <t>Remuneracao de Depositos  Bancarios de Recursos Vinculados - Fundo Nacional de Desenvolvimento da Educacao - FNDE</t>
  </si>
  <si>
    <t>132101010108</t>
  </si>
  <si>
    <t>132101010108010</t>
  </si>
  <si>
    <t>Rendimentos Pnae</t>
  </si>
  <si>
    <t>13210101010801</t>
  </si>
  <si>
    <t>132101010108020</t>
  </si>
  <si>
    <t>Rendimentos Qse Rv1014</t>
  </si>
  <si>
    <t>13210101010802</t>
  </si>
  <si>
    <t>132101010108040</t>
  </si>
  <si>
    <t>Rend. Educ. Inf. Novas Turmas Rv1003</t>
  </si>
  <si>
    <t>13210101010804</t>
  </si>
  <si>
    <t>132101010199000</t>
  </si>
  <si>
    <t>Remuneracao de Outros Depositos  Bancarios de Recursos Vinculados</t>
  </si>
  <si>
    <t>132101010199</t>
  </si>
  <si>
    <t>132101010199010</t>
  </si>
  <si>
    <t>Rendimentos Fmdma Rv1005</t>
  </si>
  <si>
    <t>13210101019901</t>
  </si>
  <si>
    <t>132101010199040</t>
  </si>
  <si>
    <t>Rendimentos Ir Doacao Fundica Rv1050</t>
  </si>
  <si>
    <t>13210101019904</t>
  </si>
  <si>
    <t>132101010199110</t>
  </si>
  <si>
    <t>Rend. Pit Fe - Programa De Integracao Tributaria Rv1112</t>
  </si>
  <si>
    <t>13210101019911</t>
  </si>
  <si>
    <t>132101010199150</t>
  </si>
  <si>
    <t>REND. ESCAVACAO DE MICROACUDES - AVANCAR RS</t>
  </si>
  <si>
    <t>13210101019915</t>
  </si>
  <si>
    <t>132101010199200</t>
  </si>
  <si>
    <t>Rend. Pavimentacao Ecovilla Conv Fpe 456/2022 Fe</t>
  </si>
  <si>
    <t>1321010101992</t>
  </si>
  <si>
    <t>132101010199210</t>
  </si>
  <si>
    <t>Rend. Pavimenta Rs Fe Rv1212</t>
  </si>
  <si>
    <t>13210101019921</t>
  </si>
  <si>
    <t>132101010199220</t>
  </si>
  <si>
    <t>Rend. Contrapartida Pavimenta Rs Fe Rv1212</t>
  </si>
  <si>
    <t>13210101019922</t>
  </si>
  <si>
    <t>132101010199250</t>
  </si>
  <si>
    <t>Rend. Transf. Esp. Paviment Cidade-Budel-Alegria Emend Ind 36660001 Rv1028</t>
  </si>
  <si>
    <t>13210101019925</t>
  </si>
  <si>
    <t>132101010199260</t>
  </si>
  <si>
    <t>Rend. Transf. Esp. Pavim. Area Industrial Emenda Ind 41210001 Rv1030</t>
  </si>
  <si>
    <t>13210101019926</t>
  </si>
  <si>
    <t>132101010199280</t>
  </si>
  <si>
    <t>Rend. Equip. Patrulha Agricola Prop004861/2020Siconv Rv1211</t>
  </si>
  <si>
    <t>13210101019928</t>
  </si>
  <si>
    <t>132101010199290</t>
  </si>
  <si>
    <t>Rend. Contrap. Aplic Equip. Patrulha Agricola Prop004861/2020Siconv Rv1211</t>
  </si>
  <si>
    <t>13210101019929</t>
  </si>
  <si>
    <t>132101010199310</t>
  </si>
  <si>
    <t>REND. CONSTR. POCO TUBULAR PROFUNDO PROG. AVANCAR RS CONV.FPE2268/22</t>
  </si>
  <si>
    <t>13210101019931</t>
  </si>
  <si>
    <t>132101010199320</t>
  </si>
  <si>
    <t>Rend. CIP</t>
  </si>
  <si>
    <t>13210101019932</t>
  </si>
  <si>
    <t>132101010199330</t>
  </si>
  <si>
    <t>Rend. FEP</t>
  </si>
  <si>
    <t>13210101019933</t>
  </si>
  <si>
    <t>132101010199340</t>
  </si>
  <si>
    <t>Rend. Contrap. Poup. Equip. Patrulha Agricola Prop004861/2020Siconv Rv1211</t>
  </si>
  <si>
    <t>13210101019934</t>
  </si>
  <si>
    <t>132101010200000</t>
  </si>
  <si>
    <t>Remuneracao de Depositos de Recursos Nao Vinculados</t>
  </si>
  <si>
    <t>1321010102</t>
  </si>
  <si>
    <t>132101010299000</t>
  </si>
  <si>
    <t>Remuneracao de Outros Depositos  Bancarios de Recursos Nao Vinculados</t>
  </si>
  <si>
    <t>132101010299</t>
  </si>
  <si>
    <t>132101010299010</t>
  </si>
  <si>
    <t>Rendimentos Poder Executivo - BB</t>
  </si>
  <si>
    <t>13210101029901</t>
  </si>
  <si>
    <t>132101010299020</t>
  </si>
  <si>
    <t>Rendimentos Poder Executivo - Banrisul</t>
  </si>
  <si>
    <t>13210101029902</t>
  </si>
  <si>
    <t>132101010299050</t>
  </si>
  <si>
    <t>Rendimentos Poder Legislativo - Banrisul</t>
  </si>
  <si>
    <t>13210101029905</t>
  </si>
  <si>
    <t>132101010299070</t>
  </si>
  <si>
    <t>Rendimentos Poder Executivo - Sicredi</t>
  </si>
  <si>
    <t>13210101029907</t>
  </si>
  <si>
    <t>132101010299080</t>
  </si>
  <si>
    <t>REND. CONTRAP CONSTR. POCO TUBULAR PROFUNDO PROG. AVANCAR RS CONV.FPE2268/22</t>
  </si>
  <si>
    <t>13210101029908</t>
  </si>
  <si>
    <t>132101010299090</t>
  </si>
  <si>
    <t>REND. FR 501 SICREDI</t>
  </si>
  <si>
    <t>13210101029909</t>
  </si>
  <si>
    <t>132101010299100</t>
  </si>
  <si>
    <t>REND. FR501 BB</t>
  </si>
  <si>
    <t>1321010102991</t>
  </si>
  <si>
    <t>132101010299320</t>
  </si>
  <si>
    <t>Rend. Contrap. Pavimentacao Ecovilla Conv Fpe 456/2022 Fe</t>
  </si>
  <si>
    <t>13210101029932</t>
  </si>
  <si>
    <t>132104000000000</t>
  </si>
  <si>
    <t>Remuneracao dos Recursos do Regime Proprio de Previdencia Social - RPPS</t>
  </si>
  <si>
    <t>132104</t>
  </si>
  <si>
    <t>132104010000000</t>
  </si>
  <si>
    <t>13210401</t>
  </si>
  <si>
    <t>132104010100000</t>
  </si>
  <si>
    <t>FPSM CEF CAIXA BRASIL 2024 III TP RF</t>
  </si>
  <si>
    <t>1321040101</t>
  </si>
  <si>
    <t>132104010200000</t>
  </si>
  <si>
    <t>FPSM BB PREV RF IRF-M 1 TP</t>
  </si>
  <si>
    <t>1321040102</t>
  </si>
  <si>
    <t>132104010300000</t>
  </si>
  <si>
    <t>FPSM CAIXA FI BRASIL IDKA IPCA 2A TP RF LP</t>
  </si>
  <si>
    <t>1321040103</t>
  </si>
  <si>
    <t>132104010400000</t>
  </si>
  <si>
    <t>FPSM SICREDI  FI INSTITUCIONAL RF IRF-M LP</t>
  </si>
  <si>
    <t>1321040104</t>
  </si>
  <si>
    <t>132104010500000</t>
  </si>
  <si>
    <t>FPSM SICREDI FIC INSTITUCIONAL RF IMA-B</t>
  </si>
  <si>
    <t>1321040105</t>
  </si>
  <si>
    <t>132104010600000</t>
  </si>
  <si>
    <t>FPSM BB PREVID RF IMA-B 5 LP</t>
  </si>
  <si>
    <t>1321040106</t>
  </si>
  <si>
    <t>132104010700000</t>
  </si>
  <si>
    <t>FPSM BB PREV. RF IDKA2 TP</t>
  </si>
  <si>
    <t>1321040107</t>
  </si>
  <si>
    <t>132104010800000</t>
  </si>
  <si>
    <t>FPSM BB PREVID RF REFERENCIADO DI LP PERFIL</t>
  </si>
  <si>
    <t>1321040108</t>
  </si>
  <si>
    <t>132104010900000</t>
  </si>
  <si>
    <t>REND TX ADM RPPS FPSM MOV 0050 3732-X/12.116-9</t>
  </si>
  <si>
    <t>1321040109</t>
  </si>
  <si>
    <t>132104011000000</t>
  </si>
  <si>
    <t>REND. CEF FI BRASIL REFERENCIADO DI LP FPSM 0050 0521/006/00000295-1</t>
  </si>
  <si>
    <t>132104011</t>
  </si>
  <si>
    <t>132104011100000</t>
  </si>
  <si>
    <t>FPSM SICREDI LIQUIDEZ EMPRESARIAL REF DI FI RF</t>
  </si>
  <si>
    <t>1321040111</t>
  </si>
  <si>
    <t>136000000000000</t>
  </si>
  <si>
    <t>Cessao de Direitos</t>
  </si>
  <si>
    <t>136</t>
  </si>
  <si>
    <t>136100000000000</t>
  </si>
  <si>
    <t>1361</t>
  </si>
  <si>
    <t>136101000000000</t>
  </si>
  <si>
    <t>Cessao do Direito de Operacionalizacao de Pagamentos</t>
  </si>
  <si>
    <t>136101</t>
  </si>
  <si>
    <t>136101100000000</t>
  </si>
  <si>
    <t>Cessao do Direito de Operacionalizacao de Pagamentos - Poderes Executivo e Legislativo</t>
  </si>
  <si>
    <t>1361011</t>
  </si>
  <si>
    <t>160000000000000</t>
  </si>
  <si>
    <t>Receita de Servicos</t>
  </si>
  <si>
    <t>16</t>
  </si>
  <si>
    <t>161000000000000</t>
  </si>
  <si>
    <t>Servicos Administrativos e Comerciais Gerais</t>
  </si>
  <si>
    <t>161</t>
  </si>
  <si>
    <t>161100000000000</t>
  </si>
  <si>
    <t>1611</t>
  </si>
  <si>
    <t>161101000000000</t>
  </si>
  <si>
    <t>Servicos Administrativos e Comerciais Gerais Prestados por Entidades e Orgaos Publicos em Geral</t>
  </si>
  <si>
    <t>161101</t>
  </si>
  <si>
    <t>161101010000000</t>
  </si>
  <si>
    <t>Servicos Administrativos e Comerciais Gerais Prestados por Entidades e Orgaos Publicos em Geral - PRINCIPAL</t>
  </si>
  <si>
    <t>16110101</t>
  </si>
  <si>
    <t>161101010100000</t>
  </si>
  <si>
    <t>Servicos De Maquinas - Principal</t>
  </si>
  <si>
    <t>1611010101</t>
  </si>
  <si>
    <t>161102000000000</t>
  </si>
  <si>
    <t>Inscricao em Concursos e Processos Seletivos</t>
  </si>
  <si>
    <t>161102</t>
  </si>
  <si>
    <t>161102010000000</t>
  </si>
  <si>
    <t>Inscricao em Concursos e Processos Seletivos- PRINCIPAL</t>
  </si>
  <si>
    <t>16110201</t>
  </si>
  <si>
    <t>170000000000000</t>
  </si>
  <si>
    <t>Transferencias Correntes</t>
  </si>
  <si>
    <t>17</t>
  </si>
  <si>
    <t>171000000000000</t>
  </si>
  <si>
    <t>Transferencias da Uniao e de suas Entidades</t>
  </si>
  <si>
    <t>171</t>
  </si>
  <si>
    <t>171100000000000</t>
  </si>
  <si>
    <t>Transferencias Decorrentes de Participacao na Receita da Uniao</t>
  </si>
  <si>
    <t>1711</t>
  </si>
  <si>
    <t>171151000000000</t>
  </si>
  <si>
    <t>Cota-Parte do Fundo de Participacao dos Municipios - FPM</t>
  </si>
  <si>
    <t>171151</t>
  </si>
  <si>
    <t>171151100000000</t>
  </si>
  <si>
    <t>Cota-Parte do Fundo de Participacao dos Municipios - Cota Mensal</t>
  </si>
  <si>
    <t>1711511</t>
  </si>
  <si>
    <t>171151110000000</t>
  </si>
  <si>
    <t>17115111</t>
  </si>
  <si>
    <t>171151200000000</t>
  </si>
  <si>
    <t>Cota-Parte do Fundo de Participacao dos Municipios - Cotas Extraordinarias</t>
  </si>
  <si>
    <t>1711512</t>
  </si>
  <si>
    <t>171151210000000</t>
  </si>
  <si>
    <t>17115121</t>
  </si>
  <si>
    <t>171151210100000</t>
  </si>
  <si>
    <t>COTA-EXTRA DO FPM EM JULHO</t>
  </si>
  <si>
    <t>1711512101</t>
  </si>
  <si>
    <t>171151210200000</t>
  </si>
  <si>
    <t>COTA-EXTRA DO FPM EM SETEMBRO</t>
  </si>
  <si>
    <t>1711512102</t>
  </si>
  <si>
    <t>171151210300000</t>
  </si>
  <si>
    <t>COTA-EXTRA DO FPM EM DEZEMBRO</t>
  </si>
  <si>
    <t>1711512103</t>
  </si>
  <si>
    <t>171152000000000</t>
  </si>
  <si>
    <t>Cota-Parte do Imposto Sobre a Propriedade Territorial Rural</t>
  </si>
  <si>
    <t>171152</t>
  </si>
  <si>
    <t>171152010000000</t>
  </si>
  <si>
    <t>17115201</t>
  </si>
  <si>
    <t>171200000000000</t>
  </si>
  <si>
    <t>Transferencias das Compensacoes Financeiras pela Exploracao de Recursos Naturais</t>
  </si>
  <si>
    <t>1712</t>
  </si>
  <si>
    <t>171252000000000</t>
  </si>
  <si>
    <t>Cota-parte da Compensacao Financeira pela Producao de Petroleo</t>
  </si>
  <si>
    <t>171252</t>
  </si>
  <si>
    <t>171252400000000</t>
  </si>
  <si>
    <t>Cota-Parte do Fundo Especial do Petroleo � FEP</t>
  </si>
  <si>
    <t>1712524</t>
  </si>
  <si>
    <t>171252410000000</t>
  </si>
  <si>
    <t>17125241</t>
  </si>
  <si>
    <t>171300000000000</t>
  </si>
  <si>
    <t>Transferencias de Recursos do Sistema Unico de Saude � SUS</t>
  </si>
  <si>
    <t>1713</t>
  </si>
  <si>
    <t>171350000000000</t>
  </si>
  <si>
    <t>Transferencias de Recursos do Sistema Unico de Saude � SUS � Repasses Fundo a Fundo - Bloco de Manutencao das Acoes e Servicos Publicos de Saude</t>
  </si>
  <si>
    <t>17135</t>
  </si>
  <si>
    <t>171350100000000</t>
  </si>
  <si>
    <t>Transferencias de Recursos do Bloco de Manutencao das Acoes e Servicos Publicos de Saude � Atencao Primaria</t>
  </si>
  <si>
    <t>1713501</t>
  </si>
  <si>
    <t>171350110000000</t>
  </si>
  <si>
    <t>17135011</t>
  </si>
  <si>
    <t>171350110100000</t>
  </si>
  <si>
    <t>TRANSFERENCIA FEDERAL PARA O PISO DOS ACS</t>
  </si>
  <si>
    <t>1713501101</t>
  </si>
  <si>
    <t>171350110200000</t>
  </si>
  <si>
    <t>Piso da Atencao Primaria em Saude</t>
  </si>
  <si>
    <t>1713501102</t>
  </si>
  <si>
    <t>171350200000000</t>
  </si>
  <si>
    <t>Transferencias de Recursos do Bloco de Manutencao das Acoes e Servicos Publicos de Saude � Atencao Especializada</t>
  </si>
  <si>
    <t>1713502</t>
  </si>
  <si>
    <t>171350210000000</t>
  </si>
  <si>
    <t>17135021</t>
  </si>
  <si>
    <t>171350210100000</t>
  </si>
  <si>
    <t>MAC Atencao Especializada</t>
  </si>
  <si>
    <t>1713502101</t>
  </si>
  <si>
    <t>171350300000000</t>
  </si>
  <si>
    <t>Transferencias de Recursos do Bloco de Manutencao das Acoes e Servicos Publicos de Saude � Vigilancia em Saude</t>
  </si>
  <si>
    <t>1713503</t>
  </si>
  <si>
    <t>171350310000000</t>
  </si>
  <si>
    <t>17135031</t>
  </si>
  <si>
    <t>171350310100000</t>
  </si>
  <si>
    <t>TRANSFERENCIA FEDERAL PARA O PISO DOS ACE</t>
  </si>
  <si>
    <t>1713503101</t>
  </si>
  <si>
    <t>171350400000000</t>
  </si>
  <si>
    <t>Transferencias de Recursos do Bloco de Manutencao das Acoes e Servicos Publicos de Saude � Assistencia Farmaceutica</t>
  </si>
  <si>
    <t>1713504</t>
  </si>
  <si>
    <t>171350410000000</t>
  </si>
  <si>
    <t>17135041</t>
  </si>
  <si>
    <t>171350410100000</t>
  </si>
  <si>
    <t>Farmacia Basica</t>
  </si>
  <si>
    <t>1713504101</t>
  </si>
  <si>
    <t>171350900000000</t>
  </si>
  <si>
    <t>Transferencias de Recursos do Bloco de Manutencao das Acoes e Servicos Publicos de Saude � Outros Programas</t>
  </si>
  <si>
    <t>1713509</t>
  </si>
  <si>
    <t>171350910000000</t>
  </si>
  <si>
    <t>17135091</t>
  </si>
  <si>
    <t>171350910100000</t>
  </si>
  <si>
    <t>Outros programas SUS</t>
  </si>
  <si>
    <t>1713509101</t>
  </si>
  <si>
    <t>171400000000000</t>
  </si>
  <si>
    <t>Transferencias de Recursos do Fundo Nacional do Desenvolvimento da Educacao � FNDE?</t>
  </si>
  <si>
    <t>1714</t>
  </si>
  <si>
    <t>171450000000000</t>
  </si>
  <si>
    <t>Transferencias do�Salario-Educacao</t>
  </si>
  <si>
    <t>17145</t>
  </si>
  <si>
    <t>171450010000000</t>
  </si>
  <si>
    <t>TRANSFERENCIAS DO�SALARIO-EDUCACAO</t>
  </si>
  <si>
    <t>17145001</t>
  </si>
  <si>
    <t>171452000000000</t>
  </si>
  <si>
    <t>Transferencias referentes ao Programa Nacional de Alimentacao Escolar � PNAE</t>
  </si>
  <si>
    <t>171452</t>
  </si>
  <si>
    <t>171452010000000</t>
  </si>
  <si>
    <t>Transferencias referentes ao Programa Nacional de Alimentacao Escolar � PNAE - PRINCIPAL</t>
  </si>
  <si>
    <t>17145201</t>
  </si>
  <si>
    <t>171453000000000</t>
  </si>
  <si>
    <t>Transferencias referentes ao Programa Nacional de Apoio ao Transporte do Escolar � PNATE</t>
  </si>
  <si>
    <t>171453</t>
  </si>
  <si>
    <t>171453010000000</t>
  </si>
  <si>
    <t>17145301</t>
  </si>
  <si>
    <t>171499000000000</t>
  </si>
  <si>
    <t>Outras Transferencias Diretas do Fundo Nacional do Desenvolvimento da Educacao - FNDE</t>
  </si>
  <si>
    <t>171499</t>
  </si>
  <si>
    <t>171499010000000</t>
  </si>
  <si>
    <t>17149901</t>
  </si>
  <si>
    <t>171499010100000</t>
  </si>
  <si>
    <t>NOVAS TURMAS FNDE</t>
  </si>
  <si>
    <t>1714990101</t>
  </si>
  <si>
    <t>171600000000000</t>
  </si>
  <si>
    <t>Transferencias de Recursos do Fundo Nacional de Assistencia Social � FNAS</t>
  </si>
  <si>
    <t>1716</t>
  </si>
  <si>
    <t>171650000000000</t>
  </si>
  <si>
    <t>17165</t>
  </si>
  <si>
    <t>171650010000000</t>
  </si>
  <si>
    <t>17165001</t>
  </si>
  <si>
    <t>171650010100000</t>
  </si>
  <si>
    <t>IGD SUAS</t>
  </si>
  <si>
    <t>1716500101</t>
  </si>
  <si>
    <t>171650010200000</t>
  </si>
  <si>
    <t>SCFV</t>
  </si>
  <si>
    <t>1716500102</t>
  </si>
  <si>
    <t>171650010300000</t>
  </si>
  <si>
    <t>PAIF</t>
  </si>
  <si>
    <t>1716500103</t>
  </si>
  <si>
    <t>171650010400000</t>
  </si>
  <si>
    <t>IGD/BF</t>
  </si>
  <si>
    <t>1716500104</t>
  </si>
  <si>
    <t>171650010500000</t>
  </si>
  <si>
    <t>IGD/AUXILIO BRASIL</t>
  </si>
  <si>
    <t>1716500105</t>
  </si>
  <si>
    <t>171900000000000</t>
  </si>
  <si>
    <t>Outras Transferencias de Recursos da Uniao e de suas Entidades</t>
  </si>
  <si>
    <t>1719</t>
  </si>
  <si>
    <t>171958000000000</t>
  </si>
  <si>
    <t>Transferencia Obrigatoria Decorrente da Lei Complementar no 176/2020</t>
  </si>
  <si>
    <t>171958</t>
  </si>
  <si>
    <t>171958010000000</t>
  </si>
  <si>
    <t>17195801</t>
  </si>
  <si>
    <t>172000000000000</t>
  </si>
  <si>
    <t>Transferencias dos Estados e do Distrito Federal e de suas Entidades</t>
  </si>
  <si>
    <t>172</t>
  </si>
  <si>
    <t>172100000000000</t>
  </si>
  <si>
    <t>Participacao na Receita dos Estados e Distrito Federal</t>
  </si>
  <si>
    <t>1721</t>
  </si>
  <si>
    <t>172150000000000</t>
  </si>
  <si>
    <t>Cota-Parte do ICMS</t>
  </si>
  <si>
    <t>17215</t>
  </si>
  <si>
    <t>172150010000000</t>
  </si>
  <si>
    <t>17215001</t>
  </si>
  <si>
    <t>172151000000000</t>
  </si>
  <si>
    <t>Cota-Parte do IPVA</t>
  </si>
  <si>
    <t>172151</t>
  </si>
  <si>
    <t>172151010000000</t>
  </si>
  <si>
    <t>17215101</t>
  </si>
  <si>
    <t>172152000000000</t>
  </si>
  <si>
    <t>Cota-Parte do IPI - Municipios</t>
  </si>
  <si>
    <t>172152</t>
  </si>
  <si>
    <t>172152010000000</t>
  </si>
  <si>
    <t>17215201</t>
  </si>
  <si>
    <t>172153000000000</t>
  </si>
  <si>
    <t>Cota-Parte da Contribuicao de Intervencao no Dominio Economico</t>
  </si>
  <si>
    <t>172153</t>
  </si>
  <si>
    <t>172153010000000</t>
  </si>
  <si>
    <t>17215301</t>
  </si>
  <si>
    <t>172300000000000</t>
  </si>
  <si>
    <t>1723</t>
  </si>
  <si>
    <t>172350000000000</t>
  </si>
  <si>
    <t>17235</t>
  </si>
  <si>
    <t>172350000100000</t>
  </si>
  <si>
    <t>PIAPS - Sociodemografico</t>
  </si>
  <si>
    <t>1723500001</t>
  </si>
  <si>
    <t>172350000200000</t>
  </si>
  <si>
    <t>PIAPS - Incentivo APS</t>
  </si>
  <si>
    <t>1723500002</t>
  </si>
  <si>
    <t>172350000300000</t>
  </si>
  <si>
    <t>PIAPS - PIM</t>
  </si>
  <si>
    <t>1723500003</t>
  </si>
  <si>
    <t>172350000400000</t>
  </si>
  <si>
    <t>PIAPS - Farmacia Basica</t>
  </si>
  <si>
    <t>1723500004</t>
  </si>
  <si>
    <t>172400000000000</t>
  </si>
  <si>
    <t>Transferencias de Convenios dos Estados e DF e de Suas Entidades</t>
  </si>
  <si>
    <t>1724</t>
  </si>
  <si>
    <t>172450000000000</t>
  </si>
  <si>
    <t>Transferencias de Convenios dos Estados e DF para o Sistema Unico de Saude � SUS</t>
  </si>
  <si>
    <t>17245</t>
  </si>
  <si>
    <t>172450010100000</t>
  </si>
  <si>
    <t>CASTRACAO DE ANIMAIS - PROJETO MELHORES AMIGOS CONV.FPE.4758/2022-SICDHAS</t>
  </si>
  <si>
    <t>1724500101</t>
  </si>
  <si>
    <t>172451000000000</t>
  </si>
  <si>
    <t>Transferencias de Convenios dos Estados Destinadas a Programas de Educacao</t>
  </si>
  <si>
    <t>172451</t>
  </si>
  <si>
    <t>172451010100000</t>
  </si>
  <si>
    <t>Transferencias de Convenios para o Transporte Escolar</t>
  </si>
  <si>
    <t>1724510101</t>
  </si>
  <si>
    <t>172451010101000</t>
  </si>
  <si>
    <t>Peate Rs</t>
  </si>
  <si>
    <t>172451010101</t>
  </si>
  <si>
    <t>172499000000000</t>
  </si>
  <si>
    <t>Outras Transferencias de Convenios dos Estados e DF e de Suas Entidades</t>
  </si>
  <si>
    <t>172499</t>
  </si>
  <si>
    <t>172499010000000</t>
  </si>
  <si>
    <t>Outras Transferencias de Convenios dos Estados e DF e de Suas Entidades - PRINCIPAL</t>
  </si>
  <si>
    <t>17249901</t>
  </si>
  <si>
    <t>172499010700000</t>
  </si>
  <si>
    <t>Programa OASF - Orientacao e Apoio Socio-Familiar</t>
  </si>
  <si>
    <t>1724990107</t>
  </si>
  <si>
    <t>172499019900000</t>
  </si>
  <si>
    <t>1724990199</t>
  </si>
  <si>
    <t>172499019901000</t>
  </si>
  <si>
    <t>PIT FE - PROGRAMA DE INTEGRACAO TRIBUTARIA</t>
  </si>
  <si>
    <t>172499019901</t>
  </si>
  <si>
    <t>172499019902000</t>
  </si>
  <si>
    <t>Cota-Parte Das Multas De Transito - Principal</t>
  </si>
  <si>
    <t>172499019902</t>
  </si>
  <si>
    <t>172499019903000</t>
  </si>
  <si>
    <t>CONSTR. POCO TUBULAR PROFUNDO PROG. AVANCAR RS CONV.FPE2268/22</t>
  </si>
  <si>
    <t>172499019903</t>
  </si>
  <si>
    <t>172499019904000</t>
  </si>
  <si>
    <t>ESCAVACAO DE MICROACUDES - AVANCAR RS</t>
  </si>
  <si>
    <t>172499019904</t>
  </si>
  <si>
    <t>175100000000000</t>
  </si>
  <si>
    <t>Transferencias de Recursos do Fundo de Manutencao e Desenvolvimento da Educacao Basica e de Valorizacao dos Profissionais da Educacao - FUNDEB</t>
  </si>
  <si>
    <t>1751</t>
  </si>
  <si>
    <t>175150000000000</t>
  </si>
  <si>
    <t>Transferencias de Recursos do Fundo de Manutencao e Desenvolvimento da Educacao Basica e de Valorizacao dos Profissionais da Educacao � FUNDEB</t>
  </si>
  <si>
    <t>17515</t>
  </si>
  <si>
    <t>175150010000000</t>
  </si>
  <si>
    <t>17515001</t>
  </si>
  <si>
    <t>175150010100000</t>
  </si>
  <si>
    <t>TRANSFERENCIAS DO FUNDEB - IMPOSTOS E TRANSFERENCIAS DE IMPOSTOS</t>
  </si>
  <si>
    <t>1751500101</t>
  </si>
  <si>
    <t>190000000000000</t>
  </si>
  <si>
    <t>Outras Receitas Correntes</t>
  </si>
  <si>
    <t>19</t>
  </si>
  <si>
    <t>192000000000000</t>
  </si>
  <si>
    <t>Indenizacoes, Restituicoes e Ressarcimentos</t>
  </si>
  <si>
    <t>192</t>
  </si>
  <si>
    <t>192100000000000</t>
  </si>
  <si>
    <t>Indenizacoes</t>
  </si>
  <si>
    <t>1921</t>
  </si>
  <si>
    <t>192101000000000</t>
  </si>
  <si>
    <t>Indenizacoes por Danos Causados ao Patrimonio Publico</t>
  </si>
  <si>
    <t>192101</t>
  </si>
  <si>
    <t>192101010000000</t>
  </si>
  <si>
    <t>Indenizacoes por Danos Causados ao Patrimonio Publico - PRINCIPAL</t>
  </si>
  <si>
    <t>19210101</t>
  </si>
  <si>
    <t>192200000000000</t>
  </si>
  <si>
    <t>Restituicoes</t>
  </si>
  <si>
    <t>1922</t>
  </si>
  <si>
    <t>192202000000000</t>
  </si>
  <si>
    <t>Restituicao de Beneficios Nao Desembolsados</t>
  </si>
  <si>
    <t>192202</t>
  </si>
  <si>
    <t>192202010000000</t>
  </si>
  <si>
    <t>Restituicao de Beneficios Nao Desembolsados - PRINCIPAL</t>
  </si>
  <si>
    <t>19220201</t>
  </si>
  <si>
    <t>192202010100000</t>
  </si>
  <si>
    <t>Participacao Dos Servidores No Auxilio-Alimentacao - Principal</t>
  </si>
  <si>
    <t>1922020101</t>
  </si>
  <si>
    <t>192206000000000</t>
  </si>
  <si>
    <t>Restituicao de Despesas de Exercicios Anteriores</t>
  </si>
  <si>
    <t>192206</t>
  </si>
  <si>
    <t>192206400000000</t>
  </si>
  <si>
    <t>Restituicao de Despesas Financeiras de Exercicios Anteriores</t>
  </si>
  <si>
    <t>1922064</t>
  </si>
  <si>
    <t>192206410000000</t>
  </si>
  <si>
    <t>Restituicao de Despesas Financeiras de Exercicios Anteriores - PRINCIPAL</t>
  </si>
  <si>
    <t>19220641</t>
  </si>
  <si>
    <t>192299000000000</t>
  </si>
  <si>
    <t>Outras Restituicoes</t>
  </si>
  <si>
    <t>192299</t>
  </si>
  <si>
    <t>192299010000000</t>
  </si>
  <si>
    <t>OUTRAS RESTITUICOES - PRINCIPAL</t>
  </si>
  <si>
    <t>19229901</t>
  </si>
  <si>
    <t>192299010200000</t>
  </si>
  <si>
    <t>PROGRAMA TROCA-TROCA - PRINCIPAL</t>
  </si>
  <si>
    <t>1922990102</t>
  </si>
  <si>
    <t>192299010700000</t>
  </si>
  <si>
    <t>Restituicao de multa de transito - Principal</t>
  </si>
  <si>
    <t>1922990107</t>
  </si>
  <si>
    <t>199000000000000</t>
  </si>
  <si>
    <t>Demais Receitas Correntes</t>
  </si>
  <si>
    <t>199</t>
  </si>
  <si>
    <t>199900000000000</t>
  </si>
  <si>
    <t>1999</t>
  </si>
  <si>
    <t>199999000000000</t>
  </si>
  <si>
    <t>Outras Receitas</t>
  </si>
  <si>
    <t>199999</t>
  </si>
  <si>
    <t>199999200000000</t>
  </si>
  <si>
    <t>Outras Receitas Nao Arrecadadas e Nao Projetadas pela RFB - Primarias</t>
  </si>
  <si>
    <t>1999992</t>
  </si>
  <si>
    <t>199999210000000</t>
  </si>
  <si>
    <t>Outras Receitas Nao Arrecadadas e Nao Projetadas pela RFB - Primarias - PRINCIPAL</t>
  </si>
  <si>
    <t>19999921</t>
  </si>
  <si>
    <t>199999219900000</t>
  </si>
  <si>
    <t>1999992199</t>
  </si>
  <si>
    <t>199999219901000</t>
  </si>
  <si>
    <t>AJUSTE POR DIFERENCA ENTRE RETENCOES PREVIDENCIARIA E A DARF DA DCTFWEB</t>
  </si>
  <si>
    <t>199999219901</t>
  </si>
  <si>
    <t>199999300000000</t>
  </si>
  <si>
    <t>Outras Receitas Nao Arrecadadas e Nao Projetadas pela RFB - Financeiras</t>
  </si>
  <si>
    <t>1999993</t>
  </si>
  <si>
    <t>199999310000000</t>
  </si>
  <si>
    <t>OUTRAS RECEITAS NAO ARRECADADAS E NAO PROJETADAS PELA RFB - FINANCEIRAS - PRINCIPAL</t>
  </si>
  <si>
    <t>19999931</t>
  </si>
  <si>
    <t>199999310100000</t>
  </si>
  <si>
    <t>DESCONTOS FINANCEIROS RECEBIDOS - PRINCIPAL</t>
  </si>
  <si>
    <t>1999993101</t>
  </si>
  <si>
    <t>200000000000000</t>
  </si>
  <si>
    <t>Receitas de Capital</t>
  </si>
  <si>
    <t>240000000000000</t>
  </si>
  <si>
    <t>Transferencias de Capital</t>
  </si>
  <si>
    <t>24</t>
  </si>
  <si>
    <t>241000000000000</t>
  </si>
  <si>
    <t>241</t>
  </si>
  <si>
    <t>241400000000000</t>
  </si>
  <si>
    <t>Transferencias de Convenios da Uniao e de suas Entidades</t>
  </si>
  <si>
    <t>2414</t>
  </si>
  <si>
    <t>241499000000000</t>
  </si>
  <si>
    <t>Outras Transferencias de Convenios da Uniao e de Suas Entidades</t>
  </si>
  <si>
    <t>241499</t>
  </si>
  <si>
    <t>241499010000000</t>
  </si>
  <si>
    <t>24149901</t>
  </si>
  <si>
    <t>241499010100000</t>
  </si>
  <si>
    <t>Pavimentacao Urbana SICONV917782/2021</t>
  </si>
  <si>
    <t>2414990101</t>
  </si>
  <si>
    <t>241499010200000</t>
  </si>
  <si>
    <t>PAVIMENTACAO URBANA SICONV917495/2021</t>
  </si>
  <si>
    <t>2414990102</t>
  </si>
  <si>
    <t>242000000000000</t>
  </si>
  <si>
    <t>242</t>
  </si>
  <si>
    <t>242200000000000</t>
  </si>
  <si>
    <t>2422</t>
  </si>
  <si>
    <t>242299000000000</t>
  </si>
  <si>
    <t>242299</t>
  </si>
  <si>
    <t>242299010000000</t>
  </si>
  <si>
    <t>24229901</t>
  </si>
  <si>
    <t>242299010100000</t>
  </si>
  <si>
    <t>2422990101</t>
  </si>
  <si>
    <t>700000000000000</t>
  </si>
  <si>
    <t>Receitas Correntes Intraorcamentarias</t>
  </si>
  <si>
    <t>7</t>
  </si>
  <si>
    <t>intra</t>
  </si>
  <si>
    <t>720000000000000</t>
  </si>
  <si>
    <t>72</t>
  </si>
  <si>
    <t>721000000000000</t>
  </si>
  <si>
    <t>721</t>
  </si>
  <si>
    <t>721500000000000</t>
  </si>
  <si>
    <t>7215</t>
  </si>
  <si>
    <t>721502000000000</t>
  </si>
  <si>
    <t>Contribuicao Patronal - Servidor Civil</t>
  </si>
  <si>
    <t>121502000000000</t>
  </si>
  <si>
    <t>721502</t>
  </si>
  <si>
    <t>121502</t>
  </si>
  <si>
    <t>721502100000000</t>
  </si>
  <si>
    <t>Contribuicao Patronal - Servidor Civil Ativo</t>
  </si>
  <si>
    <t>121502100000000</t>
  </si>
  <si>
    <t>7215021</t>
  </si>
  <si>
    <t>1215021</t>
  </si>
  <si>
    <t>721502110000000</t>
  </si>
  <si>
    <t>Contribuicao Patronal - Servidor Civil Ativo - PRINCIPAL</t>
  </si>
  <si>
    <t>121502110000000</t>
  </si>
  <si>
    <t>72150211</t>
  </si>
  <si>
    <t>12150211</t>
  </si>
  <si>
    <t>721502110100000</t>
  </si>
  <si>
    <t>CONTRIBUICAO PATRONAL - SERVIDOR CIVIL ATIVO - NORMAL - PRINCIPAL</t>
  </si>
  <si>
    <t>121502110100000</t>
  </si>
  <si>
    <t>7215021101</t>
  </si>
  <si>
    <t>1215021101</t>
  </si>
  <si>
    <t>721502110200000</t>
  </si>
  <si>
    <t>CONTRIBUICAO PATRONAL - SERVIDOR CIVIL ATIVO - ALIQUOTA SUPLEMENTAR - PRINCIPAL</t>
  </si>
  <si>
    <t>121502110200000</t>
  </si>
  <si>
    <t>7215021102</t>
  </si>
  <si>
    <t>1215021102</t>
  </si>
  <si>
    <t>721550000000000</t>
  </si>
  <si>
    <t>Contribuicao Patronal - Servidor Civil Inativo e Pensionistas</t>
  </si>
  <si>
    <t>121550000000000</t>
  </si>
  <si>
    <t>72155</t>
  </si>
  <si>
    <t>12155</t>
  </si>
  <si>
    <t>721550100000000</t>
  </si>
  <si>
    <t>Contribuicao Patronal - Servidor Civil - Inativo</t>
  </si>
  <si>
    <t>121550100000000</t>
  </si>
  <si>
    <t>7215501</t>
  </si>
  <si>
    <t>1215501</t>
  </si>
  <si>
    <t>721550110000000</t>
  </si>
  <si>
    <t>121550110000000</t>
  </si>
  <si>
    <t>72155011</t>
  </si>
  <si>
    <t>12155011</t>
  </si>
  <si>
    <t>721550120000000</t>
  </si>
  <si>
    <t>Contribuicao Patronal - Servidor Civil - Inativos -ALIQUOTA SUPLEMENTAR - PRINCIPAL</t>
  </si>
  <si>
    <t>121550120000000</t>
  </si>
  <si>
    <t>72155012</t>
  </si>
  <si>
    <t>12155012</t>
  </si>
  <si>
    <t>721550200000000</t>
  </si>
  <si>
    <t>Contribuicao Patronal - Servidor Civil - Pensionistas</t>
  </si>
  <si>
    <t>121550200000000</t>
  </si>
  <si>
    <t>7215502</t>
  </si>
  <si>
    <t>1215502</t>
  </si>
  <si>
    <t>721550210000000</t>
  </si>
  <si>
    <t>121550210000000</t>
  </si>
  <si>
    <t>72155021</t>
  </si>
  <si>
    <t>12155021</t>
  </si>
  <si>
    <t>721550220000000</t>
  </si>
  <si>
    <t>Contribuicao Patronal - Servidor Civil - Pensionistas -ALIQUOTA SUPLEMENTAR - PRINCIPAL</t>
  </si>
  <si>
    <t>121550220000000</t>
  </si>
  <si>
    <t>72155022</t>
  </si>
  <si>
    <t>12155022</t>
  </si>
  <si>
    <t>721551000000000</t>
  </si>
  <si>
    <t>Contribuicao Patronal - Parcelamentos</t>
  </si>
  <si>
    <t>121551000000000</t>
  </si>
  <si>
    <t>721551</t>
  </si>
  <si>
    <t>121551</t>
  </si>
  <si>
    <t>721551100000000</t>
  </si>
  <si>
    <t>Contribuicao Patronal - Servidor Civil Ativo - Parcelamentos</t>
  </si>
  <si>
    <t>121551100000000</t>
  </si>
  <si>
    <t>7215511</t>
  </si>
  <si>
    <t>1215511</t>
  </si>
  <si>
    <t>721551110000000</t>
  </si>
  <si>
    <t>121551110000000</t>
  </si>
  <si>
    <t>72155111</t>
  </si>
  <si>
    <t>12155111</t>
  </si>
  <si>
    <t>760000000000000</t>
  </si>
  <si>
    <t>76</t>
  </si>
  <si>
    <t>761000000000000</t>
  </si>
  <si>
    <t>761</t>
  </si>
  <si>
    <t>761100000000000</t>
  </si>
  <si>
    <t>7611</t>
  </si>
  <si>
    <t>761150000000000</t>
  </si>
  <si>
    <t>Servicos de Administracao Previdenciaria</t>
  </si>
  <si>
    <t>161150000000000</t>
  </si>
  <si>
    <t>76115</t>
  </si>
  <si>
    <t>16115</t>
  </si>
  <si>
    <t>761150900000000</t>
  </si>
  <si>
    <t>Outros Servicos de Administracao Previdenciaria</t>
  </si>
  <si>
    <t>161150900000000</t>
  </si>
  <si>
    <t>7611509</t>
  </si>
  <si>
    <t>1611509</t>
  </si>
  <si>
    <t>761150910000000</t>
  </si>
  <si>
    <t>Outros Servicos de Administracao Previdenciaria - PRINCIPAL</t>
  </si>
  <si>
    <t>161150910000000</t>
  </si>
  <si>
    <t>76115091</t>
  </si>
  <si>
    <t>16115091</t>
  </si>
  <si>
    <t>900000000000000</t>
  </si>
  <si>
    <t>( R ) Deducoes da Receita</t>
  </si>
  <si>
    <t>00000000000000</t>
  </si>
  <si>
    <t>9</t>
  </si>
  <si>
    <t>dedutora</t>
  </si>
  <si>
    <t>910000000000000</t>
  </si>
  <si>
    <t>10000000000000</t>
  </si>
  <si>
    <t>91</t>
  </si>
  <si>
    <t>911000000000000</t>
  </si>
  <si>
    <t>11000000000000</t>
  </si>
  <si>
    <t>911</t>
  </si>
  <si>
    <t>911100000000000</t>
  </si>
  <si>
    <t>11100000000000</t>
  </si>
  <si>
    <t>9111</t>
  </si>
  <si>
    <t>911120000000000</t>
  </si>
  <si>
    <t>11120000000000</t>
  </si>
  <si>
    <t>91112</t>
  </si>
  <si>
    <t>911125000000000</t>
  </si>
  <si>
    <t>11125000000000</t>
  </si>
  <si>
    <t>911125</t>
  </si>
  <si>
    <t>911125001000000</t>
  </si>
  <si>
    <t>(R) Imposto sobre a Propriedade Predial e Territorial Urbana  - PRINCIPAL</t>
  </si>
  <si>
    <t>11125001000000</t>
  </si>
  <si>
    <t>911125001</t>
  </si>
  <si>
    <t>911125004000000</t>
  </si>
  <si>
    <t>11125004000000</t>
  </si>
  <si>
    <t>911125004</t>
  </si>
  <si>
    <t>911200000000000</t>
  </si>
  <si>
    <t>(R)Taxas</t>
  </si>
  <si>
    <t>11200000000000</t>
  </si>
  <si>
    <t>9112</t>
  </si>
  <si>
    <t>911220000000000</t>
  </si>
  <si>
    <t>(R)Taxas pela Prestacao de Servicos</t>
  </si>
  <si>
    <t>11220000000000</t>
  </si>
  <si>
    <t>91122</t>
  </si>
  <si>
    <t>911220100000000</t>
  </si>
  <si>
    <t>(R)Taxas pela Prestacao de Servicos em Geral</t>
  </si>
  <si>
    <t>11220100000000</t>
  </si>
  <si>
    <t>9112201</t>
  </si>
  <si>
    <t>911220101000000</t>
  </si>
  <si>
    <t>(R)Taxas pela Prestacao de Servicos em Geral - PRINCIPAL</t>
  </si>
  <si>
    <t>11220101000000</t>
  </si>
  <si>
    <t>911220101</t>
  </si>
  <si>
    <t>911220101010000</t>
  </si>
  <si>
    <t>(R)TAXA DE COLETA DE LIXO - PRINCIPAL</t>
  </si>
  <si>
    <t>11220101010000</t>
  </si>
  <si>
    <t>91122010101</t>
  </si>
  <si>
    <t>917000000000000</t>
  </si>
  <si>
    <t>17000000000000</t>
  </si>
  <si>
    <t>917</t>
  </si>
  <si>
    <t>917100000000000</t>
  </si>
  <si>
    <t>17100000000000</t>
  </si>
  <si>
    <t>9171</t>
  </si>
  <si>
    <t>917110000000000</t>
  </si>
  <si>
    <t>17110000000000</t>
  </si>
  <si>
    <t>91711</t>
  </si>
  <si>
    <t>917115100000000</t>
  </si>
  <si>
    <t>17115100000000</t>
  </si>
  <si>
    <t>9171151</t>
  </si>
  <si>
    <t>917115110000000</t>
  </si>
  <si>
    <t>17115110000000</t>
  </si>
  <si>
    <t>91711511</t>
  </si>
  <si>
    <t>917115111000000</t>
  </si>
  <si>
    <t>Cota-Parte do Fundo de Participacao dos Municipios - Cota Mensal - PRINCIPAL</t>
  </si>
  <si>
    <t>17115111000000</t>
  </si>
  <si>
    <t>917115111</t>
  </si>
  <si>
    <t>917115200000000</t>
  </si>
  <si>
    <t>17115200000000</t>
  </si>
  <si>
    <t>9171152</t>
  </si>
  <si>
    <t>917115201000000</t>
  </si>
  <si>
    <t>Cota-Parte do Imposto Sobre a Propriedade Territorial Rural - PRINCIPAL</t>
  </si>
  <si>
    <t>17115201000000</t>
  </si>
  <si>
    <t>917115201</t>
  </si>
  <si>
    <t>917200000000000</t>
  </si>
  <si>
    <t>17200000000000</t>
  </si>
  <si>
    <t>9172</t>
  </si>
  <si>
    <t>917210000000000</t>
  </si>
  <si>
    <t>17210000000000</t>
  </si>
  <si>
    <t>91721</t>
  </si>
  <si>
    <t>917215000000000</t>
  </si>
  <si>
    <t>17215000000000</t>
  </si>
  <si>
    <t>917215</t>
  </si>
  <si>
    <t>917215001000000</t>
  </si>
  <si>
    <t>Cota-Parte do ICMS - PRINCIPAL</t>
  </si>
  <si>
    <t>17215001000000</t>
  </si>
  <si>
    <t>917215001</t>
  </si>
  <si>
    <t>917215100000000</t>
  </si>
  <si>
    <t>17215100000000</t>
  </si>
  <si>
    <t>9172151</t>
  </si>
  <si>
    <t>917215101000000</t>
  </si>
  <si>
    <t>Cota-Parte do IPVA - PRINCIPAL</t>
  </si>
  <si>
    <t>17215101000000</t>
  </si>
  <si>
    <t>917215101</t>
  </si>
  <si>
    <t>917215200000000</t>
  </si>
  <si>
    <t>17215200000000</t>
  </si>
  <si>
    <t>9172152</t>
  </si>
  <si>
    <t>917215201000000</t>
  </si>
  <si>
    <t>Cota-Parte do IPI - Municipios - PRINCIPAL</t>
  </si>
  <si>
    <t>17215201000000</t>
  </si>
  <si>
    <t>917215201</t>
  </si>
  <si>
    <t>11*</t>
  </si>
  <si>
    <t>Linha</t>
  </si>
  <si>
    <t>NRO</t>
  </si>
  <si>
    <t>Arrecadado</t>
  </si>
  <si>
    <t>12*</t>
  </si>
  <si>
    <t>131*</t>
  </si>
  <si>
    <t>132*</t>
  </si>
  <si>
    <t>133*</t>
  </si>
  <si>
    <t>136*</t>
  </si>
  <si>
    <t>139*</t>
  </si>
  <si>
    <t>14*</t>
  </si>
  <si>
    <t>15*</t>
  </si>
  <si>
    <t>16*</t>
  </si>
  <si>
    <t>19*</t>
  </si>
  <si>
    <t>1751*</t>
  </si>
  <si>
    <t>173*</t>
  </si>
  <si>
    <t>174*</t>
  </si>
  <si>
    <t>1759*</t>
  </si>
  <si>
    <t>176*</t>
  </si>
  <si>
    <t>179*</t>
  </si>
  <si>
    <t>21*</t>
  </si>
  <si>
    <t>22*</t>
  </si>
  <si>
    <t>23*</t>
  </si>
  <si>
    <t>241*</t>
  </si>
  <si>
    <t>242*</t>
  </si>
  <si>
    <t>243*</t>
  </si>
  <si>
    <t>244*</t>
  </si>
  <si>
    <t>245*</t>
  </si>
  <si>
    <t>246*</t>
  </si>
  <si>
    <t>249*</t>
  </si>
  <si>
    <t>291*</t>
  </si>
  <si>
    <t>293*</t>
  </si>
  <si>
    <t>294*</t>
  </si>
  <si>
    <t>299950*</t>
  </si>
  <si>
    <t>2999990101*</t>
  </si>
  <si>
    <t>2999990199*</t>
  </si>
  <si>
    <t>2999990102*</t>
  </si>
  <si>
    <t>DEDUÇÕES DA RECEITA</t>
  </si>
  <si>
    <t>para o Fundeb</t>
  </si>
  <si>
    <t>Descontos e renúncias</t>
  </si>
  <si>
    <t>Outras deduções</t>
  </si>
  <si>
    <t>funcao</t>
  </si>
  <si>
    <t>subfuncao</t>
  </si>
  <si>
    <t>programa</t>
  </si>
  <si>
    <t>projativ</t>
  </si>
  <si>
    <t>elemento</t>
  </si>
  <si>
    <t>dotacao_inicial</t>
  </si>
  <si>
    <t>atualizacao_monetaria</t>
  </si>
  <si>
    <t>credito_suplementar</t>
  </si>
  <si>
    <t>credito_especial</t>
  </si>
  <si>
    <t>credito_extraordinario</t>
  </si>
  <si>
    <t>reducao_dotacao</t>
  </si>
  <si>
    <t>valor_empenhado</t>
  </si>
  <si>
    <t>valor_liquidado</t>
  </si>
  <si>
    <t>valor_pago</t>
  </si>
  <si>
    <t>valor_limitado</t>
  </si>
  <si>
    <t>valor_recomposto</t>
  </si>
  <si>
    <t>previsao_realizacao</t>
  </si>
  <si>
    <t>transferencia</t>
  </si>
  <si>
    <t>transposicao</t>
  </si>
  <si>
    <t>remanejamento</t>
  </si>
  <si>
    <t>dotacao_atualizada</t>
  </si>
  <si>
    <t>credito_adicional</t>
  </si>
  <si>
    <t>dotacao_a_empenhar</t>
  </si>
  <si>
    <t>empenhado_a_liquidar</t>
  </si>
  <si>
    <t>empenhado_a_pagar</t>
  </si>
  <si>
    <t>liquidado_a_pagar</t>
  </si>
  <si>
    <t>319007</t>
  </si>
  <si>
    <t>319011</t>
  </si>
  <si>
    <t>319013</t>
  </si>
  <si>
    <t>319016</t>
  </si>
  <si>
    <t>319094</t>
  </si>
  <si>
    <t>319113</t>
  </si>
  <si>
    <t>339008</t>
  </si>
  <si>
    <t>339014</t>
  </si>
  <si>
    <t>339030</t>
  </si>
  <si>
    <t>339036</t>
  </si>
  <si>
    <t>339039</t>
  </si>
  <si>
    <t>339040</t>
  </si>
  <si>
    <t>339046</t>
  </si>
  <si>
    <t>339093</t>
  </si>
  <si>
    <t>449040</t>
  </si>
  <si>
    <t>449052</t>
  </si>
  <si>
    <t>335041</t>
  </si>
  <si>
    <t>445042</t>
  </si>
  <si>
    <t>339035</t>
  </si>
  <si>
    <t>339092</t>
  </si>
  <si>
    <t>339031</t>
  </si>
  <si>
    <t>339032</t>
  </si>
  <si>
    <t>449051</t>
  </si>
  <si>
    <t>319004</t>
  </si>
  <si>
    <t>339339</t>
  </si>
  <si>
    <t>335043</t>
  </si>
  <si>
    <t>449030</t>
  </si>
  <si>
    <t>449039</t>
  </si>
  <si>
    <t>317170</t>
  </si>
  <si>
    <t>339048</t>
  </si>
  <si>
    <t>339033</t>
  </si>
  <si>
    <t>337170</t>
  </si>
  <si>
    <t>339330</t>
  </si>
  <si>
    <t>339332</t>
  </si>
  <si>
    <t>333041</t>
  </si>
  <si>
    <t>336045</t>
  </si>
  <si>
    <t>319003</t>
  </si>
  <si>
    <t>469171</t>
  </si>
  <si>
    <t>339047</t>
  </si>
  <si>
    <t>319091</t>
  </si>
  <si>
    <t>339067</t>
  </si>
  <si>
    <t>339091</t>
  </si>
  <si>
    <t>999999</t>
  </si>
  <si>
    <t>319001</t>
  </si>
  <si>
    <t>339086</t>
  </si>
  <si>
    <t>12292535000162</t>
  </si>
  <si>
    <t>cm</t>
  </si>
  <si>
    <t>Função</t>
  </si>
  <si>
    <t>conta_contabil</t>
  </si>
  <si>
    <t>saldo_anterior_devedor</t>
  </si>
  <si>
    <t>saldo_anterior_credor</t>
  </si>
  <si>
    <t>movimento_devedor</t>
  </si>
  <si>
    <t>movimento_credor</t>
  </si>
  <si>
    <t>saldo_atual_devedor</t>
  </si>
  <si>
    <t>saldo_atual_credor</t>
  </si>
  <si>
    <t>especificacao_conta</t>
  </si>
  <si>
    <t>tipo_nivel_conta</t>
  </si>
  <si>
    <t>nr_nivel_conta</t>
  </si>
  <si>
    <t>escrituracao</t>
  </si>
  <si>
    <t>natureza_informacao</t>
  </si>
  <si>
    <t>indicador_superavit_financeiro</t>
  </si>
  <si>
    <t>recurso_vinculado</t>
  </si>
  <si>
    <t>complemento_recurso_vinculado</t>
  </si>
  <si>
    <t>acompanhamento_orcamentario</t>
  </si>
  <si>
    <t>valor_saldo_inicial</t>
  </si>
  <si>
    <t>natureza_saldo_inicial</t>
  </si>
  <si>
    <t>valor_saldo_final</t>
  </si>
  <si>
    <t>natureza_saldo_final</t>
  </si>
  <si>
    <t>ATIVO</t>
  </si>
  <si>
    <t>N</t>
  </si>
  <si>
    <t>P</t>
  </si>
  <si>
    <t>F</t>
  </si>
  <si>
    <t>D</t>
  </si>
  <si>
    <t>ATIVO CIRCULANTE</t>
  </si>
  <si>
    <t>CAIXA E EQUIVALENTES DE CAIXA</t>
  </si>
  <si>
    <t>111100000000000</t>
  </si>
  <si>
    <t>CAIXA E EQUIVALENTES DE CAIXA EM MOEDA NACIONAL</t>
  </si>
  <si>
    <t>111110000000000</t>
  </si>
  <si>
    <t>CAIXA E EQUIVALENTES DE CAIXA EM MOEDA NACIONAL - CONSOLIDACAO</t>
  </si>
  <si>
    <t>111110600000000</t>
  </si>
  <si>
    <t>CONTA UNICA RPPS</t>
  </si>
  <si>
    <t>111110601020000</t>
  </si>
  <si>
    <t>CEF GERAL FPSM MOV 0050 0521/006.295-1</t>
  </si>
  <si>
    <t>111110601050000</t>
  </si>
  <si>
    <t>BB GERAL FPSM MOV 0050 3732-X/11.698-X</t>
  </si>
  <si>
    <t>111110604000000</t>
  </si>
  <si>
    <t>BANCOS CONTA MOVIMENTO � TAXA DE ADMINISTRACAO</t>
  </si>
  <si>
    <t>111110604010000</t>
  </si>
  <si>
    <t>BB TX ADM RPPS " 12.116-9" FPSM MOV 0050</t>
  </si>
  <si>
    <t>111111900000000</t>
  </si>
  <si>
    <t>BANCOS CONTA MOVIMENTO - DEMAIS CONTAS</t>
  </si>
  <si>
    <t>111111902000000</t>
  </si>
  <si>
    <t>BANCO DO BRASIL</t>
  </si>
  <si>
    <t>111111902010000</t>
  </si>
  <si>
    <t>BB GERAL PREF MOV 0001 3732-X/7.132-3</t>
  </si>
  <si>
    <t>111111902020000</t>
  </si>
  <si>
    <t>BB FPM PREF MOV 0001 3732-X/7.129-3</t>
  </si>
  <si>
    <t>111111902030000</t>
  </si>
  <si>
    <t>BB ADO LC 176/2020 PREF MOV 0001 3732-X/283.141-4</t>
  </si>
  <si>
    <t>111111902040000</t>
  </si>
  <si>
    <t>BB FEP PREF MOV 0704 3732-X/4.015-0</t>
  </si>
  <si>
    <t>111111902050000</t>
  </si>
  <si>
    <t>BB ITR PREF MOV 0001 3732-X/7.385-7</t>
  </si>
  <si>
    <t>111111902070000</t>
  </si>
  <si>
    <t>BB GERAL FMS MOV 0040 3732-X/10.062-5</t>
  </si>
  <si>
    <t>111111902110000</t>
  </si>
  <si>
    <t>BB MDE PREF MOV 0020 3732-X/5.011-3</t>
  </si>
  <si>
    <t>111111902130000</t>
  </si>
  <si>
    <t>BB QSE PREF MOV 0550 3732-X/7.684-8</t>
  </si>
  <si>
    <t>111111902140000</t>
  </si>
  <si>
    <t>BB CIDE PREF MOV 0750 3732-X/7.827-1</t>
  </si>
  <si>
    <t>111111902150000</t>
  </si>
  <si>
    <t>BB FUNDEB PREF MOV 0031 3732-X/11.552-5</t>
  </si>
  <si>
    <t>111111902200000</t>
  </si>
  <si>
    <t>BB ORGANIZACAO FARMACIA BLOCO CUSTEIO FMS MOV 4503 3732X/11.473-1</t>
  </si>
  <si>
    <t>111111902210000</t>
  </si>
  <si>
    <t>BB MERENDA ESCOLAR - PNAE MOV 0552 3732-X/9.622-9</t>
  </si>
  <si>
    <t>111111902250000</t>
  </si>
  <si>
    <t>BB ARRECADACAO PREF MOV 0001 3732-X/12.340-4</t>
  </si>
  <si>
    <t>111111902340000</t>
  </si>
  <si>
    <t>BB FR501 PREF 0001 3732-X/12.350-1</t>
  </si>
  <si>
    <t>111111902370000</t>
  </si>
  <si>
    <t>BB EDUC. INF. NOVAS TURMAS MOV 1003 3732-X/12.018-9</t>
  </si>
  <si>
    <t>111111902400000</t>
  </si>
  <si>
    <t>BB IGD/AUXILIO BRASIL FMAS MOV 0660.02 3732-X/12.162-2</t>
  </si>
  <si>
    <t>111111902420000</t>
  </si>
  <si>
    <t>BB SNA PREF MOV 0001 3732-X/8.928-1</t>
  </si>
  <si>
    <t>111111902460000</t>
  </si>
  <si>
    <t>BB PISO ACS FMS MOV 604 3732-X/11.473-1</t>
  </si>
  <si>
    <t>111111902550000</t>
  </si>
  <si>
    <t>BB EMENDA 81000312 INCREMENTO TEMP AP MOV 4500 3732-X/11.473-1</t>
  </si>
  <si>
    <t>111111902560000</t>
  </si>
  <si>
    <t>BB CIP PREF MOV 0001 3732-X/7.641-4</t>
  </si>
  <si>
    <t>111111902570000</t>
  </si>
  <si>
    <t>BB PAIF - PSB PBFI FMAS MOV 0660.06 3732-X/11.143-0</t>
  </si>
  <si>
    <t>111111902580000</t>
  </si>
  <si>
    <t>BB SCFV-  PSB FMAS MOV 0660.05 3732-X/11.143-0</t>
  </si>
  <si>
    <t>111111902600000</t>
  </si>
  <si>
    <t>BB PAVIMENT CIDADE-BUDEL-ALEGRIA EMEND IND 36660001 MOV 1028 3732-X/12.204-1</t>
  </si>
  <si>
    <t>111111902630000</t>
  </si>
  <si>
    <t>BB GSUAS IGD-SUAS FMAS MOV 1067 3732-X/11.142-2</t>
  </si>
  <si>
    <t>111111902720000</t>
  </si>
  <si>
    <t>BB BLOCO DE CUSTEIO SUS MOV 4000 FMS 3732-X/11.473-1</t>
  </si>
  <si>
    <t>111111902720100</t>
  </si>
  <si>
    <t>BB CUSTEIO ATENCAO BASICA FMS MOV 4500 3732-X/11.473-1</t>
  </si>
  <si>
    <t>111111902720300</t>
  </si>
  <si>
    <t>BB CUSTEIO ASSIST. FARMACEUTICA FMS MOV 4503 3732-X/11.473-1</t>
  </si>
  <si>
    <t>111111902720600</t>
  </si>
  <si>
    <t>BB CUSTEIO MAC FMS MOV 4501 3732-X/11.473-1</t>
  </si>
  <si>
    <t>111111902721200</t>
  </si>
  <si>
    <t>BB COVID-19 ASSIST. FARMACEUTICA SCTIE PORT MS/GM3617/2021 FMS MOV 4503 3732-X/11.473-1</t>
  </si>
  <si>
    <t>111111902721400</t>
  </si>
  <si>
    <t>BB FORM PROFISS TEC SAU PORT1981 FMS MOV 4504 3732-X/11.473-1</t>
  </si>
  <si>
    <t>111111902721500</t>
  </si>
  <si>
    <t>BB PISO ACE MOV FMS 604.02 3732-X/11.473-1</t>
  </si>
  <si>
    <t>111111903000000</t>
  </si>
  <si>
    <t>CAIXA ECONOMICA FEDERAL</t>
  </si>
  <si>
    <t>111111903010000</t>
  </si>
  <si>
    <t>CEF RECURSO MOV RETRO PATRULHA AGRIC PROP4861/2020SICONV 1211 0521/006.071037-9</t>
  </si>
  <si>
    <t>111111903020000</t>
  </si>
  <si>
    <t>CEF CONTRAP MOV RETRO PATRULHA AGRIC PROP4861/2020SICONV 1211 0521/006.071037-9</t>
  </si>
  <si>
    <t>111111912000000</t>
  </si>
  <si>
    <t>BANCO DO ESTADO DO RIO GRANDE DO SUL</t>
  </si>
  <si>
    <t>111111912010000</t>
  </si>
  <si>
    <t>BANRISUL GERAL FMS MOV 0040 1064/04.028819.0-2</t>
  </si>
  <si>
    <t>111111912020000</t>
  </si>
  <si>
    <t>BANRISUL GERAL PREF MOV 0001 1064/04.013153.0-6</t>
  </si>
  <si>
    <t>111111912040000</t>
  </si>
  <si>
    <t>BANRISUL BENEFICIOS EVENTUAIS MOV 1104 1064/04.083687.0-0</t>
  </si>
  <si>
    <t>111111912070000</t>
  </si>
  <si>
    <t>BANRISUL PEATERS MOV 0571.01 C/04.019706.0-6</t>
  </si>
  <si>
    <t>111111912080000</t>
  </si>
  <si>
    <t>BANRISUL MDE PREF MOV 0020 1064/04.024021.0-9</t>
  </si>
  <si>
    <t>111111912090000</t>
  </si>
  <si>
    <t>BANRISUL PIT PREF MOV 1112 0944/04.013153.0-6</t>
  </si>
  <si>
    <t>111111912120000</t>
  </si>
  <si>
    <t>BANRISUL FARMACIA BASICA FMS MOV 4050 1064/04.028722.1-0</t>
  </si>
  <si>
    <t>111111912220000</t>
  </si>
  <si>
    <t>BANRISUL COVID-19 PADU SRAG PORT.SES.256/2021 MOV 4011 1064/04.080249.0-4</t>
  </si>
  <si>
    <t>111111912250000</t>
  </si>
  <si>
    <t>BANRISUL PAVIMENTACAO ECOVILLA CONV FPE 456/2022 MOV 1213 1064/04.083634.0-7</t>
  </si>
  <si>
    <t>111111912280000</t>
  </si>
  <si>
    <t>BANRISUL GERAL FMDMA MOV 1005 1064/04.028554.0-5</t>
  </si>
  <si>
    <t>111111912330000</t>
  </si>
  <si>
    <t>BANRISUL CONSTR. POCO TUBULAR PROFUNDO CONV.FPE2268/22 MOV 701.05 1064/04.083680.0-6</t>
  </si>
  <si>
    <t>111111912340000</t>
  </si>
  <si>
    <t>BANRISUL CONTRAP CONSTR. POCO TUBULAR PROFUNDO CONV.FPE2268/22 MOV 701.05 1064/04.083680.0-6</t>
  </si>
  <si>
    <t>111111912460000</t>
  </si>
  <si>
    <t>BANRISUL PIAPS SOCIODEMOGRAFICO MOV 4011 1064/04.028722.9-6</t>
  </si>
  <si>
    <t>111111912470000</t>
  </si>
  <si>
    <t>BANRISUL PIAPS INCENTIVO APS MOV 4090 1064/04.080470.0-9</t>
  </si>
  <si>
    <t>111111912490000</t>
  </si>
  <si>
    <t>BANRISUL PIAPS PIM MOV 4160 1064/04.028722.3-7</t>
  </si>
  <si>
    <t>111111912500000</t>
  </si>
  <si>
    <t>BANRISUL PIAPS QUALIFICACAO APS RBC MOV 4011 1064/04.028722.9-6</t>
  </si>
  <si>
    <t>111111912510000</t>
  </si>
  <si>
    <t>BANRISUL ESCAVACAO DE MICROACUDES - AVANCAR RS MOV 1064/04.083653.0-2</t>
  </si>
  <si>
    <t>111111999000000</t>
  </si>
  <si>
    <t>DEMAIS CONTAS BANCARIAS</t>
  </si>
  <si>
    <t>111111999010000</t>
  </si>
  <si>
    <t>SICREDI</t>
  </si>
  <si>
    <t>111111999010100</t>
  </si>
  <si>
    <t>SICREDI PREF MOV 0001 0306/07878-4</t>
  </si>
  <si>
    <t>111111999010500</t>
  </si>
  <si>
    <t>SICREDI FR501 MOV 0306/07878-4</t>
  </si>
  <si>
    <t>111113000000000</t>
  </si>
  <si>
    <t>REDE BANCARIA - ARRECADACAO</t>
  </si>
  <si>
    <t>111113001000000</t>
  </si>
  <si>
    <t>SICREDI ARRECADACAO 0001 0306/14.941-0</t>
  </si>
  <si>
    <t>111115000000000</t>
  </si>
  <si>
    <t>APLICACOES FINANCEIRAS DE LIQUIDEZ IMEDIATA - USO GERAL</t>
  </si>
  <si>
    <t>111115002000000</t>
  </si>
  <si>
    <t>POUPANCA</t>
  </si>
  <si>
    <t>111115002090000</t>
  </si>
  <si>
    <t>CEF CONTRAP POUP. RETRO PATRULHA AGRIC PROP4861/2020SICONV 001 0521/006.071037-9</t>
  </si>
  <si>
    <t>111115003000000</t>
  </si>
  <si>
    <t>FUNDOS DE INVESTIMENTO</t>
  </si>
  <si>
    <t>111115003010000</t>
  </si>
  <si>
    <t>BB GERAL PREF APLIC 0001 3732-X/7.132-3</t>
  </si>
  <si>
    <t>111115003020000</t>
  </si>
  <si>
    <t>BB " RF CP PLENO" PAVIMENT CIDADE-BUDEL-ALEGRIA EMEND IND 36660001 APLIC 1028 3732-X/12.204-1</t>
  </si>
  <si>
    <t>111115003030000</t>
  </si>
  <si>
    <t>BB QSE PREF APLIC 0550 3732-X/7.684-8</t>
  </si>
  <si>
    <t>111115003040000</t>
  </si>
  <si>
    <t>BB " RF CP ABSOLUTO" PAVIM. AREA INDUSTRIAL EMENDA IND 41210001 APLIC 1030 3732-X/12.204-1</t>
  </si>
  <si>
    <t>111115003060000</t>
  </si>
  <si>
    <t>BANRISUL GERAL PREF APLIC 0001 944/04.013153.0-6</t>
  </si>
  <si>
    <t>111115003070000</t>
  </si>
  <si>
    <t>BB FUNDEB PREF APLIC 0031 3732-X/11.552-5</t>
  </si>
  <si>
    <t>111115003110000</t>
  </si>
  <si>
    <t>BB APLIC - MERENDA ESCOLAR - PNAE  0552 3732-X/9.622-9</t>
  </si>
  <si>
    <t>111115003140000</t>
  </si>
  <si>
    <t>BB ORGANIZACAO FARMACIA BLOCO CUSTEIO FMS APLIC 4503 3732-X/11.473-1</t>
  </si>
  <si>
    <t>111115003170000</t>
  </si>
  <si>
    <t>SICREDI PREF APLIC 0001 0306/07878-4</t>
  </si>
  <si>
    <t>111115003180000</t>
  </si>
  <si>
    <t>CEF POUP. RETRO PATRULHA AGRIC PROP4861/2020SICONV 1211 0521/006.071037-9</t>
  </si>
  <si>
    <t>111115003192400</t>
  </si>
  <si>
    <t>BANRISUL APLIC. CONSTR. POCO TUBULAR PROFUNDO CONV.FPE2268/22 APLIC 701.05 1064/04.083680.0-6</t>
  </si>
  <si>
    <t>111115003200000</t>
  </si>
  <si>
    <t>BANRISUL CONTRAP APLIC. CONSTR. POCO TUBULAR PROFUNDO CONV.FPE2268/22  701.05 1064/04.083680.0-6</t>
  </si>
  <si>
    <t>111115003210000</t>
  </si>
  <si>
    <t>CEF CONTRAP APLIC. RETRO PATRULHA AGRIC PROP4861/2020SICONV 1211 0521/006.071037-9</t>
  </si>
  <si>
    <t>111115003260000</t>
  </si>
  <si>
    <t>BANRISUL PIT PREF APLIC 1112 0944/04.013153.0-6</t>
  </si>
  <si>
    <t>111115003310000</t>
  </si>
  <si>
    <t>BANRISUL BENEFICIOS EVENTUAIS APLIC 1104 1064/04.083687.0-0</t>
  </si>
  <si>
    <t>111115003340000</t>
  </si>
  <si>
    <t>BANRISUL FARMACIA BASICA FMS APLIC 4050 1064/04.028722.1-0</t>
  </si>
  <si>
    <t>111115003380000</t>
  </si>
  <si>
    <t>BANRISUL ESCAVACAO DE MICROACUDES - AVANCAR RS APLIC 1064/04.083653.0-2</t>
  </si>
  <si>
    <t>111115003400000</t>
  </si>
  <si>
    <t>BB IMPLEM SEG ALIM NUTR SAU FMS APLIC 4505 3732-X/11.482-0</t>
  </si>
  <si>
    <t>111115003450000</t>
  </si>
  <si>
    <t>BANRISUL COVID-19 SAUDE MENTAL PORT.SES.506/2020 APLIC 4011 1064/04.080249.0-4</t>
  </si>
  <si>
    <t>111115003500000</t>
  </si>
  <si>
    <t>BANRISUL GERAL FMDMA APLIC 1005 1064/04.028554.0-5</t>
  </si>
  <si>
    <t>111115003510000</t>
  </si>
  <si>
    <t>BB "IRF-M 1" ESTRUT./ADEQ. ASSIST. ODONT. APS RV4505 PORT GM/MS 3.473/2020 APLIC 3732-X/11.482-2</t>
  </si>
  <si>
    <t>111115003530000</t>
  </si>
  <si>
    <t>BB "RFCP PLENO"ESTRUT. AB EMENDA 28620016 PORT. MS/GM 961/2020 RV4505 FMS APLIC 4505 3732-X/11.482-0</t>
  </si>
  <si>
    <t>111115003550000</t>
  </si>
  <si>
    <t>BB COVID-19 "FLUXO" PORT MS/GM 731/21 ATENCAO BASICA FMS APLIC 4500 3732-X/11.473-1</t>
  </si>
  <si>
    <t>111115003560000</t>
  </si>
  <si>
    <t>BB COVID-19 " CLASSICO" PORT MS/GM 894/21 ATENCAO BASICA FMS APLIC 4500 3732-X/11.473-1</t>
  </si>
  <si>
    <t>111115003570000</t>
  </si>
  <si>
    <t>BANRISUL OASF FEAS FMAS APLIC 1103 1064/04.080682.0-0</t>
  </si>
  <si>
    <t>111115003580000</t>
  </si>
  <si>
    <t>BB EDUC. INF. NOVAS TURMAS APLIC 1003 3732-X/12.018-9</t>
  </si>
  <si>
    <t>111115003700000</t>
  </si>
  <si>
    <t>COVID-19/SUAS"SIMPLES SOLIDEZ" PORT MC 751/2022 APLIC 1019 3732-X/11.143-0</t>
  </si>
  <si>
    <t>111115003720000</t>
  </si>
  <si>
    <t>BB aplic. IGD/AUXILIO BRASIL FMAS  0660.02 3732-X/12.162-2</t>
  </si>
  <si>
    <t>111115003730000</t>
  </si>
  <si>
    <t>BANRISUL PAVIMENTACAO ECOVILLA CONV FPE 456/2022 APLIC 1213 1064/04.083634.0-7</t>
  </si>
  <si>
    <t>111115003740000</t>
  </si>
  <si>
    <t>BANRISUL CONTRAP PAVIMENTACAO ECOVILLA CONV FPE 456/2022 APLIC 1213 1064/04.083634.0-7</t>
  </si>
  <si>
    <t>111115003780000</t>
  </si>
  <si>
    <t>BB"CP AUTOMATICO" PAIF - PSB PBFI FMAS APLIC 0660.06 3732-X/11.143-0</t>
  </si>
  <si>
    <t>111115003790000</t>
  </si>
  <si>
    <t>BB"SIMPLES AGIL" SCFV- PSB FMAS APLIC 0660.05 3732-X/11.143-0</t>
  </si>
  <si>
    <t>111115003800000</t>
  </si>
  <si>
    <t>BB EMENDA 81000312 INCREMENTO TEMP AP APLIC 4500 3732-X/11.473-1</t>
  </si>
  <si>
    <t>111115003810000</t>
  </si>
  <si>
    <t>BB ESTRUT "RF CP CLASSICO" REDE SERV APS PORT2090 EMEND.RELAT FMS APLIC 4505 3732-X/11.482-0</t>
  </si>
  <si>
    <t>111115003840000</t>
  </si>
  <si>
    <t>BB IR DOACAO FUNDICA POUP. 1050 3732-X/11.012-4</t>
  </si>
  <si>
    <t>111115003850000</t>
  </si>
  <si>
    <t>BB GSUAS IGD-SUAS FMAS APLIC 1067 3732-X/11.142-2</t>
  </si>
  <si>
    <t>111115003920000</t>
  </si>
  <si>
    <t>BANRISUL PAVIMENTA RS PREF APLIC 1212 1064/04.083569.0-7</t>
  </si>
  <si>
    <t>111115003930000</t>
  </si>
  <si>
    <t>BANRISUL CONTRAPARTIDA PAVIMENTA RS PREF APLIC 0001 1064/04.083569.0-7</t>
  </si>
  <si>
    <t>111115003960000</t>
  </si>
  <si>
    <t>BB EMENDA RELATOR "RF CP ABSOLUTO" 81000293 VEICULO PORT1687 FMS APLIC 4505 3732-X/11.482-0</t>
  </si>
  <si>
    <t>111115003970000</t>
  </si>
  <si>
    <t>BANRISUL EQUIP ODONTO UBS PORT SES/RS 395/22 APLIC 4293 1064/04.028722.0-2</t>
  </si>
  <si>
    <t>111115003980000</t>
  </si>
  <si>
    <t>BB BLOCO CUSTEIO SUS FMS APLIC 4000 3732-X/11.473-1</t>
  </si>
  <si>
    <t>111115003980100</t>
  </si>
  <si>
    <t>BB CUSTEIO ATENCAO BASICA FMS APLIC 4500 3732-X/11.473-1</t>
  </si>
  <si>
    <t>111115003980300</t>
  </si>
  <si>
    <t>BB APLIC. CUSTEIO  ASSIST. FARMACEUTICA FMS  0600.04 3732-X/11.473-1</t>
  </si>
  <si>
    <t>111115003990000</t>
  </si>
  <si>
    <t>BB BLOCO INVESTIMENTO SUS FMS APLIC 4000 3732-X/11.482-0</t>
  </si>
  <si>
    <t>111115003990400</t>
  </si>
  <si>
    <t>SICREDI FR501 APLIC 0306/07878-4</t>
  </si>
  <si>
    <t>111115003990500</t>
  </si>
  <si>
    <t>BB CIP PREF APLIC 0001 3732-X/7.641-4</t>
  </si>
  <si>
    <t>111115003990600</t>
  </si>
  <si>
    <t>BB FEP PREF APLIC 0704 3732-X/4.015-0</t>
  </si>
  <si>
    <t>111115003990700</t>
  </si>
  <si>
    <t>BB FR501 APLIC. PREF 0001 3732-X/12.350-1</t>
  </si>
  <si>
    <t>CAIXA E EQUIVALENTES DE CAIXA - VALORES RESTITUIVEIS E VINCULADOS</t>
  </si>
  <si>
    <t>111310000000000</t>
  </si>
  <si>
    <t>DEPOSITOS RESTITUIVEIS E VALORES VINCULADOS - CONSOLIDACAO</t>
  </si>
  <si>
    <t>111310100000000</t>
  </si>
  <si>
    <t>DEPOSITOS CONSIGNADOS</t>
  </si>
  <si>
    <t>111310102000000</t>
  </si>
  <si>
    <t>BB RETENCOES PREF MOV 8001 3732-X/7.132-3</t>
  </si>
  <si>
    <t>111310103000000</t>
  </si>
  <si>
    <t>BANRISUL RETENCOES MOV 8001 1064/04.013153.0-6</t>
  </si>
  <si>
    <t>111310105000000</t>
  </si>
  <si>
    <t>SICREDI PREF RETENCAO 8001 0306/07878-4</t>
  </si>
  <si>
    <t>CREDITOS A CURTO PRAZO</t>
  </si>
  <si>
    <t>CREDITOS TRIBUTARIOS A RECEBER</t>
  </si>
  <si>
    <t>112110000000000</t>
  </si>
  <si>
    <t>CREDITOS TRIBUTARIOS A RECEBER - CONSOLIDACAO</t>
  </si>
  <si>
    <t>112110100000000</t>
  </si>
  <si>
    <t>IMPOSTOS</t>
  </si>
  <si>
    <t>112110105000000</t>
  </si>
  <si>
    <t>IPTU</t>
  </si>
  <si>
    <t>112110107000000</t>
  </si>
  <si>
    <t>ISS</t>
  </si>
  <si>
    <t>112110200000000</t>
  </si>
  <si>
    <t>TAXAS</t>
  </si>
  <si>
    <t>112110201000000</t>
  </si>
  <si>
    <t>TAXAS PELO EXERCICIO DO PODER DE POLICIA</t>
  </si>
  <si>
    <t>112110202000000</t>
  </si>
  <si>
    <t>TAXAS PELA PRESTACAO DE SERVICOS</t>
  </si>
  <si>
    <t>112120000000000</t>
  </si>
  <si>
    <t>CREDITOS TRIBUTARIOS A RECEBER - INTRA OFSS</t>
  </si>
  <si>
    <t>112127100000000</t>
  </si>
  <si>
    <t>CREDITOS PREVIDENCIARIOS PARCELADOS</t>
  </si>
  <si>
    <t>112127101000000</t>
  </si>
  <si>
    <t>PARCELAMENTO LEI1623/2005 360 PARCELAS CURTO PRAZO</t>
  </si>
  <si>
    <t>112300000000000</t>
  </si>
  <si>
    <t>CREDITOS DE TRANSFERENCIAS A RECEBER</t>
  </si>
  <si>
    <t>112330000000000</t>
  </si>
  <si>
    <t>CREDITOS DE TRANSFERENCIAS A RECEBER - INTER OFSS � UNIAO</t>
  </si>
  <si>
    <t>112330800000000</t>
  </si>
  <si>
    <t>CREDITOS DECORRENTES DE TRANSFERENCIAS DE CONVENIOS</t>
  </si>
  <si>
    <t>112330806000000</t>
  </si>
  <si>
    <t>FNDE/PAR MOBILIARIO RV1040</t>
  </si>
  <si>
    <t>112340000000000</t>
  </si>
  <si>
    <t>CREDITOS DE TRANSFERENCIAS A RECEBER - INTER OFSS - ESTADO</t>
  </si>
  <si>
    <t>112340800000000</t>
  </si>
  <si>
    <t>112340801000000</t>
  </si>
  <si>
    <t>PAVIMENTA RS RV1212</t>
  </si>
  <si>
    <t>112500000000000</t>
  </si>
  <si>
    <t>DIVIDA ATIVA TRIBUTARIA</t>
  </si>
  <si>
    <t>112510000000000</t>
  </si>
  <si>
    <t>DIVIDA ATIVA TRIBUTARIA - CONSOLIDACAO</t>
  </si>
  <si>
    <t>112510100000000</t>
  </si>
  <si>
    <t>DIVIDA ATIVA TRIBUTARIA DOS IMPOSTOS</t>
  </si>
  <si>
    <t>112510105000000</t>
  </si>
  <si>
    <t>DIVIDA ATIVA DO IPTU</t>
  </si>
  <si>
    <t>112510105010000</t>
  </si>
  <si>
    <t>COBRANCA ADMINISTRATIVA</t>
  </si>
  <si>
    <t>112510107000000</t>
  </si>
  <si>
    <t>DIVIDA ATIVA DO ISS</t>
  </si>
  <si>
    <t>112510107010000</t>
  </si>
  <si>
    <t>112510200000000</t>
  </si>
  <si>
    <t>DIVIDA ATIVA TRIBUTARIA DAS TAXAS</t>
  </si>
  <si>
    <t>112510201000000</t>
  </si>
  <si>
    <t>DIVIDA ATIVA DAS TAXAS PELO EXERCICIO DO PODER DE POLICIA</t>
  </si>
  <si>
    <t>112510201010000</t>
  </si>
  <si>
    <t>112510202000000</t>
  </si>
  <si>
    <t>DIVIDA ATIVA DAS TAXAS PELA PRESTACAO DE SERVICOS</t>
  </si>
  <si>
    <t>112510202010000</t>
  </si>
  <si>
    <t>112600000000000</t>
  </si>
  <si>
    <t>DIVIDA ATIVA NAO TRIBUTARIA</t>
  </si>
  <si>
    <t>112610000000000</t>
  </si>
  <si>
    <t>DIVIDA ATIVA NAO TRIBUTARIA  - CONSOLIDACAO</t>
  </si>
  <si>
    <t>112610100000000</t>
  </si>
  <si>
    <t>112610102000000</t>
  </si>
  <si>
    <t>DIVIDA ATIVA NAO TRIBUTARIA - EXCETO TITULO DO TCE/RS</t>
  </si>
  <si>
    <t>112900000000000</t>
  </si>
  <si>
    <t>(-) AJUSTE DE PERDAS DE CREDITOS A CURTO PRAZO</t>
  </si>
  <si>
    <t>C</t>
  </si>
  <si>
    <t>112910000000000</t>
  </si>
  <si>
    <t>(-) AJUSTE DE PERDAS DE CREDITOS A CURTO PRAZO - CONSOLIDACAO</t>
  </si>
  <si>
    <t>112910400000000</t>
  </si>
  <si>
    <t>(-) PERDAS ESTIMADAS EM CREDITOS DE DIVIDA ATIVA TRIBUTARIA</t>
  </si>
  <si>
    <t>112910401000000</t>
  </si>
  <si>
    <t>(-) PERDAS ESTIMADAS EM CREDITOS DE DIVIDA ATIVA TRIBUTARIA - IMPOSTOS</t>
  </si>
  <si>
    <t>112910401050000</t>
  </si>
  <si>
    <t>(-) PERDAS ESTIMADAS EM CREDITOS DE DIVIDA ATIVA TRIBUTARIA - IPTU</t>
  </si>
  <si>
    <t>112910401070000</t>
  </si>
  <si>
    <t>(-) PERDAS ESTIMADAS EM CREDITOS DE DIVIDA ATIVA TRIBUTARIA - ISS</t>
  </si>
  <si>
    <t>113000000000000</t>
  </si>
  <si>
    <t>DEMAIS CREDITOS E VALORES A CURTO PRAZO</t>
  </si>
  <si>
    <t>113100000000000</t>
  </si>
  <si>
    <t>ADIANTAMENTOS CONCEDIDOS</t>
  </si>
  <si>
    <t>113110000000000</t>
  </si>
  <si>
    <t>ADIANTAMENTOS CONCEDIDOS - CONSOLIDACAO</t>
  </si>
  <si>
    <t>113110100000000</t>
  </si>
  <si>
    <t>ADIANTAMENTOS CONCEDIDOS A PESSOAL</t>
  </si>
  <si>
    <t>113110101000000</t>
  </si>
  <si>
    <t>SALARIOS E ORDENADOS - ADIANTAMENTOS</t>
  </si>
  <si>
    <t>113110104000000</t>
  </si>
  <si>
    <t>1/3 DE FERIAS - ADIANTAMENTO</t>
  </si>
  <si>
    <t>113110199000000</t>
  </si>
  <si>
    <t>OUTROS ADIANTAMENTOS A PESSOAL</t>
  </si>
  <si>
    <t>113110200000000</t>
  </si>
  <si>
    <t>SUPRIMENTO DE FUNDOS</t>
  </si>
  <si>
    <t>113110201000000</t>
  </si>
  <si>
    <t>JAIRO JOSE MELLER</t>
  </si>
  <si>
    <t>113110202000000</t>
  </si>
  <si>
    <t>ADALBERTO MARTINI</t>
  </si>
  <si>
    <t>113110204000000</t>
  </si>
  <si>
    <t>VERIDIANA NOGARA</t>
  </si>
  <si>
    <t>113110215000000</t>
  </si>
  <si>
    <t>ELI OLIVEIRA BAIOTTO</t>
  </si>
  <si>
    <t>113110219000000</t>
  </si>
  <si>
    <t>VANDERLEIA APARECIDA DARONCO CAUDURO</t>
  </si>
  <si>
    <t>113119900000000</t>
  </si>
  <si>
    <t>ADIANTAMENTOS DIVERSOS CONCEDIDOS</t>
  </si>
  <si>
    <t>113119901000000</t>
  </si>
  <si>
    <t>113119903000000</t>
  </si>
  <si>
    <t>PEDRO NELCI MACHADO</t>
  </si>
  <si>
    <t>113119910000000</t>
  </si>
  <si>
    <t>JAIR CESAR SOUZA</t>
  </si>
  <si>
    <t>113119911000000</t>
  </si>
  <si>
    <t>ANDERSON DIEGO SALAZAR</t>
  </si>
  <si>
    <t>113119918000000</t>
  </si>
  <si>
    <t>CELSON SIDINEI SCHULTZ FONSECA</t>
  </si>
  <si>
    <t>113119924000000</t>
  </si>
  <si>
    <t>JONADAN CANDIDO STAZIAKI</t>
  </si>
  <si>
    <t>113200000000000</t>
  </si>
  <si>
    <t>TRIBUTOS A RECUPERAR/COMPENSAR</t>
  </si>
  <si>
    <t>113230000000000</t>
  </si>
  <si>
    <t>TRIBUTOS A RECUPERAR/COMPENSAR - INTER OFSS - UNIAO</t>
  </si>
  <si>
    <t>113230603000000</t>
  </si>
  <si>
    <t>SALARIO-FAMILIA A COMPENSAR</t>
  </si>
  <si>
    <t>113400000000000</t>
  </si>
  <si>
    <t>CREDITOS POR DANOS AO PATRIMONIO</t>
  </si>
  <si>
    <t>113410000000000</t>
  </si>
  <si>
    <t>CREDITOS POR DANOS AO PATRIMONIO - CONSOLIDACAO</t>
  </si>
  <si>
    <t>113410100000000</t>
  </si>
  <si>
    <t>CREDITOS POR DANOS AO PATRIMONIO DECORRENTES DE PROCESSOS ADMINISTRATIVOS</t>
  </si>
  <si>
    <t>113410105000000</t>
  </si>
  <si>
    <t>CREDITOS A RECEBER POR IRREGULARIDADES DE TERCEIROS EM PRESTACAO DE SERVICOS</t>
  </si>
  <si>
    <t>113410105010000</t>
  </si>
  <si>
    <t>S. SCHNEIDER EIRELI CONTRATO 11/2021 PORT.SIND.38/2022</t>
  </si>
  <si>
    <t>113410199000000</t>
  </si>
  <si>
    <t>OUTROS CREDITOS POR DANO AO PATRIMONIO - CREDITOS ADMINISTRATIVOS</t>
  </si>
  <si>
    <t>113410199010000</t>
  </si>
  <si>
    <t>JAIR CESAR SOUZA MULTA DE TRANSITO PORT.SIND.50/2022-PA</t>
  </si>
  <si>
    <t>113410199120000</t>
  </si>
  <si>
    <t>VALIDR F. RODRIGUES LTDA ME PORT.SIND.21/2020-SMA E 20/2021-PA</t>
  </si>
  <si>
    <t>113410199200000</t>
  </si>
  <si>
    <t>PEDRO MACHADO PORT.SIND.64/2022-PA DANOS EM VEICULO</t>
  </si>
  <si>
    <t>113600000000000</t>
  </si>
  <si>
    <t>CREDITOS PREVIDENCIARIOS A RECEBER A CURTO PRAZO</t>
  </si>
  <si>
    <t>113620000000000</t>
  </si>
  <si>
    <t>CREDITOS PREVIDENCIARIOS A RECEBER A CURTO PRAZO - INTRA OFSS</t>
  </si>
  <si>
    <t>113620100000000</t>
  </si>
  <si>
    <t>CONTRIBUICOES PREVIDENCIARIAS A RECEBER -</t>
  </si>
  <si>
    <t>113620101010000</t>
  </si>
  <si>
    <t>CONTRIBUICAO PATRONAL PARA O RPPS - ALIQUOTA NORMAL</t>
  </si>
  <si>
    <t>113620101020000</t>
  </si>
  <si>
    <t>CONTRIBUICAO PATRONAL - ALIQUOTA SUPLEMENTAR</t>
  </si>
  <si>
    <t>113620102000000</t>
  </si>
  <si>
    <t>CONTRIBUICOES DO RPPS A RECEBER - SERVIDOR, APOSENTADO E PENSIONISTA - FUNDO EM CAPITALIZACAO</t>
  </si>
  <si>
    <t>113800000000000</t>
  </si>
  <si>
    <t>OUTROS CREDITOS A RECEBER E VALORES A CURTO PRAZO</t>
  </si>
  <si>
    <t>113810000000000</t>
  </si>
  <si>
    <t>OUTROS CREDITOS A RECEBER E VALORES A CURTO PRAZO - CONSOLIDACAO</t>
  </si>
  <si>
    <t>113810100000000</t>
  </si>
  <si>
    <t>ALUGUEIS A RECEBER</t>
  </si>
  <si>
    <t>113810300000000</t>
  </si>
  <si>
    <t>VALORES A RECUPERAR DECORRENTES DE INDENIZACOES POR SINISTROS PAGOS</t>
  </si>
  <si>
    <t>113819900000000</t>
  </si>
  <si>
    <t>OUTROS CREDITOS A RECEBER E VALORES DE CURTO PRAZO</t>
  </si>
  <si>
    <t>113819901000000</t>
  </si>
  <si>
    <t>STT-MILHO A RECEBER</t>
  </si>
  <si>
    <t>113849900000000</t>
  </si>
  <si>
    <t>OUTROS CREDITOS A RECEBER E VALORES DE CURTO PRAZO - INTER OFSS - ESTADO</t>
  </si>
  <si>
    <t>113849901000000</t>
  </si>
  <si>
    <t>ANADIR MULLER DE SIQUEIRA PROCESSO TJRS  9000621-53.2020.8.21.0074</t>
  </si>
  <si>
    <t>113849902000000</t>
  </si>
  <si>
    <t>MARIA SUELI DE OLIVEIRA MEIER CNJ90015510820198210074 041/1064/04.013153.1-8</t>
  </si>
  <si>
    <t>114000000000000</t>
  </si>
  <si>
    <t>INVESTIMENTOS E APLICACOES TEMPORARIAS A CURTO PRAZO</t>
  </si>
  <si>
    <t>114400000000000</t>
  </si>
  <si>
    <t>INVESTIMENTOS E APLICACOES TEMPORARIAS DE CURTO PRAZO - RPPS</t>
  </si>
  <si>
    <t>114410000000000</t>
  </si>
  <si>
    <t>INVESTIMENTOS E APLICACOES TEMPORARIAS DE CURTO PRAZO DO RPPS - CONSOLIDACAO</t>
  </si>
  <si>
    <t>114410100000000</t>
  </si>
  <si>
    <t>APLICACOES EM SEGMENTO DE RENDA FIXA - RPPS - FUNDO EM CAPITALIZACAO</t>
  </si>
  <si>
    <t>114410102010000</t>
  </si>
  <si>
    <t>CEF CAIXA FI BRASIL 2024 III TP RF FPSM APLIC0050 0521/006.295-1</t>
  </si>
  <si>
    <t>114410102020000</t>
  </si>
  <si>
    <t>BB PREV RF IRF-M1 TP FPSM APLIC 0050 3732-X/11.698-X</t>
  </si>
  <si>
    <t>114410102040000</t>
  </si>
  <si>
    <t>BB PREVID. RF IMA-B 5 LP FPSM 0050 3732-X/11.698-X</t>
  </si>
  <si>
    <t>114410102050000</t>
  </si>
  <si>
    <t>BB PREV. RF IDKA2 TP FPSM 0050 3732-X/11.698-X</t>
  </si>
  <si>
    <t>114410105030000</t>
  </si>
  <si>
    <t>CEF FI BRASIL REFERENCIADO DI LP FPSM 0050 0521/006/00000295-1</t>
  </si>
  <si>
    <t>114410105040000</t>
  </si>
  <si>
    <t>SICREDI LIQUIDEZ EMPRESARIAL REF DI FI RF FPSM 0050 0306/11.359-8</t>
  </si>
  <si>
    <t>114413001000000</t>
  </si>
  <si>
    <t>BB TX ADM RPPS " 12.116-9" FPSM APLIC 0050</t>
  </si>
  <si>
    <t>114419901000000</t>
  </si>
  <si>
    <t>BB PREVID RF REFERENCIADO DI LP PERFIL FPSM APLIC 0050 3732-X/11.698-X</t>
  </si>
  <si>
    <t>115000000000000</t>
  </si>
  <si>
    <t>ESTOQUES</t>
  </si>
  <si>
    <t>115600000000000</t>
  </si>
  <si>
    <t>ALMOXARIFADO</t>
  </si>
  <si>
    <t>115610000000000</t>
  </si>
  <si>
    <t>ALMOXARIFADO - CONSOLIDACAO</t>
  </si>
  <si>
    <t>115610100000000</t>
  </si>
  <si>
    <t>MATERIAL DE CONSUMO</t>
  </si>
  <si>
    <t>115610200000000</t>
  </si>
  <si>
    <t>GENEROS ALIMENTICIOS</t>
  </si>
  <si>
    <t>115610300000000</t>
  </si>
  <si>
    <t>MATERIAIS DE CONSTRUCAO</t>
  </si>
  <si>
    <t>115610400000000</t>
  </si>
  <si>
    <t>AUTOPECAS</t>
  </si>
  <si>
    <t>115610500000000</t>
  </si>
  <si>
    <t>MEDICAMENTOS E MATERIAIS HOSPITALARES</t>
  </si>
  <si>
    <t>115610600000000</t>
  </si>
  <si>
    <t>MATERIAIS GRAFICOS</t>
  </si>
  <si>
    <t>115610700000000</t>
  </si>
  <si>
    <t>MATERIAL DE EXPEDIENTE</t>
  </si>
  <si>
    <t>115610900000000</t>
  </si>
  <si>
    <t>ESTOQUE SOBRESSALENTES A ALIENAR</t>
  </si>
  <si>
    <t>115619900000000</t>
  </si>
  <si>
    <t>OUTROS - ALMOXARIFADO</t>
  </si>
  <si>
    <t>115800000000000</t>
  </si>
  <si>
    <t>OUTROS ESTOQUES</t>
  </si>
  <si>
    <t>115810000000000</t>
  </si>
  <si>
    <t>OUTROS ESTOQUES - CONSOLIDACAO</t>
  </si>
  <si>
    <t>115810100000000</t>
  </si>
  <si>
    <t>ESTOQUE PARA DOACAO OU PERMUTA</t>
  </si>
  <si>
    <t>116000000000000</t>
  </si>
  <si>
    <t>ATIVO NAO CIRCULANTE MANTIDO PARA VENDA</t>
  </si>
  <si>
    <t>116200000000000</t>
  </si>
  <si>
    <t>IMOBILIZADO MANTIDO PARA VENDA</t>
  </si>
  <si>
    <t>116210000000000</t>
  </si>
  <si>
    <t>IMOBILIZADO MANTIDO PARA VENDA - CONSOLIDACAO</t>
  </si>
  <si>
    <t>116210100000000</t>
  </si>
  <si>
    <t>BENS TOMBADOS AGUARDANDO LEILAO</t>
  </si>
  <si>
    <t>119000000000000</t>
  </si>
  <si>
    <t>VARIACOES PATRIMONIAIS DIMINUTIVAS PAGAS ANTECIPADAMENTE</t>
  </si>
  <si>
    <t>119100000000000</t>
  </si>
  <si>
    <t>PREMIOS DE SEGUROS A APROPRIAR</t>
  </si>
  <si>
    <t>119110000000000</t>
  </si>
  <si>
    <t>PREMIOS DE SEGUROS A APROPRIAR - CONSOLIDACAO</t>
  </si>
  <si>
    <t>119110200000000</t>
  </si>
  <si>
    <t>VPD Paga Antecipadamente - Premio de seguros para Cobertura de Emprestimos - RPPS - Fundo em Reparticao</t>
  </si>
  <si>
    <t>119119900000000</t>
  </si>
  <si>
    <t>VPD Paga Antecipadamente -Outros Premios de Seguros a Apropriar</t>
  </si>
  <si>
    <t>119200000000000</t>
  </si>
  <si>
    <t>VPD FINANCEIRAS A APROPRIAR</t>
  </si>
  <si>
    <t>119210000000000</t>
  </si>
  <si>
    <t>VPD FINANCEIRAS A APROPRIAR - CONSOLIDACAO</t>
  </si>
  <si>
    <t>119210100000000</t>
  </si>
  <si>
    <t>RENDIMENTOS FINANCEIROS DO LEGISLATIVO ANTECIPADOS COMO DUODECIMO</t>
  </si>
  <si>
    <t>119300000000000</t>
  </si>
  <si>
    <t>ASSINATURAS E ANUIDADES A APROPRIAR</t>
  </si>
  <si>
    <t>119310000000000</t>
  </si>
  <si>
    <t>ASSINATURAS E ANUIDADES A APROPRIAR - CONSOLIDACAO</t>
  </si>
  <si>
    <t>119400000000000</t>
  </si>
  <si>
    <t>ALUGUEIS PAGOS A APROPRIAR</t>
  </si>
  <si>
    <t>119410000000000</t>
  </si>
  <si>
    <t>ALUGUEIS PAGOS A APROPRIAR - CONSOLIDACAO</t>
  </si>
  <si>
    <t>119410100000000</t>
  </si>
  <si>
    <t>LOCACAO DE AREA PARA RETIRADA DE CASCALHO</t>
  </si>
  <si>
    <t>119800000000000</t>
  </si>
  <si>
    <t>DEMAIS VPD A APROPRIAR</t>
  </si>
  <si>
    <t>119810000000000</t>
  </si>
  <si>
    <t>DEMAIS VPD A APROPRIAR - CONSOLIDACAO</t>
  </si>
  <si>
    <t>119810100000000</t>
  </si>
  <si>
    <t>PARCELAS DE PARCERIAS PAGAS A APROPRIAR</t>
  </si>
  <si>
    <t>119810101000000</t>
  </si>
  <si>
    <t>APAE DE INDEPENDENCIA</t>
  </si>
  <si>
    <t>119810101060000</t>
  </si>
  <si>
    <t>TERMO DE FOMENTO 001/2022 APAE INDEPENDENCIA</t>
  </si>
  <si>
    <t>119810101070000</t>
  </si>
  <si>
    <t>TERMO DE FOMENTO 003/2022 APAE INDEPENDENCIA - FAZENDO ARTE</t>
  </si>
  <si>
    <t>119810101080000</t>
  </si>
  <si>
    <t>TERMO DE FOMENTO 001/2023 APAE INDEPENDENCIA</t>
  </si>
  <si>
    <t>119810104000000</t>
  </si>
  <si>
    <t>ACISAPI</t>
  </si>
  <si>
    <t>119810104040000</t>
  </si>
  <si>
    <t>TERMO DE FOMENTO 004/2022 - ACISAPI</t>
  </si>
  <si>
    <t>119810105000000</t>
  </si>
  <si>
    <t>CONSEPRO</t>
  </si>
  <si>
    <t>119810105020000</t>
  </si>
  <si>
    <t>TERMO DE FOMENTO 006/2022 - CONSEPRO</t>
  </si>
  <si>
    <t>119810106000000</t>
  </si>
  <si>
    <t>HSVP - HOSPITAL SAO VICENTE DE PAULO TRES DE MAIO</t>
  </si>
  <si>
    <t>119810106020000</t>
  </si>
  <si>
    <t>TERMO DE CONVENIO 02/2022 - HSVP</t>
  </si>
  <si>
    <t>119810107000000</t>
  </si>
  <si>
    <t>ASCADI - ASSOC. ACADEMICOS INDEPENDENCIA</t>
  </si>
  <si>
    <t>119810107010000</t>
  </si>
  <si>
    <t>TERMO DE FOMENTO 007/2022 - ASCADI</t>
  </si>
  <si>
    <t>119811600000000</t>
  </si>
  <si>
    <t>TERMO DE CONVENIO 007/2021 PONTE GIRUA L3025/2021</t>
  </si>
  <si>
    <t>ATIVO NAO CIRCULANTE</t>
  </si>
  <si>
    <t>ATIVO REALIZAVEL A LONGO PRAZO</t>
  </si>
  <si>
    <t>121100000000000</t>
  </si>
  <si>
    <t>CREDITOS A LONGO PRAZO</t>
  </si>
  <si>
    <t>121110000000000</t>
  </si>
  <si>
    <t>CREDITOS A LONGO PRAZO - CONSOLIDACAO</t>
  </si>
  <si>
    <t>121110400000000</t>
  </si>
  <si>
    <t>121110401000000</t>
  </si>
  <si>
    <t>CREDITOS NAO PREVIDENCIARIOS INSCRITOS</t>
  </si>
  <si>
    <t>121110401050000</t>
  </si>
  <si>
    <t>121110401050100</t>
  </si>
  <si>
    <t>121110401070000</t>
  </si>
  <si>
    <t>121110401070100</t>
  </si>
  <si>
    <t>121110401100000</t>
  </si>
  <si>
    <t>121110401100100</t>
  </si>
  <si>
    <t>121110401110000</t>
  </si>
  <si>
    <t>DIVIDA ATIVA DAS TAXAS PELA PRESTACAO DE SERVICO</t>
  </si>
  <si>
    <t>121110401110100</t>
  </si>
  <si>
    <t>121110500000000</t>
  </si>
  <si>
    <t>121110530000000</t>
  </si>
  <si>
    <t>INSCRICAO DE CERTIDAO DE DECISAO - TITULO EXECUTIVO DO TCE/RS</t>
  </si>
  <si>
    <t>121110530010000</t>
  </si>
  <si>
    <t>NILSON DAL FORNO</t>
  </si>
  <si>
    <t>121110530020000</t>
  </si>
  <si>
    <t>GILBERTO MARASCA TITULO EXECUTIVO TCERS 0803/2018</t>
  </si>
  <si>
    <t>121110599000000</t>
  </si>
  <si>
    <t>DIVIDA ATIVA NAO TRIBUTARIA - LONGO PRAZO - EXCETO TITULO EXECUTIVO TCE/RS</t>
  </si>
  <si>
    <t>121119900000000</t>
  </si>
  <si>
    <t>(-) AJUSTE DE PERDAS DE CREDITOS A LONGO PRAZO</t>
  </si>
  <si>
    <t>121119904000000</t>
  </si>
  <si>
    <t>(-) AJUSTE DE PERDAS DE DIVIDA ATIVA TRIBUTARIA</t>
  </si>
  <si>
    <t>121119904050000</t>
  </si>
  <si>
    <t>(-) AJUSTE PARA PERDAS DA DIVIDA ATIVA DO IPTU</t>
  </si>
  <si>
    <t>121119904070000</t>
  </si>
  <si>
    <t>(-) AJUSTE PARA PERDAS DA DIVIDA ATIVA DO ISS</t>
  </si>
  <si>
    <t>121119904090000</t>
  </si>
  <si>
    <t>(-) AJUSTE PARA PERDAS DA DIVIDA ATIVA DAS TAXAS</t>
  </si>
  <si>
    <t>121119905000000</t>
  </si>
  <si>
    <t>(-) AJUSTE DE PERDAS DE DIVIDA ATIVA NAO TRIBUTARIA</t>
  </si>
  <si>
    <t>121120000000000</t>
  </si>
  <si>
    <t>CREDITOS A LONGO PRAZO - INTRA OFSS</t>
  </si>
  <si>
    <t>121120600000000</t>
  </si>
  <si>
    <t>CREDITOS PREVIDENCIARIOS DO RPPS</t>
  </si>
  <si>
    <t>121120604010000</t>
  </si>
  <si>
    <t>PARCELAMENTO LEI1623/2005 360 PARCELAS LONGO PRAZO</t>
  </si>
  <si>
    <t>121200000000000</t>
  </si>
  <si>
    <t>DEMAIS CREDITOS E VALORES A LONGO PRAZO</t>
  </si>
  <si>
    <t>121210000000000</t>
  </si>
  <si>
    <t>DEMAIS CREDITOS E VALORES A LONGO PRAZO - CONSOLIDACAO</t>
  </si>
  <si>
    <t>121210200000000</t>
  </si>
  <si>
    <t>121210211000000</t>
  </si>
  <si>
    <t>CONTRIBUICAO AO RGPS A  COMPENSAR</t>
  </si>
  <si>
    <t>121210211010000</t>
  </si>
  <si>
    <t>PER/DECOMP 22231.29436.031122.1.2.16-3910</t>
  </si>
  <si>
    <t>122000000000000</t>
  </si>
  <si>
    <t>INVESTIMENTOS</t>
  </si>
  <si>
    <t>122100000000000</t>
  </si>
  <si>
    <t>PARTICIPACOES PERMANENTES</t>
  </si>
  <si>
    <t>122110000000000</t>
  </si>
  <si>
    <t>PARTICIPACOES PERMANENTES - CONSOLIDACAO</t>
  </si>
  <si>
    <t>122110100000000</t>
  </si>
  <si>
    <t>PARTICIPACOES AVALIADAS PELO METODO DE EQUIVALENCIA PATRIMONIAL</t>
  </si>
  <si>
    <t>122110107000000</t>
  </si>
  <si>
    <t>PARTICIPACAO EM CONSORCIOS PUBLICOS</t>
  </si>
  <si>
    <t>122110107010000</t>
  </si>
  <si>
    <t>COFRON</t>
  </si>
  <si>
    <t>122110107020000</t>
  </si>
  <si>
    <t>CISA</t>
  </si>
  <si>
    <t>122110200000000</t>
  </si>
  <si>
    <t>PARTICIPACOES AVALIADAS PELO METODO DE CUSTO</t>
  </si>
  <si>
    <t>122110201000000</t>
  </si>
  <si>
    <t>PARTICIPACOES EM OUTRAS SOCIEDADES</t>
  </si>
  <si>
    <t>122110201010000</t>
  </si>
  <si>
    <t>ACOES PREFERENCIAIS OIBR4 OI TELEFONICA (ANTIGA CRT)</t>
  </si>
  <si>
    <t>122110201020000</t>
  </si>
  <si>
    <t>ACOES ORDINARIAS EEEL3 CEEE</t>
  </si>
  <si>
    <t>122110201030000</t>
  </si>
  <si>
    <t>ACOES PREFERENCIAIS EEEL4 CEEE</t>
  </si>
  <si>
    <t>122110201040000</t>
  </si>
  <si>
    <t>CERTHIL DESENVOLVIMENTO CNPJ 10.415.935/0001-92</t>
  </si>
  <si>
    <t>122110201050000</t>
  </si>
  <si>
    <t>CERTHIL DISTRIBUICAO CNPJ 98.042.963/0001-52</t>
  </si>
  <si>
    <t>122900000000000</t>
  </si>
  <si>
    <t>(-) REDUCAO AO VALOR RECUPERAVEL DE INVESTIMENTOS</t>
  </si>
  <si>
    <t>122910000000000</t>
  </si>
  <si>
    <t>(-) REDUCAO AO VALOR RECUPERAVEL DE INVESTIMENTOS - CONSOLIDACAO</t>
  </si>
  <si>
    <t>122910100000000</t>
  </si>
  <si>
    <t>(-) REDUCAO AO VALOR RECUPERAVEL DE INVESTIMENTOS - PARTICIPACOES PERMANENTES</t>
  </si>
  <si>
    <t>122910102000000</t>
  </si>
  <si>
    <t>(-) REDUCAO AO VALOR RECUPERAVEL DE PARTICIPACOES AVALIADAS PELO METODO DE CUSTO</t>
  </si>
  <si>
    <t>123000000000000</t>
  </si>
  <si>
    <t>IMOBILIZADO</t>
  </si>
  <si>
    <t>123100000000000</t>
  </si>
  <si>
    <t>BENS MOVEIS</t>
  </si>
  <si>
    <t>123110000000000</t>
  </si>
  <si>
    <t>BENS MOVEIS- CONSOLIDACAO</t>
  </si>
  <si>
    <t>123110100000000</t>
  </si>
  <si>
    <t>MAQUINAS, APARELHOS, EQUIPAMENTOS E FERRAMENTAS</t>
  </si>
  <si>
    <t>123110101000000</t>
  </si>
  <si>
    <t>APARELHOS DE MEDICAO E ORIENTACAO</t>
  </si>
  <si>
    <t>123110102000000</t>
  </si>
  <si>
    <t>APARELHOS E EQUIPAMENTOS DE COMUNICACAO</t>
  </si>
  <si>
    <t>123110103000000</t>
  </si>
  <si>
    <t>APARELHOS, EQUIPAMENTOS E UTENSILIOS MEDICOS, ODONTOLOGICOS, LABORATORIAIS E HOSPITALARES</t>
  </si>
  <si>
    <t>123110104000000</t>
  </si>
  <si>
    <t>APARELHOS E EQUIPAMENTOS PARA ESPORTES E DIVERSOES</t>
  </si>
  <si>
    <t>123110105000000</t>
  </si>
  <si>
    <t>EQUIPAMENTO DE PROTECAO, SEGURANCA E SOCORRO</t>
  </si>
  <si>
    <t>123110107000000</t>
  </si>
  <si>
    <t>MAQUINAS E EQUIPAMENTOS ENERGETICOS</t>
  </si>
  <si>
    <t>123110109000000</t>
  </si>
  <si>
    <t>MAQUINAS, FERRAMENTAS E UTENSILIOS DE OFICINA</t>
  </si>
  <si>
    <t>123110119000000</t>
  </si>
  <si>
    <t>MAQUINAS, EQUIPAMENTOS E UTENSILIOS AGROPECUARIOS</t>
  </si>
  <si>
    <t>123110120000000</t>
  </si>
  <si>
    <t>MAQUINAS, EQUIPAMENTOS E UTENSILIOS RODOVIARIOS</t>
  </si>
  <si>
    <t>123110121000000</t>
  </si>
  <si>
    <t>EQUIPAMENTOS HIDRAULICOS E ELETRICOS</t>
  </si>
  <si>
    <t>123110199000000</t>
  </si>
  <si>
    <t>OUTRAS MAQUINAS, APARELHOS, EQUIPAMENTOS E FERRAMENTAS</t>
  </si>
  <si>
    <t>123110200000000</t>
  </si>
  <si>
    <t>BENS DE INFORMATICA</t>
  </si>
  <si>
    <t>123110201000000</t>
  </si>
  <si>
    <t>EQUIPAMENTOS DE PROCESSAMENTO DE DADOS</t>
  </si>
  <si>
    <t>123110202000000</t>
  </si>
  <si>
    <t>EQUIPAMENTOS DE TECNOLOGIA DA INFORMACAO</t>
  </si>
  <si>
    <t>123110300000000</t>
  </si>
  <si>
    <t>MOVEIS E UTENSILIOS</t>
  </si>
  <si>
    <t>123110301000000</t>
  </si>
  <si>
    <t>APARELHOS E UTENSILIOS DOMESTICOS</t>
  </si>
  <si>
    <t>123110302000000</t>
  </si>
  <si>
    <t>MAQUINAS E UTENSILIOS DE ESCRITORIO</t>
  </si>
  <si>
    <t>123110303000000</t>
  </si>
  <si>
    <t>MOBILIARIO EM GERAL</t>
  </si>
  <si>
    <t>123110304000000</t>
  </si>
  <si>
    <t>UTENSILIOS EM GERAL</t>
  </si>
  <si>
    <t>123110400000000</t>
  </si>
  <si>
    <t>MATERIAIS CULTURAIS, EDUCACIONAIS E DE COMUNICACAO</t>
  </si>
  <si>
    <t>123110404000000</t>
  </si>
  <si>
    <t>INSTRUMENTOS MUSICAIS E ARTISTICOS</t>
  </si>
  <si>
    <t>123110405000000</t>
  </si>
  <si>
    <t>EQUIPAMENTOS PARA AUDIO, VIDEO E FOTO</t>
  </si>
  <si>
    <t>123110499000000</t>
  </si>
  <si>
    <t>OUTROS MATERIAIS CULTURAIS, EDUCACIONAIS E DE COMUNICACAO</t>
  </si>
  <si>
    <t>123110500000000</t>
  </si>
  <si>
    <t>VEICULOS</t>
  </si>
  <si>
    <t>123110501000000</t>
  </si>
  <si>
    <t>VEICULOS EM GERAL</t>
  </si>
  <si>
    <t>123110503000000</t>
  </si>
  <si>
    <t>VEICULOS DE TRACAO MECANICA</t>
  </si>
  <si>
    <t>123119900000000</t>
  </si>
  <si>
    <t>DEMAIS BENS MOVEIS</t>
  </si>
  <si>
    <t>123119901000000</t>
  </si>
  <si>
    <t>BENS MOVEIS A ALIENAR</t>
  </si>
  <si>
    <t>123119908000000</t>
  </si>
  <si>
    <t>BENS MOVEIS A CLASSIFICAR</t>
  </si>
  <si>
    <t>123119999000000</t>
  </si>
  <si>
    <t>OUTROS BENS MOVEIS</t>
  </si>
  <si>
    <t>123119999010000</t>
  </si>
  <si>
    <t>MATERIAL PERMANENTE EMPENHADO COMO MATERIAL DE CONSUMO</t>
  </si>
  <si>
    <t>123119999020000</t>
  </si>
  <si>
    <t>MATERIAL PERMANENTE CONTROLADO POR RELACAO CARGA</t>
  </si>
  <si>
    <t>123200000000000</t>
  </si>
  <si>
    <t>BENS IMOVEIS</t>
  </si>
  <si>
    <t>123210000000000</t>
  </si>
  <si>
    <t>BENS IMOVEIS- CONSOLIDACAO</t>
  </si>
  <si>
    <t>123210100000000</t>
  </si>
  <si>
    <t>BENS DE USO ESPECIAL</t>
  </si>
  <si>
    <t>123210103000000</t>
  </si>
  <si>
    <t>EDIFICIOS</t>
  </si>
  <si>
    <t>123210104000000</t>
  </si>
  <si>
    <t>TERRENOS/GLEBAS</t>
  </si>
  <si>
    <t>123210500000000</t>
  </si>
  <si>
    <t>BENS DE USO COMUM DO POVO</t>
  </si>
  <si>
    <t>123210501000000</t>
  </si>
  <si>
    <t>RUAS</t>
  </si>
  <si>
    <t>123210502000000</t>
  </si>
  <si>
    <t>PRACAS</t>
  </si>
  <si>
    <t>123210503000000</t>
  </si>
  <si>
    <t>ESTRADAS</t>
  </si>
  <si>
    <t>123210504000000</t>
  </si>
  <si>
    <t>PONTES</t>
  </si>
  <si>
    <t>123210600000000</t>
  </si>
  <si>
    <t>BENS IMOVEIS EM ANDAMENTO</t>
  </si>
  <si>
    <t>123210601000000</t>
  </si>
  <si>
    <t>OBRAS EM ANDAMENTO</t>
  </si>
  <si>
    <t>123210601010000</t>
  </si>
  <si>
    <t>INSTALACAO DE ELEVADOR NO PALACIO MUNICIPAL</t>
  </si>
  <si>
    <t>123210601200000</t>
  </si>
  <si>
    <t>PAVIMENTACAO DE VIAS E ESTRADAS</t>
  </si>
  <si>
    <t>123210601200100</t>
  </si>
  <si>
    <t>PAVIMENTACAO DE RUAS</t>
  </si>
  <si>
    <t>123210700000000</t>
  </si>
  <si>
    <t>INSTALACOES</t>
  </si>
  <si>
    <t>123210711000000</t>
  </si>
  <si>
    <t>SISTEMA DE ABASTECIMENTO DE AGUA DA ESQ. SCHULTZ</t>
  </si>
  <si>
    <t>123800000000000</t>
  </si>
  <si>
    <t>(-) DEPRECIACAO, EXAUSTAO E AMORTIZACAO ACUMULADAS</t>
  </si>
  <si>
    <t>123810000000000</t>
  </si>
  <si>
    <t>(-) DEPRECIACAO, EXAUSTAO E AMORTIZACAO ACUMULADAS - CONSOLIDACAO</t>
  </si>
  <si>
    <t>123810100000000</t>
  </si>
  <si>
    <t>(-) DEPRECIACAO ACUMULADA � BENS MOVEIS</t>
  </si>
  <si>
    <t>123810101000000</t>
  </si>
  <si>
    <t>(-) DEPRECIACAO ACUMULADA DE MAQUINAS, APARELHOS, EQUIPAMENTOS E FERRAMENTAS</t>
  </si>
  <si>
    <t>123810102000000</t>
  </si>
  <si>
    <t>(-) DEPRECIACAO ACUMULADA DE BENS DE INFORMATICA</t>
  </si>
  <si>
    <t>123810103000000</t>
  </si>
  <si>
    <t>(-) DEPRECIACAO ACUMULADA DE MOVEIS E UTENSILIOS</t>
  </si>
  <si>
    <t>123810104000000</t>
  </si>
  <si>
    <t>(-) DEPRECIACAO ACUMULADA DE MATERIAIS CULTURAIS, EDUCACIONAIS E DE COMUNICACAO</t>
  </si>
  <si>
    <t>123810105000000</t>
  </si>
  <si>
    <t>(-) DEPRECIACAO ACUMULADA DE VEICULOS</t>
  </si>
  <si>
    <t>123810199000000</t>
  </si>
  <si>
    <t>(-) DEPRECIACAO ACUMULADA DE DEMAIS BENS MOVEIS</t>
  </si>
  <si>
    <t>123810200000000</t>
  </si>
  <si>
    <t>(-) DEPRECIACAO ACUMULADA � BENS IMOVEIS</t>
  </si>
  <si>
    <t>123810201000000</t>
  </si>
  <si>
    <t>(-) DEPRECIACAO ACUMULADA DE BENS DE USO ESPECIAL</t>
  </si>
  <si>
    <t>123810201010000</t>
  </si>
  <si>
    <t>(-) DEPRECIACAO ACUMULADA DE EDIFICIOS</t>
  </si>
  <si>
    <t>PASSIVO E PATRIMONIO LIQUIDO</t>
  </si>
  <si>
    <t>210000000000000</t>
  </si>
  <si>
    <t>PASSIVO CIRCULANTE</t>
  </si>
  <si>
    <t>211000000000000</t>
  </si>
  <si>
    <t>OBRIGACOES TRABALHISTAS, PREVIDENCIARIAS E ASSISTENCIAIS A PAGAR A CURTO PRAZO</t>
  </si>
  <si>
    <t>211100000000000</t>
  </si>
  <si>
    <t>PESSOAL A PAGAR</t>
  </si>
  <si>
    <t>211110000000000</t>
  </si>
  <si>
    <t>PESSOAL A PAGAR - CONSOLIDACAO</t>
  </si>
  <si>
    <t>211110100000000</t>
  </si>
  <si>
    <t>211110102000000</t>
  </si>
  <si>
    <t>DECIMO TERCEIRO SALARIO</t>
  </si>
  <si>
    <t>211110102010000</t>
  </si>
  <si>
    <t>DECIMO TERCEIRO SALARIO (P)</t>
  </si>
  <si>
    <t>211110103000000</t>
  </si>
  <si>
    <t>FERIAS</t>
  </si>
  <si>
    <t>211110103010000</t>
  </si>
  <si>
    <t>FERIAS (P)</t>
  </si>
  <si>
    <t>211110500000000</t>
  </si>
  <si>
    <t>PRECATORIOS DE PESSOAL - REGIME ORDINARIO</t>
  </si>
  <si>
    <t>211110503000000</t>
  </si>
  <si>
    <t>PRECATORIOS DE PESSOAL - REGIME ORDINARIO - A PARTIR DE 05/05/2000 - NAO VENCIDOS</t>
  </si>
  <si>
    <t>211110503190000</t>
  </si>
  <si>
    <t>TRT4 PRECATORIO 0034785-83.2022.5.04.0000</t>
  </si>
  <si>
    <t>211110503200000</t>
  </si>
  <si>
    <t>TRT4 PRECATORIO 0035549-69.2022.5.04.0000</t>
  </si>
  <si>
    <t>211110503210000</t>
  </si>
  <si>
    <t>TRT4 PRECATORIO 0036117-85.2022.5.04.0000</t>
  </si>
  <si>
    <t>211400000000000</t>
  </si>
  <si>
    <t>ENCARGOS SOCIAIS A PAGAR</t>
  </si>
  <si>
    <t>211420000000000</t>
  </si>
  <si>
    <t>ENCARGOS SOCIAIS A PAGAR-INTRA OFSS</t>
  </si>
  <si>
    <t>211420100000000</t>
  </si>
  <si>
    <t>CONTRIBUICAO A REGIME PROPRIO DE PREVIDENCIA (RPPS)</t>
  </si>
  <si>
    <t>211420102000000</t>
  </si>
  <si>
    <t>CONTRIBUICAO A REGIME PROPRIO DE PREVIDENCIA (RPPS) (F)</t>
  </si>
  <si>
    <t>211420200000000</t>
  </si>
  <si>
    <t>CONTRIBUICAO PREVIDENCIARIA - RPPS - DEBITOS PARCELADOS</t>
  </si>
  <si>
    <t>211420201000000</t>
  </si>
  <si>
    <t>CONTRIBUICAO PREVIDENCIARIA - RPPS - DEBITOS PARCELADOS � PATRONAL � CIRCULANTE</t>
  </si>
  <si>
    <t>211420201010000</t>
  </si>
  <si>
    <t>PARCELAMENTO LEI1623/2005 360 PARCELAS</t>
  </si>
  <si>
    <t>211420201010100</t>
  </si>
  <si>
    <t>PARCELAMENTO LEI1623/2005 360 PARCELAS (P)</t>
  </si>
  <si>
    <t>211430000000000</t>
  </si>
  <si>
    <t>ENCARGOS SOCIAIS A PAGAR-INTER OFSS - UNIAO</t>
  </si>
  <si>
    <t>211430100000000</t>
  </si>
  <si>
    <t>CONTRIBUICOES AO RGPS A PAGAR</t>
  </si>
  <si>
    <t>211430101000000</t>
  </si>
  <si>
    <t>CONTRIBUICOES AO RGPS SOBRE SALARIOS E REMUNERACOES</t>
  </si>
  <si>
    <t>211430101020000</t>
  </si>
  <si>
    <t>CONTRIBUICOES AO RGPS SOBRE SALARIOS E REMUNERACOES (F)</t>
  </si>
  <si>
    <t>211430103000000</t>
  </si>
  <si>
    <t>CONTRIBUICOES AO RGPS - SERVICOS DE TERCEIROS OU CONTRIBUINTES AVULSOS</t>
  </si>
  <si>
    <t>211430103020000</t>
  </si>
  <si>
    <t>CONTRIBUICOES AO RGPS - SERVICOS DE TERCEIROS OU CONTRIBUINTES AVULSOS (F)</t>
  </si>
  <si>
    <t>211430500000000</t>
  </si>
  <si>
    <t>FGTS</t>
  </si>
  <si>
    <t>211430502000000</t>
  </si>
  <si>
    <t>FGTS (F)</t>
  </si>
  <si>
    <t>213000000000000</t>
  </si>
  <si>
    <t>FORNECEDORES E CONTAS A PAGAR A CURTO PRAZO</t>
  </si>
  <si>
    <t>213100000000000</t>
  </si>
  <si>
    <t>FORNECEDORES E CONTAS A PAGAR NACIONAIS A CURTO PRAZO</t>
  </si>
  <si>
    <t>213110000000000</t>
  </si>
  <si>
    <t>FORNECEDORES E CONTAS A PAGAR NACIONAIS A CURTO PRAZO - CONSOLIDACAO</t>
  </si>
  <si>
    <t>213110100000000</t>
  </si>
  <si>
    <t>FORNECEDORES NACIONAIS</t>
  </si>
  <si>
    <t>213110101000000</t>
  </si>
  <si>
    <t>FORNECEDORES NAO PARCELADOS A PAGAR</t>
  </si>
  <si>
    <t>213110101010000</t>
  </si>
  <si>
    <t>FORNECEDORES DO EXERCICIO</t>
  </si>
  <si>
    <t>213110101020000</t>
  </si>
  <si>
    <t>FORNECEDORES DE EXERCICIOS ANTERIORES</t>
  </si>
  <si>
    <t>213110101021200</t>
  </si>
  <si>
    <t>RESTOS A PAGAR PROCESSADOS DE 2019</t>
  </si>
  <si>
    <t>213110101021300</t>
  </si>
  <si>
    <t>RESTOS A PAGAR PROCESSADOS DE 2020</t>
  </si>
  <si>
    <t>213110101021600</t>
  </si>
  <si>
    <t>RESTOS A PAGAR 2022</t>
  </si>
  <si>
    <t>213110300000000</t>
  </si>
  <si>
    <t>CONTAS A PAGAR CREDORES NACIONAIS</t>
  </si>
  <si>
    <t>213110399010000</t>
  </si>
  <si>
    <t>CONTAS A PAGAR PENDENTES DE EMPENHO (P)</t>
  </si>
  <si>
    <t>213110399010100</t>
  </si>
  <si>
    <t>UNITEC NF2191 PORT.SIND.23/2022-PA A PAGAR (P)</t>
  </si>
  <si>
    <t>214000000000000</t>
  </si>
  <si>
    <t>OBRIGACOES FISCAIS A CURTO PRAZO</t>
  </si>
  <si>
    <t>214100000000000</t>
  </si>
  <si>
    <t>OBRIGACOES FISCAIS A CURTO PRAZO COM A UNIAO</t>
  </si>
  <si>
    <t>214130000000000</t>
  </si>
  <si>
    <t>OBRIGACOES FISCAIS A CURTO PRAZO COM A UNIAO - INTER OFSS - UNIAO</t>
  </si>
  <si>
    <t>214131100000000</t>
  </si>
  <si>
    <t>PIS/PASEP A RECOLHER</t>
  </si>
  <si>
    <t>214131102000000</t>
  </si>
  <si>
    <t>PIS/PASEP A RECOLHER (F)</t>
  </si>
  <si>
    <t>218000000000000</t>
  </si>
  <si>
    <t>ADIANTAMENTO DE CLIENTES E DEMAIS OBRIGACOES A CURTO PRAZO</t>
  </si>
  <si>
    <t>218800000000000</t>
  </si>
  <si>
    <t>VALORES RESTITUIVEIS</t>
  </si>
  <si>
    <t>218810000000000</t>
  </si>
  <si>
    <t>VALORES RESTITUIVEIS - CONSOLIDACAO</t>
  </si>
  <si>
    <t>218810100000000</t>
  </si>
  <si>
    <t>CONSIGNACOES</t>
  </si>
  <si>
    <t>218810102010000</t>
  </si>
  <si>
    <t>RETENCOES PREVIDENCIARIAS (INSS) - PJ</t>
  </si>
  <si>
    <t>218810102020000</t>
  </si>
  <si>
    <t>RETENCOES PREVIDENCIARIAS (INSS) - PRODUTOR RURAL</t>
  </si>
  <si>
    <t>218810102040000</t>
  </si>
  <si>
    <t>RETENCOES PREVIDENCIARIAS (INSS) - FOLHA</t>
  </si>
  <si>
    <t>218810110000000</t>
  </si>
  <si>
    <t>PENSAO ALIMENTICIA</t>
  </si>
  <si>
    <t>218810113000000</t>
  </si>
  <si>
    <t>RETENCOES - ENTIDADES REPRESENTATIVAS DE CLASSES</t>
  </si>
  <si>
    <t>218810115000000</t>
  </si>
  <si>
    <t>RETENCOES - EMPRESTIMOS E FINANCIAMENTOS</t>
  </si>
  <si>
    <t>218820000000000</t>
  </si>
  <si>
    <t>VALORES RESTITUIVEIS � INTRA OFSS</t>
  </si>
  <si>
    <t>218820100000000</t>
  </si>
  <si>
    <t>218820101000000</t>
  </si>
  <si>
    <t>RPPS - RETENCOES SOBRE VENCIMENTOS E VANTAGENS</t>
  </si>
  <si>
    <t>218820101010000</t>
  </si>
  <si>
    <t>RETENCOES PREVIDENCIARIAS (FPSM) - FOLHA</t>
  </si>
  <si>
    <t>218900000000000</t>
  </si>
  <si>
    <t>OUTRAS OBRIGACOES A CURTO PRAZO</t>
  </si>
  <si>
    <t>218910000000000</t>
  </si>
  <si>
    <t>OUTRAS OBRIGACOES A CURTO PRAZO - CONSOLIDACAO</t>
  </si>
  <si>
    <t>218910100000000</t>
  </si>
  <si>
    <t>INDENIZACOES E RESTITUICOES</t>
  </si>
  <si>
    <t>218910199000000</t>
  </si>
  <si>
    <t>OUTRAS INDENIZACOES E RESTITUICOES</t>
  </si>
  <si>
    <t>218910300000000</t>
  </si>
  <si>
    <t>SUPRIMENTOS DE FUNDOS A PAGAR</t>
  </si>
  <si>
    <t>218911200000000</t>
  </si>
  <si>
    <t>SUBVENCOES A PAGAR</t>
  </si>
  <si>
    <t>218911202000000</t>
  </si>
  <si>
    <t>SUBVENCOES A PAGAR (F)</t>
  </si>
  <si>
    <t>218920000000000</t>
  </si>
  <si>
    <t>OUTRAS OBRIGACOES A CURTO PRAZO-INTRA OFSS</t>
  </si>
  <si>
    <t>218920200000000</t>
  </si>
  <si>
    <t>DUODECIMO A TRANSFERIR PARA O LEGISLATIVO - INTRA-OFSS</t>
  </si>
  <si>
    <t>220000000000000</t>
  </si>
  <si>
    <t>PASSIVO NAO-CIRCULANTE</t>
  </si>
  <si>
    <t>221000000000000</t>
  </si>
  <si>
    <t>OBRIGACOES TRABALHISTAS, PREVIDENCIARIAS E ASSISTENCIAIS A PAGAR A LONGO PRAZO</t>
  </si>
  <si>
    <t>221400000000000</t>
  </si>
  <si>
    <t>221420000000000</t>
  </si>
  <si>
    <t>221420100000000</t>
  </si>
  <si>
    <t>227000000000000</t>
  </si>
  <si>
    <t>PROVISOES A LONGO PRAZO</t>
  </si>
  <si>
    <t>227100000000000</t>
  </si>
  <si>
    <t>PROVISAO PARA RISCOS TRABALHISTAS A LONGO PRAZO</t>
  </si>
  <si>
    <t>227110000000000</t>
  </si>
  <si>
    <t>PROVISAO PARA RISCOS TRABALHISTAS A LONGO PRAZO - CONSOLIDACAO</t>
  </si>
  <si>
    <t>227110100000000</t>
  </si>
  <si>
    <t>PROVISAO PARA INDENIZACOES TRABALHISTAS</t>
  </si>
  <si>
    <t>227110102000000</t>
  </si>
  <si>
    <t>ANDREIA MORELLI SCHONHOFFEN TJRS 074/1.06.0001496-8</t>
  </si>
  <si>
    <t>227200000000000</t>
  </si>
  <si>
    <t>PROVISOES MATEMATICAS PREVIDENCIARIAS A LONGO PRAZO</t>
  </si>
  <si>
    <t>227210000000000</t>
  </si>
  <si>
    <t>PROVISOES MATEMATICAS PREVIDENCIARIAS A LONGO PRAZO - CONSOLIDACAO</t>
  </si>
  <si>
    <t>227210300000000</t>
  </si>
  <si>
    <t>FUNDO EM CAPITALIZACAO - PROVISOES DE BENEFICIOS CONCEDIDOS</t>
  </si>
  <si>
    <t>227210301000000</t>
  </si>
  <si>
    <t>APOSENTADORIAS/PENSOES CONCEDIDAS DO FUNDO EM CAPITALIZACAO DO RPPS</t>
  </si>
  <si>
    <t>227210302000000</t>
  </si>
  <si>
    <t>(-) CONTRIBUICOES DO ENTE PARA O FUNDO EM CAPITALIZACAO DO RPPS</t>
  </si>
  <si>
    <t>227210303000000</t>
  </si>
  <si>
    <t>(-) CONTRIBUICOES DO APOSENTADO PARA O FUNDO EM CAPITALIZACAO DO RPPS</t>
  </si>
  <si>
    <t>227210304000000</t>
  </si>
  <si>
    <t>(-) CONTRIBUICOES DO PENSIONISTA PARA O FUNDO EM CAPITALIZACAOO DO RPPS</t>
  </si>
  <si>
    <t>227210305000000</t>
  </si>
  <si>
    <t>(-) COMPENSACAO PREVIDENCIARIA DO FUNDO EM CAPITALIZACAO DO RPPS</t>
  </si>
  <si>
    <t>227210400000000</t>
  </si>
  <si>
    <t>FUNDO EM CAPITALIZACAO - PROVISOES DE BENEFICIOS A CONCEDER</t>
  </si>
  <si>
    <t>227210401000000</t>
  </si>
  <si>
    <t>APOSENTADORIAS/PENSOES A CONCEDER DO FUNDO EM CAPITALIZACAO DO RPPS</t>
  </si>
  <si>
    <t>227210402000000</t>
  </si>
  <si>
    <t>227210403000000</t>
  </si>
  <si>
    <t>(-) CONTRIBUICOES DO SERVIDOR E FUTURO APOSENTADO/PENSIONISTA PARA O FUNDO EM CAPITALIZACAO DO RPPS</t>
  </si>
  <si>
    <t>227210404000000</t>
  </si>
  <si>
    <t>227210598000000</t>
  </si>
  <si>
    <t>(-) OUTROS CREDITOS DO PLANO DE AMORTIZACAO</t>
  </si>
  <si>
    <t>230000000000000</t>
  </si>
  <si>
    <t>PATRIMONIO LIQUIDO</t>
  </si>
  <si>
    <t>237000000000000</t>
  </si>
  <si>
    <t>RESULTADOS ACUMULADOS</t>
  </si>
  <si>
    <t>237100000000000</t>
  </si>
  <si>
    <t>SUPERAVITS OU DEFICITS ACUMULADOS</t>
  </si>
  <si>
    <t>237110000000000</t>
  </si>
  <si>
    <t>SUPERAVITS OU DEFICITS ACUMULADOS - CONSOLIDACAO</t>
  </si>
  <si>
    <t>237110100000000</t>
  </si>
  <si>
    <t>SUPERAVITS OU DEFICITS DO EXERCICIO</t>
  </si>
  <si>
    <t>237110200000000</t>
  </si>
  <si>
    <t>SUPERAVITS OU DEFICITS DE EXERCICIOS ANTERIORES</t>
  </si>
  <si>
    <t>237110300000000</t>
  </si>
  <si>
    <t>AJUSTES DE EXERCICIOS ANTERIORES</t>
  </si>
  <si>
    <t>237110301000000</t>
  </si>
  <si>
    <t>AJUSTES DE EXERCICIOS ANTERIORES - PERMANENTE</t>
  </si>
  <si>
    <t>237120000000000</t>
  </si>
  <si>
    <t>SUPERAVITS OU DEFICITS ACUMULADOS - INTRA OFSS</t>
  </si>
  <si>
    <t>237120100000000</t>
  </si>
  <si>
    <t>237120200000000</t>
  </si>
  <si>
    <t>237130000000000</t>
  </si>
  <si>
    <t>SUPERAVITS OU DEFICITS ACUMULADOS - INTER OFSS - UNIAO</t>
  </si>
  <si>
    <t>237130100000000</t>
  </si>
  <si>
    <t>237130200000000</t>
  </si>
  <si>
    <t>237140000000000</t>
  </si>
  <si>
    <t>SUPERAVITS OU DEFICITS ACUMULADOS - INTER OFSS - ESTADO</t>
  </si>
  <si>
    <t>237140100000000</t>
  </si>
  <si>
    <t>237140200000000</t>
  </si>
  <si>
    <t>237150000000000</t>
  </si>
  <si>
    <t>SUPERAVITS OU DEFICITS ACUMULADOS - INTER OFSS - MUNICIPIO</t>
  </si>
  <si>
    <t>237150100000000</t>
  </si>
  <si>
    <t>237150200000000</t>
  </si>
  <si>
    <t>300000000000000</t>
  </si>
  <si>
    <t>VARIACAO PATRIMONIAL DIMINUTIVA</t>
  </si>
  <si>
    <t>310000000000000</t>
  </si>
  <si>
    <t>PESSOAL E ENCARGOS</t>
  </si>
  <si>
    <t>311000000000000</t>
  </si>
  <si>
    <t>REMUNERACAO A PESSOAL</t>
  </si>
  <si>
    <t>311100000000000</t>
  </si>
  <si>
    <t>REMUNERACAO A PESSOAL ATIVO CIVIL � ABRANGIDOS PELO RPPS</t>
  </si>
  <si>
    <t>311110000000000</t>
  </si>
  <si>
    <t>REMUNERACAO A PESSOAL ATIVO CIVIL � ABRANGIDOS PELO RPPS - CONSOLIDACAO</t>
  </si>
  <si>
    <t>311110100000000</t>
  </si>
  <si>
    <t>VENCIMENTOS E VANTAGENS FIXAS - PESSOAL CIVIL - RPPS</t>
  </si>
  <si>
    <t>311110101000000</t>
  </si>
  <si>
    <t>VENCIMENTOS E SALARIOS</t>
  </si>
  <si>
    <t>311110102000000</t>
  </si>
  <si>
    <t>ADICIONAL NOTURNO</t>
  </si>
  <si>
    <t>311110106000000</t>
  </si>
  <si>
    <t>ADICIONAL DE INSALUBRIDADE</t>
  </si>
  <si>
    <t>311110114000000</t>
  </si>
  <si>
    <t>GRATIFICACAO POR EXERCICIO DE CARGOS</t>
  </si>
  <si>
    <t>311110116000000</t>
  </si>
  <si>
    <t>GRATIFICACAO POR EXERCICIO DE FUNCOES</t>
  </si>
  <si>
    <t>311110118000000</t>
  </si>
  <si>
    <t>GRATIFICACAO DE TEMPO DE SERVICO</t>
  </si>
  <si>
    <t>311110122000000</t>
  </si>
  <si>
    <t>13o SALARIO</t>
  </si>
  <si>
    <t>311110124000000</t>
  </si>
  <si>
    <t>FERIAS � ABONO CONSTITUCIONAL</t>
  </si>
  <si>
    <t>311110125000000</t>
  </si>
  <si>
    <t>LICENCA-PREMIO</t>
  </si>
  <si>
    <t>311110200000000</t>
  </si>
  <si>
    <t>OUTRAS DESPESAS VARIAVEIS - PESSOAL CIVIL - RPPS</t>
  </si>
  <si>
    <t>311110203000000</t>
  </si>
  <si>
    <t>SERVICOS EXTRAORDINARIOS</t>
  </si>
  <si>
    <t>311110300000000</t>
  </si>
  <si>
    <t>SENTENCAS JUDICIAIS</t>
  </si>
  <si>
    <t>311200000000000</t>
  </si>
  <si>
    <t>REMUNERACAO A PESSOAL ATIVO CIVIL � ABRANGIDOS PELO RGPS</t>
  </si>
  <si>
    <t>311210000000000</t>
  </si>
  <si>
    <t>REMUNERACAO A PESSOAL ATIVO CIVIL � ABRANGIDOS PELO RGPS - CONSOLIDACAO</t>
  </si>
  <si>
    <t>311210100000000</t>
  </si>
  <si>
    <t>VENCIMENTOS E VANTAGENS FIXAS - PESSOAL CIVIL - RGPS</t>
  </si>
  <si>
    <t>311210122000000</t>
  </si>
  <si>
    <t>311210124000000</t>
  </si>
  <si>
    <t>FERIAS - ABONO CONSTITUCIONAL</t>
  </si>
  <si>
    <t>311210131000000</t>
  </si>
  <si>
    <t>SUBSIDIOS</t>
  </si>
  <si>
    <t>311210400000000</t>
  </si>
  <si>
    <t>CONTRATACAO POR TEMPO DETERMINADO</t>
  </si>
  <si>
    <t>311210499000000</t>
  </si>
  <si>
    <t>OUTRAS CONTRATACOES POR TEMPO DETERMINADO</t>
  </si>
  <si>
    <t>312000000000000</t>
  </si>
  <si>
    <t>ENCARGOS PATRONAIS</t>
  </si>
  <si>
    <t>312100000000000</t>
  </si>
  <si>
    <t>ENCARGOS PATRONAIS - RPPS</t>
  </si>
  <si>
    <t>312120000000000</t>
  </si>
  <si>
    <t>ENCARGOS PATRONAIS - RPPS - INTRA OFSS</t>
  </si>
  <si>
    <t>312120100000000</t>
  </si>
  <si>
    <t>CONTRIBUICAO PATRONAL PARA O RPPS</t>
  </si>
  <si>
    <t>312200000000000</t>
  </si>
  <si>
    <t>ENCARGOS PATRONAIS - RGPS</t>
  </si>
  <si>
    <t>312230000000000</t>
  </si>
  <si>
    <t>ENCARGOS PATRONAIS - RGPS - INTER OFSS - UNIAO</t>
  </si>
  <si>
    <t>312230100000000</t>
  </si>
  <si>
    <t>CONTRIBUICOES PREVIDENCIARIAS - RGPS</t>
  </si>
  <si>
    <t>312300000000000</t>
  </si>
  <si>
    <t>ENCARGOS PATRONAIS - FGTS</t>
  </si>
  <si>
    <t>312310000000000</t>
  </si>
  <si>
    <t>ENCARGOS PATRONAIS - FGTS - CONSOLIDACAO</t>
  </si>
  <si>
    <t>312310100000000</t>
  </si>
  <si>
    <t>320000000000000</t>
  </si>
  <si>
    <t>BENEFICIOS PREVIDENCIARIOS E ASSISTENCIAIS</t>
  </si>
  <si>
    <t>321000000000000</t>
  </si>
  <si>
    <t>APOSENTADORIAS E REFORMAS</t>
  </si>
  <si>
    <t>321100000000000</t>
  </si>
  <si>
    <t>APOSENTADORIAS - RPPS</t>
  </si>
  <si>
    <t>321110000000000</t>
  </si>
  <si>
    <t>APOSENTADORIAS - RPPS - CONSOLIDACAO</t>
  </si>
  <si>
    <t>321110100000000</t>
  </si>
  <si>
    <t>PROVENTOS - PESSOAL CIVIL</t>
  </si>
  <si>
    <t>321110101000000</t>
  </si>
  <si>
    <t>APOSENTADORIAS POR TEMPO DE CONTRIBUICAO</t>
  </si>
  <si>
    <t>321110102000000</t>
  </si>
  <si>
    <t>APOSENTADORIAS COMPULSORIAS</t>
  </si>
  <si>
    <t>321110103000000</t>
  </si>
  <si>
    <t>APOSENTADORIAS POR INVALIDEZ</t>
  </si>
  <si>
    <t>321110107000000</t>
  </si>
  <si>
    <t>APOSENTADORIAS PROFESSOR</t>
  </si>
  <si>
    <t>321110199000000</t>
  </si>
  <si>
    <t>OUTRAS APOSENTADORIAS ESPECIAIS</t>
  </si>
  <si>
    <t>322000000000000</t>
  </si>
  <si>
    <t>PENSOES</t>
  </si>
  <si>
    <t>322100000000000</t>
  </si>
  <si>
    <t>PENSOES - RPPS</t>
  </si>
  <si>
    <t>322110000000000</t>
  </si>
  <si>
    <t>PENSOES - RPPS - CONSOLIDACAO</t>
  </si>
  <si>
    <t>322110100000000</t>
  </si>
  <si>
    <t>PROVENTOS DE PENSOES</t>
  </si>
  <si>
    <t>329000000000000</t>
  </si>
  <si>
    <t>OUTROS BENEFICIOS PREVIDENCIARIOS E ASSISTENCIAIS</t>
  </si>
  <si>
    <t>329100000000000</t>
  </si>
  <si>
    <t>OUTROS BENEFICIOS PREVIDENCIARIOS E ASSISTENCIAIS - SERVIDOR CIVIL</t>
  </si>
  <si>
    <t>329110000000000</t>
  </si>
  <si>
    <t>OUTROS BENEFICIOS PREVIDENCIARIOS E ASSISTENCIAIS - SERVIDOR CIVIL - CONSOLIDACAO</t>
  </si>
  <si>
    <t>329111000000000</t>
  </si>
  <si>
    <t>AUXILIO-DOENCA</t>
  </si>
  <si>
    <t>329111100000000</t>
  </si>
  <si>
    <t>SALARIO MATERNIDADE</t>
  </si>
  <si>
    <t>329111200000000</t>
  </si>
  <si>
    <t>SALARIO-FAMILIA</t>
  </si>
  <si>
    <t>329111201000000</t>
  </si>
  <si>
    <t>SALARIO FAMILIA - ATIVO PESSOAL CIVIL</t>
  </si>
  <si>
    <t>330000000000000</t>
  </si>
  <si>
    <t>USO DE BENS, SERVICOS E CONSUMO DE CAPITAL FIXO</t>
  </si>
  <si>
    <t>331000000000000</t>
  </si>
  <si>
    <t>USO DE MATERIAL DE CONSUMO</t>
  </si>
  <si>
    <t>331100000000000</t>
  </si>
  <si>
    <t>CONSUMO DE MATERIAL</t>
  </si>
  <si>
    <t>331110000000000</t>
  </si>
  <si>
    <t>CONSUMO DE MATERIAL - CONSOLIDACAO</t>
  </si>
  <si>
    <t>331110100000000</t>
  </si>
  <si>
    <t>COMBUSTIVEIS E LUBRIFICANTES AUTOMOTIVOS</t>
  </si>
  <si>
    <t>331110300000000</t>
  </si>
  <si>
    <t>GAS E OUTROS MATERIAIS ENGARRAFADOS</t>
  </si>
  <si>
    <t>331110600000000</t>
  </si>
  <si>
    <t>GENEROS ALIMENTACAO</t>
  </si>
  <si>
    <t>331110800000000</t>
  </si>
  <si>
    <t>MATERIAL FARMACOLOGICO</t>
  </si>
  <si>
    <t>331110900000000</t>
  </si>
  <si>
    <t>MATERIAL ODONTOLOGICO</t>
  </si>
  <si>
    <t>331111400000000</t>
  </si>
  <si>
    <t>MATERIAL EDUCATIVO E ESPORTIVO</t>
  </si>
  <si>
    <t>331111600000000</t>
  </si>
  <si>
    <t>331111700000000</t>
  </si>
  <si>
    <t>MATERIAL DE PROCESSAMENTO DE DADOS</t>
  </si>
  <si>
    <t>331111900000000</t>
  </si>
  <si>
    <t>MATERIAL DE ACONDICIONAMENTO E EMBALAGEM</t>
  </si>
  <si>
    <t>331112100000000</t>
  </si>
  <si>
    <t>MATERIAL DE COPA E COZINHA</t>
  </si>
  <si>
    <t>331112200000000</t>
  </si>
  <si>
    <t>MATERIAL DE LIMPEZA E PRODUTOS DE HIGIENIZACAO</t>
  </si>
  <si>
    <t>331112300000000</t>
  </si>
  <si>
    <t>UNIFORMES, TECIDOS E AVIAMENTOS</t>
  </si>
  <si>
    <t>331112400000000</t>
  </si>
  <si>
    <t>MATERIAL PARA MANUTENCAO DE BENS IMOVEIS E INSTALACOES</t>
  </si>
  <si>
    <t>331112500000000</t>
  </si>
  <si>
    <t>MATERIAL PARA MANUTENCAO DE BENS</t>
  </si>
  <si>
    <t>331112600000000</t>
  </si>
  <si>
    <t>MATERIAL ELETRICO E ELETRONICO</t>
  </si>
  <si>
    <t>331112800000000</t>
  </si>
  <si>
    <t>MATERIAL DE PROTECAO E SEGURANCA</t>
  </si>
  <si>
    <t>331113100000000</t>
  </si>
  <si>
    <t>SEMENTES, MUDAS DE PLANTAS E INSUMOS</t>
  </si>
  <si>
    <t>331113600000000</t>
  </si>
  <si>
    <t>MATERIAL HOSPITALAR</t>
  </si>
  <si>
    <t>331113900000000</t>
  </si>
  <si>
    <t>MATERIAL PARA MANUTENCAO DE VEICULOS</t>
  </si>
  <si>
    <t>331114200000000</t>
  </si>
  <si>
    <t>FERRAMENTAS</t>
  </si>
  <si>
    <t>331114400000000</t>
  </si>
  <si>
    <t>MATERIAL DE SINALIZACAO VISUAL E OUTROS</t>
  </si>
  <si>
    <t>331114600000000</t>
  </si>
  <si>
    <t>MATERIAL BIBLIOGRAFICO</t>
  </si>
  <si>
    <t>331114800000000</t>
  </si>
  <si>
    <t>BENS MOVEIS NAO ATIVAVEIS</t>
  </si>
  <si>
    <t>331115400000000</t>
  </si>
  <si>
    <t>MATERIAL P/MANUT. CONSERV. DE ESTRADAS E VIAS</t>
  </si>
  <si>
    <t>331119900000000</t>
  </si>
  <si>
    <t>OUTROS MATERIAIS DE CONSUMO</t>
  </si>
  <si>
    <t>331200000000000</t>
  </si>
  <si>
    <t>DISTRIBUICAO DE MATERIAL GRATUITO</t>
  </si>
  <si>
    <t>331210000000000</t>
  </si>
  <si>
    <t>DISTRIBUICAO DE MATERIAL GRATUITO - CONSOLIDACAO</t>
  </si>
  <si>
    <t>331210200000000</t>
  </si>
  <si>
    <t>MATERIAL DESTINADO A ASSISTENCIA SOCIAL</t>
  </si>
  <si>
    <t>331210300000000</t>
  </si>
  <si>
    <t>MATERIAL EDUCACIONAL E CULTURAL</t>
  </si>
  <si>
    <t>332000000000000</t>
  </si>
  <si>
    <t>SERVICOS</t>
  </si>
  <si>
    <t>332100000000000</t>
  </si>
  <si>
    <t>DIARIAS</t>
  </si>
  <si>
    <t>332110000000000</t>
  </si>
  <si>
    <t>DIARIAS - CONSOLIDACAO</t>
  </si>
  <si>
    <t>332110100000000</t>
  </si>
  <si>
    <t>DIARIAS PESSOAL CIVIL</t>
  </si>
  <si>
    <t>332200000000000</t>
  </si>
  <si>
    <t>SERVICOS TERCEIROS - PF</t>
  </si>
  <si>
    <t>332210000000000</t>
  </si>
  <si>
    <t>SERVICOS TERCEIROS - PF - CONSOLIDACAO</t>
  </si>
  <si>
    <t>332210100000000</t>
  </si>
  <si>
    <t>CONSULTORIA E ASSESSORIA</t>
  </si>
  <si>
    <t>332210500000000</t>
  </si>
  <si>
    <t>SERVICOS MEDICOS E ODONTOLOGICOS</t>
  </si>
  <si>
    <t>332212100000000</t>
  </si>
  <si>
    <t>LOCACOES</t>
  </si>
  <si>
    <t>332213100000000</t>
  </si>
  <si>
    <t>JETONS E GRATIFICACOES A CONSELHEIROS</t>
  </si>
  <si>
    <t>332213500000000</t>
  </si>
  <si>
    <t>SERVICOS JUDICIARIOS</t>
  </si>
  <si>
    <t>332300000000000</t>
  </si>
  <si>
    <t>SERVICOS TERCEIROS - PJ</t>
  </si>
  <si>
    <t>332310000000000</t>
  </si>
  <si>
    <t>SERVICOS TERCEIROS - PJ - CONSOLIDACAO</t>
  </si>
  <si>
    <t>332310100000000</t>
  </si>
  <si>
    <t>332310400000000</t>
  </si>
  <si>
    <t>COMUNICACAO</t>
  </si>
  <si>
    <t>332310500000000</t>
  </si>
  <si>
    <t>PUBLICIDADE</t>
  </si>
  <si>
    <t>332310600000000</t>
  </si>
  <si>
    <t>MANUTENCAO E CONSERVACAO</t>
  </si>
  <si>
    <t>332310700000000</t>
  </si>
  <si>
    <t>SERVICOS DE APOIO</t>
  </si>
  <si>
    <t>332310800000000</t>
  </si>
  <si>
    <t>SERVICOS DE AGUA E ESGOTO, TELEFONIA E INTERNET, ENERGIA ELETRICA, GAS E OUTROS.</t>
  </si>
  <si>
    <t>332311000000000</t>
  </si>
  <si>
    <t>332311100000000</t>
  </si>
  <si>
    <t>SERVICOS RELACIONADOS A TECNOLOGIA DA INFORMACAO</t>
  </si>
  <si>
    <t>332311200000000</t>
  </si>
  <si>
    <t>SERVICOS DE TRANSPORTE</t>
  </si>
  <si>
    <t>332311400000000</t>
  </si>
  <si>
    <t>ASSINATURAS DE PERIODICOS E ANUIDADES</t>
  </si>
  <si>
    <t>332312600000000</t>
  </si>
  <si>
    <t>PATROCINIO</t>
  </si>
  <si>
    <t>332312900000000</t>
  </si>
  <si>
    <t>SEGUROS EM GERAL</t>
  </si>
  <si>
    <t>332313000000000</t>
  </si>
  <si>
    <t>SELECAO E TREINAMENTO</t>
  </si>
  <si>
    <t>332313100000000</t>
  </si>
  <si>
    <t>SERV. MEDICO-HOSPITALAR, ODONTOL. E LABORATORIAIS</t>
  </si>
  <si>
    <t>332313200000000</t>
  </si>
  <si>
    <t>SERVICOS BANCARIOS</t>
  </si>
  <si>
    <t>332313500000000</t>
  </si>
  <si>
    <t>SERVICOS DE ASSISTENCIA SOCIAL</t>
  </si>
  <si>
    <t>332313900000000</t>
  </si>
  <si>
    <t>SERVICOS DE CONTROLE AMBIENTAL</t>
  </si>
  <si>
    <t>332315100000000</t>
  </si>
  <si>
    <t>SERVICOS TECNICOS PROFISSIONAIS</t>
  </si>
  <si>
    <t>332319900000000</t>
  </si>
  <si>
    <t>OUTROS SERVICOS TERCEIROS - PJ</t>
  </si>
  <si>
    <t>333000000000000</t>
  </si>
  <si>
    <t>DEPRECIACAO, AMORTIZACAO E EXAUSTAO</t>
  </si>
  <si>
    <t>333100000000000</t>
  </si>
  <si>
    <t>DEPRECIACAO</t>
  </si>
  <si>
    <t>333110000000000</t>
  </si>
  <si>
    <t>DEPRECIACAO - CONSOLIDACAO</t>
  </si>
  <si>
    <t>333110100000000</t>
  </si>
  <si>
    <t>DEPRECIACAO DE IMOBILIZADO</t>
  </si>
  <si>
    <t>333110101000000</t>
  </si>
  <si>
    <t>DEPRECIACAO DE BENS MOVEIS</t>
  </si>
  <si>
    <t>333110102000000</t>
  </si>
  <si>
    <t>DEPRECIACAO DE BENS IMOVEIS</t>
  </si>
  <si>
    <t>350000000000000</t>
  </si>
  <si>
    <t>TRANSFERENCIAS E DELEGACOES CONCEDIDAS</t>
  </si>
  <si>
    <t>351000000000000</t>
  </si>
  <si>
    <t>TRANSFERENCIAS INTRAGOVERNAMENTAIS</t>
  </si>
  <si>
    <t>351100000000000</t>
  </si>
  <si>
    <t>TRANSFERENCIAS CONCEDIDAS PARA A EXECUCAO ORCAMENTARIA</t>
  </si>
  <si>
    <t>351120000000000</t>
  </si>
  <si>
    <t>TRANSFERENCIAS CONCEDIDAS PARA A EXECUCAO ORCAMENTARIA -  INTRA OFSS</t>
  </si>
  <si>
    <t>351120200000000</t>
  </si>
  <si>
    <t>REPASSE CONCEDIDO</t>
  </si>
  <si>
    <t>352000000000000</t>
  </si>
  <si>
    <t>TRANSFERENCIAS INTER GOVERNAMENTAIS</t>
  </si>
  <si>
    <t>352200000000000</t>
  </si>
  <si>
    <t>TRANSFERENCIAS AO FUNDEB</t>
  </si>
  <si>
    <t>352240000000000</t>
  </si>
  <si>
    <t>TRANSFERENCIAS AO FUNDEB - INTER-OFSS � ESTADO</t>
  </si>
  <si>
    <t>352240100000000</t>
  </si>
  <si>
    <t>Transferencia para o FUNDEB Estadual</t>
  </si>
  <si>
    <t>352300000000000</t>
  </si>
  <si>
    <t>TRANSFERENCIAS VOLUNTARIAS</t>
  </si>
  <si>
    <t>352310000000000</t>
  </si>
  <si>
    <t>TRANSFERENCIAS VOLUNTARIAS - CONSOLIDACAO</t>
  </si>
  <si>
    <t>352310100000000</t>
  </si>
  <si>
    <t>CONTRIBUICOES</t>
  </si>
  <si>
    <t>353000000000000</t>
  </si>
  <si>
    <t>TRANSFERENCIAS A INSTITUICOES PRIVADAS</t>
  </si>
  <si>
    <t>353100000000000</t>
  </si>
  <si>
    <t>TRANSFERENCIAS A INSTITUICOES PRIVADAS SEM FINS LUCRATIVOS</t>
  </si>
  <si>
    <t>353110000000000</t>
  </si>
  <si>
    <t>TRANSFERENCIAS A INSTITUICOES PRIVADAS SEM FINS LUCRATIVOS - CONSOLIDACAO</t>
  </si>
  <si>
    <t>353110100000000</t>
  </si>
  <si>
    <t>353110300000000</t>
  </si>
  <si>
    <t>SUBVENCOES SOCIAIS</t>
  </si>
  <si>
    <t>360000000000000</t>
  </si>
  <si>
    <t>DESVALORIZACAO E PERDA DE ATIVOS E INCORPORACAO DE PASSIVOS</t>
  </si>
  <si>
    <t>361000000000000</t>
  </si>
  <si>
    <t>REAVALIACAO, REDUCAO A VALOR RECUPERAVEL E AJUSTE PARA PERDAS</t>
  </si>
  <si>
    <t>361700000000000</t>
  </si>
  <si>
    <t>VARIACAO PATRIMONIAL DIMINUTIVA COM AJUSTE DE PERDAS DE CREDITOS E DE INVESTIMENTOS E APLICACOES TEMPORARIOS</t>
  </si>
  <si>
    <t>361710000000000</t>
  </si>
  <si>
    <t>VARIACAO PATRIMONIAL DIMINUTIVA COM AJUSTE DE PERDAS DE CREDITOS E DE INVESTIMENTOS E APLICACOES TEMPORARIOS - CONSOLIDACAO</t>
  </si>
  <si>
    <t>361710100000000</t>
  </si>
  <si>
    <t>AJUSTE PARA PERDAS EM CREDITOS TRIBUTARIOS</t>
  </si>
  <si>
    <t>365000000000000</t>
  </si>
  <si>
    <t>DESINCORPORACAO DE ATIVOS</t>
  </si>
  <si>
    <t>365010000000000</t>
  </si>
  <si>
    <t>DESINCORPORACAO DE ATIVOS - CONSOLIDACAO</t>
  </si>
  <si>
    <t>365010100000000</t>
  </si>
  <si>
    <t>DESINCORPORACAO DE DIVIDA ATIVA TRIBUTARIA</t>
  </si>
  <si>
    <t>365010101000000</t>
  </si>
  <si>
    <t>DIVIDA ATIVA TRIBUTARIA -CANCELAMENTO - PRINCIPAL</t>
  </si>
  <si>
    <t>365010200000000</t>
  </si>
  <si>
    <t>DESINCORPORACAO DE DIVIDA ATIVA NAO TRIBUTARIA</t>
  </si>
  <si>
    <t>370000000000000</t>
  </si>
  <si>
    <t>TRIBUTARIAS</t>
  </si>
  <si>
    <t>371000000000000</t>
  </si>
  <si>
    <t>IMPOSTOS, TAXAS E CONTRIBUICOES DE MELHORIA</t>
  </si>
  <si>
    <t>371200000000000</t>
  </si>
  <si>
    <t>371210000000000</t>
  </si>
  <si>
    <t>TAXAS - CONSOLIDACAO</t>
  </si>
  <si>
    <t>371210200000000</t>
  </si>
  <si>
    <t>372000000000000</t>
  </si>
  <si>
    <t>372100000000000</t>
  </si>
  <si>
    <t>CONTRIBUICOES SOCIAIS</t>
  </si>
  <si>
    <t>372130000000000</t>
  </si>
  <si>
    <t>CONTRIBUICOES SOCIAIS - INTER OFSS - UNIAO</t>
  </si>
  <si>
    <t>372130200000000</t>
  </si>
  <si>
    <t>PIS/PASEP</t>
  </si>
  <si>
    <t>390000000000000</t>
  </si>
  <si>
    <t>OUTRAS VARIACOES PATRIMONIAIS DIMINUTIVAS</t>
  </si>
  <si>
    <t>391000000000000</t>
  </si>
  <si>
    <t>PREMIACOES</t>
  </si>
  <si>
    <t>391900000000000</t>
  </si>
  <si>
    <t>OUTRAS PREMIACOES</t>
  </si>
  <si>
    <t>391910000000000</t>
  </si>
  <si>
    <t>OUTRAS PREMIACOES - CONSOLIDACAO</t>
  </si>
  <si>
    <t>391910300000000</t>
  </si>
  <si>
    <t>PREMIACOES PARA SORTEIO</t>
  </si>
  <si>
    <t>392000000000000</t>
  </si>
  <si>
    <t>RESULTADO NEGATIVO DE PARTICIPACOES</t>
  </si>
  <si>
    <t>392100000000000</t>
  </si>
  <si>
    <t>RESULTADO NEGATIVO DE EQUIVALENCIA PATRIMONIAL</t>
  </si>
  <si>
    <t>392110000000000</t>
  </si>
  <si>
    <t>RESULTADO NEGATIVO DE EQUIVALENCIA PATRIMONIAL - CONSOLIDACAO</t>
  </si>
  <si>
    <t>392110100000000</t>
  </si>
  <si>
    <t>399000000000000</t>
  </si>
  <si>
    <t>DIVERSAS VARIACOES PATRIMONIAIS DIMINUTIVAS</t>
  </si>
  <si>
    <t>399600000000000</t>
  </si>
  <si>
    <t>INDENIZACOES, RESTITUICOES E RESSARCIMENTOS</t>
  </si>
  <si>
    <t>399610000000000</t>
  </si>
  <si>
    <t>INDENIZACOES, RESTITUICOES E RESSARCIMENTOS - CONSOLIDACAO</t>
  </si>
  <si>
    <t>399700000000000</t>
  </si>
  <si>
    <t>COMPENSACOES AO RGPS</t>
  </si>
  <si>
    <t>399730000000000</t>
  </si>
  <si>
    <t>COMPENSACOES AO RGPS - INTER OFSS - UNIAO</t>
  </si>
  <si>
    <t>399900000000000</t>
  </si>
  <si>
    <t>VARIACOES PATRIMONIAIS DIMINUTIVAS DECORRENTES DE FATOS GERADORES DIVERSOS</t>
  </si>
  <si>
    <t>399910000000000</t>
  </si>
  <si>
    <t>VARIACOES PATRIMONIAIS DIMINUTIVAS DECORRENTES DE FATOS GERADORES DIVERSOS - CONSOLIDACAO</t>
  </si>
  <si>
    <t>399910400000000</t>
  </si>
  <si>
    <t>AUXILIO ASSISTENCIAL</t>
  </si>
  <si>
    <t>399920000000000</t>
  </si>
  <si>
    <t>VARIACOES PATRIMONIAIS DIMINUTIVAS DECORRENTES DE FATOS GERADORES DIVERSOS - INTRA-OFSS</t>
  </si>
  <si>
    <t>399920100000000</t>
  </si>
  <si>
    <t>DUODECIMO DO LEGISLATIVO - INTRA-OFSS</t>
  </si>
  <si>
    <t>400000000000000</t>
  </si>
  <si>
    <t>VARIACAO PATRIMONIAL AUMENTATIVA</t>
  </si>
  <si>
    <t>410000000000000</t>
  </si>
  <si>
    <t>411000000000000</t>
  </si>
  <si>
    <t>411200000000000</t>
  </si>
  <si>
    <t>IMPOSTOS SOBRE PATRIMONIO E A RENDA</t>
  </si>
  <si>
    <t>411210000000000</t>
  </si>
  <si>
    <t>IMPOSTOS SOBRE PATRIMONIO E A RENDA - CONSOLIDACAO</t>
  </si>
  <si>
    <t>411210200000000</t>
  </si>
  <si>
    <t>IMPOSTO SOBRE A PROPRIEDADE PREDIAL E TERRITORIAL URBANA</t>
  </si>
  <si>
    <t>411210300000000</t>
  </si>
  <si>
    <t>IMPOSTO SOBRE A RENDA E PROVENTOS DE QUALQUER NATUREZA</t>
  </si>
  <si>
    <t>411210301000000</t>
  </si>
  <si>
    <t>IR - PESSOAS FISICAS</t>
  </si>
  <si>
    <t>411210302000000</t>
  </si>
  <si>
    <t>IR - PESSOAS JURIDICAS</t>
  </si>
  <si>
    <t>411210400000000</t>
  </si>
  <si>
    <t>ITBI</t>
  </si>
  <si>
    <t>411300000000000</t>
  </si>
  <si>
    <t>IMPOSTOS SOBRE A PRODUCAO E A CIRCULACAO</t>
  </si>
  <si>
    <t>411310000000000</t>
  </si>
  <si>
    <t>IMPOSTOS SOBRE A PRODUCAO E A CIRCULACAO - CONSOLIDACAO</t>
  </si>
  <si>
    <t>411310200000000</t>
  </si>
  <si>
    <t>412000000000000</t>
  </si>
  <si>
    <t>412100000000000</t>
  </si>
  <si>
    <t>412110000000000</t>
  </si>
  <si>
    <t>TAXAS PELO EXERCICIO DO PODER DE POLICIA - CONSOLIDACAO</t>
  </si>
  <si>
    <t>412110100000000</t>
  </si>
  <si>
    <t>TAXA DE FISCALIZACAO DE LOCALIZACAO E FUNCIONAMENTO</t>
  </si>
  <si>
    <t>412111100000000</t>
  </si>
  <si>
    <t>TAXA DE FISCALIZACAO DE VIGILANCIA SANITARIA</t>
  </si>
  <si>
    <t>412111101000000</t>
  </si>
  <si>
    <t>TAXA DE FISCALIZACAO DE VIGILANCIA SANITARIA - SAUDE</t>
  </si>
  <si>
    <t>412111400000000</t>
  </si>
  <si>
    <t>TAXA DE CONTROLE E FISCALIZACAO AMBIENTAL</t>
  </si>
  <si>
    <t>412111500000000</t>
  </si>
  <si>
    <t>TAXA DE SERVICOS ADMINISTRATIVO</t>
  </si>
  <si>
    <t>412111501000000</t>
  </si>
  <si>
    <t>ATOS DA ADMINISTRACAO EM GERAL</t>
  </si>
  <si>
    <t>412200000000000</t>
  </si>
  <si>
    <t>412210000000000</t>
  </si>
  <si>
    <t>TAXAS PELA PRESTACAO DE SERVICOS - CONSOLIDACAO</t>
  </si>
  <si>
    <t>412219900000000</t>
  </si>
  <si>
    <t>OUTRAS TAXAS PELA PRESTACAO DE SERVICOS</t>
  </si>
  <si>
    <t>420000000000000</t>
  </si>
  <si>
    <t>421000000000000</t>
  </si>
  <si>
    <t>421100000000000</t>
  </si>
  <si>
    <t>CONTRIBUICOES SOCIAIS - RPPS E MILITARES</t>
  </si>
  <si>
    <t>421110000000000</t>
  </si>
  <si>
    <t>CONTRIBUICOES SOCIAIS - RPPS E MILITARES - CONSOLIDACAO</t>
  </si>
  <si>
    <t>421110200000000</t>
  </si>
  <si>
    <t>CONTRIBUICAO DO SEGURADO AO RPPS</t>
  </si>
  <si>
    <t>421110201000000</t>
  </si>
  <si>
    <t>CONTRIBUICAO DO SERVIDOR - RPPS</t>
  </si>
  <si>
    <t>421120000000000</t>
  </si>
  <si>
    <t>CONTRIBUICOES SOCIAIS - RPPS E MILITARES - INTRA OFSS</t>
  </si>
  <si>
    <t>421120100000000</t>
  </si>
  <si>
    <t>CONTRIBUICOES PATRONAIS AO RPPS</t>
  </si>
  <si>
    <t>421120101000000</t>
  </si>
  <si>
    <t>CONTRIBUICAO PATRONAL DE SERVIDOR ATIVO - RPPS</t>
  </si>
  <si>
    <t>421120300000000</t>
  </si>
  <si>
    <t>CONTRIBUICAO PREVIDENCIARIA PARA AMORTIZACAO DO DEFICIT ATUARIAL</t>
  </si>
  <si>
    <t>423000000000000</t>
  </si>
  <si>
    <t>CONTRIBUICAO DE ILUMINACAO PUBLICA</t>
  </si>
  <si>
    <t>423010000000000</t>
  </si>
  <si>
    <t>CONTRIBUICAO DE ILUMINACAO PUBLICA - CONSOLIDACAO</t>
  </si>
  <si>
    <t>423010100000000</t>
  </si>
  <si>
    <t>430000000000000</t>
  </si>
  <si>
    <t>EXPLORACAO E VENDA DE BENS, SERVICOS E DIREITOS</t>
  </si>
  <si>
    <t>433000000000000</t>
  </si>
  <si>
    <t>EXPLORACAO DE BENS E DIREITOS E PRESTACAO DE SERVICOS</t>
  </si>
  <si>
    <t>433100000000000</t>
  </si>
  <si>
    <t>VALOR BRUTO DE EXPLORACAO DE BENS E DIREITOS E PRESTACAO DE SERVICOS</t>
  </si>
  <si>
    <t>433110000000000</t>
  </si>
  <si>
    <t>VALOR BRUTO DE EXPLORACAO DE BENS, DIREITOS E PRESTACAO DE SERVICOS - CONSOLIDACAO</t>
  </si>
  <si>
    <t>433110200000000</t>
  </si>
  <si>
    <t>EXPLORACAO DO PATRIMONIO IMOBILIARIO</t>
  </si>
  <si>
    <t>433115200000000</t>
  </si>
  <si>
    <t>TAR.INSCR.CONCURSOS E PROCESSOS SELETIVOS</t>
  </si>
  <si>
    <t>433119900000000</t>
  </si>
  <si>
    <t>OUTRAS VARIACOES PATRIMONIAIS AUMENTATIVAS PROVENIENTES DE PRESTACAO DE SERVICOS</t>
  </si>
  <si>
    <t>433119901000000</t>
  </si>
  <si>
    <t>Servicos de Maquinas</t>
  </si>
  <si>
    <t>440000000000000</t>
  </si>
  <si>
    <t>VARIACOES PATRIMONIAIS AUMENTATIVAS FINANCEIRAS</t>
  </si>
  <si>
    <t>442000000000000</t>
  </si>
  <si>
    <t>JUROS E ENCARGOS DE MORA</t>
  </si>
  <si>
    <t>442400000000000</t>
  </si>
  <si>
    <t>JUROS E ENCARGOS DE MORA SOBRE CREDITOS TRIBUTARIOS</t>
  </si>
  <si>
    <t>442410000000000</t>
  </si>
  <si>
    <t>JUROS E ENCARGOS DE MORA SOBRE CREDITOS TRIBUTARIOS - CONSOLIDACAO</t>
  </si>
  <si>
    <t>442410500000000</t>
  </si>
  <si>
    <t>MULTAS E JUROS SOBRE IPTU</t>
  </si>
  <si>
    <t>442410700000000</t>
  </si>
  <si>
    <t>MULTAS E JUROS SOBRE ISS</t>
  </si>
  <si>
    <t>442411600000000</t>
  </si>
  <si>
    <t>MULTAS E JUROS DE DIVIDA ATIVA TRIBUTARIA</t>
  </si>
  <si>
    <t>442900000000000</t>
  </si>
  <si>
    <t>OUTROS JUROS E ENCARGOS DE MORA</t>
  </si>
  <si>
    <t>442910000000000</t>
  </si>
  <si>
    <t>OUTROS JUROS E ENCARGOS DE MORA - CONSOLIDACAO</t>
  </si>
  <si>
    <t>442910100000000</t>
  </si>
  <si>
    <t>ENCARGOS DE MORA DA DIVIDA ATIVA NAO TRIBUTARIA</t>
  </si>
  <si>
    <t>443000000000000</t>
  </si>
  <si>
    <t>VARIACOES MONETARIAS E CAMBIAIS</t>
  </si>
  <si>
    <t>443900000000000</t>
  </si>
  <si>
    <t>OUTRAS VARIACOES MONETARIAS E CAMBIAIS</t>
  </si>
  <si>
    <t>443910000000000</t>
  </si>
  <si>
    <t>OUTRAS VARIACOES MONETARIAS E CAMBIAIS - CONSOLIDACAO</t>
  </si>
  <si>
    <t>443910100000000</t>
  </si>
  <si>
    <t>OUTRAS VARIACOES MONETARIAS</t>
  </si>
  <si>
    <t>443910199000000</t>
  </si>
  <si>
    <t>DEMAIS VARIACOES MONETARIAS</t>
  </si>
  <si>
    <t>444000000000000</t>
  </si>
  <si>
    <t>DESCONTOS FINANCEIROS OBTIDOS</t>
  </si>
  <si>
    <t>444010000000000</t>
  </si>
  <si>
    <t>DESCONTOS FINANCEIROS OBTIDOS - CONSOLIDACAO</t>
  </si>
  <si>
    <t>445000000000000</t>
  </si>
  <si>
    <t>REMUNERACAO DE DEPOSITOS BANCARIOS E APLICACOES FINANCEIRAS</t>
  </si>
  <si>
    <t>445100000000000</t>
  </si>
  <si>
    <t>REMUNERACAO DE DEPOSITOS BANCARIOS</t>
  </si>
  <si>
    <t>445110000000000</t>
  </si>
  <si>
    <t>REMUNERACAO DE DEPOSITOS BANCARIOS - CONSOLIDACAO</t>
  </si>
  <si>
    <t>445110100000000</t>
  </si>
  <si>
    <t>REMUNERACAO DE DEPOSITOS DE RECURSOS VINCULADOS</t>
  </si>
  <si>
    <t>445110200000000</t>
  </si>
  <si>
    <t>REMUNERACAO DE DEPOSITOS DE RECURSOS NAO VINCULADOS</t>
  </si>
  <si>
    <t>445110300000000</t>
  </si>
  <si>
    <t>REMUNERACAO DOS INVESTIMENTOS DO REGIME PROPRIO DE PREVIDENCIA SOCIAL</t>
  </si>
  <si>
    <t>445200000000000</t>
  </si>
  <si>
    <t>REMUNERACAO DE APLICACOES FINANCEIRAS</t>
  </si>
  <si>
    <t>445210000000000</t>
  </si>
  <si>
    <t>REMUNERACAO DE APLICACOES FINANCEIRAS - CONSOLIDACAO</t>
  </si>
  <si>
    <t>445210100000000</t>
  </si>
  <si>
    <t>REMUNERACAO DE APLICACOES FINANCEIRAS DE RECURSOS VINCULADOS</t>
  </si>
  <si>
    <t>450000000000000</t>
  </si>
  <si>
    <t>TRANSFERENCIAS E DELEGACOES RECEBIDAS</t>
  </si>
  <si>
    <t>452000000000000</t>
  </si>
  <si>
    <t>452100000000000</t>
  </si>
  <si>
    <t>TRANSFERENCIAS CONSTITUCIONAIS E LEGAIS DE RECEITAS</t>
  </si>
  <si>
    <t>452130000000000</t>
  </si>
  <si>
    <t>TRANSFERENCIAS CONSTITUCIONAIS E LEGAIS DE RECEITAS - INTER OFSS � UNIAO</t>
  </si>
  <si>
    <t>452130200000000</t>
  </si>
  <si>
    <t>COTA-PARTE FPM</t>
  </si>
  <si>
    <t>452130300000000</t>
  </si>
  <si>
    <t>COTA-PARTE ITR</t>
  </si>
  <si>
    <t>452130600000000</t>
  </si>
  <si>
    <t>TRANSFERENCIA DA COMPENSACAO FINANCEIRA PELA EXPLORACAO DE RECURSOS NATURAIS</t>
  </si>
  <si>
    <t>452130700000000</t>
  </si>
  <si>
    <t>TRANSFERENCIAS DE RECURSOS DO SUS</t>
  </si>
  <si>
    <t>452130800000000</t>
  </si>
  <si>
    <t>TRANSFERENCIAS DE RECURSOS DO FUNDO NACIONAL DE ASSITENCIA SOCIAL - FNAS</t>
  </si>
  <si>
    <t>452130900000000</t>
  </si>
  <si>
    <t>TRANSFERENCIAS DE RECURSOS DO FUNDO NACIONAL DO DESENVOLVIMENTO DA EDUCACAO - FNDE</t>
  </si>
  <si>
    <t>452139900000000</t>
  </si>
  <si>
    <t>OUTRAS PARTICIPACOES NA RECEITA DA UNIAO</t>
  </si>
  <si>
    <t>452139903000000</t>
  </si>
  <si>
    <t>LC 176/2020 - ACORDO LEI KANDIR</t>
  </si>
  <si>
    <t>452140000000000</t>
  </si>
  <si>
    <t>TRANSFERENCIAS CONSTITUCIONAIS E LEGAIS DE RECEITAS - INTER OFSS - ESTADO</t>
  </si>
  <si>
    <t>452140100000000</t>
  </si>
  <si>
    <t>COTA-PARTE ICMS</t>
  </si>
  <si>
    <t>452140200000000</t>
  </si>
  <si>
    <t>COTA-PARTE IPVA</t>
  </si>
  <si>
    <t>452140300000000</t>
  </si>
  <si>
    <t>COTA-PARTE IPI-EXPORTACAO</t>
  </si>
  <si>
    <t>452140400000000</t>
  </si>
  <si>
    <t>COTA-PARTE DA CONTRIBUICAO DE INTERVENCAO NO DOMINIO ECONOMICO</t>
  </si>
  <si>
    <t>452140600000000</t>
  </si>
  <si>
    <t>TRANSFERENCIA DE RECURSOS DO ESTADO PARA PROGRAMAS DE SAUDE � REPASSE FUNDO A FUNDO</t>
  </si>
  <si>
    <t>452149900000000</t>
  </si>
  <si>
    <t>OUTRAS PARTICIPACOES NA RECEITA DOS ESTADOS</t>
  </si>
  <si>
    <t>452200000000000</t>
  </si>
  <si>
    <t>TRANSFERENCIAS DO FUNDEB</t>
  </si>
  <si>
    <t>452240000000000</t>
  </si>
  <si>
    <t>TRANSFERENCIAS DO FUNDEB  - INTER OFSS - ESTADO</t>
  </si>
  <si>
    <t>452240100000000</t>
  </si>
  <si>
    <t>Transferencia do FUNDEB Estadual</t>
  </si>
  <si>
    <t>452300000000000</t>
  </si>
  <si>
    <t>452340000000000</t>
  </si>
  <si>
    <t>TRANSFERENCIAS VOLUNTARIAS � INTER OFSS - ESTADO</t>
  </si>
  <si>
    <t>452349900000000</t>
  </si>
  <si>
    <t>DEMAIS TRANSFERENCIAS VOLUNTARIAS</t>
  </si>
  <si>
    <t>460000000000000</t>
  </si>
  <si>
    <t>VALORIZACAO E GANHOS COM ATIVOS E DESINCORPORACAO DE PASSIVOS</t>
  </si>
  <si>
    <t>463000000000000</t>
  </si>
  <si>
    <t>GANHOS COM INCORPORACAO DE ATIVOS</t>
  </si>
  <si>
    <t>463900000000000</t>
  </si>
  <si>
    <t>OUTROS GANHOS COM INCORPORACAO DE ATIVOS</t>
  </si>
  <si>
    <t>463910000000000</t>
  </si>
  <si>
    <t>OUTROS GANHOS COM INCORPORACAO DE ATIVOS - CONSOLIDACAO</t>
  </si>
  <si>
    <t>464000000000000</t>
  </si>
  <si>
    <t>GANHOS COM DESINCORPORACAO DE PASSIVOS</t>
  </si>
  <si>
    <t>464100000000000</t>
  </si>
  <si>
    <t>464120000000000</t>
  </si>
  <si>
    <t>GANHOS COM DESINCORPORACAO DE PASSIVOS - INTRA-OFSS</t>
  </si>
  <si>
    <t>464120300000000</t>
  </si>
  <si>
    <t>DESINCORPORACAO DE REPASSES A TRANSFERIR - INTRA-OFSS</t>
  </si>
  <si>
    <t>490000000000000</t>
  </si>
  <si>
    <t>OUTRAS VARIACOES PATRIMONIAIS AUMENTATIVAS</t>
  </si>
  <si>
    <t>499000000000000</t>
  </si>
  <si>
    <t>DIVERSAS VARIACOES PATRIMONIAIS AUMENTATIVAS</t>
  </si>
  <si>
    <t>499600000000000</t>
  </si>
  <si>
    <t>499610000000000</t>
  </si>
  <si>
    <t>499610200000000</t>
  </si>
  <si>
    <t>RESTITUICOES</t>
  </si>
  <si>
    <t>499610400000000</t>
  </si>
  <si>
    <t>REPOSICAO/INDENIZACAO DE SERVIDORES/AGENTES PUBLICOS</t>
  </si>
  <si>
    <t>499900000000000</t>
  </si>
  <si>
    <t>VARIACOES PATRIMONIAIS AUMENTATIVAS DECORRENTES DE FATOS GERADORES DIVERSOS</t>
  </si>
  <si>
    <t>499910000000000</t>
  </si>
  <si>
    <t>VARIACOES PATRIMONIAIS AUMENTATIVAS DECORRENTES DE FATOS GERADORES DIVERSOS - CONSOLIDACAO</t>
  </si>
  <si>
    <t>499910200000000</t>
  </si>
  <si>
    <t>"TERCEIRIZACAO" DA FOLHA DE PAGAMENTO DOS AGENTES PUBLICOS</t>
  </si>
  <si>
    <t>499911400000000</t>
  </si>
  <si>
    <t>499920000000000</t>
  </si>
  <si>
    <t>VARIACOES PATRIMONIAIS AUMENTATIVAS DECORRENTES DE FATOS GERADORES DIVERSOS - INTRA-OFSS</t>
  </si>
  <si>
    <t>499920300000000</t>
  </si>
  <si>
    <t>500000000000000</t>
  </si>
  <si>
    <t>CONTROLES DA APROVACAO DO PLANEJAMENTO E ORCAMENTO</t>
  </si>
  <si>
    <t>O</t>
  </si>
  <si>
    <t>520000000000000</t>
  </si>
  <si>
    <t>ORCAMENTO APROVADO</t>
  </si>
  <si>
    <t>521000000000000</t>
  </si>
  <si>
    <t>PREVISAO DA RECEITA</t>
  </si>
  <si>
    <t>521100000000000</t>
  </si>
  <si>
    <t>PREVISAO INICIAL DA RECEITA</t>
  </si>
  <si>
    <t>521110000000000</t>
  </si>
  <si>
    <t>PREVISAO INICIAL DA RECEITA  BRUTA</t>
  </si>
  <si>
    <t>521120000000000</t>
  </si>
  <si>
    <t>(-) PREVISAO DE DEDUCOES DA RECEITA</t>
  </si>
  <si>
    <t>521120100000000</t>
  </si>
  <si>
    <t>(-) DEDUCOES  POR TRANSFERENCIAS CONSTITUCIONAIS E LEGAIS</t>
  </si>
  <si>
    <t>521120101000000</t>
  </si>
  <si>
    <t>(-) FUNDEB</t>
  </si>
  <si>
    <t>521120200000000</t>
  </si>
  <si>
    <t>(-) RENUNCIA</t>
  </si>
  <si>
    <t>521129900000000</t>
  </si>
  <si>
    <t>(-) OUTRAS DEDUCOES</t>
  </si>
  <si>
    <t>521200000000000</t>
  </si>
  <si>
    <t>ALTERACAO DA PREVISAO DA RECEITA</t>
  </si>
  <si>
    <t>521210000000000</t>
  </si>
  <si>
    <t>PREVISAO ADICIONAL DA RECEITA</t>
  </si>
  <si>
    <t>521210100000000</t>
  </si>
  <si>
    <t>REESTIMATIVA</t>
  </si>
  <si>
    <t>522000000000000</t>
  </si>
  <si>
    <t>FIXACAO DA DESPESA</t>
  </si>
  <si>
    <t>522100000000000</t>
  </si>
  <si>
    <t>DOTACAO ORCAMENTARIA</t>
  </si>
  <si>
    <t>522110000000000</t>
  </si>
  <si>
    <t>DOTACAO INICIAL</t>
  </si>
  <si>
    <t>522110100000000</t>
  </si>
  <si>
    <t>CREDITO INICIAL</t>
  </si>
  <si>
    <t>522120000000000</t>
  </si>
  <si>
    <t>DOTACAO ADICIONAL POR TIPO DE CREDITO</t>
  </si>
  <si>
    <t>522120100000000</t>
  </si>
  <si>
    <t>CREDITO ADICIONAL � SUPLEMENTAR</t>
  </si>
  <si>
    <t>522120200000000</t>
  </si>
  <si>
    <t>CREDITO ADICIONAL - ESPECIAL</t>
  </si>
  <si>
    <t>522120201000000</t>
  </si>
  <si>
    <t>CREDITOS ESPECIAIS ABERTOS</t>
  </si>
  <si>
    <t>522120202000000</t>
  </si>
  <si>
    <t>CREDITOS ESPECIAIS REABERTOS</t>
  </si>
  <si>
    <t>522130000000000</t>
  </si>
  <si>
    <t>DOTACAO ADICIONAL POR FONTE</t>
  </si>
  <si>
    <t>522130100000000</t>
  </si>
  <si>
    <t>SUPERAVIT FINANCEIRO DE EXERCICIO ANTERIOR</t>
  </si>
  <si>
    <t>522130200000000</t>
  </si>
  <si>
    <t>EXCESSO DE ARRECADACAO</t>
  </si>
  <si>
    <t>522130300000000</t>
  </si>
  <si>
    <t>ANULACAO DE DOTACAO</t>
  </si>
  <si>
    <t>522130600000000</t>
  </si>
  <si>
    <t>DOTACAO TRANSFERIDA</t>
  </si>
  <si>
    <t>522139900000000</t>
  </si>
  <si>
    <t>VALOR GLOBAL DA DOTACAO ADICIONAL POR FONTE</t>
  </si>
  <si>
    <t>522190000000000</t>
  </si>
  <si>
    <t>CANCELAMENTO/REMANEJAMENTO DE DOTACAO</t>
  </si>
  <si>
    <t>522190400000000</t>
  </si>
  <si>
    <t>(-) CANCELAMENTO DE DOTACOES</t>
  </si>
  <si>
    <t>522900000000000</t>
  </si>
  <si>
    <t>OUTROS CONTROLES DA DESPESA ORCAMENTARIA</t>
  </si>
  <si>
    <t>522920000000000</t>
  </si>
  <si>
    <t>EMPENHOS POR EMISSAO</t>
  </si>
  <si>
    <t>522920100000000</t>
  </si>
  <si>
    <t>EXECUCAO DA DESPESA POR NOTA DE EMPENHO</t>
  </si>
  <si>
    <t>522920101000000</t>
  </si>
  <si>
    <t>EMISSAO DE EMPENHOS</t>
  </si>
  <si>
    <t>522920102000000</t>
  </si>
  <si>
    <t>REFORCO DE EMPENHOS</t>
  </si>
  <si>
    <t>522920103000000</t>
  </si>
  <si>
    <t>(-) ANULACAO DE EMPENHOS</t>
  </si>
  <si>
    <t>530000000000000</t>
  </si>
  <si>
    <t>INSCRICAO DE RESTOS A PAGAR</t>
  </si>
  <si>
    <t>531000000000000</t>
  </si>
  <si>
    <t>INSCRICAO DE RP NAO PROCESSADOS</t>
  </si>
  <si>
    <t>531100000000000</t>
  </si>
  <si>
    <t>RP NAO PROCESSADOS INSCRITOS</t>
  </si>
  <si>
    <t>531200000000000</t>
  </si>
  <si>
    <t>RP NAO PROCESSADOS - EXERCICIOS ANTERIORES</t>
  </si>
  <si>
    <t>531700000000000</t>
  </si>
  <si>
    <t>RP NAO PROCESSADOS - INSCRICAO NO EXERCICIO</t>
  </si>
  <si>
    <t>532000000000000</t>
  </si>
  <si>
    <t>INSCRICAO DE RP PROCESSADOS</t>
  </si>
  <si>
    <t>532100000000000</t>
  </si>
  <si>
    <t>RP PROCESSADOS - INSCRITOS</t>
  </si>
  <si>
    <t>532200000000000</t>
  </si>
  <si>
    <t>RP PROCESSADOS - EXERCICIOS ANTERIORES</t>
  </si>
  <si>
    <t>532700000000000</t>
  </si>
  <si>
    <t>RP PROCESSADOS - INSCRICAO NO EXERCICIO</t>
  </si>
  <si>
    <t>600000000000000</t>
  </si>
  <si>
    <t>CONTROLES DA EXECUCAO DO PLANEJAMENTO E ORCAMENTO</t>
  </si>
  <si>
    <t>620000000000000</t>
  </si>
  <si>
    <t>EXECUCAO DO ORCAMENTO</t>
  </si>
  <si>
    <t>621000000000000</t>
  </si>
  <si>
    <t>EXECUCAO DA RECEITA</t>
  </si>
  <si>
    <t>621100000000000</t>
  </si>
  <si>
    <t>RECEITA A REALIZAR</t>
  </si>
  <si>
    <t>621200000000000</t>
  </si>
  <si>
    <t>RECEITA REALIZADA</t>
  </si>
  <si>
    <t>621300000000000</t>
  </si>
  <si>
    <t>(-) DEDUCOES DA RECEITA ORCAMENTARIA</t>
  </si>
  <si>
    <t>621310000000000</t>
  </si>
  <si>
    <t>621310100000000</t>
  </si>
  <si>
    <t>621320000000000</t>
  </si>
  <si>
    <t>622000000000000</t>
  </si>
  <si>
    <t>EXECUCAO DA DESPESA</t>
  </si>
  <si>
    <t>622100000000000</t>
  </si>
  <si>
    <t>DISPONIBILIDADES DE CREDITO</t>
  </si>
  <si>
    <t>622110000000000</t>
  </si>
  <si>
    <t>CREDITO DISPONIVEL</t>
  </si>
  <si>
    <t>622130000000000</t>
  </si>
  <si>
    <t>CREDITO UTILIZADO</t>
  </si>
  <si>
    <t>622130100000000</t>
  </si>
  <si>
    <t>CREDITO EMPENHADO A LIQUIDAR</t>
  </si>
  <si>
    <t>622130300000000</t>
  </si>
  <si>
    <t>CREDITO EMPENHADO LIQUIDADO A PAGAR</t>
  </si>
  <si>
    <t>622130400000000</t>
  </si>
  <si>
    <t>CREDITO EMPENHADO LIQUIDADO PAGO</t>
  </si>
  <si>
    <t>622900000000000</t>
  </si>
  <si>
    <t>622920000000000</t>
  </si>
  <si>
    <t>EMISSAO DE EMPENHO</t>
  </si>
  <si>
    <t>622920100000000</t>
  </si>
  <si>
    <t>EMPENHOS POR NOTA DE EMPENHO</t>
  </si>
  <si>
    <t>622920101000000</t>
  </si>
  <si>
    <t>EMPENHOS A LIQUIDAR</t>
  </si>
  <si>
    <t>622920103000000</t>
  </si>
  <si>
    <t>EMPENHOS LIQUIDADOS A PAGAR</t>
  </si>
  <si>
    <t>622920104000000</t>
  </si>
  <si>
    <t>EMPENHOS LIQUIDADOS PAGOS</t>
  </si>
  <si>
    <t>630000000000000</t>
  </si>
  <si>
    <t>EXECUCAO DE RESTOS A PAGAR</t>
  </si>
  <si>
    <t>631000000000000</t>
  </si>
  <si>
    <t>EXECUCAO DE RP NAO PROCESSADOS</t>
  </si>
  <si>
    <t>631100000000000</t>
  </si>
  <si>
    <t>RP NAO PROCESSADOS A LIQUIDAR</t>
  </si>
  <si>
    <t>631300000000000</t>
  </si>
  <si>
    <t>RP NAO PROCESSADOS LIQUIDADOS A PAGAR</t>
  </si>
  <si>
    <t>631400000000000</t>
  </si>
  <si>
    <t>RP NAO PROCESSADOS PAGOS</t>
  </si>
  <si>
    <t>631700000000000</t>
  </si>
  <si>
    <t>631710000000000</t>
  </si>
  <si>
    <t>RP NAO PROCESSADOS A LIQUIDAR - INSCRICAO NO EXERCICIO</t>
  </si>
  <si>
    <t>631900000000000</t>
  </si>
  <si>
    <t>RP NAO PROCESSADOS CANCELADOS</t>
  </si>
  <si>
    <t>631990000000000</t>
  </si>
  <si>
    <t>OUTROS CANCELAMENTOS DE RP</t>
  </si>
  <si>
    <t>632000000000000</t>
  </si>
  <si>
    <t>EXECUCAO DE RP PROCESSADOS</t>
  </si>
  <si>
    <t>632100000000000</t>
  </si>
  <si>
    <t>RP PROCESSADOS A PAGAR</t>
  </si>
  <si>
    <t>632200000000000</t>
  </si>
  <si>
    <t>RP PROCESSADOS PAGOS</t>
  </si>
  <si>
    <t>632700000000000</t>
  </si>
  <si>
    <t>CONTROLES DEVEDORES</t>
  </si>
  <si>
    <t>710000000000000</t>
  </si>
  <si>
    <t>ATOS POTENCIAIS</t>
  </si>
  <si>
    <t>711000000000000</t>
  </si>
  <si>
    <t>ATOS POTENCIAIS ATIVOS</t>
  </si>
  <si>
    <t>711300000000000</t>
  </si>
  <si>
    <t>DIREITOS CONTRATUAIS</t>
  </si>
  <si>
    <t>711310000000000</t>
  </si>
  <si>
    <t>DIREITOS CONTRATUAIS - CONSOLIDACAO</t>
  </si>
  <si>
    <t>711319900000000</t>
  </si>
  <si>
    <t>OUTROS DIREITOS CONTRATUAIS</t>
  </si>
  <si>
    <t>711900000000000</t>
  </si>
  <si>
    <t>OUTROS ATOS POTENCIAIS ATIVOS</t>
  </si>
  <si>
    <t>711910000000000</t>
  </si>
  <si>
    <t>OUTROS ATOS POTENCIAIS ATIVOS - CONSOLIDACAO</t>
  </si>
  <si>
    <t>711910400000000</t>
  </si>
  <si>
    <t>BENS DO IMOBILIZADO CEDIDOS A TERCEIROS</t>
  </si>
  <si>
    <t>711910500000000</t>
  </si>
  <si>
    <t>ATIVOS CONTINGENTES</t>
  </si>
  <si>
    <t>712000000000000</t>
  </si>
  <si>
    <t>ATOS POTENCIAIS PASSIVOS</t>
  </si>
  <si>
    <t>712200000000000</t>
  </si>
  <si>
    <t>OBRIGACOES CONVENIADAS E OUTROS INSTRUMENTOS CONGENERES</t>
  </si>
  <si>
    <t>712210000000000</t>
  </si>
  <si>
    <t>OBRIGACOES CONVENIADAS E OUTROS INSTRUMENTOS CONGENERES - CONSOLIDACAO</t>
  </si>
  <si>
    <t>712210100000000</t>
  </si>
  <si>
    <t>OBRIGACOES CONVENIADAS</t>
  </si>
  <si>
    <t>712300000000000</t>
  </si>
  <si>
    <t>OBRIGACOES CONTRATUAIS</t>
  </si>
  <si>
    <t>712310000000000</t>
  </si>
  <si>
    <t>OBRIGACOES CONTRATUAIS - CONSOLIDACAO</t>
  </si>
  <si>
    <t>712310100000000</t>
  </si>
  <si>
    <t>CONTRATOS DE SEGUROS</t>
  </si>
  <si>
    <t>712310200000000</t>
  </si>
  <si>
    <t>CONTRATOS DE SERVICOS</t>
  </si>
  <si>
    <t>712310400000000</t>
  </si>
  <si>
    <t>CONTRATOS DE FORNECIMENTO DE BENS</t>
  </si>
  <si>
    <t>712319900000000</t>
  </si>
  <si>
    <t>OUTROS OBRIGACOES CONTRATUAIS</t>
  </si>
  <si>
    <t>712900000000000</t>
  </si>
  <si>
    <t>OUTROS ATOS POTENCIAIS PASSIVOS</t>
  </si>
  <si>
    <t>712910000000000</t>
  </si>
  <si>
    <t>OUTROS ATOS POTENCIAIS PASSIVOS - CONSOLIDACAO</t>
  </si>
  <si>
    <t>712910100000000</t>
  </si>
  <si>
    <t>BENEFICIARIOS DE SENTENCAS JUDICIAIS INCLUIDAS NO ORCAMENTO</t>
  </si>
  <si>
    <t>712910200000000</t>
  </si>
  <si>
    <t>BENEFICIARIOS DE SENTENCAS JUDICIAIS AINDA NAO INCLUIDAS NO ORCAMENTO</t>
  </si>
  <si>
    <t>ADMINISTRACAO FINANCEIRA</t>
  </si>
  <si>
    <t>DISPONIBILIDADES POR DESTINACAO</t>
  </si>
  <si>
    <t>721100000000000</t>
  </si>
  <si>
    <t>CONTROLE DA DISPONIBILIDADE DE RECURSOS</t>
  </si>
  <si>
    <t>721110000000000</t>
  </si>
  <si>
    <t>RECURSOS ORDINARIOS</t>
  </si>
  <si>
    <t>721110001050000</t>
  </si>
  <si>
    <t>DDR RECURSO ORDINARIOS - LIVRE</t>
  </si>
  <si>
    <t>721110500000000</t>
  </si>
  <si>
    <t>DDR RECURSO ORDINARIOS - Recursos nao Vinculados de Impostos</t>
  </si>
  <si>
    <t>721110501000000</t>
  </si>
  <si>
    <t>DDR RECURSO ORDINARIOS - Outros Recursos nao Vinculados</t>
  </si>
  <si>
    <t>721120020050000</t>
  </si>
  <si>
    <t>DDR RECURSO VINCULADOS - MDE</t>
  </si>
  <si>
    <t>721120040050000</t>
  </si>
  <si>
    <t>DDR RECURSO VINCULADOS - ASPS</t>
  </si>
  <si>
    <t>721120050080000</t>
  </si>
  <si>
    <t>DDR RECURSO VINCULADOS - RPPS</t>
  </si>
  <si>
    <t>721120540000000</t>
  </si>
  <si>
    <t>DDR RECURSO VINCULADOS - Transferencias do FUNDEB - Impostos e Transferencias de Impostos</t>
  </si>
  <si>
    <t>721120550000000</t>
  </si>
  <si>
    <t>DDR RECURSO VINCULADOS - Transferencia do Salario-Educacao</t>
  </si>
  <si>
    <t>721120552000000</t>
  </si>
  <si>
    <t>DDR RECURSO VINCULADOS - Transferencias de Recursos do FNDE referentes ao Programa Nacional de Alimentacao Escolar (PNAE)</t>
  </si>
  <si>
    <t>721120569000000</t>
  </si>
  <si>
    <t>DDR RECURSO VINCULADOS - Outras Transferencias de Recursos do FNDE</t>
  </si>
  <si>
    <t>721120571000000</t>
  </si>
  <si>
    <t>DDR RECURSO VINCULADOS - Transferencias do Estado referentes a Convenios e Instrumentos Congeneres vinculados a Educacao</t>
  </si>
  <si>
    <t>721120600000000</t>
  </si>
  <si>
    <t>DDR RECURSO VINCULADOS - Transferencias Fundo a Fundo de Recursos do SUS provenientes do Governo Federal - Bloco de Manutencao das Acoes e Servicos</t>
  </si>
  <si>
    <t>721120601000000</t>
  </si>
  <si>
    <t>DDR RECURSO VINCULADOS - Transferencias Fundo a Fundo de Recursos do SUS provenientes do Governo Federal - Bloco de Estruturacao da Rede de Servicos</t>
  </si>
  <si>
    <t>721120602000000</t>
  </si>
  <si>
    <t>721120604000000</t>
  </si>
  <si>
    <t>DDR RECURSO VINCULADOS - Transferencias provenientes do Governo Federal destinadas ao vencimento dos agentes comunitarios de saude e dos agentes de</t>
  </si>
  <si>
    <t>721120621000000</t>
  </si>
  <si>
    <t>DDR RECURSO VINCULADOS - Transferencias Fundo a Fundo de Recursos do SUS provenientes do Governo Estadual</t>
  </si>
  <si>
    <t>721120632000000</t>
  </si>
  <si>
    <t>DDR RECURSO VINCULADOS - Transferencias do Estado referentes a Convenios e Instrumentos Congeneres vinculados a Saude</t>
  </si>
  <si>
    <t>721120660000000</t>
  </si>
  <si>
    <t>DDR RECURSO VINCULADOS - Transferencia de Recursos do Fundo Nacional de Assistencia Social - FNAS</t>
  </si>
  <si>
    <t>721120665000000</t>
  </si>
  <si>
    <t>DDR RECURSO VINCULADOS - Transferencias de Convenios e Instrumentos Congeneres vinculados a Assistencia Social</t>
  </si>
  <si>
    <t>721120700000000</t>
  </si>
  <si>
    <t>DDR RECURSO VINCULADOS - Outras Transferencias de Convenios ou Instrumentos Congeneres da Uniao</t>
  </si>
  <si>
    <t>721120701000000</t>
  </si>
  <si>
    <t>DDR RECURSO VINCULADOS - Outras Transferencias de Convenios ou Instrumentos Congeneres dos Estados</t>
  </si>
  <si>
    <t>721120704000000</t>
  </si>
  <si>
    <t>DDR RECURSO VINCULADOS - Transferencias da Uniao Referentes a Compensacoes Financeiras pela Exploracao de Recursos Naturais</t>
  </si>
  <si>
    <t>721120750000000</t>
  </si>
  <si>
    <t>DDR RECURSO VINCULADOS - Recursos da Contribuicao de Intervencao no Dominio Economico - CIDE</t>
  </si>
  <si>
    <t>721120751000000</t>
  </si>
  <si>
    <t>DDR RECURSO VINCULADOS - Recursos da Contribuicao para o Custeio do Servico de Iluminacao Publica - COSIP</t>
  </si>
  <si>
    <t>721120759000000</t>
  </si>
  <si>
    <t>DDR RECURSO VINCULADOS - Recursos Vinculados a Fundos</t>
  </si>
  <si>
    <t>721120800000000</t>
  </si>
  <si>
    <t>DDR RECURSO VINCULADOS - Recursos Vinculados ao RPPS - Fundo em Capitalizacao (Plano Previdenciario)</t>
  </si>
  <si>
    <t>721120802000000</t>
  </si>
  <si>
    <t>DDR RECURSO VINCULADOS - Recursos Vinculados ao RPPS - Taxa de Administracao</t>
  </si>
  <si>
    <t>721121003056900</t>
  </si>
  <si>
    <t>DDR RECURSO VINCULADOS - EDUC. INF. NOVAS TURMAS FF</t>
  </si>
  <si>
    <t>721121005075900</t>
  </si>
  <si>
    <t>DDR RECURSO VINCULADOS - TAXAS E MULTAS AMBIENTAIS - LEI 2378/12</t>
  </si>
  <si>
    <t>721121019066000</t>
  </si>
  <si>
    <t>DDR RECURSO VINCULADOS - PSB COVID-19 PORT MC No 751/2022</t>
  </si>
  <si>
    <t>721121028070000</t>
  </si>
  <si>
    <t>DDR RECURSO VINCULADOS - PAVIM. CIDADE-BUDEL-ALEGRIA EMENDA IND 36660001 FF</t>
  </si>
  <si>
    <t>721121030070000</t>
  </si>
  <si>
    <t>DDR RECURSO VINCULADOS - PAVIM. AREA INDUSTRIAL EMENDA IND 41210001 FF</t>
  </si>
  <si>
    <t>721121037066000</t>
  </si>
  <si>
    <t>DDR RECURSO VINCULADOS - IGF/AUXILIO BRASIL</t>
  </si>
  <si>
    <t>721121050075900</t>
  </si>
  <si>
    <t>DDR RECURSO VINCULADOS - IR DOACAO</t>
  </si>
  <si>
    <t>721121067066000</t>
  </si>
  <si>
    <t>DDR RECURSO VINCULADOS - IGD-SUAS FF</t>
  </si>
  <si>
    <t>721121103066500</t>
  </si>
  <si>
    <t>DDR RECURSO VINCULADOS - OASF/FEAS FE</t>
  </si>
  <si>
    <t>721121104066500</t>
  </si>
  <si>
    <t>DDR RECURSO VINCULADOS - BENEFICIOS EVENTUAIS FEAS FE</t>
  </si>
  <si>
    <t>721121211070000</t>
  </si>
  <si>
    <t>DDR RECURSO VINCULADOS - EQUIP. PATRULHA AGRICOLA PROP004861/2020SICONV</t>
  </si>
  <si>
    <t>721121212070100</t>
  </si>
  <si>
    <t>DDR RECURSO VINCULADOS - CONVENIO PAVIMENTA RS FE</t>
  </si>
  <si>
    <t>721121213070100</t>
  </si>
  <si>
    <t>DDR RECURSO VINCULADOS - PAVIMENTACAO ECOVILLA CONV FPE 456/2022 FE</t>
  </si>
  <si>
    <t>721124011062100</t>
  </si>
  <si>
    <t>DDR RECURSO VINCULADOS - ATENCAO BASICA PIES FE</t>
  </si>
  <si>
    <t>721124293062100</t>
  </si>
  <si>
    <t>DDR RECURSO VINCULADOS - AQUISICAO DE EQUIPAMENTOS E MATERIAL PERMANENTE FE</t>
  </si>
  <si>
    <t>721124500060000</t>
  </si>
  <si>
    <t>DDR RECURSO VINCULADOS - ATENCAO BASICA FF</t>
  </si>
  <si>
    <t>721124503060000</t>
  </si>
  <si>
    <t>DDR RECURSO VINCULADOS - ASSISTENCIA FARMACEUTICA FF</t>
  </si>
  <si>
    <t>721124504060000</t>
  </si>
  <si>
    <t>DDR RECURSO VINCULADOS - GESTAO DO SUS FF</t>
  </si>
  <si>
    <t>721124505060100</t>
  </si>
  <si>
    <t>DDR RECURSO VINCULADOS - INVESTIMENTOS NA REDE DE SERVICOS DE SAUDE</t>
  </si>
  <si>
    <t>721130000000000</t>
  </si>
  <si>
    <t>RECURSOS EXTRAORCAMENTARIOS</t>
  </si>
  <si>
    <t>721130869000000</t>
  </si>
  <si>
    <t>DDR RECURSO VINCULADOS - Outros Recursos Extraorcamentarios</t>
  </si>
  <si>
    <t>721138001086900</t>
  </si>
  <si>
    <t>DDR RECURSO EXTRAORCAMENTARIOS - RETENCOES E OUTROS EXTRAORCAMENTARIOS</t>
  </si>
  <si>
    <t>740000000000000</t>
  </si>
  <si>
    <t>RISCOS FISCAIS</t>
  </si>
  <si>
    <t>741000000000000</t>
  </si>
  <si>
    <t>CONTROLE DE PASSIVOS CONTINGENTES</t>
  </si>
  <si>
    <t>741100000000000</t>
  </si>
  <si>
    <t>PASSIVOS CONTINGENTES</t>
  </si>
  <si>
    <t>741120000000000</t>
  </si>
  <si>
    <t>DIVIDAS EM PROCESSO DE RECONHECIMENTO</t>
  </si>
  <si>
    <t>750000000000000</t>
  </si>
  <si>
    <t>CONSORCIOS PUBLICOS</t>
  </si>
  <si>
    <t>753000000000000</t>
  </si>
  <si>
    <t>CONSOLIDACAO DA EXECUCAO  DO CONSORCIO</t>
  </si>
  <si>
    <t>753100000000000</t>
  </si>
  <si>
    <t>VALORES TRANSFERIDOS POR CONTRATO DE RATEIO</t>
  </si>
  <si>
    <t>753200000000000</t>
  </si>
  <si>
    <t>DESPESAS EXECUTADAS EM CONSORCIOS PUBLICOS</t>
  </si>
  <si>
    <t>790000000000000</t>
  </si>
  <si>
    <t>OUTROS CONTROLES</t>
  </si>
  <si>
    <t>791000000000000</t>
  </si>
  <si>
    <t>RESPONSABILIDADE POR VALORES, TITULOS E BENS</t>
  </si>
  <si>
    <t>791100000000000</t>
  </si>
  <si>
    <t>RESPONSABILIDADE COM TERCEIROS POR VALORES, TITULOS E BENS</t>
  </si>
  <si>
    <t>791130000000000</t>
  </si>
  <si>
    <t>OUTRAS RESPONSABILIDADES COM TERCEIROS</t>
  </si>
  <si>
    <t>791200000000000</t>
  </si>
  <si>
    <t>RESPONSABILIDADE DE TERCEIROS POR VALORES, TITULOS E BENS</t>
  </si>
  <si>
    <t>791210000000000</t>
  </si>
  <si>
    <t>CONTROLE DE ADIANTAMENTOS/SUPRIMENTOS DE FUNDOS CONCEDIDOS</t>
  </si>
  <si>
    <t>792000000000000</t>
  </si>
  <si>
    <t>DIVERSOS RESPONSAVEIS EM APURACAO</t>
  </si>
  <si>
    <t>792500000000000</t>
  </si>
  <si>
    <t>RESPONSAVEIS POR DANOS OU PERDAS</t>
  </si>
  <si>
    <t>792900000000000</t>
  </si>
  <si>
    <t>RESPONSAVEIS POR DANOS AO PATRIMONIO</t>
  </si>
  <si>
    <t>799000000000000</t>
  </si>
  <si>
    <t>DEMAIS CONTROLES</t>
  </si>
  <si>
    <t>799900000000000</t>
  </si>
  <si>
    <t>799910000000000</t>
  </si>
  <si>
    <t>DESPESA SEM EMPENHO PREVIO</t>
  </si>
  <si>
    <t>799920000000000</t>
  </si>
  <si>
    <t>SUPERAVIT FINANCEIRO DISPONIVEL</t>
  </si>
  <si>
    <t>799930000000000</t>
  </si>
  <si>
    <t>EXCESSO DE ARRECADACAO RESERVADO</t>
  </si>
  <si>
    <t>799940000000000</t>
  </si>
  <si>
    <t>LIMITE DE SUPLEMENTACAO AUTORIZADO NA LOA UTILIZADO</t>
  </si>
  <si>
    <t>800000000000000</t>
  </si>
  <si>
    <t>CONTROLES CREDORES</t>
  </si>
  <si>
    <t>810000000000000</t>
  </si>
  <si>
    <t>EXECUCAO DOS ATOS POTENCIAIS</t>
  </si>
  <si>
    <t>811000000000000</t>
  </si>
  <si>
    <t>EXECUCAO DOS ATOS POTENCIAIS ATIVOS</t>
  </si>
  <si>
    <t>811300000000000</t>
  </si>
  <si>
    <t>EXECUCAO DE DIREITOS CONTRATUAIS</t>
  </si>
  <si>
    <t>811310000000000</t>
  </si>
  <si>
    <t>EXECUCAO DE DIREITOS CONTRATUAIS - CONSOLIDACAO</t>
  </si>
  <si>
    <t>811319900000000</t>
  </si>
  <si>
    <t>811319901000000</t>
  </si>
  <si>
    <t>OUTROS DIREITOS CONTRATUAIS - A EXECUTAR</t>
  </si>
  <si>
    <t>811900000000000</t>
  </si>
  <si>
    <t>EXECUCAO DE OUTROS ATOS POTENCIAIS ATIVOS</t>
  </si>
  <si>
    <t>811910000000000</t>
  </si>
  <si>
    <t>EXECUCAO DE OUTROS ATOS POTENCIAIS ATIVOS - CONSOLIDACAO</t>
  </si>
  <si>
    <t>811910400000000</t>
  </si>
  <si>
    <t>811910500000000</t>
  </si>
  <si>
    <t>811910501000000</t>
  </si>
  <si>
    <t>IRRF RECOLHIDO PARA A SRF</t>
  </si>
  <si>
    <t>812000000000000</t>
  </si>
  <si>
    <t>EXECUCAO DOS ATOS POTENCIAIS PASSIVOS</t>
  </si>
  <si>
    <t>812200000000000</t>
  </si>
  <si>
    <t>EXECUCAO DE OBRIGACOES CONVENIADAS E OUTROS INSTRUMENTOS CONGENERES</t>
  </si>
  <si>
    <t>812210000000000</t>
  </si>
  <si>
    <t>EXECUCAO DE OBRIGACOES CONVENIADAS E OUTROS INSTRUMENTOS CONGENERES - CONSOLIDACAO</t>
  </si>
  <si>
    <t>812210100000000</t>
  </si>
  <si>
    <t>EXECUCAO DE CONVENIOS</t>
  </si>
  <si>
    <t>812210101000000</t>
  </si>
  <si>
    <t>CONVENIOS A LIBERAR</t>
  </si>
  <si>
    <t>812210101240000</t>
  </si>
  <si>
    <t>TERMO DE FOMENTO 001/2023 APAE INDEPENDENCIA A LIBERAR</t>
  </si>
  <si>
    <t>812210101250000</t>
  </si>
  <si>
    <t>TERMO DE CONVENIO 02/2022 - HSVP A LIBERAR</t>
  </si>
  <si>
    <t>812210102000000</t>
  </si>
  <si>
    <t>CONVENIOS A COMPROVAR</t>
  </si>
  <si>
    <t>812210102160000</t>
  </si>
  <si>
    <t>TERMO DE FOMENTO 001/2022 APAE INDEPENDENCIA A COMPROVAR</t>
  </si>
  <si>
    <t>812210102180000</t>
  </si>
  <si>
    <t>TERMO DE FOMENTO 003/2022 APAE INDEPENDENCIA - FAZENDO ARTE A COMPROVAR</t>
  </si>
  <si>
    <t>812210102190000</t>
  </si>
  <si>
    <t>TERMO DE FOMENTO 004/2022 - ACISAPI A COMPROVAR</t>
  </si>
  <si>
    <t>812210102210000</t>
  </si>
  <si>
    <t>TERMO DE FOMENTO 006/2022 - CONSEPRO A COMPROVAR</t>
  </si>
  <si>
    <t>812210102220000</t>
  </si>
  <si>
    <t>TERMO DE FOMENTO 007/2022 - ASCADI A COMPROVAR</t>
  </si>
  <si>
    <t>812210102240000</t>
  </si>
  <si>
    <t>TERMO DE FOMENTO 001/2023 APAE INDEPENDENCIA A COMPROVAR</t>
  </si>
  <si>
    <t>812210102250000</t>
  </si>
  <si>
    <t>TERMO DE CONVENIO 02/2022 - HSVP A COMPROVAR</t>
  </si>
  <si>
    <t>812210104000000</t>
  </si>
  <si>
    <t>CONVENIOS APROVADOS</t>
  </si>
  <si>
    <t>812210104160000</t>
  </si>
  <si>
    <t>TERMO DE FOMENTO 001/2022 APAE INDEPENDENCIA APROVADO</t>
  </si>
  <si>
    <t>812210104210000</t>
  </si>
  <si>
    <t>TERMO DE FOMENTO 006/2022 - CONSEPRO APROVADO</t>
  </si>
  <si>
    <t>812210104220000</t>
  </si>
  <si>
    <t>TERMO DE FOMENTO 007/2022 - ASCADI APROVADO</t>
  </si>
  <si>
    <t>812210104250000</t>
  </si>
  <si>
    <t>TERMO DE CONVENIO 02/2022 - HSVP APROVADO</t>
  </si>
  <si>
    <t>812210112000000</t>
  </si>
  <si>
    <t>CONVENIOS E INSTRUMENTOS CONGENERES CONCLUIDOS</t>
  </si>
  <si>
    <t>812210112160000</t>
  </si>
  <si>
    <t>TERMO DE FOMENTO 001/2022 APAE INDEPENDENCIA CONCLUIDO</t>
  </si>
  <si>
    <t>812300000000000</t>
  </si>
  <si>
    <t>EXECUCAO DE OBRIGACOES CONTRATUAIS</t>
  </si>
  <si>
    <t>812310000000000</t>
  </si>
  <si>
    <t>EXECUCAO DE OBRIGACOES -CONSOLIDACAO</t>
  </si>
  <si>
    <t>812310100000000</t>
  </si>
  <si>
    <t>812310101000000</t>
  </si>
  <si>
    <t>A EXECUTAR</t>
  </si>
  <si>
    <t>812310200000000</t>
  </si>
  <si>
    <t>812310201000000</t>
  </si>
  <si>
    <t>812310202000000</t>
  </si>
  <si>
    <t>EXECUTADOS</t>
  </si>
  <si>
    <t>812310400000000</t>
  </si>
  <si>
    <t>812310401000000</t>
  </si>
  <si>
    <t>812310402000000</t>
  </si>
  <si>
    <t>812319900000000</t>
  </si>
  <si>
    <t>OUTRAS OBRIGACOES CONTRATUAIS</t>
  </si>
  <si>
    <t>812319901000000</t>
  </si>
  <si>
    <t>OUTRAS OBRIGACOES CONTRATUAIS - A EXECUTAR</t>
  </si>
  <si>
    <t>812319903000000</t>
  </si>
  <si>
    <t>OUTRAS OBRIGACOES CONTRATUAIS - EXECUTADOS</t>
  </si>
  <si>
    <t>812900000000000</t>
  </si>
  <si>
    <t>EXECUCAO DE OUTROS ATOS POTENCIAIS PASSIVOS</t>
  </si>
  <si>
    <t>812910000000000</t>
  </si>
  <si>
    <t>EXECUCAO DE OUTROS ATOS POTENCIAIS PASSIVOS - CONSOLIDACAO</t>
  </si>
  <si>
    <t>812910100000000</t>
  </si>
  <si>
    <t>812910105000000</t>
  </si>
  <si>
    <t>PRECATORIOS INCLUIDOS NA LOA 2023</t>
  </si>
  <si>
    <t>812910105010000</t>
  </si>
  <si>
    <t>812910105020000</t>
  </si>
  <si>
    <t>812910105030000</t>
  </si>
  <si>
    <t>812910200000000</t>
  </si>
  <si>
    <t>812910205000000</t>
  </si>
  <si>
    <t>PRECATORIOS NAO INCLUIDOS NA LOA 2023</t>
  </si>
  <si>
    <t>812910205010000</t>
  </si>
  <si>
    <t>812910205020000</t>
  </si>
  <si>
    <t>812910205030000</t>
  </si>
  <si>
    <t>820000000000000</t>
  </si>
  <si>
    <t>EXECUCAO DA ADMINISTRACAO FINANCEIRA</t>
  </si>
  <si>
    <t>821000000000000</t>
  </si>
  <si>
    <t>EXECUCAO DAS DISPONIBILIDADES POR DESTINACAO</t>
  </si>
  <si>
    <t>821100000000000</t>
  </si>
  <si>
    <t>EXECUCAO DA DISPONIBILIDADE DE RECURSOS</t>
  </si>
  <si>
    <t>821110000000000</t>
  </si>
  <si>
    <t>DISPONIBILIDADE POR DESTINACAO DE RECURSOS</t>
  </si>
  <si>
    <t>821110100010500</t>
  </si>
  <si>
    <t>DDR  DISPONIVEIS PARA O EXERCICIO - LIVRE</t>
  </si>
  <si>
    <t>821110100500800</t>
  </si>
  <si>
    <t>DDR  DISPONIVEIS PARA O EXERCICIO - RPPS</t>
  </si>
  <si>
    <t>821110105000000</t>
  </si>
  <si>
    <t>DDR DISPONIVEIS PARA O EXERCICIO - Recursos nao Vinculados de Impostos</t>
  </si>
  <si>
    <t>821110105010000</t>
  </si>
  <si>
    <t>DDR DISPONIVEIS PARA O EXERCICIO - Outros Recursos nao Vinculados</t>
  </si>
  <si>
    <t>821110105400000</t>
  </si>
  <si>
    <t>DDR DISPONIVEIS PARA O EXERCICIO - Transferencias do FUNDEB - Impostos e Transferencias de Impostos</t>
  </si>
  <si>
    <t>821110105500000</t>
  </si>
  <si>
    <t>DDR DISPONIVEIS PARA O EXERCICIO - Transferencia do Salario-Educacao</t>
  </si>
  <si>
    <t>821110105520000</t>
  </si>
  <si>
    <t>DDR DISPONIVEIS PARA O EXERCICIO - Transferencias de Recursos do FNDE referentes ao Programa Nacional de Alimentacao Escolar (PNAE)</t>
  </si>
  <si>
    <t>821110105690000</t>
  </si>
  <si>
    <t>DDR DISPONIVEIS PARA O EXERCICIO - Outras Transferencias de Recursos do FNDE</t>
  </si>
  <si>
    <t>821110105710000</t>
  </si>
  <si>
    <t>DDR DISPONIVEIS PARA O EXERCICIO - Transferencias do Estado referentes a Convenios e Instrumentos Congeneres vinculados a Educacao</t>
  </si>
  <si>
    <t>821110106000000</t>
  </si>
  <si>
    <t>DDR DISPONIVEIS PARA O EXERCICIO - Transferencias Fundo a Fundo de Recursos do SUS provenientes do Governo Federal - Bloco de Manutencao das Acoes e</t>
  </si>
  <si>
    <t>821110106010000</t>
  </si>
  <si>
    <t>DDR DISPONIVEIS PARA O EXERCICIO - Transferencias Fundo a Fundo de Recursos do SUS provenientes do Governo Federal - Bloco de Estruturacao da Rede d</t>
  </si>
  <si>
    <t>821110106020000</t>
  </si>
  <si>
    <t>821110106040000</t>
  </si>
  <si>
    <t>DDR DISPONIVEIS PARA O EXERCICIO - Transferencias provenientes do Governo Federal destinadas ao vencimento dos agentes comunitarios de saude e dos a</t>
  </si>
  <si>
    <t>821110106210000</t>
  </si>
  <si>
    <t>DDR DISPONIVEIS PARA O EXERCICIO - Transferencias Fundo a Fundo de Recursos do SUS provenientes do Governo Estadual</t>
  </si>
  <si>
    <t>821110106320000</t>
  </si>
  <si>
    <t>DDR DISPONIVEIS PARA O EXERCICIO - Transferencias do Estado referentes a Convenios e Instrumentos Congeneres vinculados a Saude</t>
  </si>
  <si>
    <t>821110106600000</t>
  </si>
  <si>
    <t>DDR DISPONIVEIS PARA O EXERCICIO - Transferencia de Recursos do Fundo Nacional de Assistencia Social - FNAS</t>
  </si>
  <si>
    <t>821110106650000</t>
  </si>
  <si>
    <t>DDR DISPONIVEIS PARA O EXERCICIO - Transferencias de Convenios e Instrumentos Congeneres vinculados a Assistencia Social</t>
  </si>
  <si>
    <t>821110107000000</t>
  </si>
  <si>
    <t>DDR DISPONIVEIS PARA O EXERCICIO - Outras Transferencias de Convenios ou Instrumentos Congeneres da Uniao</t>
  </si>
  <si>
    <t>821110107010000</t>
  </si>
  <si>
    <t>DDR DISPONIVEIS PARA O EXERCICIO - Outras Transferencias de Convenios ou Instrumentos Congeneres dos Estados</t>
  </si>
  <si>
    <t>821110107040000</t>
  </si>
  <si>
    <t>DDR DISPONIVEIS PARA O EXERCICIO - Transferencias da Uniao Referentes a Compensacoes Financeiras pela Exploracao de Recursos Naturais</t>
  </si>
  <si>
    <t>821110107500000</t>
  </si>
  <si>
    <t>DDR DISPONIVEIS PARA O EXERCICIO - Recursos da Contribuicao de Intervencao no Dominio Economico - CIDE</t>
  </si>
  <si>
    <t>821110107510000</t>
  </si>
  <si>
    <t>DDR DISPONIVEIS PARA O EXERCICIO - Recursos da Contribuicao para o Custeio do Servico de Iluminacao Publica - COSIP</t>
  </si>
  <si>
    <t>821110107590000</t>
  </si>
  <si>
    <t>DDR DISPONIVEIS PARA O EXERCICIO - Recursos Vinculados a Fundos</t>
  </si>
  <si>
    <t>821110108000000</t>
  </si>
  <si>
    <t>DDR DISPONIVEIS PARA O EXERCICIO - Recursos Vinculados ao RPPS - Fundo em Capitalizacao (Plano Previdenciario)</t>
  </si>
  <si>
    <t>821110108020000</t>
  </si>
  <si>
    <t>DDR DISPONIVEIS PARA O EXERCICIO - Recursos Vinculados ao RPPS - Taxa de Administracao</t>
  </si>
  <si>
    <t>821110110030569</t>
  </si>
  <si>
    <t>DDR  DISPONIVEIS PARA O EXERCICIO - EDUC. INF. NOVAS TURMAS FF</t>
  </si>
  <si>
    <t>821110110050759</t>
  </si>
  <si>
    <t>DDR  DISPONIVEIS PARA O EXERCICIO - TAXAS E MULTAS AMBIENTAIS - LEI 2378/12</t>
  </si>
  <si>
    <t>821110110190660</t>
  </si>
  <si>
    <t>DDR  DISPONIVEIS PARA O EXERCICIO - PSB COVID-19 PORT MC No 751/2022</t>
  </si>
  <si>
    <t>821110110280700</t>
  </si>
  <si>
    <t>DDR  DISPONIVEIS PARA O EXERCICIO - PAVIM. CIDADE-BUDEL-ALEGRIA EMENDA IND 36660001 FF</t>
  </si>
  <si>
    <t>821110110300700</t>
  </si>
  <si>
    <t>DDR  DISPONIVEIS PARA O EXERCICIO - PAVIM. AREA INDUSTRIAL EMENDA IND 41210001 FF</t>
  </si>
  <si>
    <t>821110110370660</t>
  </si>
  <si>
    <t>DDR  DISPONIVEIS PARA O EXERCICIO - IGF/AUXILIO BRASIL</t>
  </si>
  <si>
    <t>821110110400569</t>
  </si>
  <si>
    <t>DDR  DISPONIVEIS PARA O EXERCICIO - FNDE/PAR MOBILIARIO FF</t>
  </si>
  <si>
    <t>821110110500759</t>
  </si>
  <si>
    <t>DDR  DISPONIVEIS PARA O EXERCICIO - IR DOACAO</t>
  </si>
  <si>
    <t>821110110670660</t>
  </si>
  <si>
    <t>DDR  DISPONIVEIS PARA O EXERCICIO - IGD-SUAS FF</t>
  </si>
  <si>
    <t>821110111030665</t>
  </si>
  <si>
    <t>DDR  DISPONIVEIS PARA O EXERCICIO - OASF/FEAS FE</t>
  </si>
  <si>
    <t>821110111040665</t>
  </si>
  <si>
    <t>DDR  DISPONIVEIS PARA O EXERCICIO - BENEFICIOS EVENTUAIS FEAS FE</t>
  </si>
  <si>
    <t>821110112110700</t>
  </si>
  <si>
    <t>DDR  DISPONIVEIS PARA O EXERCICIO - EQUIP. PATRULHA AGRICOLA PROP004861/2020SICONV</t>
  </si>
  <si>
    <t>821110112120701</t>
  </si>
  <si>
    <t>DDR  DISPONIVEIS PARA O EXERCICIO - CONVENIO PAVIMENTA RS FE</t>
  </si>
  <si>
    <t>821110112130701</t>
  </si>
  <si>
    <t>DDR  DISPONIVEIS PARA O EXERCICIO - PAVIMENTACAO ECOVILLA CONV FPE 456/2022 FE</t>
  </si>
  <si>
    <t>821110140110621</t>
  </si>
  <si>
    <t>DDR  DISPONIVEIS PARA O EXERCICIO - ATENCAO BASICA PIES FE</t>
  </si>
  <si>
    <t>821110142930621</t>
  </si>
  <si>
    <t>DDR  DISPONIVEIS PARA O EXERCICIO - AQUISICAO DE EQUIPAMENTOS E MATERIAL PERMANENTE FE</t>
  </si>
  <si>
    <t>821110145000600</t>
  </si>
  <si>
    <t>DDR  DISPONIVEIS PARA O EXERCICIO - ATENCAO BASICA FF</t>
  </si>
  <si>
    <t>821110145030600</t>
  </si>
  <si>
    <t>DDR  DISPONIVEIS PARA O EXERCICIO - ASSISTENCIA FARMACEUTICA FF</t>
  </si>
  <si>
    <t>821110145040600</t>
  </si>
  <si>
    <t>DDR  DISPONIVEIS PARA O EXERCICIO - GESTAO DO SUS FF</t>
  </si>
  <si>
    <t>821110145050601</t>
  </si>
  <si>
    <t>DDR  DISPONIVEIS PARA O EXERCICIO - INVESTIMENTOS NA REDE DE SERVICOS DE SAUDE</t>
  </si>
  <si>
    <t>821120000000000</t>
  </si>
  <si>
    <t>DISPONIBILIDADE POR DESTINACAO DE RECURSOS COMPROMETIDA POR EMPENHO</t>
  </si>
  <si>
    <t>821120100010500</t>
  </si>
  <si>
    <t>DDR COMPROMETIDA POR EMPENHO - LIVRE</t>
  </si>
  <si>
    <t>821120100200500</t>
  </si>
  <si>
    <t>DDR COMPROMETIDA POR EMPENHO - MDE</t>
  </si>
  <si>
    <t>821120100400500</t>
  </si>
  <si>
    <t>DDR COMPROMETIDA POR EMPENHO - ASPS</t>
  </si>
  <si>
    <t>821120100500800</t>
  </si>
  <si>
    <t>DDR COMPROMETIDA POR EMPENHO - RPPS</t>
  </si>
  <si>
    <t>821120105000000</t>
  </si>
  <si>
    <t>DDR COMPROMETIDA POR EMPENHO - Recursos nao Vinculados de Impostos</t>
  </si>
  <si>
    <t>821120105010000</t>
  </si>
  <si>
    <t>DDR COMPROMETIDA POR EMPENHO - Outros Recursos nao Vinculados</t>
  </si>
  <si>
    <t>821120105400000</t>
  </si>
  <si>
    <t>DDR COMPROMETIDA POR EMPENHO - Transferencias do FUNDEB - Impostos e Transferencias de Impostos</t>
  </si>
  <si>
    <t>821120105500000</t>
  </si>
  <si>
    <t>DDR COMPROMETIDA POR EMPENHO - Transferencia do Salario-Educacao</t>
  </si>
  <si>
    <t>821120105520000</t>
  </si>
  <si>
    <t>DDR COMPROMETIDA POR EMPENHO - Transferencias de Recursos do FNDE referentes ao Programa Nacional de Alimentacao Escolar (PNAE)</t>
  </si>
  <si>
    <t>821120105690000</t>
  </si>
  <si>
    <t>DDR COMPROMETIDA POR EMPENHO - Outras Transferencias de Recursos do FNDE</t>
  </si>
  <si>
    <t>821120105710000</t>
  </si>
  <si>
    <t>DDR COMPROMETIDA POR EMPENHO - Transferencias do Estado referentes a Convenios e Instrumentos Congeneres vinculados a Educacao</t>
  </si>
  <si>
    <t>821120106000000</t>
  </si>
  <si>
    <t>DDR COMPROMETIDA POR EMPENHO - Transferencias Fundo a Fundo de Recursos do SUS provenientes do Governo Federal - Bloco de Manutencao das Acoes e Ser</t>
  </si>
  <si>
    <t>821120106040000</t>
  </si>
  <si>
    <t>DDR COMPROMETIDA POR EMPENHO - Transferencias provenientes do Governo Federal destinadas ao vencimento dos agentes comunitarios de saude e dos agent</t>
  </si>
  <si>
    <t>821120106210000</t>
  </si>
  <si>
    <t>DDR COMPROMETIDA POR EMPENHO - Transferencias Fundo a Fundo de Recursos do SUS provenientes do Governo Estadual</t>
  </si>
  <si>
    <t>821120106600000</t>
  </si>
  <si>
    <t>DDR COMPROMETIDA POR EMPENHO - Transferencia de Recursos do Fundo Nacional de Assistencia Social - FNAS</t>
  </si>
  <si>
    <t>821120106650000</t>
  </si>
  <si>
    <t>DDR COMPROMETIDA POR EMPENHO - Transferencias de Convenios e Instrumentos Congeneres vinculados a Assistencia Social</t>
  </si>
  <si>
    <t>821120107000000</t>
  </si>
  <si>
    <t>DDR COMPROMETIDA POR EMPENHO - Outras Transferencias de Convenios ou Instrumentos Congeneres da Uniao</t>
  </si>
  <si>
    <t>821120107010000</t>
  </si>
  <si>
    <t>DDR COMPROMETIDA POR EMPENHO - Outras Transferencias de Convenios ou Instrumentos Congeneres dos Estados</t>
  </si>
  <si>
    <t>821120107040000</t>
  </si>
  <si>
    <t>DDR COMPROMETIDA POR EMPENHO - Transferencias da Uniao Referentes a Compensacoes Financeiras pela Exploracao de Recursos Naturais</t>
  </si>
  <si>
    <t>821120107500000</t>
  </si>
  <si>
    <t>DDR COMPROMETIDA POR EMPENHO - Recursos da Contribuicao de Intervencao no Dominio Economico - CIDE</t>
  </si>
  <si>
    <t>821120107510000</t>
  </si>
  <si>
    <t>DDR COMPROMETIDA POR EMPENHO - Recursos da Contribuicao para o Custeio do Servico de Iluminacao Publica - COSIP</t>
  </si>
  <si>
    <t>821120108000000</t>
  </si>
  <si>
    <t>DDR COMPROMETIDA POR EMPENHO - Recursos Vinculados ao RPPS - Fundo em Capitalizacao (Plano Previdenciario)</t>
  </si>
  <si>
    <t>821120108020000</t>
  </si>
  <si>
    <t>DDR COMPROMETIDA POR EMPENHO - Recursos Vinculados ao RPPS - Taxa de Administracao</t>
  </si>
  <si>
    <t>821120110280700</t>
  </si>
  <si>
    <t>DDR COMPROMETIDA POR EMPENHO - PAVIM. CIDADE-BUDEL-ALEGRIA EMENDA IND 36660001 FF</t>
  </si>
  <si>
    <t>821120112110700</t>
  </si>
  <si>
    <t>DDR COMPROMETIDA POR EMPENHO - EQUIP. PATRULHA AGRICOLA PROP004861/2020SICONV</t>
  </si>
  <si>
    <t>821120112120701</t>
  </si>
  <si>
    <t>DDR COMPROMETIDA POR EMPENHO - CONVENIO PAVIMENTA RS FE</t>
  </si>
  <si>
    <t>821120112130701</t>
  </si>
  <si>
    <t>DDR COMPROMETIDA POR EMPENHO - PAVIMENTACAO ECOVILLA CONV FPE 456/2022 FE</t>
  </si>
  <si>
    <t>821120140110621</t>
  </si>
  <si>
    <t>DDR COMPROMETIDA POR EMPENHO - ATENCAO BASICA PIES FE</t>
  </si>
  <si>
    <t>821120142930621</t>
  </si>
  <si>
    <t>DDR COMPROMETIDA POR EMPENHO - AQUISICAO DE EQUIPAMENTOS E MATERIAL PERMANENTE FE</t>
  </si>
  <si>
    <t>821120145000600</t>
  </si>
  <si>
    <t>DDR COMPROMETIDA POR EMPENHO - ATENCAO BASICA FF</t>
  </si>
  <si>
    <t>821120145030600</t>
  </si>
  <si>
    <t>DDR COMPROMETIDA POR EMPENHO - ASSISTENCIA FARMACEUTICA FF</t>
  </si>
  <si>
    <t>821120145050601</t>
  </si>
  <si>
    <t>DDR COMPROMETIDA POR EMPENHO - INVESTIMENTOS NA REDE DE SERVICOS DE SAUDE</t>
  </si>
  <si>
    <t>821130000000000</t>
  </si>
  <si>
    <t>DISPONIBILIDADE POR DESTINACAO DE RECURSOS COMPROMETIDA POR LIQUIDACAO E ENTRADAS COMPENSATORIAS</t>
  </si>
  <si>
    <t>821130100000000</t>
  </si>
  <si>
    <t>COMPROMETIDA POR LIQUIDACAO</t>
  </si>
  <si>
    <t>821130100010500</t>
  </si>
  <si>
    <t>DDR COMPROMETIDA POR LIQUIDACAO - LIVRE</t>
  </si>
  <si>
    <t>821130100200500</t>
  </si>
  <si>
    <t>DDR COMPROMETIDA POR LIQUIDACAO - MDE</t>
  </si>
  <si>
    <t>821130100400500</t>
  </si>
  <si>
    <t>DDR COMPROMETIDA POR LIQUIDACAO - ASPS</t>
  </si>
  <si>
    <t>821130100500800</t>
  </si>
  <si>
    <t>DDR COMPROMETIDA POR LIQUIDACAO - RPPS</t>
  </si>
  <si>
    <t>821130105000000</t>
  </si>
  <si>
    <t>DDR COMPROMETIDA POR LIQUIDACAO - Recursos nao Vinculados de Impostos</t>
  </si>
  <si>
    <t>821130105010000</t>
  </si>
  <si>
    <t>DDR COMPROMETIDA POR LIQUIDACAO - Outros Recursos nao Vinculados</t>
  </si>
  <si>
    <t>821130105400000</t>
  </si>
  <si>
    <t>DDR COMPROMETIDA POR LIQUIDACAO - Transferencias do FUNDEB - Impostos e Transferencias de Impostos</t>
  </si>
  <si>
    <t>821130105500000</t>
  </si>
  <si>
    <t>DDR COMPROMETIDA POR LIQUIDACAO - Transferencia do Salario-Educacao</t>
  </si>
  <si>
    <t>821130105690000</t>
  </si>
  <si>
    <t>DDR COMPROMETIDA POR LIQUIDACAO - Outras Transferencias de Recursos do FNDE</t>
  </si>
  <si>
    <t>821130106000000</t>
  </si>
  <si>
    <t>DDR COMPROMETIDA POR LIQUIDACAO - Transferencias Fundo a Fundo de Recursos do SUS provenientes do Governo Federal - Bloco de Manutencao das Acoes e</t>
  </si>
  <si>
    <t>821130106040000</t>
  </si>
  <si>
    <t>DDR COMPROMETIDA POR LIQUIDACAO - Transferencias provenientes do Governo Federal destinadas ao vencimento dos agentes comunitarios de saude e dos ag</t>
  </si>
  <si>
    <t>821130106210000</t>
  </si>
  <si>
    <t>DDR COMPROMETIDA POR LIQUIDACAO - Transferencias Fundo a Fundo de Recursos do SUS provenientes do Governo Estadual</t>
  </si>
  <si>
    <t>821130106600000</t>
  </si>
  <si>
    <t>DDR COMPROMETIDA POR LIQUIDACAO - Transferencia de Recursos do Fundo Nacional de Assistencia Social - FNAS</t>
  </si>
  <si>
    <t>821130106650000</t>
  </si>
  <si>
    <t>DDR COMPROMETIDA POR LIQUIDACAO - Transferencias de Convenios e Instrumentos Congeneres vinculados a Assistencia Social</t>
  </si>
  <si>
    <t>821130107000000</t>
  </si>
  <si>
    <t>DDR COMPROMETIDA POR LIQUIDACAO - Outras Transferencias de Convenios ou Instrumentos Congeneres da Uniao</t>
  </si>
  <si>
    <t>821130107010000</t>
  </si>
  <si>
    <t>DDR COMPROMETIDA POR LIQUIDACAO - Outras Transferencias de Convenios ou Instrumentos Congeneres dos Estados</t>
  </si>
  <si>
    <t>821130107040000</t>
  </si>
  <si>
    <t>DDR COMPROMETIDA POR LIQUIDACAO - Transferencias da Uniao Referentes a Compensacoes Financeiras pela Exploracao de Recursos Naturais</t>
  </si>
  <si>
    <t>821130107500000</t>
  </si>
  <si>
    <t>DDR COMPROMETIDA POR LIQUIDACAO - Recursos da Contribuicao de Intervencao no Dominio Economico - CIDE</t>
  </si>
  <si>
    <t>821130107510000</t>
  </si>
  <si>
    <t>DDR COMPROMETIDA POR LIQUIDACAO - Recursos da Contribuicao para o Custeio do Servico de Iluminacao Publica - COSIP</t>
  </si>
  <si>
    <t>821130108000000</t>
  </si>
  <si>
    <t>DDR COMPROMETIDA POR LIQUIDACAO - Recursos Vinculados ao RPPS - Fundo em Capitalizacao (Plano Previdenciario)</t>
  </si>
  <si>
    <t>821130108020000</t>
  </si>
  <si>
    <t>DDR COMPROMETIDA POR LIQUIDACAO - Recursos Vinculados ao RPPS - Taxa de Administracao</t>
  </si>
  <si>
    <t>821130110280700</t>
  </si>
  <si>
    <t>DDR COMPROMETIDA POR LIQUIDACAO - PAVIM. CIDADE-BUDEL-ALEGRIA EMENDA IND 36660001 FF</t>
  </si>
  <si>
    <t>821130110400569</t>
  </si>
  <si>
    <t>DDR COMPROMETIDA POR LIQUIDACAO - FNDE/PAR MOBILIARIO FF</t>
  </si>
  <si>
    <t>821130112110700</t>
  </si>
  <si>
    <t>DDR COMPROMETIDA POR LIQUIDACAO - EQUIP. PATRULHA AGRICOLA PROP004861/2020SICONV</t>
  </si>
  <si>
    <t>821130112130701</t>
  </si>
  <si>
    <t>DDR COMPROMETIDA POR LIQUIDACAO - PAVIMENTACAO ECOVILLA CONV FPE 456/2022 FE</t>
  </si>
  <si>
    <t>821130140110621</t>
  </si>
  <si>
    <t>DDR COMPROMETIDA POR LIQUIDACAO - ATENCAO BASICA PIES FE</t>
  </si>
  <si>
    <t>821130145000600</t>
  </si>
  <si>
    <t>DDR COMPROMETIDA POR LIQUIDACAO - ATENCAO BASICA FF</t>
  </si>
  <si>
    <t>821130145030600</t>
  </si>
  <si>
    <t>DDR COMPROMETIDA POR LIQUIDACAO - ASSISTENCIA FARMACEUTICA FF</t>
  </si>
  <si>
    <t>821130208690000</t>
  </si>
  <si>
    <t>DDR COMPROMETIDA POR RETENCOES E CONSIGNACOES - Outros Recursos Extraorcamentarios</t>
  </si>
  <si>
    <t>821130280010869</t>
  </si>
  <si>
    <t>DDR COMPROMETIDA POR LIQUIDACAO - RETENCOES E OUTROS EXTRAORCAMENTARIOS</t>
  </si>
  <si>
    <t>821140000000000</t>
  </si>
  <si>
    <t>DISPONIBILIDADE POR DESTINACAO DE RECURSOS UTILIZADA</t>
  </si>
  <si>
    <t>821140100000000</t>
  </si>
  <si>
    <t>UTILIZADA COM EXECUCAO ORCAMENTARIA</t>
  </si>
  <si>
    <t>821140100010500</t>
  </si>
  <si>
    <t>DDR UTILIZADA COM EXECUCAO ORCAMENTARIA - LIVRE</t>
  </si>
  <si>
    <t>821140100200500</t>
  </si>
  <si>
    <t>DDR UTILIZADA COM EXECUCAO ORCAMENTARIA - MDE</t>
  </si>
  <si>
    <t>821140100400500</t>
  </si>
  <si>
    <t>DDR UTILIZADA COM EXECUCAO ORCAMENTARIA - ASPS</t>
  </si>
  <si>
    <t>821140100500800</t>
  </si>
  <si>
    <t>DDR UTILIZADA COM EXECUCAO ORCAMENTARIA - RPPS</t>
  </si>
  <si>
    <t>821140105000000</t>
  </si>
  <si>
    <t>DDR UTILIZADA COM EXECUCAO ORCAMENTARIA - Recursos nao Vinculados de Impostos</t>
  </si>
  <si>
    <t>821140105010000</t>
  </si>
  <si>
    <t>DDR UTILIZADA COM EXECUCAO ORCAMENTARIA - Outros Recursos nao Vinculados</t>
  </si>
  <si>
    <t>821140105400000</t>
  </si>
  <si>
    <t>DDR UTILIZADA COM EXECUCAO ORCAMENTARIA - Transferencias do FUNDEB - Impostos e Transferencias de Impostos</t>
  </si>
  <si>
    <t>821140105500000</t>
  </si>
  <si>
    <t>DDR UTILIZADA COM EXECUCAO ORCAMENTARIA - Transferencia do Salario-Educacao</t>
  </si>
  <si>
    <t>821140105690000</t>
  </si>
  <si>
    <t>DDR UTILIZADA COM EXECUCAO ORCAMENTARIA - Outras Transferencias de Recursos do FNDE</t>
  </si>
  <si>
    <t>821140106000000</t>
  </si>
  <si>
    <t>DDR UTILIZADA COM EXECUCAO ORCAMENTARIA - Transferencias Fundo a Fundo de Recursos do SUS provenientes do Governo Federal - Bloco de Manutencao das</t>
  </si>
  <si>
    <t>821140106040000</t>
  </si>
  <si>
    <t>DDR UTILIZADA COM EXECUCAO ORCAMENTARIA - Transferencias provenientes do Governo Federal destinadas ao vencimento dos agentes comunitarios de saude</t>
  </si>
  <si>
    <t>821140106210000</t>
  </si>
  <si>
    <t>DDR UTILIZADA COM EXECUCAO ORCAMENTARIA - Transferencias Fundo a Fundo de Recursos do SUS provenientes do Governo Estadual</t>
  </si>
  <si>
    <t>821140106600000</t>
  </si>
  <si>
    <t>DDR UTILIZADA COM EXECUCAO ORCAMENTARIA - Transferencia de Recursos do Fundo Nacional de Assistencia Social - FNAS</t>
  </si>
  <si>
    <t>821140106650000</t>
  </si>
  <si>
    <t>DDR UTILIZADA COM EXECUCAO ORCAMENTARIA - Transferencias de Convenios e Instrumentos Congeneres vinculados a Assistencia Social</t>
  </si>
  <si>
    <t>821140107000000</t>
  </si>
  <si>
    <t>DDR UTILIZADA COM EXECUCAO ORCAMENTARIA - Outras Transferencias de Convenios ou Instrumentos Congeneres da Uniao</t>
  </si>
  <si>
    <t>821140107010000</t>
  </si>
  <si>
    <t>DDR UTILIZADA COM EXECUCAO ORCAMENTARIA - Outras Transferencias de Convenios ou Instrumentos Congeneres dos Estados</t>
  </si>
  <si>
    <t>821140107040000</t>
  </si>
  <si>
    <t>DDR UTILIZADA COM EXECUCAO ORCAMENTARIA - Transferencias da Uniao Referentes a Compensacoes Financeiras pela Exploracao de Recursos Naturais</t>
  </si>
  <si>
    <t>821140107500000</t>
  </si>
  <si>
    <t>DDR UTILIZADA COM EXECUCAO ORCAMENTARIA - Recursos da Contribuicao de Intervencao no Dominio Economico - CIDE</t>
  </si>
  <si>
    <t>821140107510000</t>
  </si>
  <si>
    <t>DDR UTILIZADA COM EXECUCAO ORCAMENTARIA - Recursos da Contribuicao para o Custeio do Servico de Iluminacao Publica - COSIP</t>
  </si>
  <si>
    <t>821140108000000</t>
  </si>
  <si>
    <t>DDR UTILIZADA COM EXECUCAO ORCAMENTARIA - Recursos Vinculados ao RPPS - Fundo em Capitalizacao (Plano Previdenciario)</t>
  </si>
  <si>
    <t>821140108020000</t>
  </si>
  <si>
    <t>DDR UTILIZADA COM EXECUCAO ORCAMENTARIA - Recursos Vinculados ao RPPS - Taxa de Administracao</t>
  </si>
  <si>
    <t>821140110280700</t>
  </si>
  <si>
    <t>DDR UTILIZADA COM EXECUCAO ORCAMENTARIA - PAVIM. CIDADE-BUDEL-ALEGRIA EMENDA IND 36660001 FF</t>
  </si>
  <si>
    <t>821140112110700</t>
  </si>
  <si>
    <t>DDR UTILIZADA COM EXECUCAO ORCAMENTARIA - EQUIP. PATRULHA AGRICOLA PROP004861/2020SICONV</t>
  </si>
  <si>
    <t>821140112130701</t>
  </si>
  <si>
    <t>DDR UTILIZADA COM EXECUCAO ORCAMENTARIA - PAVIMENTACAO ECOVILLA CONV FPE 456/2022 FE</t>
  </si>
  <si>
    <t>821140140110621</t>
  </si>
  <si>
    <t>DDR UTILIZADA COM EXECUCAO ORCAMENTARIA - ATENCAO BASICA PIES FE</t>
  </si>
  <si>
    <t>821140145000600</t>
  </si>
  <si>
    <t>DDR UTILIZADA COM EXECUCAO ORCAMENTARIA - ATENCAO BASICA FF</t>
  </si>
  <si>
    <t>821140145030600</t>
  </si>
  <si>
    <t>DDR UTILIZADA COM EXECUCAO ORCAMENTARIA - ASSISTENCIA FARMACEUTICA FF</t>
  </si>
  <si>
    <t>821140180010869</t>
  </si>
  <si>
    <t>DDR UTILIZADA COM EXECUCAO ORCAMENTARIA - RETENCOES E OUTROS EXTRAORCAMENTARIOS</t>
  </si>
  <si>
    <t>821140208690000</t>
  </si>
  <si>
    <t>DDR UTILIZADA COM EXECUCAO EXTRA ORCAMENTARIA - Outros Recursos Extraorcamentarios</t>
  </si>
  <si>
    <t>840000000000000</t>
  </si>
  <si>
    <t>EXECUCAO DOS RISCOS FISCAIS</t>
  </si>
  <si>
    <t>841000000000000</t>
  </si>
  <si>
    <t>EXECUCAO DE PASSIVOS CONTINGENTES</t>
  </si>
  <si>
    <t>841100000000000</t>
  </si>
  <si>
    <t>PASSIVOS CONTINGENTES PREVISTOS</t>
  </si>
  <si>
    <t>841120000000000</t>
  </si>
  <si>
    <t>841120200000000</t>
  </si>
  <si>
    <t>UNITEC NFE 2191 INSEMINACOES 2021</t>
  </si>
  <si>
    <t>850000000000000</t>
  </si>
  <si>
    <t>EXECUCAO DOS CONSORCIOS PUBLICOS</t>
  </si>
  <si>
    <t>853000000000000</t>
  </si>
  <si>
    <t>CONSOLIDACAO DA EXECUCAO DO CONSORCIO</t>
  </si>
  <si>
    <t>853100000000000</t>
  </si>
  <si>
    <t>853100500000000</t>
  </si>
  <si>
    <t>CONTRATO DE RATEIO COFRON</t>
  </si>
  <si>
    <t>853100600000000</t>
  </si>
  <si>
    <t>CONTRATO DE RATEIO CISA</t>
  </si>
  <si>
    <t>853200000000000</t>
  </si>
  <si>
    <t>853240000000000</t>
  </si>
  <si>
    <t>853240300000000</t>
  </si>
  <si>
    <t>INFORMACAO DA EXECUCAO DO CONSORCIO PARA CONSOLIDACAO - DESPESA COM ASPS</t>
  </si>
  <si>
    <t>890000000000000</t>
  </si>
  <si>
    <t>891000000000000</t>
  </si>
  <si>
    <t>EXECUCAO DE RESPONSABILIDADE POR VALORES, TITULOS E BENS</t>
  </si>
  <si>
    <t>891100000000000</t>
  </si>
  <si>
    <t>EXECUCAO DE RESPONSABILIDADE COM TERCEIROS POR VALORES, TITULOS E BENS</t>
  </si>
  <si>
    <t>891130000000000</t>
  </si>
  <si>
    <t>891200000000000</t>
  </si>
  <si>
    <t>EXECUCAO DE RESPONSABILIDADE DE TERCEIROS POR VALORES, TITULOS E BENS</t>
  </si>
  <si>
    <t>891210000000000</t>
  </si>
  <si>
    <t>EXECUCAO DE ADIANTAMENTOS/SUPRIMENTOS DE FUNDOS CONCEDIDOS</t>
  </si>
  <si>
    <t>891210100000000</t>
  </si>
  <si>
    <t>ADIANTAMENTOS CONCEDIDOS A COMPROVAR</t>
  </si>
  <si>
    <t>891210101000000</t>
  </si>
  <si>
    <t>891210102000000</t>
  </si>
  <si>
    <t>891210103000000</t>
  </si>
  <si>
    <t>891210104000000</t>
  </si>
  <si>
    <t>891210110000000</t>
  </si>
  <si>
    <t>891210111000000</t>
  </si>
  <si>
    <t>891210115000000</t>
  </si>
  <si>
    <t>891210118000000</t>
  </si>
  <si>
    <t>891210119000000</t>
  </si>
  <si>
    <t>891210124000000</t>
  </si>
  <si>
    <t>891210300000000</t>
  </si>
  <si>
    <t>ADIANTAMENTOS APROVADOS</t>
  </si>
  <si>
    <t>891210301000000</t>
  </si>
  <si>
    <t>891210310000000</t>
  </si>
  <si>
    <t>892000000000000</t>
  </si>
  <si>
    <t>892500000000000</t>
  </si>
  <si>
    <t>892900000000000</t>
  </si>
  <si>
    <t>OUTRAS RESPONSABILIDADES EM APURACAO</t>
  </si>
  <si>
    <t>892910000000000</t>
  </si>
  <si>
    <t>MULTAS E JUROS</t>
  </si>
  <si>
    <t>892919900000000</t>
  </si>
  <si>
    <t>DEMAIS RESPONSABILIDADES EM APURACAO</t>
  </si>
  <si>
    <t>892919906000000</t>
  </si>
  <si>
    <t>PORT.SIND.53/2022-PA HELENA CATARINA PICCO TERRAPLANAGEM</t>
  </si>
  <si>
    <t>892919907000000</t>
  </si>
  <si>
    <t>PORT.SIND.66/2022-PA VERIDIANA NOGARA</t>
  </si>
  <si>
    <t>892919908000000</t>
  </si>
  <si>
    <t>PORT.SIND.71/2022-PA OSVALDO RIBEIRO DA SILVA FILHO</t>
  </si>
  <si>
    <t>892919909000000</t>
  </si>
  <si>
    <t>PORT.SIND.72/2022-PA JAIRO JOSE MELLER</t>
  </si>
  <si>
    <t>892919910000000</t>
  </si>
  <si>
    <t>PORT.SIND.73/2022-PA ANTONIO AVELINO FERREIRA</t>
  </si>
  <si>
    <t>892919911000000</t>
  </si>
  <si>
    <t>PORT.SIND.79/2022-PA MASTERPLAN</t>
  </si>
  <si>
    <t>899000000000000</t>
  </si>
  <si>
    <t>DEMAIS CONTROLES CREDORES</t>
  </si>
  <si>
    <t>899900000000000</t>
  </si>
  <si>
    <t>899910000000000</t>
  </si>
  <si>
    <t>DESPESA SEM EMPENHO PREVIO - ART. 60 L4320/64</t>
  </si>
  <si>
    <t>899910100000000</t>
  </si>
  <si>
    <t>899920000000000</t>
  </si>
  <si>
    <t>CONTROLE DO SUPERAVIT FINANCEIRO DISPONIVEL</t>
  </si>
  <si>
    <t>899920500000000</t>
  </si>
  <si>
    <t>FR500</t>
  </si>
  <si>
    <t>899920569000000</t>
  </si>
  <si>
    <t>FR569</t>
  </si>
  <si>
    <t>899920600000000</t>
  </si>
  <si>
    <t>FR600</t>
  </si>
  <si>
    <t>899920601000000</t>
  </si>
  <si>
    <t>FR601</t>
  </si>
  <si>
    <t>899920621000000</t>
  </si>
  <si>
    <t>FR621</t>
  </si>
  <si>
    <t>899920660000000</t>
  </si>
  <si>
    <t>FR660</t>
  </si>
  <si>
    <t>899920665000000</t>
  </si>
  <si>
    <t>FR665</t>
  </si>
  <si>
    <t>899920700000000</t>
  </si>
  <si>
    <t>FR700</t>
  </si>
  <si>
    <t>899920701000000</t>
  </si>
  <si>
    <t>FR701</t>
  </si>
  <si>
    <t>899920706000000</t>
  </si>
  <si>
    <t>FR706</t>
  </si>
  <si>
    <t>899920759000000</t>
  </si>
  <si>
    <t>FR759</t>
  </si>
  <si>
    <t>899920800000000</t>
  </si>
  <si>
    <t>FR800</t>
  </si>
  <si>
    <t>899930000000000</t>
  </si>
  <si>
    <t>CONTROLE DA RESERVA DE EXCESSO DE ARRECADACAO</t>
  </si>
  <si>
    <t>899930500000000</t>
  </si>
  <si>
    <t>899930701000000</t>
  </si>
  <si>
    <t>899937000000000</t>
  </si>
  <si>
    <t>899940000000000</t>
  </si>
  <si>
    <t>CONTROLE DA SUPLEMENTACAO AUTORIZADO EM LOA</t>
  </si>
  <si>
    <t>899940100000000</t>
  </si>
  <si>
    <t>LOA VIGENTE</t>
  </si>
  <si>
    <t>899940101000000</t>
  </si>
  <si>
    <t>LIMITE DISPONIVEL</t>
  </si>
  <si>
    <t>899940102000000</t>
  </si>
  <si>
    <t>LIMITE UTILIZADO</t>
  </si>
  <si>
    <t>111111912050000</t>
  </si>
  <si>
    <t>BANRISUL GERAL CAMARA MOV 0001 1064/04.080187.0-6</t>
  </si>
  <si>
    <t>111115003220000</t>
  </si>
  <si>
    <t>BANRISUL GERAL CAMARA APLIC 0001 1064/04.080187.0-6</t>
  </si>
  <si>
    <t>111310104000000</t>
  </si>
  <si>
    <t>BANRISUL CM RETENCOES MOV 8001 1064/04.080187.0-6</t>
  </si>
  <si>
    <t>113820000000000</t>
  </si>
  <si>
    <t>OUTROS CREDITOS A RECEBER E VALORES A CURTO PRAZO - INTRA-OFSS</t>
  </si>
  <si>
    <t>113829900000000</t>
  </si>
  <si>
    <t>OUTROS CREDITOS A RECEBER E VALORES DE  CURTO PRAZO - INTRA-OFSS</t>
  </si>
  <si>
    <t>113829901000000</t>
  </si>
  <si>
    <t>DUODECIMO A RECEBER DO EXECUTIVO - INTRA-OFSS</t>
  </si>
  <si>
    <t>218810400000000</t>
  </si>
  <si>
    <t>DEPOSITOS NAO JUDICIAIS</t>
  </si>
  <si>
    <t>218810499000000</t>
  </si>
  <si>
    <t>OUTROS DEPOSITOS</t>
  </si>
  <si>
    <t>218830000000000</t>
  </si>
  <si>
    <t>VALORES RESTITUIVEIS - INTER UNIAO</t>
  </si>
  <si>
    <t>218830100000000</t>
  </si>
  <si>
    <t>218830104000000</t>
  </si>
  <si>
    <t>IMPOSTO SOBRE A RENDA RETIDO NA FONTE - IRRF</t>
  </si>
  <si>
    <t>218830104020000</t>
  </si>
  <si>
    <t>IRRF SERVICOS PJ 1708-06 LEGISLATIVO</t>
  </si>
  <si>
    <t>311210101000000</t>
  </si>
  <si>
    <t>311210106000000</t>
  </si>
  <si>
    <t>311210118000000</t>
  </si>
  <si>
    <t>GRATIFICACAO DE TEMPO DE  SERVICO</t>
  </si>
  <si>
    <t>311210128000000</t>
  </si>
  <si>
    <t>REPRESENTACAO MENSAL</t>
  </si>
  <si>
    <t>365100000000000</t>
  </si>
  <si>
    <t>365120000000000</t>
  </si>
  <si>
    <t>DESINCORPORACAO DE ATIVOS - INTRA OFSS</t>
  </si>
  <si>
    <t>365120300000000</t>
  </si>
  <si>
    <t>DESINCORPORACAO DE CREDITOS A RECEBER - INTRA-OFSS</t>
  </si>
  <si>
    <t>451000000000000</t>
  </si>
  <si>
    <t>451100000000000</t>
  </si>
  <si>
    <t>TRANSFERENCIAS RECEBIDAS PARA A EXECUCAO ORCAMENTARIA</t>
  </si>
  <si>
    <t>451120000000000</t>
  </si>
  <si>
    <t>TRANSFERENCIAS RECEBIDAS PARA A EXECUCAO ORCAMENTARIA - INTRA OFSS</t>
  </si>
  <si>
    <t>451120200000000</t>
  </si>
  <si>
    <t>REPASSE RECEBIDO</t>
  </si>
  <si>
    <t>499920100000000</t>
  </si>
  <si>
    <t>DUODECIMO LEGISLATIVO - INTRA-OFSS</t>
  </si>
  <si>
    <t>Conta Contábil</t>
  </si>
  <si>
    <t>Saldo Inicial</t>
  </si>
  <si>
    <t>Saldo Atual</t>
  </si>
  <si>
    <t>8211101000105*</t>
  </si>
  <si>
    <t>821110105*</t>
  </si>
  <si>
    <t>821110106*</t>
  </si>
  <si>
    <t>821110107*</t>
  </si>
  <si>
    <t>821110110*</t>
  </si>
  <si>
    <t>821110111*</t>
  </si>
  <si>
    <t>821110112*</t>
  </si>
  <si>
    <t>821110140*</t>
  </si>
  <si>
    <t>821110142*</t>
  </si>
  <si>
    <t>821110145*</t>
  </si>
  <si>
    <t>COMPROMETIDO</t>
  </si>
  <si>
    <t>Teste</t>
  </si>
  <si>
    <t>Valor 1</t>
  </si>
  <si>
    <t>Valor 2</t>
  </si>
  <si>
    <t>Diferença</t>
  </si>
  <si>
    <t>Disponível atual</t>
  </si>
  <si>
    <t>Arrecadação total</t>
  </si>
  <si>
    <t>Empenhado total</t>
  </si>
  <si>
    <t>NOTAS</t>
  </si>
  <si>
    <t>Os recursos disponíveis correspondem ao saldo financeiro de caixa e depósitos e aplicações bancárias diminuídos dos valores a pagar.</t>
  </si>
  <si>
    <t>Os recursos não vinculados são aqueles que podem ser empregados para qualquer finalidade.</t>
  </si>
  <si>
    <t>Os recursos vinculados são aqueles que somente podem ser utilizados para pagar despesas específicas, não podendo ser utilizados livremente.</t>
  </si>
  <si>
    <t>sem fins lucrativos</t>
  </si>
  <si>
    <t>com fins lucrativos</t>
  </si>
  <si>
    <t>A movimentação extra-orçamentária e suas disponibilidades não são consideradas, dado que não se trata de recurso público.</t>
  </si>
  <si>
    <t>outras entidades</t>
  </si>
  <si>
    <t>Modalidade de aplicação</t>
  </si>
  <si>
    <t>TRANSFERÊNCIAS PARA ENTIDADES</t>
  </si>
  <si>
    <t>O valor comprometido corresponde ao valor empenhado no ano, independente de ter ocorrido ou não o pagamento.</t>
  </si>
  <si>
    <t>Os valores relativos ao Fundo de Aposentadoria dos Servidores Municipais não integram esse demonstrativo.</t>
  </si>
  <si>
    <t>Venda do patrimônio público</t>
  </si>
  <si>
    <t>Recursos próprios arrecadados por outros entes</t>
  </si>
  <si>
    <t>Gestão Ambiental</t>
  </si>
  <si>
    <t>1711*</t>
  </si>
  <si>
    <t>1712*</t>
  </si>
  <si>
    <t>1713*</t>
  </si>
  <si>
    <t>1714*</t>
  </si>
  <si>
    <t>1715*</t>
  </si>
  <si>
    <t>1716*</t>
  </si>
  <si>
    <t>1717*</t>
  </si>
  <si>
    <t>1719*</t>
  </si>
  <si>
    <t>1721*</t>
  </si>
  <si>
    <t>1722*</t>
  </si>
  <si>
    <t>1723*</t>
  </si>
  <si>
    <t>1724*</t>
  </si>
  <si>
    <t>1729*</t>
  </si>
  <si>
    <t>Os recursos próprios arrecadados por outros entes correspondem às parcelas de FPM, ITR, ICMS, IPVA e IPI sobre Exportações que são arrecadados pela União e pelo Estado, porém são recursos do Município por força constitucional e devem ser obrigatoriamente repassados pela União e pelo Estado.</t>
  </si>
  <si>
    <t>Nível de arredondamento</t>
  </si>
  <si>
    <t>As transferências à entidades corresponde ao valor empenhado, independente de ter ocorrido ou não o pagamento.</t>
  </si>
  <si>
    <t>As transferências à entidades - outras entidades, abrangem os consórcios públicos, União, Estado e, eventualmente, outros municípios.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</si>
</sst>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3" formatCode="_-* #,##0.00_-;\-* #,##0.00_-;_-* &quot;-&quot;??_-;_-@_-"/>
    <numFmt numFmtId="164" formatCode="* #,##0.00_-;[Red]* \(#,##0.00\);* &quot;-&quot;??_-;_-@_-"/>
    <numFmt numFmtId="165" formatCode="yyyy\-mm\-dd\ h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3" fillId="0" borderId="2" xfId="0" applyFont="1" applyBorder="1" applyAlignment="1">
      <alignment horizontal="center" vertical="top"/>
    </xf>
    <xf numFmtId="43" fontId="0" fillId="0" borderId="0" xfId="1" applyFont="1"/>
    <xf numFmtId="0" fontId="2" fillId="0" borderId="0" xfId="0" applyFont="1"/>
    <xf numFmtId="8" fontId="4" fillId="0" borderId="0" xfId="0" applyNumberFormat="1" applyFont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 indent="2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0" fontId="0" fillId="0" borderId="6" xfId="0" applyBorder="1" applyAlignment="1">
      <alignment horizontal="left" indent="2"/>
    </xf>
    <xf numFmtId="164" fontId="0" fillId="0" borderId="6" xfId="0" applyNumberFormat="1" applyBorder="1"/>
    <xf numFmtId="0" fontId="0" fillId="0" borderId="6" xfId="0" applyBorder="1"/>
    <xf numFmtId="0" fontId="0" fillId="0" borderId="6" xfId="0" applyBorder="1" applyAlignment="1">
      <alignment horizontal="left" indent="1"/>
    </xf>
    <xf numFmtId="164" fontId="2" fillId="0" borderId="4" xfId="0" applyNumberFormat="1" applyFont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2" fillId="0" borderId="7" xfId="0" applyFont="1" applyBorder="1" applyAlignment="1">
      <alignment horizontal="left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</cellXfs>
  <cellStyles count="2">
    <cellStyle name="Normal" xfId="0" builtinId="0"/>
    <cellStyle name="Vírgula" xfId="1" builtinId="3"/>
  </cellStyles>
  <dxfs count="20"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yyyy\-mm\-dd\ hh:mm:ss"/>
    </dxf>
    <dxf>
      <numFmt numFmtId="165" formatCode="yyyy\-mm\-dd\ hh:mm:ss"/>
    </dxf>
    <dxf>
      <numFmt numFmtId="165" formatCode="yyyy\-mm\-dd\ hh:mm:ss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yyyy\-mm\-dd\ hh:mm:ss"/>
    </dxf>
    <dxf>
      <numFmt numFmtId="165" formatCode="yyyy\-mm\-dd\ hh:mm:ss"/>
    </dxf>
    <dxf>
      <numFmt numFmtId="165" formatCode="yyyy\-mm\-dd\ hh:mm:ss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yyyy\-mm\-dd\ hh:mm:ss"/>
    </dxf>
    <dxf>
      <numFmt numFmtId="165" formatCode="yyyy\-mm\-dd\ hh:mm:ss"/>
    </dxf>
    <dxf>
      <numFmt numFmtId="165" formatCode="yyyy\-mm\-dd\ hh:mm:ss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5A7627-3683-4DDC-A66F-E26254D8CA1E}" name="BALREC" displayName="BALREC" ref="A1:Y350" totalsRowShown="0" headerRowDxfId="19" headerRowBorderDxfId="18" tableBorderDxfId="17">
  <autoFilter ref="A1:Y350" xr:uid="{605A7627-3683-4DDC-A66F-E26254D8CA1E}"/>
  <tableColumns count="25">
    <tableColumn id="1" xr3:uid="{1A21B1DA-A971-41E4-8F31-AD900900015A}" name="codigo_receita"/>
    <tableColumn id="2" xr3:uid="{F18C8F2F-321D-4BA1-9F6A-A0900DEA395F}" name="orgao"/>
    <tableColumn id="3" xr3:uid="{D31EC755-26BE-4611-BE60-B76992C917C2}" name="uniorcam"/>
    <tableColumn id="4" xr3:uid="{60EB3F9C-21D5-4277-A470-E07880DA76A7}" name="receita_orcada"/>
    <tableColumn id="5" xr3:uid="{A8FCA844-752A-4C7F-B2FC-55A44E3E472D}" name="receita_realizada"/>
    <tableColumn id="6" xr3:uid="{3AD87136-F420-42AD-BC0B-934C3FCB342E}" name="especificacao_receita"/>
    <tableColumn id="7" xr3:uid="{10ED5EB7-CC30-400C-BA4E-4C07F144AE76}" name="tipo_nivel_receita"/>
    <tableColumn id="8" xr3:uid="{C5A8AAD9-4D34-4714-B45D-6DA21B05E687}" name="numero_nivel_receita"/>
    <tableColumn id="9" xr3:uid="{55FFC724-9E67-4449-9D7E-188B2357C206}" name="caracteristica_peculiar_receita"/>
    <tableColumn id="10" xr3:uid="{F1902890-7BE5-4EB0-B817-F870E34DC904}" name="previsao_atualizada"/>
    <tableColumn id="11" xr3:uid="{0DFDE073-8933-46D6-A24F-67A9C5141BF5}" name="indicador_exercicio_fonte_recurso"/>
    <tableColumn id="12" xr3:uid="{DB707966-27C6-480C-908E-67D19940A7C5}" name="fonte_recurso"/>
    <tableColumn id="13" xr3:uid="{A923E635-4477-4A56-AA44-845822EFC3A2}" name="codigo_acompanhamento_orcamentario"/>
    <tableColumn id="14" xr3:uid="{115ACBD0-A044-4A6E-B25A-3B2BEB9CCE33}" name="cnpj"/>
    <tableColumn id="15" xr3:uid="{057E5607-13A2-44E6-8505-BA234DE245A3}" name="data_inicial" dataDxfId="16"/>
    <tableColumn id="16" xr3:uid="{522F9003-EB2C-4B0D-8335-E34F758241D9}" name="data_final" dataDxfId="15"/>
    <tableColumn id="17" xr3:uid="{FA00B6F4-1704-417C-BB0C-B0B30CF92A0B}" name="data_geracao" dataDxfId="14"/>
    <tableColumn id="18" xr3:uid="{3B675D84-2006-48E1-A6EC-3D919AA7C5A3}" name="receita_a_arrecadar"/>
    <tableColumn id="19" xr3:uid="{1E8717EE-5A1B-4306-8A4B-73956E6CB761}" name="valor_atualizacao"/>
    <tableColumn id="20" xr3:uid="{CEB46307-4825-410B-8D97-4C87A1B2A75A}" name="receita_base"/>
    <tableColumn id="21" xr3:uid="{00DE15AB-400C-4BE2-B38E-E5ED801D7C02}" name="filtro"/>
    <tableColumn id="22" xr3:uid="{77E45170-920F-44C2-A99E-8F9110D321A2}" name="filtro_base"/>
    <tableColumn id="23" xr3:uid="{1EC90518-D560-43F4-AB91-C38D470BB477}" name="classe_receita"/>
    <tableColumn id="24" xr3:uid="{B3189F78-5EF8-4993-8F68-650A9CD8329B}" name="tipo_receita"/>
    <tableColumn id="25" xr3:uid="{D64ACFF4-8205-4FE4-99C6-D9EBC428854C}" name="entidad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B92647-EFDC-4604-928D-2A93A3EB1CEC}" name="BALDESP" displayName="BALDESP" ref="A1:AI985" totalsRowShown="0" headerRowDxfId="13" headerRowBorderDxfId="12" tableBorderDxfId="11">
  <autoFilter ref="A1:AI985" xr:uid="{17B92647-EFDC-4604-928D-2A93A3EB1CEC}">
    <filterColumn colId="2">
      <filters>
        <filter val="1"/>
      </filters>
    </filterColumn>
    <filterColumn colId="34">
      <filters>
        <filter val="cm"/>
        <filter val="pm"/>
      </filters>
    </filterColumn>
  </autoFilter>
  <tableColumns count="35">
    <tableColumn id="1" xr3:uid="{7D5D4D4D-0B1D-4441-A647-AFC9F29A2D6C}" name="orgao"/>
    <tableColumn id="2" xr3:uid="{8FB88208-3632-47B7-8F80-BB3AB1741635}" name="uniorcam"/>
    <tableColumn id="3" xr3:uid="{95A60D97-7EF0-44A2-834B-A1FC8191BBEC}" name="funcao"/>
    <tableColumn id="4" xr3:uid="{847B41F0-E166-4EAB-BA50-3295CF79DA2B}" name="subfuncao"/>
    <tableColumn id="5" xr3:uid="{5DD4976C-6A36-4993-9E6B-11E4A79964B7}" name="programa"/>
    <tableColumn id="6" xr3:uid="{ED6FAD15-3708-4F4A-AB86-9B5DD15899FB}" name="projativ"/>
    <tableColumn id="7" xr3:uid="{77953F92-82EE-4952-9CBB-D22C27BF0641}" name="elemento"/>
    <tableColumn id="8" xr3:uid="{95C7A241-6FE7-4BD8-AA1C-E0EC4072CCC6}" name="dotacao_inicial"/>
    <tableColumn id="9" xr3:uid="{81431230-B7FA-4A17-9EBF-F3E848C60B47}" name="atualizacao_monetaria"/>
    <tableColumn id="10" xr3:uid="{0475C785-6443-4955-A332-A02E47997972}" name="credito_suplementar"/>
    <tableColumn id="11" xr3:uid="{17FEB44A-8CD8-41D1-BA32-0BD9D487D7CD}" name="credito_especial"/>
    <tableColumn id="12" xr3:uid="{193B1230-DC40-4283-A61D-61F694EB06A0}" name="credito_extraordinario"/>
    <tableColumn id="13" xr3:uid="{CB492C54-163B-45B7-B03E-07A3DBBD830E}" name="reducao_dotacao"/>
    <tableColumn id="14" xr3:uid="{9C6240FD-5942-4A1A-A464-4C3CBD1A9403}" name="valor_empenhado"/>
    <tableColumn id="15" xr3:uid="{7D759EDF-C0D4-43C8-B1F6-97A07C596934}" name="valor_liquidado"/>
    <tableColumn id="16" xr3:uid="{25CB7627-0639-4573-80DD-55ECE2EDC4C9}" name="valor_pago"/>
    <tableColumn id="17" xr3:uid="{3C23278C-91A5-49EC-A9E9-0FC9C11CFA76}" name="valor_limitado"/>
    <tableColumn id="18" xr3:uid="{C5E06FE6-CBFA-4037-9471-FA1EBC68D12F}" name="valor_recomposto"/>
    <tableColumn id="19" xr3:uid="{61D2D743-6F5D-4A3A-B165-F1E548F1839B}" name="previsao_realizacao"/>
    <tableColumn id="20" xr3:uid="{47EB51D6-170D-497A-ACAA-7405BBD19D67}" name="transferencia"/>
    <tableColumn id="21" xr3:uid="{DA3B0143-6A6A-473F-9972-B02527582A89}" name="transposicao"/>
    <tableColumn id="22" xr3:uid="{67D9D87D-D82B-4E1F-9ABE-939B310B26A8}" name="remanejamento"/>
    <tableColumn id="23" xr3:uid="{AA684178-E9BC-4D6D-9F9C-EC55842CFB2F}" name="indicador_exercicio_fonte_recurso"/>
    <tableColumn id="24" xr3:uid="{0B585F4D-391E-47BF-B7DE-F21DAFE76B24}" name="fonte_recurso"/>
    <tableColumn id="25" xr3:uid="{7E63E70A-21FF-460D-9C2D-BCB1AE380089}" name="cnpj"/>
    <tableColumn id="26" xr3:uid="{DB74D7CD-5E85-432A-ABF5-C9DA82233D2E}" name="data_inicial" dataDxfId="10"/>
    <tableColumn id="27" xr3:uid="{14B63F4E-32AE-4489-9AB1-E549E98DBD3E}" name="data_final" dataDxfId="9"/>
    <tableColumn id="28" xr3:uid="{C643C6F9-7390-4BF9-B16E-28B0F91F254F}" name="data_geracao" dataDxfId="8"/>
    <tableColumn id="29" xr3:uid="{754D610F-59EC-4B9F-9558-18538A9661FE}" name="dotacao_atualizada"/>
    <tableColumn id="30" xr3:uid="{360161BD-0374-4F95-B7D4-54FC256B60B7}" name="credito_adicional"/>
    <tableColumn id="31" xr3:uid="{A14E79EC-7FA1-44CD-B8F8-78534F7A9B16}" name="dotacao_a_empenhar"/>
    <tableColumn id="32" xr3:uid="{33F986B7-635D-454D-8558-EC8F8A214274}" name="empenhado_a_liquidar"/>
    <tableColumn id="33" xr3:uid="{EFF07D58-36B4-4F61-946F-7642AFB63470}" name="empenhado_a_pagar"/>
    <tableColumn id="34" xr3:uid="{2B8658DD-A115-4AE1-B9F6-1FD787989311}" name="liquidado_a_pagar"/>
    <tableColumn id="35" xr3:uid="{9D8571FD-7117-498D-AAA7-16F5F6543A16}" name="entidad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5484F8-3AD8-4C29-AB59-659B4CC2F5F8}" name="BALVER" displayName="BALVER" ref="A1:AC1584" totalsRowShown="0" headerRowDxfId="7" headerRowBorderDxfId="6" tableBorderDxfId="5">
  <autoFilter ref="A1:AC1584" xr:uid="{7D5484F8-3AD8-4C29-AB59-659B4CC2F5F8}"/>
  <tableColumns count="29">
    <tableColumn id="1" xr3:uid="{44AE26B9-8129-413A-A055-B6DA3AEE5CB8}" name="conta_contabil"/>
    <tableColumn id="2" xr3:uid="{B1E27AB2-73F5-4C86-84B9-D7B2B0031D81}" name="orgao"/>
    <tableColumn id="3" xr3:uid="{E276572A-AB1A-4010-882E-ADF5DB9D6AAA}" name="uniorcam"/>
    <tableColumn id="4" xr3:uid="{B23C6482-F9C1-4ECB-A29E-D7B03DE6765A}" name="saldo_anterior_devedor"/>
    <tableColumn id="5" xr3:uid="{4889E250-B4F6-4096-81A7-82174E903F4D}" name="saldo_anterior_credor"/>
    <tableColumn id="6" xr3:uid="{24916CFA-67AB-4BA3-AEBC-49DF2265E017}" name="movimento_devedor"/>
    <tableColumn id="7" xr3:uid="{9D30D144-B190-4320-8A45-004E4081B8D4}" name="movimento_credor"/>
    <tableColumn id="8" xr3:uid="{901BAA3C-0480-4D5C-AB27-8B29F9C1C739}" name="saldo_atual_devedor"/>
    <tableColumn id="9" xr3:uid="{6180D052-CA1E-4B86-B6F7-641B1EEDCF90}" name="saldo_atual_credor"/>
    <tableColumn id="10" xr3:uid="{2D58E5CE-50A4-4C89-88C5-C502252B63EA}" name="especificacao_conta"/>
    <tableColumn id="11" xr3:uid="{76371D0B-FAAA-4CD1-95A9-D49FF35490F3}" name="tipo_nivel_conta"/>
    <tableColumn id="12" xr3:uid="{D523B11C-0B86-4970-822E-3D323C0A47EB}" name="nr_nivel_conta"/>
    <tableColumn id="13" xr3:uid="{858ACA58-90B9-4F0A-8932-A90A13764F44}" name="escrituracao"/>
    <tableColumn id="14" xr3:uid="{5D95D24D-CE39-4526-A2C1-BE73CA0B47BC}" name="natureza_informacao"/>
    <tableColumn id="15" xr3:uid="{E5443BCC-F946-49B5-84E1-5F92F2E684DD}" name="indicador_superavit_financeiro"/>
    <tableColumn id="16" xr3:uid="{383C7F6C-0F86-4CC9-A067-FC6F4689E9F3}" name="recurso_vinculado"/>
    <tableColumn id="17" xr3:uid="{133B49DD-87A2-4389-9978-73C2E23F7017}" name="complemento_recurso_vinculado"/>
    <tableColumn id="18" xr3:uid="{64699365-4BFA-4701-BEBC-28605762CF92}" name="indicador_exercicio_fonte_recurso"/>
    <tableColumn id="19" xr3:uid="{B32AC776-D39F-4FD4-94D4-CC3C1577F16B}" name="fonte_recurso"/>
    <tableColumn id="20" xr3:uid="{29DB795E-7809-492B-A364-D97EB889C4AB}" name="acompanhamento_orcamentario"/>
    <tableColumn id="21" xr3:uid="{B1A4E449-F6A3-4879-9B64-5F17E82EF24B}" name="cnpj"/>
    <tableColumn id="22" xr3:uid="{272A247B-6EFF-442A-BE54-CCA9C51E9C85}" name="data_inicial" dataDxfId="4"/>
    <tableColumn id="23" xr3:uid="{B26880FA-4A46-46DE-A0D6-AFF2F5CE8F30}" name="data_final" dataDxfId="3"/>
    <tableColumn id="24" xr3:uid="{480AF77A-2DF4-4A06-B8F5-10E5B50BFA59}" name="data_geracao" dataDxfId="2"/>
    <tableColumn id="25" xr3:uid="{0E621BFE-5327-4845-9814-82C6C569426E}" name="valor_saldo_inicial"/>
    <tableColumn id="26" xr3:uid="{59488B72-2C5F-4FAB-B8B6-8A6347512F5D}" name="natureza_saldo_inicial"/>
    <tableColumn id="27" xr3:uid="{70D06AE0-3B2D-4C6C-8CF0-ECCB93716D52}" name="valor_saldo_final"/>
    <tableColumn id="28" xr3:uid="{4C92EC6D-15BD-47E7-8576-CB5FD9E28F1A}" name="natureza_saldo_final"/>
    <tableColumn id="29" xr3:uid="{B3A94F8C-B1AD-4FF2-9833-101FC7FAA096}" name="entidad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AB49CC-1CF9-4ECB-8FCB-AEFFB55FD20C}" name="Origens" displayName="Origens" ref="A1:C48" totalsRowShown="0">
  <autoFilter ref="A1:C48" xr:uid="{E9AB49CC-1CF9-4ECB-8FCB-AEFFB55FD20C}"/>
  <tableColumns count="3">
    <tableColumn id="1" xr3:uid="{AB1CEAC7-0984-464A-AD65-ACB21CBE0099}" name="Linha"/>
    <tableColumn id="2" xr3:uid="{6519BC0C-7689-4EF3-8A65-74753DF1DE82}" name="NRO"/>
    <tableColumn id="3" xr3:uid="{4AA1AA09-A451-475E-84C5-1661100CA8C5}" name="Arrecadado" dataDxfId="1" dataCellStyle="Vírgula">
      <calculatedColumnFormula>SUMIFS(BALREC[receita_realizada],BALREC[tipo_nivel_receita],"A",BALREC[classe_receita],"&lt;&gt;intra",BALREC[entidade],"&lt;&gt;fpsm",BALREC[receita_base],B2)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89F53D-DD37-4480-9CEA-31361A29003F}" name="DISPONIVEL" displayName="DISPONIVEL" ref="A1:D11" totalsRowShown="0">
  <autoFilter ref="A1:D11" xr:uid="{F389F53D-DD37-4480-9CEA-31361A29003F}"/>
  <tableColumns count="4">
    <tableColumn id="1" xr3:uid="{D7F9D7E2-CB90-4F3A-8947-E96871029518}" name="Linha"/>
    <tableColumn id="2" xr3:uid="{CD35A50E-5BF7-4067-B8D6-4F04B8A9F92B}" name="Conta Contábil"/>
    <tableColumn id="3" xr3:uid="{6D757252-5FE4-4BF0-8DDF-07ECC000E821}" name="Saldo Inicial" dataCellStyle="Vírgula">
      <calculatedColumnFormula>SUMIFS(BALVER[saldo_anterior_credor],BALVER[entidade],"&lt;&gt;fpsm",BALVER[escrituracao],"S",BALVER[conta_contabil],DISPONIVEL[[#This Row],[Conta Contábil]])-SUMIFS(BALVER[saldo_anterior_devedor],BALVER[entidade],"&lt;&gt;fpsm",BALVER[escrituracao],"S",BALVER[conta_contabil],DISPONIVEL[[#This Row],[Conta Contábil]])</calculatedColumnFormula>
    </tableColumn>
    <tableColumn id="4" xr3:uid="{94648B5A-69A6-479F-97E5-93A1FC92535D}" name="Saldo Atual" dataCellStyle="Vírgula">
      <calculatedColumnFormula>SUMIFS(BALVER[saldo_atual_credor],BALVER[entidade],"&lt;&gt;fpsm",BALVER[escrituracao],"S",BALVER[conta_contabil],DISPONIVEL[[#This Row],[Conta Contábil]])-SUMIFS(BALVER[saldo_atual_devedor],BALVER[entidade],"&lt;&gt;fpsm",BALVER[escrituracao],"S",BALVER[conta_contabil],DISPONIVEL[[#This Row],[Conta Contábil]])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655E6F-21CD-4F37-9EE1-79BA91161C2C}" name="TRANSFERENCIAS" displayName="TRANSFERENCIAS" ref="A1:C24" totalsRowShown="0">
  <autoFilter ref="A1:C24" xr:uid="{CD655E6F-21CD-4F37-9EE1-79BA91161C2C}"/>
  <tableColumns count="3">
    <tableColumn id="1" xr3:uid="{85F55FC0-C0C0-4DCA-B126-AE97C3E3F563}" name="Linha"/>
    <tableColumn id="2" xr3:uid="{D2F49725-D018-418C-87A9-18A158F28A3E}" name="Modalidade de aplicação"/>
    <tableColumn id="3" xr3:uid="{3E930DC0-32A9-4B94-8B1E-02301ED471BF}" name="Valor" dataDxfId="0" dataCellStyle="Vírgula">
      <calculatedColumnFormula>SUMIFS(BALDESP[valor_empenhado],BALDESP[entidade],"&lt;&gt;fpsm",BALDESP[elemento],"??"&amp;TRANSFERENCIAS[[#This Row],[Modalidade de aplicação]]&amp;"*")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FD9B-5DF0-4CA8-8857-47F76A9F420E}">
  <dimension ref="A1:Y350"/>
  <sheetViews>
    <sheetView topLeftCell="K1" workbookViewId="0">
      <selection activeCell="Y1" sqref="Y1"/>
    </sheetView>
  </sheetViews>
  <sheetFormatPr defaultRowHeight="15" x14ac:dyDescent="0.25"/>
  <cols>
    <col min="1" max="1" width="16.140625" customWidth="1"/>
    <col min="3" max="3" width="11.42578125" customWidth="1"/>
    <col min="4" max="4" width="16.140625" customWidth="1"/>
    <col min="5" max="5" width="18.28515625" customWidth="1"/>
    <col min="6" max="6" width="22.140625" customWidth="1"/>
    <col min="7" max="7" width="19.28515625" customWidth="1"/>
    <col min="8" max="8" width="22.7109375" customWidth="1"/>
    <col min="9" max="9" width="30" customWidth="1"/>
    <col min="10" max="10" width="20.7109375" customWidth="1"/>
    <col min="11" max="11" width="33.85546875" customWidth="1"/>
    <col min="12" max="12" width="15.5703125" customWidth="1"/>
    <col min="13" max="13" width="38.85546875" customWidth="1"/>
    <col min="15" max="15" width="13.28515625" customWidth="1"/>
    <col min="16" max="16" width="12" customWidth="1"/>
    <col min="17" max="17" width="14.85546875" customWidth="1"/>
    <col min="18" max="18" width="20.5703125" customWidth="1"/>
    <col min="19" max="19" width="18.42578125" customWidth="1"/>
    <col min="20" max="20" width="14.42578125" customWidth="1"/>
    <col min="22" max="22" width="12.7109375" customWidth="1"/>
    <col min="23" max="23" width="15.5703125" customWidth="1"/>
    <col min="24" max="24" width="13.85546875" customWidth="1"/>
    <col min="25" max="25" width="11.140625" customWidth="1"/>
  </cols>
  <sheetData>
    <row r="1" spans="1:25" x14ac:dyDescent="0.25">
      <c r="A1" s="8" t="s">
        <v>51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58</v>
      </c>
      <c r="I1" s="8" t="s">
        <v>59</v>
      </c>
      <c r="J1" s="8" t="s">
        <v>60</v>
      </c>
      <c r="K1" s="8" t="s">
        <v>61</v>
      </c>
      <c r="L1" s="8" t="s">
        <v>62</v>
      </c>
      <c r="M1" s="8" t="s">
        <v>63</v>
      </c>
      <c r="N1" s="8" t="s">
        <v>64</v>
      </c>
      <c r="O1" s="8" t="s">
        <v>65</v>
      </c>
      <c r="P1" s="8" t="s">
        <v>66</v>
      </c>
      <c r="Q1" s="8" t="s">
        <v>67</v>
      </c>
      <c r="R1" s="8" t="s">
        <v>68</v>
      </c>
      <c r="S1" s="8" t="s">
        <v>69</v>
      </c>
      <c r="T1" s="8" t="s">
        <v>70</v>
      </c>
      <c r="U1" s="8" t="s">
        <v>71</v>
      </c>
      <c r="V1" s="8" t="s">
        <v>72</v>
      </c>
      <c r="W1" s="8" t="s">
        <v>73</v>
      </c>
      <c r="X1" s="8" t="s">
        <v>74</v>
      </c>
      <c r="Y1" s="8" t="s">
        <v>75</v>
      </c>
    </row>
    <row r="2" spans="1:25" x14ac:dyDescent="0.25">
      <c r="A2" t="s">
        <v>76</v>
      </c>
      <c r="B2">
        <v>2</v>
      </c>
      <c r="C2">
        <v>201</v>
      </c>
      <c r="D2">
        <v>43144773</v>
      </c>
      <c r="E2">
        <v>8803317.6300000008</v>
      </c>
      <c r="F2" t="s">
        <v>77</v>
      </c>
      <c r="G2" t="s">
        <v>78</v>
      </c>
      <c r="H2">
        <v>1</v>
      </c>
      <c r="I2">
        <v>0</v>
      </c>
      <c r="J2">
        <v>43326111.259999998</v>
      </c>
      <c r="K2">
        <v>0</v>
      </c>
      <c r="L2">
        <v>0</v>
      </c>
      <c r="M2">
        <v>0</v>
      </c>
      <c r="N2" t="s">
        <v>79</v>
      </c>
      <c r="O2" s="7">
        <v>44927</v>
      </c>
      <c r="P2" s="7">
        <v>44985</v>
      </c>
      <c r="Q2" s="7">
        <v>45012</v>
      </c>
      <c r="R2">
        <v>34522793.630000003</v>
      </c>
      <c r="S2">
        <v>181338.26</v>
      </c>
      <c r="T2" t="s">
        <v>76</v>
      </c>
      <c r="U2" t="s">
        <v>80</v>
      </c>
      <c r="V2" t="s">
        <v>80</v>
      </c>
      <c r="W2" t="s">
        <v>81</v>
      </c>
      <c r="X2" t="s">
        <v>82</v>
      </c>
      <c r="Y2" t="s">
        <v>83</v>
      </c>
    </row>
    <row r="3" spans="1:25" x14ac:dyDescent="0.25">
      <c r="A3" t="s">
        <v>84</v>
      </c>
      <c r="B3">
        <v>2</v>
      </c>
      <c r="C3">
        <v>201</v>
      </c>
      <c r="D3">
        <v>4082000</v>
      </c>
      <c r="E3">
        <v>477597.33</v>
      </c>
      <c r="F3" t="s">
        <v>85</v>
      </c>
      <c r="G3" t="s">
        <v>78</v>
      </c>
      <c r="H3">
        <v>2</v>
      </c>
      <c r="I3">
        <v>0</v>
      </c>
      <c r="J3">
        <v>4082000</v>
      </c>
      <c r="K3">
        <v>0</v>
      </c>
      <c r="L3">
        <v>0</v>
      </c>
      <c r="M3">
        <v>0</v>
      </c>
      <c r="N3" t="s">
        <v>79</v>
      </c>
      <c r="O3" s="7">
        <v>44927</v>
      </c>
      <c r="P3" s="7">
        <v>44985</v>
      </c>
      <c r="Q3" s="7">
        <v>45012</v>
      </c>
      <c r="R3">
        <v>3604402.67</v>
      </c>
      <c r="S3">
        <v>0</v>
      </c>
      <c r="T3" t="s">
        <v>84</v>
      </c>
      <c r="U3" t="s">
        <v>86</v>
      </c>
      <c r="V3" t="s">
        <v>86</v>
      </c>
      <c r="W3" t="s">
        <v>81</v>
      </c>
      <c r="X3" t="s">
        <v>82</v>
      </c>
      <c r="Y3" t="s">
        <v>83</v>
      </c>
    </row>
    <row r="4" spans="1:25" x14ac:dyDescent="0.25">
      <c r="A4" t="s">
        <v>87</v>
      </c>
      <c r="B4">
        <v>2</v>
      </c>
      <c r="C4">
        <v>201</v>
      </c>
      <c r="D4">
        <v>3775000</v>
      </c>
      <c r="E4">
        <v>448408.99</v>
      </c>
      <c r="F4" t="s">
        <v>88</v>
      </c>
      <c r="G4" t="s">
        <v>78</v>
      </c>
      <c r="H4">
        <v>3</v>
      </c>
      <c r="I4">
        <v>0</v>
      </c>
      <c r="J4">
        <v>3775000</v>
      </c>
      <c r="K4">
        <v>0</v>
      </c>
      <c r="L4">
        <v>0</v>
      </c>
      <c r="M4">
        <v>0</v>
      </c>
      <c r="N4" t="s">
        <v>79</v>
      </c>
      <c r="O4" s="7">
        <v>44927</v>
      </c>
      <c r="P4" s="7">
        <v>44985</v>
      </c>
      <c r="Q4" s="7">
        <v>45012</v>
      </c>
      <c r="R4">
        <v>3326591.01</v>
      </c>
      <c r="S4">
        <v>0</v>
      </c>
      <c r="T4" t="s">
        <v>87</v>
      </c>
      <c r="U4" t="s">
        <v>89</v>
      </c>
      <c r="V4" t="s">
        <v>89</v>
      </c>
      <c r="W4" t="s">
        <v>81</v>
      </c>
      <c r="X4" t="s">
        <v>82</v>
      </c>
      <c r="Y4" t="s">
        <v>83</v>
      </c>
    </row>
    <row r="5" spans="1:25" x14ac:dyDescent="0.25">
      <c r="A5" t="s">
        <v>90</v>
      </c>
      <c r="B5">
        <v>2</v>
      </c>
      <c r="C5">
        <v>201</v>
      </c>
      <c r="D5">
        <v>2314000</v>
      </c>
      <c r="E5">
        <v>106571.1</v>
      </c>
      <c r="F5" t="s">
        <v>91</v>
      </c>
      <c r="G5" t="s">
        <v>78</v>
      </c>
      <c r="H5">
        <v>4</v>
      </c>
      <c r="I5">
        <v>0</v>
      </c>
      <c r="J5">
        <v>2314000</v>
      </c>
      <c r="K5">
        <v>0</v>
      </c>
      <c r="L5">
        <v>0</v>
      </c>
      <c r="M5">
        <v>0</v>
      </c>
      <c r="N5" t="s">
        <v>79</v>
      </c>
      <c r="O5" s="7">
        <v>44927</v>
      </c>
      <c r="P5" s="7">
        <v>44985</v>
      </c>
      <c r="Q5" s="7">
        <v>45012</v>
      </c>
      <c r="R5">
        <v>2207428.9</v>
      </c>
      <c r="S5">
        <v>0</v>
      </c>
      <c r="T5" t="s">
        <v>90</v>
      </c>
      <c r="U5" t="s">
        <v>92</v>
      </c>
      <c r="V5" t="s">
        <v>92</v>
      </c>
      <c r="W5" t="s">
        <v>81</v>
      </c>
      <c r="X5" t="s">
        <v>82</v>
      </c>
      <c r="Y5" t="s">
        <v>83</v>
      </c>
    </row>
    <row r="6" spans="1:25" x14ac:dyDescent="0.25">
      <c r="A6" t="s">
        <v>93</v>
      </c>
      <c r="B6">
        <v>2</v>
      </c>
      <c r="C6">
        <v>201</v>
      </c>
      <c r="D6">
        <v>739000</v>
      </c>
      <c r="E6">
        <v>43488.6</v>
      </c>
      <c r="F6" t="s">
        <v>94</v>
      </c>
      <c r="G6" t="s">
        <v>78</v>
      </c>
      <c r="H6">
        <v>5</v>
      </c>
      <c r="I6">
        <v>0</v>
      </c>
      <c r="J6">
        <v>739000</v>
      </c>
      <c r="K6">
        <v>0</v>
      </c>
      <c r="L6">
        <v>0</v>
      </c>
      <c r="M6">
        <v>0</v>
      </c>
      <c r="N6" t="s">
        <v>79</v>
      </c>
      <c r="O6" s="7">
        <v>44927</v>
      </c>
      <c r="P6" s="7">
        <v>44985</v>
      </c>
      <c r="Q6" s="7">
        <v>45012</v>
      </c>
      <c r="R6">
        <v>695511.4</v>
      </c>
      <c r="S6">
        <v>0</v>
      </c>
      <c r="T6" t="s">
        <v>93</v>
      </c>
      <c r="U6" t="s">
        <v>95</v>
      </c>
      <c r="V6" t="s">
        <v>95</v>
      </c>
      <c r="W6" t="s">
        <v>81</v>
      </c>
      <c r="X6" t="s">
        <v>82</v>
      </c>
      <c r="Y6" t="s">
        <v>83</v>
      </c>
    </row>
    <row r="7" spans="1:25" x14ac:dyDescent="0.25">
      <c r="A7" t="s">
        <v>96</v>
      </c>
      <c r="B7">
        <v>2</v>
      </c>
      <c r="C7">
        <v>201</v>
      </c>
      <c r="D7">
        <v>596000</v>
      </c>
      <c r="E7">
        <v>22170.67</v>
      </c>
      <c r="F7" t="s">
        <v>97</v>
      </c>
      <c r="G7" t="s">
        <v>98</v>
      </c>
      <c r="H7">
        <v>6</v>
      </c>
      <c r="I7">
        <v>0</v>
      </c>
      <c r="J7">
        <v>596000</v>
      </c>
      <c r="K7">
        <v>0</v>
      </c>
      <c r="L7">
        <v>500</v>
      </c>
      <c r="M7">
        <v>0</v>
      </c>
      <c r="N7" t="s">
        <v>79</v>
      </c>
      <c r="O7" s="7">
        <v>44927</v>
      </c>
      <c r="P7" s="7">
        <v>44985</v>
      </c>
      <c r="Q7" s="7">
        <v>45012</v>
      </c>
      <c r="R7">
        <v>573829.32999999996</v>
      </c>
      <c r="S7">
        <v>0</v>
      </c>
      <c r="T7" t="s">
        <v>96</v>
      </c>
      <c r="U7" t="s">
        <v>99</v>
      </c>
      <c r="V7" t="s">
        <v>99</v>
      </c>
      <c r="W7" t="s">
        <v>81</v>
      </c>
      <c r="X7" t="s">
        <v>80</v>
      </c>
      <c r="Y7" t="s">
        <v>83</v>
      </c>
    </row>
    <row r="8" spans="1:25" x14ac:dyDescent="0.25">
      <c r="A8" t="s">
        <v>100</v>
      </c>
      <c r="B8">
        <v>2</v>
      </c>
      <c r="C8">
        <v>201</v>
      </c>
      <c r="D8">
        <v>4000</v>
      </c>
      <c r="F8" t="s">
        <v>101</v>
      </c>
      <c r="G8" t="s">
        <v>98</v>
      </c>
      <c r="H8">
        <v>6</v>
      </c>
      <c r="I8">
        <v>0</v>
      </c>
      <c r="J8">
        <v>4000</v>
      </c>
      <c r="K8">
        <v>0</v>
      </c>
      <c r="L8">
        <v>500</v>
      </c>
      <c r="M8">
        <v>0</v>
      </c>
      <c r="N8" t="s">
        <v>79</v>
      </c>
      <c r="O8" s="7">
        <v>44927</v>
      </c>
      <c r="P8" s="7">
        <v>44985</v>
      </c>
      <c r="Q8" s="7">
        <v>45012</v>
      </c>
      <c r="R8">
        <v>4000</v>
      </c>
      <c r="S8">
        <v>0</v>
      </c>
      <c r="T8" t="s">
        <v>100</v>
      </c>
      <c r="U8" t="s">
        <v>102</v>
      </c>
      <c r="V8" t="s">
        <v>102</v>
      </c>
      <c r="W8" t="s">
        <v>81</v>
      </c>
      <c r="X8" t="s">
        <v>103</v>
      </c>
      <c r="Y8" t="s">
        <v>83</v>
      </c>
    </row>
    <row r="9" spans="1:25" x14ac:dyDescent="0.25">
      <c r="A9" t="s">
        <v>104</v>
      </c>
      <c r="B9">
        <v>2</v>
      </c>
      <c r="C9">
        <v>201</v>
      </c>
      <c r="D9">
        <v>106000</v>
      </c>
      <c r="E9">
        <v>16748.310000000001</v>
      </c>
      <c r="F9" t="s">
        <v>105</v>
      </c>
      <c r="G9" t="s">
        <v>98</v>
      </c>
      <c r="H9">
        <v>6</v>
      </c>
      <c r="I9">
        <v>0</v>
      </c>
      <c r="J9">
        <v>106000</v>
      </c>
      <c r="K9">
        <v>0</v>
      </c>
      <c r="L9">
        <v>500</v>
      </c>
      <c r="M9">
        <v>0</v>
      </c>
      <c r="N9" t="s">
        <v>79</v>
      </c>
      <c r="O9" s="7">
        <v>44927</v>
      </c>
      <c r="P9" s="7">
        <v>44985</v>
      </c>
      <c r="Q9" s="7">
        <v>45012</v>
      </c>
      <c r="R9">
        <v>89251.69</v>
      </c>
      <c r="S9">
        <v>0</v>
      </c>
      <c r="T9" t="s">
        <v>104</v>
      </c>
      <c r="U9" t="s">
        <v>106</v>
      </c>
      <c r="V9" t="s">
        <v>106</v>
      </c>
      <c r="W9" t="s">
        <v>81</v>
      </c>
      <c r="X9" t="s">
        <v>107</v>
      </c>
      <c r="Y9" t="s">
        <v>83</v>
      </c>
    </row>
    <row r="10" spans="1:25" x14ac:dyDescent="0.25">
      <c r="A10" t="s">
        <v>108</v>
      </c>
      <c r="B10">
        <v>2</v>
      </c>
      <c r="C10">
        <v>201</v>
      </c>
      <c r="D10">
        <v>33000</v>
      </c>
      <c r="E10">
        <v>4569.62</v>
      </c>
      <c r="F10" t="s">
        <v>109</v>
      </c>
      <c r="G10" t="s">
        <v>98</v>
      </c>
      <c r="H10">
        <v>6</v>
      </c>
      <c r="I10">
        <v>0</v>
      </c>
      <c r="J10">
        <v>33000</v>
      </c>
      <c r="K10">
        <v>0</v>
      </c>
      <c r="L10">
        <v>500</v>
      </c>
      <c r="M10">
        <v>0</v>
      </c>
      <c r="N10" t="s">
        <v>79</v>
      </c>
      <c r="O10" s="7">
        <v>44927</v>
      </c>
      <c r="P10" s="7">
        <v>44985</v>
      </c>
      <c r="Q10" s="7">
        <v>45012</v>
      </c>
      <c r="R10">
        <v>28430.38</v>
      </c>
      <c r="S10">
        <v>0</v>
      </c>
      <c r="T10" t="s">
        <v>108</v>
      </c>
      <c r="U10" t="s">
        <v>110</v>
      </c>
      <c r="V10" t="s">
        <v>110</v>
      </c>
      <c r="W10" t="s">
        <v>81</v>
      </c>
      <c r="X10" t="s">
        <v>111</v>
      </c>
      <c r="Y10" t="s">
        <v>83</v>
      </c>
    </row>
    <row r="11" spans="1:25" x14ac:dyDescent="0.25">
      <c r="A11" t="s">
        <v>112</v>
      </c>
      <c r="B11">
        <v>2</v>
      </c>
      <c r="C11">
        <v>201</v>
      </c>
      <c r="D11">
        <v>1575000</v>
      </c>
      <c r="E11">
        <v>63082.5</v>
      </c>
      <c r="F11" t="s">
        <v>113</v>
      </c>
      <c r="G11" t="s">
        <v>78</v>
      </c>
      <c r="H11">
        <v>5</v>
      </c>
      <c r="I11">
        <v>0</v>
      </c>
      <c r="J11">
        <v>1575000</v>
      </c>
      <c r="K11">
        <v>0</v>
      </c>
      <c r="L11">
        <v>0</v>
      </c>
      <c r="M11">
        <v>0</v>
      </c>
      <c r="N11" t="s">
        <v>79</v>
      </c>
      <c r="O11" s="7">
        <v>44927</v>
      </c>
      <c r="P11" s="7">
        <v>44985</v>
      </c>
      <c r="Q11" s="7">
        <v>45012</v>
      </c>
      <c r="R11">
        <v>1511917.5</v>
      </c>
      <c r="S11">
        <v>0</v>
      </c>
      <c r="T11" t="s">
        <v>112</v>
      </c>
      <c r="U11" t="s">
        <v>114</v>
      </c>
      <c r="V11" t="s">
        <v>114</v>
      </c>
      <c r="W11" t="s">
        <v>81</v>
      </c>
      <c r="X11" t="s">
        <v>82</v>
      </c>
      <c r="Y11" t="s">
        <v>83</v>
      </c>
    </row>
    <row r="12" spans="1:25" x14ac:dyDescent="0.25">
      <c r="A12" t="s">
        <v>115</v>
      </c>
      <c r="B12">
        <v>2</v>
      </c>
      <c r="C12">
        <v>201</v>
      </c>
      <c r="D12">
        <v>1575000</v>
      </c>
      <c r="E12">
        <v>63082.5</v>
      </c>
      <c r="F12" t="s">
        <v>116</v>
      </c>
      <c r="G12" t="s">
        <v>98</v>
      </c>
      <c r="H12">
        <v>6</v>
      </c>
      <c r="I12">
        <v>0</v>
      </c>
      <c r="J12">
        <v>1575000</v>
      </c>
      <c r="K12">
        <v>0</v>
      </c>
      <c r="L12">
        <v>500</v>
      </c>
      <c r="M12">
        <v>0</v>
      </c>
      <c r="N12" t="s">
        <v>79</v>
      </c>
      <c r="O12" s="7">
        <v>44927</v>
      </c>
      <c r="P12" s="7">
        <v>44985</v>
      </c>
      <c r="Q12" s="7">
        <v>45012</v>
      </c>
      <c r="R12">
        <v>1511917.5</v>
      </c>
      <c r="S12">
        <v>0</v>
      </c>
      <c r="T12" t="s">
        <v>115</v>
      </c>
      <c r="U12" t="s">
        <v>117</v>
      </c>
      <c r="V12" t="s">
        <v>117</v>
      </c>
      <c r="W12" t="s">
        <v>81</v>
      </c>
      <c r="X12" t="s">
        <v>80</v>
      </c>
      <c r="Y12" t="s">
        <v>83</v>
      </c>
    </row>
    <row r="13" spans="1:25" x14ac:dyDescent="0.25">
      <c r="A13" t="s">
        <v>118</v>
      </c>
      <c r="B13">
        <v>2</v>
      </c>
      <c r="C13">
        <v>201</v>
      </c>
      <c r="D13">
        <v>865000</v>
      </c>
      <c r="E13">
        <v>200427.76</v>
      </c>
      <c r="F13" t="s">
        <v>119</v>
      </c>
      <c r="G13" t="s">
        <v>78</v>
      </c>
      <c r="H13">
        <v>4</v>
      </c>
      <c r="I13">
        <v>0</v>
      </c>
      <c r="J13">
        <v>865000</v>
      </c>
      <c r="K13">
        <v>0</v>
      </c>
      <c r="L13">
        <v>0</v>
      </c>
      <c r="M13">
        <v>0</v>
      </c>
      <c r="N13" t="s">
        <v>79</v>
      </c>
      <c r="O13" s="7">
        <v>44927</v>
      </c>
      <c r="P13" s="7">
        <v>44985</v>
      </c>
      <c r="Q13" s="7">
        <v>45012</v>
      </c>
      <c r="R13">
        <v>664572.24</v>
      </c>
      <c r="S13">
        <v>0</v>
      </c>
      <c r="T13" t="s">
        <v>118</v>
      </c>
      <c r="U13" t="s">
        <v>120</v>
      </c>
      <c r="V13" t="s">
        <v>120</v>
      </c>
      <c r="W13" t="s">
        <v>81</v>
      </c>
      <c r="X13" t="s">
        <v>82</v>
      </c>
      <c r="Y13" t="s">
        <v>83</v>
      </c>
    </row>
    <row r="14" spans="1:25" x14ac:dyDescent="0.25">
      <c r="A14" t="s">
        <v>121</v>
      </c>
      <c r="B14">
        <v>2</v>
      </c>
      <c r="C14">
        <v>201</v>
      </c>
      <c r="D14">
        <v>865000</v>
      </c>
      <c r="E14">
        <v>200427.76</v>
      </c>
      <c r="F14" t="s">
        <v>122</v>
      </c>
      <c r="G14" t="s">
        <v>78</v>
      </c>
      <c r="H14">
        <v>5</v>
      </c>
      <c r="I14">
        <v>0</v>
      </c>
      <c r="J14">
        <v>865000</v>
      </c>
      <c r="K14">
        <v>0</v>
      </c>
      <c r="L14">
        <v>0</v>
      </c>
      <c r="M14">
        <v>0</v>
      </c>
      <c r="N14" t="s">
        <v>79</v>
      </c>
      <c r="O14" s="7">
        <v>44927</v>
      </c>
      <c r="P14" s="7">
        <v>44985</v>
      </c>
      <c r="Q14" s="7">
        <v>45012</v>
      </c>
      <c r="R14">
        <v>664572.24</v>
      </c>
      <c r="S14">
        <v>0</v>
      </c>
      <c r="T14" t="s">
        <v>121</v>
      </c>
      <c r="U14" t="s">
        <v>123</v>
      </c>
      <c r="V14" t="s">
        <v>123</v>
      </c>
      <c r="W14" t="s">
        <v>81</v>
      </c>
      <c r="X14" t="s">
        <v>82</v>
      </c>
      <c r="Y14" t="s">
        <v>83</v>
      </c>
    </row>
    <row r="15" spans="1:25" x14ac:dyDescent="0.25">
      <c r="A15" t="s">
        <v>124</v>
      </c>
      <c r="B15">
        <v>2</v>
      </c>
      <c r="C15">
        <v>201</v>
      </c>
      <c r="D15">
        <v>835000</v>
      </c>
      <c r="E15">
        <v>187567.34</v>
      </c>
      <c r="F15" t="s">
        <v>125</v>
      </c>
      <c r="G15" t="s">
        <v>78</v>
      </c>
      <c r="H15">
        <v>6</v>
      </c>
      <c r="I15">
        <v>0</v>
      </c>
      <c r="J15">
        <v>835000</v>
      </c>
      <c r="K15">
        <v>0</v>
      </c>
      <c r="L15">
        <v>0</v>
      </c>
      <c r="M15">
        <v>0</v>
      </c>
      <c r="N15" t="s">
        <v>79</v>
      </c>
      <c r="O15" s="7">
        <v>44927</v>
      </c>
      <c r="P15" s="7">
        <v>44985</v>
      </c>
      <c r="Q15" s="7">
        <v>45012</v>
      </c>
      <c r="R15">
        <v>647432.66</v>
      </c>
      <c r="S15">
        <v>0</v>
      </c>
      <c r="T15" t="s">
        <v>124</v>
      </c>
      <c r="U15" t="s">
        <v>126</v>
      </c>
      <c r="V15" t="s">
        <v>126</v>
      </c>
      <c r="W15" t="s">
        <v>81</v>
      </c>
      <c r="X15" t="s">
        <v>82</v>
      </c>
      <c r="Y15" t="s">
        <v>83</v>
      </c>
    </row>
    <row r="16" spans="1:25" x14ac:dyDescent="0.25">
      <c r="A16" t="s">
        <v>127</v>
      </c>
      <c r="B16">
        <v>2</v>
      </c>
      <c r="C16">
        <v>201</v>
      </c>
      <c r="D16">
        <v>835000</v>
      </c>
      <c r="E16">
        <v>187567.34</v>
      </c>
      <c r="F16" t="s">
        <v>128</v>
      </c>
      <c r="G16" t="s">
        <v>78</v>
      </c>
      <c r="H16">
        <v>6</v>
      </c>
      <c r="I16">
        <v>0</v>
      </c>
      <c r="J16">
        <v>835000</v>
      </c>
      <c r="K16">
        <v>0</v>
      </c>
      <c r="L16">
        <v>0</v>
      </c>
      <c r="M16">
        <v>0</v>
      </c>
      <c r="N16" t="s">
        <v>79</v>
      </c>
      <c r="O16" s="7">
        <v>44927</v>
      </c>
      <c r="P16" s="7">
        <v>44985</v>
      </c>
      <c r="Q16" s="7">
        <v>45012</v>
      </c>
      <c r="R16">
        <v>647432.66</v>
      </c>
      <c r="S16">
        <v>0</v>
      </c>
      <c r="T16" t="s">
        <v>127</v>
      </c>
      <c r="U16" t="s">
        <v>129</v>
      </c>
      <c r="V16" t="s">
        <v>129</v>
      </c>
      <c r="W16" t="s">
        <v>81</v>
      </c>
      <c r="X16" t="s">
        <v>80</v>
      </c>
      <c r="Y16" t="s">
        <v>83</v>
      </c>
    </row>
    <row r="17" spans="1:25" x14ac:dyDescent="0.25">
      <c r="A17" t="s">
        <v>130</v>
      </c>
      <c r="B17">
        <v>2</v>
      </c>
      <c r="C17">
        <v>201</v>
      </c>
      <c r="D17">
        <v>567800</v>
      </c>
      <c r="E17">
        <v>129473.64</v>
      </c>
      <c r="F17" t="s">
        <v>131</v>
      </c>
      <c r="G17" t="s">
        <v>98</v>
      </c>
      <c r="H17">
        <v>7</v>
      </c>
      <c r="I17">
        <v>0</v>
      </c>
      <c r="J17">
        <v>567800</v>
      </c>
      <c r="K17">
        <v>0</v>
      </c>
      <c r="L17">
        <v>500</v>
      </c>
      <c r="M17">
        <v>0</v>
      </c>
      <c r="N17" t="s">
        <v>79</v>
      </c>
      <c r="O17" s="7">
        <v>44927</v>
      </c>
      <c r="P17" s="7">
        <v>44985</v>
      </c>
      <c r="Q17" s="7">
        <v>45012</v>
      </c>
      <c r="R17">
        <v>438326.36</v>
      </c>
      <c r="S17">
        <v>0</v>
      </c>
      <c r="T17" t="s">
        <v>130</v>
      </c>
      <c r="U17" t="s">
        <v>132</v>
      </c>
      <c r="V17" t="s">
        <v>132</v>
      </c>
      <c r="W17" t="s">
        <v>81</v>
      </c>
      <c r="X17" t="s">
        <v>80</v>
      </c>
      <c r="Y17" t="s">
        <v>83</v>
      </c>
    </row>
    <row r="18" spans="1:25" x14ac:dyDescent="0.25">
      <c r="A18" t="s">
        <v>133</v>
      </c>
      <c r="B18">
        <v>2</v>
      </c>
      <c r="C18">
        <v>201</v>
      </c>
      <c r="D18">
        <v>41750</v>
      </c>
      <c r="E18">
        <v>10590.4</v>
      </c>
      <c r="F18" t="s">
        <v>134</v>
      </c>
      <c r="G18" t="s">
        <v>98</v>
      </c>
      <c r="H18">
        <v>7</v>
      </c>
      <c r="I18">
        <v>0</v>
      </c>
      <c r="J18">
        <v>41750</v>
      </c>
      <c r="K18">
        <v>0</v>
      </c>
      <c r="L18">
        <v>500</v>
      </c>
      <c r="M18">
        <v>0</v>
      </c>
      <c r="N18" t="s">
        <v>79</v>
      </c>
      <c r="O18" s="7">
        <v>44927</v>
      </c>
      <c r="P18" s="7">
        <v>44985</v>
      </c>
      <c r="Q18" s="7">
        <v>45012</v>
      </c>
      <c r="R18">
        <v>31159.599999999999</v>
      </c>
      <c r="S18">
        <v>0</v>
      </c>
      <c r="T18" t="s">
        <v>133</v>
      </c>
      <c r="U18" t="s">
        <v>135</v>
      </c>
      <c r="V18" t="s">
        <v>135</v>
      </c>
      <c r="W18" t="s">
        <v>81</v>
      </c>
      <c r="X18" t="s">
        <v>80</v>
      </c>
      <c r="Y18" t="s">
        <v>83</v>
      </c>
    </row>
    <row r="19" spans="1:25" x14ac:dyDescent="0.25">
      <c r="A19" t="s">
        <v>136</v>
      </c>
      <c r="B19">
        <v>2</v>
      </c>
      <c r="C19">
        <v>201</v>
      </c>
      <c r="D19">
        <v>225450</v>
      </c>
      <c r="E19">
        <v>47503.3</v>
      </c>
      <c r="F19" t="s">
        <v>137</v>
      </c>
      <c r="G19" t="s">
        <v>98</v>
      </c>
      <c r="H19">
        <v>7</v>
      </c>
      <c r="I19">
        <v>0</v>
      </c>
      <c r="J19">
        <v>225450</v>
      </c>
      <c r="K19">
        <v>0</v>
      </c>
      <c r="L19">
        <v>500</v>
      </c>
      <c r="M19">
        <v>0</v>
      </c>
      <c r="N19" t="s">
        <v>79</v>
      </c>
      <c r="O19" s="7">
        <v>44927</v>
      </c>
      <c r="P19" s="7">
        <v>44985</v>
      </c>
      <c r="Q19" s="7">
        <v>45012</v>
      </c>
      <c r="R19">
        <v>177946.7</v>
      </c>
      <c r="S19">
        <v>0</v>
      </c>
      <c r="T19" t="s">
        <v>136</v>
      </c>
      <c r="U19" t="s">
        <v>138</v>
      </c>
      <c r="V19" t="s">
        <v>138</v>
      </c>
      <c r="W19" t="s">
        <v>81</v>
      </c>
      <c r="X19" t="s">
        <v>80</v>
      </c>
      <c r="Y19" t="s">
        <v>83</v>
      </c>
    </row>
    <row r="20" spans="1:25" x14ac:dyDescent="0.25">
      <c r="A20" t="s">
        <v>139</v>
      </c>
      <c r="B20">
        <v>2</v>
      </c>
      <c r="C20">
        <v>201</v>
      </c>
      <c r="D20">
        <v>30000</v>
      </c>
      <c r="E20">
        <v>12860.42</v>
      </c>
      <c r="F20" t="s">
        <v>140</v>
      </c>
      <c r="G20" t="s">
        <v>78</v>
      </c>
      <c r="H20">
        <v>6</v>
      </c>
      <c r="I20">
        <v>0</v>
      </c>
      <c r="J20">
        <v>30000</v>
      </c>
      <c r="K20">
        <v>0</v>
      </c>
      <c r="L20">
        <v>0</v>
      </c>
      <c r="M20">
        <v>0</v>
      </c>
      <c r="N20" t="s">
        <v>79</v>
      </c>
      <c r="O20" s="7">
        <v>44927</v>
      </c>
      <c r="P20" s="7">
        <v>44985</v>
      </c>
      <c r="Q20" s="7">
        <v>45012</v>
      </c>
      <c r="R20">
        <v>17139.580000000002</v>
      </c>
      <c r="S20">
        <v>0</v>
      </c>
      <c r="T20" t="s">
        <v>139</v>
      </c>
      <c r="U20" t="s">
        <v>141</v>
      </c>
      <c r="V20" t="s">
        <v>141</v>
      </c>
      <c r="W20" t="s">
        <v>81</v>
      </c>
      <c r="X20" t="s">
        <v>82</v>
      </c>
      <c r="Y20" t="s">
        <v>83</v>
      </c>
    </row>
    <row r="21" spans="1:25" x14ac:dyDescent="0.25">
      <c r="A21" t="s">
        <v>142</v>
      </c>
      <c r="B21">
        <v>2</v>
      </c>
      <c r="C21">
        <v>201</v>
      </c>
      <c r="D21">
        <v>30000</v>
      </c>
      <c r="E21">
        <v>12860.42</v>
      </c>
      <c r="F21" t="s">
        <v>143</v>
      </c>
      <c r="G21" t="s">
        <v>78</v>
      </c>
      <c r="H21">
        <v>6</v>
      </c>
      <c r="I21">
        <v>0</v>
      </c>
      <c r="J21">
        <v>30000</v>
      </c>
      <c r="K21">
        <v>0</v>
      </c>
      <c r="L21">
        <v>0</v>
      </c>
      <c r="M21">
        <v>0</v>
      </c>
      <c r="N21" t="s">
        <v>79</v>
      </c>
      <c r="O21" s="7">
        <v>44927</v>
      </c>
      <c r="P21" s="7">
        <v>44985</v>
      </c>
      <c r="Q21" s="7">
        <v>45012</v>
      </c>
      <c r="R21">
        <v>17139.580000000002</v>
      </c>
      <c r="S21">
        <v>0</v>
      </c>
      <c r="T21" t="s">
        <v>142</v>
      </c>
      <c r="U21" t="s">
        <v>144</v>
      </c>
      <c r="V21" t="s">
        <v>144</v>
      </c>
      <c r="W21" t="s">
        <v>81</v>
      </c>
      <c r="X21" t="s">
        <v>80</v>
      </c>
      <c r="Y21" t="s">
        <v>83</v>
      </c>
    </row>
    <row r="22" spans="1:25" x14ac:dyDescent="0.25">
      <c r="A22" t="s">
        <v>145</v>
      </c>
      <c r="B22">
        <v>2</v>
      </c>
      <c r="C22">
        <v>201</v>
      </c>
      <c r="D22">
        <v>29400</v>
      </c>
      <c r="E22">
        <v>12734.24</v>
      </c>
      <c r="F22" t="s">
        <v>146</v>
      </c>
      <c r="G22" t="s">
        <v>98</v>
      </c>
      <c r="H22">
        <v>7</v>
      </c>
      <c r="I22">
        <v>0</v>
      </c>
      <c r="J22">
        <v>29400</v>
      </c>
      <c r="K22">
        <v>0</v>
      </c>
      <c r="L22">
        <v>500</v>
      </c>
      <c r="M22">
        <v>0</v>
      </c>
      <c r="N22" t="s">
        <v>79</v>
      </c>
      <c r="O22" s="7">
        <v>44927</v>
      </c>
      <c r="P22" s="7">
        <v>44985</v>
      </c>
      <c r="Q22" s="7">
        <v>45012</v>
      </c>
      <c r="R22">
        <v>16665.759999999998</v>
      </c>
      <c r="S22">
        <v>0</v>
      </c>
      <c r="T22" t="s">
        <v>145</v>
      </c>
      <c r="U22" t="s">
        <v>147</v>
      </c>
      <c r="V22" t="s">
        <v>147</v>
      </c>
      <c r="W22" t="s">
        <v>81</v>
      </c>
      <c r="X22" t="s">
        <v>80</v>
      </c>
      <c r="Y22" t="s">
        <v>83</v>
      </c>
    </row>
    <row r="23" spans="1:25" x14ac:dyDescent="0.25">
      <c r="A23" t="s">
        <v>148</v>
      </c>
      <c r="B23">
        <v>2</v>
      </c>
      <c r="C23">
        <v>201</v>
      </c>
      <c r="D23">
        <v>300</v>
      </c>
      <c r="E23">
        <v>126.18</v>
      </c>
      <c r="F23" t="s">
        <v>149</v>
      </c>
      <c r="G23" t="s">
        <v>98</v>
      </c>
      <c r="H23">
        <v>7</v>
      </c>
      <c r="I23">
        <v>0</v>
      </c>
      <c r="J23">
        <v>300</v>
      </c>
      <c r="K23">
        <v>0</v>
      </c>
      <c r="L23">
        <v>500</v>
      </c>
      <c r="M23">
        <v>0</v>
      </c>
      <c r="N23" t="s">
        <v>79</v>
      </c>
      <c r="O23" s="7">
        <v>44927</v>
      </c>
      <c r="P23" s="7">
        <v>44985</v>
      </c>
      <c r="Q23" s="7">
        <v>45012</v>
      </c>
      <c r="R23">
        <v>173.82</v>
      </c>
      <c r="S23">
        <v>0</v>
      </c>
      <c r="T23" t="s">
        <v>148</v>
      </c>
      <c r="U23" t="s">
        <v>150</v>
      </c>
      <c r="V23" t="s">
        <v>150</v>
      </c>
      <c r="W23" t="s">
        <v>81</v>
      </c>
      <c r="X23" t="s">
        <v>80</v>
      </c>
      <c r="Y23" t="s">
        <v>83</v>
      </c>
    </row>
    <row r="24" spans="1:25" x14ac:dyDescent="0.25">
      <c r="A24" t="s">
        <v>151</v>
      </c>
      <c r="B24">
        <v>2</v>
      </c>
      <c r="C24">
        <v>201</v>
      </c>
      <c r="D24">
        <v>300</v>
      </c>
      <c r="F24" t="s">
        <v>152</v>
      </c>
      <c r="G24" t="s">
        <v>98</v>
      </c>
      <c r="H24">
        <v>7</v>
      </c>
      <c r="I24">
        <v>0</v>
      </c>
      <c r="J24">
        <v>300</v>
      </c>
      <c r="K24">
        <v>0</v>
      </c>
      <c r="L24">
        <v>500</v>
      </c>
      <c r="M24">
        <v>0</v>
      </c>
      <c r="N24" t="s">
        <v>79</v>
      </c>
      <c r="O24" s="7">
        <v>44927</v>
      </c>
      <c r="P24" s="7">
        <v>44985</v>
      </c>
      <c r="Q24" s="7">
        <v>45012</v>
      </c>
      <c r="R24">
        <v>300</v>
      </c>
      <c r="S24">
        <v>0</v>
      </c>
      <c r="T24" t="s">
        <v>151</v>
      </c>
      <c r="U24" t="s">
        <v>153</v>
      </c>
      <c r="V24" t="s">
        <v>153</v>
      </c>
      <c r="W24" t="s">
        <v>81</v>
      </c>
      <c r="X24" t="s">
        <v>80</v>
      </c>
      <c r="Y24" t="s">
        <v>83</v>
      </c>
    </row>
    <row r="25" spans="1:25" x14ac:dyDescent="0.25">
      <c r="A25" t="s">
        <v>154</v>
      </c>
      <c r="B25">
        <v>2</v>
      </c>
      <c r="C25">
        <v>201</v>
      </c>
      <c r="D25">
        <v>596000</v>
      </c>
      <c r="E25">
        <v>141410.13</v>
      </c>
      <c r="F25" t="s">
        <v>155</v>
      </c>
      <c r="G25" t="s">
        <v>78</v>
      </c>
      <c r="H25">
        <v>4</v>
      </c>
      <c r="I25">
        <v>0</v>
      </c>
      <c r="J25">
        <v>596000</v>
      </c>
      <c r="K25">
        <v>0</v>
      </c>
      <c r="L25">
        <v>0</v>
      </c>
      <c r="M25">
        <v>0</v>
      </c>
      <c r="N25" t="s">
        <v>79</v>
      </c>
      <c r="O25" s="7">
        <v>44927</v>
      </c>
      <c r="P25" s="7">
        <v>44985</v>
      </c>
      <c r="Q25" s="7">
        <v>45012</v>
      </c>
      <c r="R25">
        <v>454589.87</v>
      </c>
      <c r="S25">
        <v>0</v>
      </c>
      <c r="T25" t="s">
        <v>154</v>
      </c>
      <c r="U25" t="s">
        <v>156</v>
      </c>
      <c r="V25" t="s">
        <v>156</v>
      </c>
      <c r="W25" t="s">
        <v>81</v>
      </c>
      <c r="X25" t="s">
        <v>82</v>
      </c>
      <c r="Y25" t="s">
        <v>83</v>
      </c>
    </row>
    <row r="26" spans="1:25" x14ac:dyDescent="0.25">
      <c r="A26" t="s">
        <v>157</v>
      </c>
      <c r="B26">
        <v>2</v>
      </c>
      <c r="C26">
        <v>201</v>
      </c>
      <c r="D26">
        <v>596000</v>
      </c>
      <c r="E26">
        <v>141410.13</v>
      </c>
      <c r="F26" t="s">
        <v>158</v>
      </c>
      <c r="G26" t="s">
        <v>78</v>
      </c>
      <c r="H26">
        <v>5</v>
      </c>
      <c r="I26">
        <v>0</v>
      </c>
      <c r="J26">
        <v>596000</v>
      </c>
      <c r="K26">
        <v>0</v>
      </c>
      <c r="L26">
        <v>0</v>
      </c>
      <c r="M26">
        <v>0</v>
      </c>
      <c r="N26" t="s">
        <v>79</v>
      </c>
      <c r="O26" s="7">
        <v>44927</v>
      </c>
      <c r="P26" s="7">
        <v>44985</v>
      </c>
      <c r="Q26" s="7">
        <v>45012</v>
      </c>
      <c r="R26">
        <v>454589.87</v>
      </c>
      <c r="S26">
        <v>0</v>
      </c>
      <c r="T26" t="s">
        <v>157</v>
      </c>
      <c r="U26" t="s">
        <v>159</v>
      </c>
      <c r="V26" t="s">
        <v>159</v>
      </c>
      <c r="W26" t="s">
        <v>81</v>
      </c>
      <c r="X26" t="s">
        <v>82</v>
      </c>
      <c r="Y26" t="s">
        <v>83</v>
      </c>
    </row>
    <row r="27" spans="1:25" x14ac:dyDescent="0.25">
      <c r="A27" t="s">
        <v>160</v>
      </c>
      <c r="B27">
        <v>2</v>
      </c>
      <c r="C27">
        <v>201</v>
      </c>
      <c r="D27">
        <v>596000</v>
      </c>
      <c r="E27">
        <v>141410.13</v>
      </c>
      <c r="F27" t="s">
        <v>161</v>
      </c>
      <c r="G27" t="s">
        <v>78</v>
      </c>
      <c r="H27">
        <v>6</v>
      </c>
      <c r="I27">
        <v>0</v>
      </c>
      <c r="J27">
        <v>596000</v>
      </c>
      <c r="K27">
        <v>0</v>
      </c>
      <c r="L27">
        <v>0</v>
      </c>
      <c r="M27">
        <v>0</v>
      </c>
      <c r="N27" t="s">
        <v>79</v>
      </c>
      <c r="O27" s="7">
        <v>44927</v>
      </c>
      <c r="P27" s="7">
        <v>44985</v>
      </c>
      <c r="Q27" s="7">
        <v>45012</v>
      </c>
      <c r="R27">
        <v>454589.87</v>
      </c>
      <c r="S27">
        <v>0</v>
      </c>
      <c r="T27" t="s">
        <v>160</v>
      </c>
      <c r="U27" t="s">
        <v>162</v>
      </c>
      <c r="V27" t="s">
        <v>162</v>
      </c>
      <c r="W27" t="s">
        <v>81</v>
      </c>
      <c r="X27" t="s">
        <v>82</v>
      </c>
      <c r="Y27" t="s">
        <v>83</v>
      </c>
    </row>
    <row r="28" spans="1:25" x14ac:dyDescent="0.25">
      <c r="A28" t="s">
        <v>163</v>
      </c>
      <c r="B28">
        <v>2</v>
      </c>
      <c r="C28">
        <v>201</v>
      </c>
      <c r="D28">
        <v>591000</v>
      </c>
      <c r="E28">
        <v>140534.03</v>
      </c>
      <c r="F28" t="s">
        <v>164</v>
      </c>
      <c r="G28" t="s">
        <v>98</v>
      </c>
      <c r="H28">
        <v>6</v>
      </c>
      <c r="I28">
        <v>0</v>
      </c>
      <c r="J28">
        <v>591000</v>
      </c>
      <c r="K28">
        <v>0</v>
      </c>
      <c r="L28">
        <v>500</v>
      </c>
      <c r="M28">
        <v>0</v>
      </c>
      <c r="N28" t="s">
        <v>79</v>
      </c>
      <c r="O28" s="7">
        <v>44927</v>
      </c>
      <c r="P28" s="7">
        <v>44985</v>
      </c>
      <c r="Q28" s="7">
        <v>45012</v>
      </c>
      <c r="R28">
        <v>450465.97</v>
      </c>
      <c r="S28">
        <v>0</v>
      </c>
      <c r="T28" t="s">
        <v>163</v>
      </c>
      <c r="U28" t="s">
        <v>165</v>
      </c>
      <c r="V28" t="s">
        <v>165</v>
      </c>
      <c r="W28" t="s">
        <v>81</v>
      </c>
      <c r="X28" t="s">
        <v>80</v>
      </c>
      <c r="Y28" t="s">
        <v>83</v>
      </c>
    </row>
    <row r="29" spans="1:25" x14ac:dyDescent="0.25">
      <c r="A29" t="s">
        <v>166</v>
      </c>
      <c r="B29">
        <v>2</v>
      </c>
      <c r="C29">
        <v>201</v>
      </c>
      <c r="D29">
        <v>3000</v>
      </c>
      <c r="E29">
        <v>873.11</v>
      </c>
      <c r="F29" t="s">
        <v>167</v>
      </c>
      <c r="G29" t="s">
        <v>98</v>
      </c>
      <c r="H29">
        <v>6</v>
      </c>
      <c r="I29">
        <v>0</v>
      </c>
      <c r="J29">
        <v>3000</v>
      </c>
      <c r="K29">
        <v>0</v>
      </c>
      <c r="L29">
        <v>500</v>
      </c>
      <c r="M29">
        <v>0</v>
      </c>
      <c r="N29" t="s">
        <v>79</v>
      </c>
      <c r="O29" s="7">
        <v>44927</v>
      </c>
      <c r="P29" s="7">
        <v>44985</v>
      </c>
      <c r="Q29" s="7">
        <v>45012</v>
      </c>
      <c r="R29">
        <v>2126.89</v>
      </c>
      <c r="S29">
        <v>0</v>
      </c>
      <c r="T29" t="s">
        <v>166</v>
      </c>
      <c r="U29" t="s">
        <v>168</v>
      </c>
      <c r="V29" t="s">
        <v>168</v>
      </c>
      <c r="W29" t="s">
        <v>81</v>
      </c>
      <c r="X29" t="s">
        <v>103</v>
      </c>
      <c r="Y29" t="s">
        <v>83</v>
      </c>
    </row>
    <row r="30" spans="1:25" x14ac:dyDescent="0.25">
      <c r="A30" t="s">
        <v>169</v>
      </c>
      <c r="B30">
        <v>2</v>
      </c>
      <c r="C30">
        <v>201</v>
      </c>
      <c r="D30">
        <v>1000</v>
      </c>
      <c r="E30">
        <v>2.54</v>
      </c>
      <c r="F30" t="s">
        <v>170</v>
      </c>
      <c r="G30" t="s">
        <v>98</v>
      </c>
      <c r="H30">
        <v>6</v>
      </c>
      <c r="I30">
        <v>0</v>
      </c>
      <c r="J30">
        <v>1000</v>
      </c>
      <c r="K30">
        <v>0</v>
      </c>
      <c r="L30">
        <v>500</v>
      </c>
      <c r="M30">
        <v>0</v>
      </c>
      <c r="N30" t="s">
        <v>79</v>
      </c>
      <c r="O30" s="7">
        <v>44927</v>
      </c>
      <c r="P30" s="7">
        <v>44985</v>
      </c>
      <c r="Q30" s="7">
        <v>45012</v>
      </c>
      <c r="R30">
        <v>997.46</v>
      </c>
      <c r="S30">
        <v>0</v>
      </c>
      <c r="T30" t="s">
        <v>169</v>
      </c>
      <c r="U30" t="s">
        <v>171</v>
      </c>
      <c r="V30" t="s">
        <v>171</v>
      </c>
      <c r="W30" t="s">
        <v>81</v>
      </c>
      <c r="X30" t="s">
        <v>107</v>
      </c>
      <c r="Y30" t="s">
        <v>83</v>
      </c>
    </row>
    <row r="31" spans="1:25" x14ac:dyDescent="0.25">
      <c r="A31" t="s">
        <v>172</v>
      </c>
      <c r="B31">
        <v>2</v>
      </c>
      <c r="C31">
        <v>201</v>
      </c>
      <c r="D31">
        <v>1000</v>
      </c>
      <c r="E31">
        <v>0.45</v>
      </c>
      <c r="F31" t="s">
        <v>173</v>
      </c>
      <c r="G31" t="s">
        <v>98</v>
      </c>
      <c r="H31">
        <v>6</v>
      </c>
      <c r="I31">
        <v>0</v>
      </c>
      <c r="J31">
        <v>1000</v>
      </c>
      <c r="K31">
        <v>0</v>
      </c>
      <c r="L31">
        <v>500</v>
      </c>
      <c r="M31">
        <v>0</v>
      </c>
      <c r="N31" t="s">
        <v>79</v>
      </c>
      <c r="O31" s="7">
        <v>44927</v>
      </c>
      <c r="P31" s="7">
        <v>44985</v>
      </c>
      <c r="Q31" s="7">
        <v>45012</v>
      </c>
      <c r="R31">
        <v>999.55</v>
      </c>
      <c r="S31">
        <v>0</v>
      </c>
      <c r="T31" t="s">
        <v>172</v>
      </c>
      <c r="U31" t="s">
        <v>174</v>
      </c>
      <c r="V31" t="s">
        <v>174</v>
      </c>
      <c r="W31" t="s">
        <v>81</v>
      </c>
      <c r="X31" t="s">
        <v>111</v>
      </c>
      <c r="Y31" t="s">
        <v>83</v>
      </c>
    </row>
    <row r="32" spans="1:25" x14ac:dyDescent="0.25">
      <c r="A32" t="s">
        <v>175</v>
      </c>
      <c r="B32">
        <v>2</v>
      </c>
      <c r="C32">
        <v>201</v>
      </c>
      <c r="D32">
        <v>307000</v>
      </c>
      <c r="E32">
        <v>29188.34</v>
      </c>
      <c r="F32" t="s">
        <v>176</v>
      </c>
      <c r="G32" t="s">
        <v>78</v>
      </c>
      <c r="H32">
        <v>3</v>
      </c>
      <c r="I32">
        <v>0</v>
      </c>
      <c r="J32">
        <v>307000</v>
      </c>
      <c r="K32">
        <v>0</v>
      </c>
      <c r="L32">
        <v>0</v>
      </c>
      <c r="M32">
        <v>0</v>
      </c>
      <c r="N32" t="s">
        <v>79</v>
      </c>
      <c r="O32" s="7">
        <v>44927</v>
      </c>
      <c r="P32" s="7">
        <v>44985</v>
      </c>
      <c r="Q32" s="7">
        <v>45012</v>
      </c>
      <c r="R32">
        <v>277811.65999999997</v>
      </c>
      <c r="S32">
        <v>0</v>
      </c>
      <c r="T32" t="s">
        <v>175</v>
      </c>
      <c r="U32" t="s">
        <v>177</v>
      </c>
      <c r="V32" t="s">
        <v>177</v>
      </c>
      <c r="W32" t="s">
        <v>81</v>
      </c>
      <c r="X32" t="s">
        <v>82</v>
      </c>
      <c r="Y32" t="s">
        <v>83</v>
      </c>
    </row>
    <row r="33" spans="1:25" x14ac:dyDescent="0.25">
      <c r="A33" t="s">
        <v>178</v>
      </c>
      <c r="B33">
        <v>2</v>
      </c>
      <c r="C33">
        <v>201</v>
      </c>
      <c r="D33">
        <v>86000</v>
      </c>
      <c r="E33">
        <v>16785.919999999998</v>
      </c>
      <c r="F33" t="s">
        <v>179</v>
      </c>
      <c r="G33" t="s">
        <v>78</v>
      </c>
      <c r="H33">
        <v>4</v>
      </c>
      <c r="I33">
        <v>0</v>
      </c>
      <c r="J33">
        <v>86000</v>
      </c>
      <c r="K33">
        <v>0</v>
      </c>
      <c r="L33">
        <v>0</v>
      </c>
      <c r="M33">
        <v>0</v>
      </c>
      <c r="N33" t="s">
        <v>79</v>
      </c>
      <c r="O33" s="7">
        <v>44927</v>
      </c>
      <c r="P33" s="7">
        <v>44985</v>
      </c>
      <c r="Q33" s="7">
        <v>45012</v>
      </c>
      <c r="R33">
        <v>69214.080000000002</v>
      </c>
      <c r="S33">
        <v>0</v>
      </c>
      <c r="T33" t="s">
        <v>178</v>
      </c>
      <c r="U33" t="s">
        <v>180</v>
      </c>
      <c r="V33" t="s">
        <v>180</v>
      </c>
      <c r="W33" t="s">
        <v>81</v>
      </c>
      <c r="X33" t="s">
        <v>82</v>
      </c>
      <c r="Y33" t="s">
        <v>83</v>
      </c>
    </row>
    <row r="34" spans="1:25" x14ac:dyDescent="0.25">
      <c r="A34" t="s">
        <v>181</v>
      </c>
      <c r="B34">
        <v>2</v>
      </c>
      <c r="C34">
        <v>201</v>
      </c>
      <c r="D34">
        <v>83000</v>
      </c>
      <c r="E34">
        <v>15976.49</v>
      </c>
      <c r="F34" t="s">
        <v>182</v>
      </c>
      <c r="G34" t="s">
        <v>78</v>
      </c>
      <c r="H34">
        <v>5</v>
      </c>
      <c r="I34">
        <v>0</v>
      </c>
      <c r="J34">
        <v>83000</v>
      </c>
      <c r="K34">
        <v>0</v>
      </c>
      <c r="L34">
        <v>0</v>
      </c>
      <c r="M34">
        <v>0</v>
      </c>
      <c r="N34" t="s">
        <v>79</v>
      </c>
      <c r="O34" s="7">
        <v>44927</v>
      </c>
      <c r="P34" s="7">
        <v>44985</v>
      </c>
      <c r="Q34" s="7">
        <v>45012</v>
      </c>
      <c r="R34">
        <v>67023.509999999995</v>
      </c>
      <c r="S34">
        <v>0</v>
      </c>
      <c r="T34" t="s">
        <v>181</v>
      </c>
      <c r="U34" t="s">
        <v>183</v>
      </c>
      <c r="V34" t="s">
        <v>183</v>
      </c>
      <c r="W34" t="s">
        <v>81</v>
      </c>
      <c r="X34" t="s">
        <v>82</v>
      </c>
      <c r="Y34" t="s">
        <v>83</v>
      </c>
    </row>
    <row r="35" spans="1:25" x14ac:dyDescent="0.25">
      <c r="A35" t="s">
        <v>184</v>
      </c>
      <c r="B35">
        <v>2</v>
      </c>
      <c r="C35">
        <v>201</v>
      </c>
      <c r="D35">
        <v>76000</v>
      </c>
      <c r="E35">
        <v>14898</v>
      </c>
      <c r="F35" t="s">
        <v>185</v>
      </c>
      <c r="G35" t="s">
        <v>78</v>
      </c>
      <c r="H35">
        <v>6</v>
      </c>
      <c r="I35">
        <v>0</v>
      </c>
      <c r="J35">
        <v>76000</v>
      </c>
      <c r="K35">
        <v>0</v>
      </c>
      <c r="L35">
        <v>0</v>
      </c>
      <c r="M35">
        <v>0</v>
      </c>
      <c r="N35" t="s">
        <v>79</v>
      </c>
      <c r="O35" s="7">
        <v>44927</v>
      </c>
      <c r="P35" s="7">
        <v>44985</v>
      </c>
      <c r="Q35" s="7">
        <v>45012</v>
      </c>
      <c r="R35">
        <v>61102</v>
      </c>
      <c r="S35">
        <v>0</v>
      </c>
      <c r="T35" t="s">
        <v>184</v>
      </c>
      <c r="U35" t="s">
        <v>186</v>
      </c>
      <c r="V35" t="s">
        <v>186</v>
      </c>
      <c r="W35" t="s">
        <v>81</v>
      </c>
      <c r="X35" t="s">
        <v>80</v>
      </c>
      <c r="Y35" t="s">
        <v>83</v>
      </c>
    </row>
    <row r="36" spans="1:25" x14ac:dyDescent="0.25">
      <c r="A36" t="s">
        <v>187</v>
      </c>
      <c r="B36">
        <v>2</v>
      </c>
      <c r="C36">
        <v>201</v>
      </c>
      <c r="D36">
        <v>35000</v>
      </c>
      <c r="E36">
        <v>3623</v>
      </c>
      <c r="F36" t="s">
        <v>188</v>
      </c>
      <c r="G36" t="s">
        <v>98</v>
      </c>
      <c r="H36">
        <v>7</v>
      </c>
      <c r="I36">
        <v>0</v>
      </c>
      <c r="J36">
        <v>35000</v>
      </c>
      <c r="K36">
        <v>0</v>
      </c>
      <c r="L36">
        <v>501</v>
      </c>
      <c r="M36">
        <v>0</v>
      </c>
      <c r="N36" t="s">
        <v>79</v>
      </c>
      <c r="O36" s="7">
        <v>44927</v>
      </c>
      <c r="P36" s="7">
        <v>44985</v>
      </c>
      <c r="Q36" s="7">
        <v>45012</v>
      </c>
      <c r="R36">
        <v>31377</v>
      </c>
      <c r="S36">
        <v>0</v>
      </c>
      <c r="T36" t="s">
        <v>187</v>
      </c>
      <c r="U36" t="s">
        <v>189</v>
      </c>
      <c r="V36" t="s">
        <v>189</v>
      </c>
      <c r="W36" t="s">
        <v>81</v>
      </c>
      <c r="X36" t="s">
        <v>80</v>
      </c>
      <c r="Y36" t="s">
        <v>83</v>
      </c>
    </row>
    <row r="37" spans="1:25" x14ac:dyDescent="0.25">
      <c r="A37" t="s">
        <v>190</v>
      </c>
      <c r="B37">
        <v>2</v>
      </c>
      <c r="C37">
        <v>201</v>
      </c>
      <c r="D37">
        <v>1000</v>
      </c>
      <c r="E37">
        <v>207</v>
      </c>
      <c r="F37" t="s">
        <v>191</v>
      </c>
      <c r="G37" t="s">
        <v>98</v>
      </c>
      <c r="H37">
        <v>7</v>
      </c>
      <c r="I37">
        <v>0</v>
      </c>
      <c r="J37">
        <v>1000</v>
      </c>
      <c r="K37">
        <v>0</v>
      </c>
      <c r="L37">
        <v>501</v>
      </c>
      <c r="M37">
        <v>0</v>
      </c>
      <c r="N37" t="s">
        <v>79</v>
      </c>
      <c r="O37" s="7">
        <v>44927</v>
      </c>
      <c r="P37" s="7">
        <v>44985</v>
      </c>
      <c r="Q37" s="7">
        <v>45012</v>
      </c>
      <c r="R37">
        <v>793</v>
      </c>
      <c r="S37">
        <v>0</v>
      </c>
      <c r="T37" t="s">
        <v>190</v>
      </c>
      <c r="U37" t="s">
        <v>192</v>
      </c>
      <c r="V37" t="s">
        <v>192</v>
      </c>
      <c r="W37" t="s">
        <v>81</v>
      </c>
      <c r="X37" t="s">
        <v>80</v>
      </c>
      <c r="Y37" t="s">
        <v>83</v>
      </c>
    </row>
    <row r="38" spans="1:25" x14ac:dyDescent="0.25">
      <c r="A38" t="s">
        <v>193</v>
      </c>
      <c r="B38">
        <v>2</v>
      </c>
      <c r="C38">
        <v>201</v>
      </c>
      <c r="D38">
        <v>8000</v>
      </c>
      <c r="E38">
        <v>472</v>
      </c>
      <c r="F38" t="s">
        <v>194</v>
      </c>
      <c r="G38" t="s">
        <v>98</v>
      </c>
      <c r="H38">
        <v>7</v>
      </c>
      <c r="I38">
        <v>0</v>
      </c>
      <c r="J38">
        <v>8000</v>
      </c>
      <c r="K38">
        <v>0</v>
      </c>
      <c r="L38">
        <v>501</v>
      </c>
      <c r="M38">
        <v>0</v>
      </c>
      <c r="N38" t="s">
        <v>79</v>
      </c>
      <c r="O38" s="7">
        <v>44927</v>
      </c>
      <c r="P38" s="7">
        <v>44985</v>
      </c>
      <c r="Q38" s="7">
        <v>45012</v>
      </c>
      <c r="R38">
        <v>7528</v>
      </c>
      <c r="S38">
        <v>0</v>
      </c>
      <c r="T38" t="s">
        <v>193</v>
      </c>
      <c r="U38" t="s">
        <v>195</v>
      </c>
      <c r="V38" t="s">
        <v>195</v>
      </c>
      <c r="W38" t="s">
        <v>81</v>
      </c>
      <c r="X38" t="s">
        <v>80</v>
      </c>
      <c r="Y38" t="s">
        <v>83</v>
      </c>
    </row>
    <row r="39" spans="1:25" x14ac:dyDescent="0.25">
      <c r="A39" t="s">
        <v>196</v>
      </c>
      <c r="B39">
        <v>2</v>
      </c>
      <c r="C39">
        <v>201</v>
      </c>
      <c r="D39">
        <v>7000</v>
      </c>
      <c r="E39">
        <v>180</v>
      </c>
      <c r="F39" t="s">
        <v>197</v>
      </c>
      <c r="G39" t="s">
        <v>98</v>
      </c>
      <c r="H39">
        <v>7</v>
      </c>
      <c r="I39">
        <v>0</v>
      </c>
      <c r="J39">
        <v>7000</v>
      </c>
      <c r="K39">
        <v>0</v>
      </c>
      <c r="L39">
        <v>759</v>
      </c>
      <c r="M39">
        <v>0</v>
      </c>
      <c r="N39" t="s">
        <v>79</v>
      </c>
      <c r="O39" s="7">
        <v>44927</v>
      </c>
      <c r="P39" s="7">
        <v>44985</v>
      </c>
      <c r="Q39" s="7">
        <v>45012</v>
      </c>
      <c r="R39">
        <v>6820</v>
      </c>
      <c r="S39">
        <v>0</v>
      </c>
      <c r="T39" t="s">
        <v>196</v>
      </c>
      <c r="U39" t="s">
        <v>198</v>
      </c>
      <c r="V39" t="s">
        <v>198</v>
      </c>
      <c r="W39" t="s">
        <v>81</v>
      </c>
      <c r="X39" t="s">
        <v>80</v>
      </c>
      <c r="Y39" t="s">
        <v>83</v>
      </c>
    </row>
    <row r="40" spans="1:25" x14ac:dyDescent="0.25">
      <c r="A40" t="s">
        <v>199</v>
      </c>
      <c r="B40">
        <v>2</v>
      </c>
      <c r="C40">
        <v>201</v>
      </c>
      <c r="D40">
        <v>14000</v>
      </c>
      <c r="E40">
        <v>5094</v>
      </c>
      <c r="F40" t="s">
        <v>200</v>
      </c>
      <c r="G40" t="s">
        <v>98</v>
      </c>
      <c r="H40">
        <v>7</v>
      </c>
      <c r="I40">
        <v>0</v>
      </c>
      <c r="J40">
        <v>14000</v>
      </c>
      <c r="K40">
        <v>0</v>
      </c>
      <c r="L40">
        <v>501</v>
      </c>
      <c r="M40">
        <v>0</v>
      </c>
      <c r="N40" t="s">
        <v>79</v>
      </c>
      <c r="O40" s="7">
        <v>44927</v>
      </c>
      <c r="P40" s="7">
        <v>44985</v>
      </c>
      <c r="Q40" s="7">
        <v>45012</v>
      </c>
      <c r="R40">
        <v>8906</v>
      </c>
      <c r="S40">
        <v>0</v>
      </c>
      <c r="T40" t="s">
        <v>199</v>
      </c>
      <c r="U40" t="s">
        <v>201</v>
      </c>
      <c r="V40" t="s">
        <v>201</v>
      </c>
      <c r="W40" t="s">
        <v>81</v>
      </c>
      <c r="X40" t="s">
        <v>80</v>
      </c>
      <c r="Y40" t="s">
        <v>83</v>
      </c>
    </row>
    <row r="41" spans="1:25" x14ac:dyDescent="0.25">
      <c r="A41" t="s">
        <v>202</v>
      </c>
      <c r="B41">
        <v>2</v>
      </c>
      <c r="C41">
        <v>201</v>
      </c>
      <c r="D41">
        <v>11000</v>
      </c>
      <c r="E41">
        <v>5322</v>
      </c>
      <c r="F41" t="s">
        <v>203</v>
      </c>
      <c r="G41" t="s">
        <v>98</v>
      </c>
      <c r="H41">
        <v>7</v>
      </c>
      <c r="I41">
        <v>0</v>
      </c>
      <c r="J41">
        <v>11000</v>
      </c>
      <c r="K41">
        <v>0</v>
      </c>
      <c r="L41">
        <v>501</v>
      </c>
      <c r="M41">
        <v>0</v>
      </c>
      <c r="N41" t="s">
        <v>79</v>
      </c>
      <c r="O41" s="7">
        <v>44927</v>
      </c>
      <c r="P41" s="7">
        <v>44985</v>
      </c>
      <c r="Q41" s="7">
        <v>45012</v>
      </c>
      <c r="R41">
        <v>5678</v>
      </c>
      <c r="S41">
        <v>0</v>
      </c>
      <c r="T41" t="s">
        <v>202</v>
      </c>
      <c r="U41" t="s">
        <v>204</v>
      </c>
      <c r="V41" t="s">
        <v>204</v>
      </c>
      <c r="W41" t="s">
        <v>81</v>
      </c>
      <c r="X41" t="s">
        <v>80</v>
      </c>
      <c r="Y41" t="s">
        <v>83</v>
      </c>
    </row>
    <row r="42" spans="1:25" x14ac:dyDescent="0.25">
      <c r="A42" t="s">
        <v>205</v>
      </c>
      <c r="B42">
        <v>2</v>
      </c>
      <c r="C42">
        <v>201</v>
      </c>
      <c r="D42">
        <v>5000</v>
      </c>
      <c r="E42">
        <v>869.39</v>
      </c>
      <c r="F42" t="s">
        <v>206</v>
      </c>
      <c r="G42" t="s">
        <v>78</v>
      </c>
      <c r="H42">
        <v>6</v>
      </c>
      <c r="I42">
        <v>0</v>
      </c>
      <c r="J42">
        <v>5000</v>
      </c>
      <c r="K42">
        <v>0</v>
      </c>
      <c r="L42">
        <v>0</v>
      </c>
      <c r="M42">
        <v>0</v>
      </c>
      <c r="N42" t="s">
        <v>79</v>
      </c>
      <c r="O42" s="7">
        <v>44927</v>
      </c>
      <c r="P42" s="7">
        <v>44985</v>
      </c>
      <c r="Q42" s="7">
        <v>45012</v>
      </c>
      <c r="R42">
        <v>4130.6099999999997</v>
      </c>
      <c r="S42">
        <v>0</v>
      </c>
      <c r="T42" t="s">
        <v>205</v>
      </c>
      <c r="U42" t="s">
        <v>207</v>
      </c>
      <c r="V42" t="s">
        <v>207</v>
      </c>
      <c r="W42" t="s">
        <v>81</v>
      </c>
      <c r="X42" t="s">
        <v>107</v>
      </c>
      <c r="Y42" t="s">
        <v>83</v>
      </c>
    </row>
    <row r="43" spans="1:25" x14ac:dyDescent="0.25">
      <c r="A43" t="s">
        <v>208</v>
      </c>
      <c r="B43">
        <v>2</v>
      </c>
      <c r="C43">
        <v>201</v>
      </c>
      <c r="D43">
        <v>5000</v>
      </c>
      <c r="E43">
        <v>642.03</v>
      </c>
      <c r="F43" t="s">
        <v>209</v>
      </c>
      <c r="G43" t="s">
        <v>98</v>
      </c>
      <c r="H43">
        <v>7</v>
      </c>
      <c r="I43">
        <v>0</v>
      </c>
      <c r="J43">
        <v>5000</v>
      </c>
      <c r="K43">
        <v>0</v>
      </c>
      <c r="L43">
        <v>501</v>
      </c>
      <c r="M43">
        <v>0</v>
      </c>
      <c r="N43" t="s">
        <v>79</v>
      </c>
      <c r="O43" s="7">
        <v>44927</v>
      </c>
      <c r="P43" s="7">
        <v>44985</v>
      </c>
      <c r="Q43" s="7">
        <v>45012</v>
      </c>
      <c r="R43">
        <v>4357.97</v>
      </c>
      <c r="S43">
        <v>0</v>
      </c>
      <c r="T43" t="s">
        <v>208</v>
      </c>
      <c r="U43" t="s">
        <v>210</v>
      </c>
      <c r="V43" t="s">
        <v>210</v>
      </c>
      <c r="W43" t="s">
        <v>81</v>
      </c>
      <c r="X43" t="s">
        <v>107</v>
      </c>
      <c r="Y43" t="s">
        <v>83</v>
      </c>
    </row>
    <row r="44" spans="1:25" x14ac:dyDescent="0.25">
      <c r="A44" t="s">
        <v>211</v>
      </c>
      <c r="B44">
        <v>2</v>
      </c>
      <c r="C44">
        <v>201</v>
      </c>
      <c r="E44">
        <v>8</v>
      </c>
      <c r="F44" t="s">
        <v>212</v>
      </c>
      <c r="G44" t="s">
        <v>98</v>
      </c>
      <c r="H44">
        <v>7</v>
      </c>
      <c r="I44">
        <v>0</v>
      </c>
      <c r="K44">
        <v>0</v>
      </c>
      <c r="L44">
        <v>501</v>
      </c>
      <c r="M44">
        <v>0</v>
      </c>
      <c r="N44" t="s">
        <v>79</v>
      </c>
      <c r="O44" s="7">
        <v>44927</v>
      </c>
      <c r="P44" s="7">
        <v>44985</v>
      </c>
      <c r="Q44" s="7">
        <v>45012</v>
      </c>
      <c r="R44">
        <v>-8</v>
      </c>
      <c r="S44">
        <v>0</v>
      </c>
      <c r="T44" t="s">
        <v>211</v>
      </c>
      <c r="U44" t="s">
        <v>213</v>
      </c>
      <c r="V44" t="s">
        <v>213</v>
      </c>
      <c r="W44" t="s">
        <v>81</v>
      </c>
      <c r="X44" t="s">
        <v>107</v>
      </c>
      <c r="Y44" t="s">
        <v>83</v>
      </c>
    </row>
    <row r="45" spans="1:25" x14ac:dyDescent="0.25">
      <c r="A45" t="s">
        <v>214</v>
      </c>
      <c r="B45">
        <v>2</v>
      </c>
      <c r="C45">
        <v>201</v>
      </c>
      <c r="E45">
        <v>219.36</v>
      </c>
      <c r="F45" t="s">
        <v>215</v>
      </c>
      <c r="G45" t="s">
        <v>98</v>
      </c>
      <c r="H45">
        <v>7</v>
      </c>
      <c r="I45">
        <v>0</v>
      </c>
      <c r="K45">
        <v>0</v>
      </c>
      <c r="L45">
        <v>501</v>
      </c>
      <c r="M45">
        <v>0</v>
      </c>
      <c r="N45" t="s">
        <v>79</v>
      </c>
      <c r="O45" s="7">
        <v>44927</v>
      </c>
      <c r="P45" s="7">
        <v>44985</v>
      </c>
      <c r="Q45" s="7">
        <v>45012</v>
      </c>
      <c r="R45">
        <v>-219.36</v>
      </c>
      <c r="S45">
        <v>0</v>
      </c>
      <c r="T45" t="s">
        <v>214</v>
      </c>
      <c r="U45" t="s">
        <v>216</v>
      </c>
      <c r="V45" t="s">
        <v>216</v>
      </c>
      <c r="W45" t="s">
        <v>81</v>
      </c>
      <c r="X45" t="s">
        <v>107</v>
      </c>
      <c r="Y45" t="s">
        <v>83</v>
      </c>
    </row>
    <row r="46" spans="1:25" x14ac:dyDescent="0.25">
      <c r="A46" t="s">
        <v>217</v>
      </c>
      <c r="B46">
        <v>2</v>
      </c>
      <c r="C46">
        <v>201</v>
      </c>
      <c r="D46">
        <v>2000</v>
      </c>
      <c r="E46">
        <v>209.1</v>
      </c>
      <c r="F46" t="s">
        <v>218</v>
      </c>
      <c r="G46" t="s">
        <v>78</v>
      </c>
      <c r="H46">
        <v>6</v>
      </c>
      <c r="I46">
        <v>0</v>
      </c>
      <c r="J46">
        <v>2000</v>
      </c>
      <c r="K46">
        <v>0</v>
      </c>
      <c r="L46">
        <v>0</v>
      </c>
      <c r="M46">
        <v>0</v>
      </c>
      <c r="N46" t="s">
        <v>79</v>
      </c>
      <c r="O46" s="7">
        <v>44927</v>
      </c>
      <c r="P46" s="7">
        <v>44985</v>
      </c>
      <c r="Q46" s="7">
        <v>45012</v>
      </c>
      <c r="R46">
        <v>1790.9</v>
      </c>
      <c r="S46">
        <v>0</v>
      </c>
      <c r="T46" t="s">
        <v>217</v>
      </c>
      <c r="U46" t="s">
        <v>219</v>
      </c>
      <c r="V46" t="s">
        <v>219</v>
      </c>
      <c r="W46" t="s">
        <v>81</v>
      </c>
      <c r="X46" t="s">
        <v>111</v>
      </c>
      <c r="Y46" t="s">
        <v>83</v>
      </c>
    </row>
    <row r="47" spans="1:25" x14ac:dyDescent="0.25">
      <c r="A47" t="s">
        <v>220</v>
      </c>
      <c r="B47">
        <v>2</v>
      </c>
      <c r="C47">
        <v>201</v>
      </c>
      <c r="D47">
        <v>2000</v>
      </c>
      <c r="E47">
        <v>91.56</v>
      </c>
      <c r="F47" t="s">
        <v>221</v>
      </c>
      <c r="G47" t="s">
        <v>98</v>
      </c>
      <c r="H47">
        <v>7</v>
      </c>
      <c r="I47">
        <v>0</v>
      </c>
      <c r="J47">
        <v>2000</v>
      </c>
      <c r="K47">
        <v>0</v>
      </c>
      <c r="L47">
        <v>501</v>
      </c>
      <c r="M47">
        <v>0</v>
      </c>
      <c r="N47" t="s">
        <v>79</v>
      </c>
      <c r="O47" s="7">
        <v>44927</v>
      </c>
      <c r="P47" s="7">
        <v>44985</v>
      </c>
      <c r="Q47" s="7">
        <v>45012</v>
      </c>
      <c r="R47">
        <v>1908.44</v>
      </c>
      <c r="S47">
        <v>0</v>
      </c>
      <c r="T47" t="s">
        <v>220</v>
      </c>
      <c r="U47" t="s">
        <v>222</v>
      </c>
      <c r="V47" t="s">
        <v>222</v>
      </c>
      <c r="W47" t="s">
        <v>81</v>
      </c>
      <c r="X47" t="s">
        <v>111</v>
      </c>
      <c r="Y47" t="s">
        <v>83</v>
      </c>
    </row>
    <row r="48" spans="1:25" x14ac:dyDescent="0.25">
      <c r="A48" t="s">
        <v>223</v>
      </c>
      <c r="B48">
        <v>2</v>
      </c>
      <c r="C48">
        <v>201</v>
      </c>
      <c r="E48">
        <v>7.86</v>
      </c>
      <c r="F48" t="s">
        <v>224</v>
      </c>
      <c r="G48" t="s">
        <v>98</v>
      </c>
      <c r="H48">
        <v>7</v>
      </c>
      <c r="I48">
        <v>0</v>
      </c>
      <c r="K48">
        <v>0</v>
      </c>
      <c r="L48">
        <v>501</v>
      </c>
      <c r="M48">
        <v>0</v>
      </c>
      <c r="N48" t="s">
        <v>79</v>
      </c>
      <c r="O48" s="7">
        <v>44927</v>
      </c>
      <c r="P48" s="7">
        <v>44985</v>
      </c>
      <c r="Q48" s="7">
        <v>45012</v>
      </c>
      <c r="R48">
        <v>-7.86</v>
      </c>
      <c r="S48">
        <v>0</v>
      </c>
      <c r="T48" t="s">
        <v>223</v>
      </c>
      <c r="U48" t="s">
        <v>225</v>
      </c>
      <c r="V48" t="s">
        <v>225</v>
      </c>
      <c r="W48" t="s">
        <v>81</v>
      </c>
      <c r="X48" t="s">
        <v>111</v>
      </c>
      <c r="Y48" t="s">
        <v>83</v>
      </c>
    </row>
    <row r="49" spans="1:25" x14ac:dyDescent="0.25">
      <c r="A49" t="s">
        <v>226</v>
      </c>
      <c r="B49">
        <v>2</v>
      </c>
      <c r="C49">
        <v>201</v>
      </c>
      <c r="E49">
        <v>109.68</v>
      </c>
      <c r="F49" t="s">
        <v>227</v>
      </c>
      <c r="G49" t="s">
        <v>98</v>
      </c>
      <c r="H49">
        <v>7</v>
      </c>
      <c r="I49">
        <v>0</v>
      </c>
      <c r="K49">
        <v>0</v>
      </c>
      <c r="L49">
        <v>501</v>
      </c>
      <c r="M49">
        <v>0</v>
      </c>
      <c r="N49" t="s">
        <v>79</v>
      </c>
      <c r="O49" s="7">
        <v>44927</v>
      </c>
      <c r="P49" s="7">
        <v>44985</v>
      </c>
      <c r="Q49" s="7">
        <v>45012</v>
      </c>
      <c r="R49">
        <v>-109.68</v>
      </c>
      <c r="S49">
        <v>0</v>
      </c>
      <c r="T49" t="s">
        <v>226</v>
      </c>
      <c r="U49" t="s">
        <v>228</v>
      </c>
      <c r="V49" t="s">
        <v>228</v>
      </c>
      <c r="W49" t="s">
        <v>81</v>
      </c>
      <c r="X49" t="s">
        <v>111</v>
      </c>
      <c r="Y49" t="s">
        <v>83</v>
      </c>
    </row>
    <row r="50" spans="1:25" x14ac:dyDescent="0.25">
      <c r="A50" t="s">
        <v>229</v>
      </c>
      <c r="B50">
        <v>2</v>
      </c>
      <c r="C50">
        <v>201</v>
      </c>
      <c r="D50">
        <v>3000</v>
      </c>
      <c r="E50">
        <v>809.43</v>
      </c>
      <c r="F50" t="s">
        <v>230</v>
      </c>
      <c r="G50" t="s">
        <v>78</v>
      </c>
      <c r="H50">
        <v>5</v>
      </c>
      <c r="I50">
        <v>0</v>
      </c>
      <c r="J50">
        <v>3000</v>
      </c>
      <c r="K50">
        <v>0</v>
      </c>
      <c r="L50">
        <v>0</v>
      </c>
      <c r="M50">
        <v>0</v>
      </c>
      <c r="N50" t="s">
        <v>79</v>
      </c>
      <c r="O50" s="7">
        <v>44927</v>
      </c>
      <c r="P50" s="7">
        <v>44985</v>
      </c>
      <c r="Q50" s="7">
        <v>45012</v>
      </c>
      <c r="R50">
        <v>2190.5700000000002</v>
      </c>
      <c r="S50">
        <v>0</v>
      </c>
      <c r="T50" t="s">
        <v>229</v>
      </c>
      <c r="U50" t="s">
        <v>231</v>
      </c>
      <c r="V50" t="s">
        <v>231</v>
      </c>
      <c r="W50" t="s">
        <v>81</v>
      </c>
      <c r="X50" t="s">
        <v>82</v>
      </c>
      <c r="Y50" t="s">
        <v>83</v>
      </c>
    </row>
    <row r="51" spans="1:25" x14ac:dyDescent="0.25">
      <c r="A51" t="s">
        <v>232</v>
      </c>
      <c r="B51">
        <v>2</v>
      </c>
      <c r="C51">
        <v>201</v>
      </c>
      <c r="D51">
        <v>3000</v>
      </c>
      <c r="E51">
        <v>638.79999999999995</v>
      </c>
      <c r="F51" t="s">
        <v>233</v>
      </c>
      <c r="G51" t="s">
        <v>98</v>
      </c>
      <c r="H51">
        <v>6</v>
      </c>
      <c r="I51">
        <v>0</v>
      </c>
      <c r="J51">
        <v>3000</v>
      </c>
      <c r="K51">
        <v>0</v>
      </c>
      <c r="L51">
        <v>501</v>
      </c>
      <c r="M51">
        <v>0</v>
      </c>
      <c r="N51" t="s">
        <v>79</v>
      </c>
      <c r="O51" s="7">
        <v>44927</v>
      </c>
      <c r="P51" s="7">
        <v>44985</v>
      </c>
      <c r="Q51" s="7">
        <v>45012</v>
      </c>
      <c r="R51">
        <v>2361.1999999999998</v>
      </c>
      <c r="S51">
        <v>0</v>
      </c>
      <c r="T51" t="s">
        <v>232</v>
      </c>
      <c r="U51" t="s">
        <v>234</v>
      </c>
      <c r="V51" t="s">
        <v>234</v>
      </c>
      <c r="W51" t="s">
        <v>81</v>
      </c>
      <c r="X51" t="s">
        <v>80</v>
      </c>
      <c r="Y51" t="s">
        <v>83</v>
      </c>
    </row>
    <row r="52" spans="1:25" x14ac:dyDescent="0.25">
      <c r="A52" t="s">
        <v>235</v>
      </c>
      <c r="B52">
        <v>2</v>
      </c>
      <c r="C52">
        <v>201</v>
      </c>
      <c r="E52">
        <v>151</v>
      </c>
      <c r="F52" t="s">
        <v>236</v>
      </c>
      <c r="G52" t="s">
        <v>98</v>
      </c>
      <c r="H52">
        <v>6</v>
      </c>
      <c r="I52">
        <v>0</v>
      </c>
      <c r="K52">
        <v>0</v>
      </c>
      <c r="L52">
        <v>501</v>
      </c>
      <c r="M52">
        <v>0</v>
      </c>
      <c r="N52" t="s">
        <v>79</v>
      </c>
      <c r="O52" s="7">
        <v>44927</v>
      </c>
      <c r="P52" s="7">
        <v>44985</v>
      </c>
      <c r="Q52" s="7">
        <v>45012</v>
      </c>
      <c r="R52">
        <v>-151</v>
      </c>
      <c r="S52">
        <v>0</v>
      </c>
      <c r="T52" t="s">
        <v>235</v>
      </c>
      <c r="U52" t="s">
        <v>237</v>
      </c>
      <c r="V52" t="s">
        <v>237</v>
      </c>
      <c r="W52" t="s">
        <v>81</v>
      </c>
      <c r="X52" t="s">
        <v>107</v>
      </c>
      <c r="Y52" t="s">
        <v>83</v>
      </c>
    </row>
    <row r="53" spans="1:25" x14ac:dyDescent="0.25">
      <c r="A53" t="s">
        <v>238</v>
      </c>
      <c r="B53">
        <v>2</v>
      </c>
      <c r="C53">
        <v>201</v>
      </c>
      <c r="E53">
        <v>19.63</v>
      </c>
      <c r="F53" t="s">
        <v>239</v>
      </c>
      <c r="G53" t="s">
        <v>98</v>
      </c>
      <c r="H53">
        <v>6</v>
      </c>
      <c r="I53">
        <v>0</v>
      </c>
      <c r="K53">
        <v>0</v>
      </c>
      <c r="L53">
        <v>501</v>
      </c>
      <c r="M53">
        <v>0</v>
      </c>
      <c r="N53" t="s">
        <v>79</v>
      </c>
      <c r="O53" s="7">
        <v>44927</v>
      </c>
      <c r="P53" s="7">
        <v>44985</v>
      </c>
      <c r="Q53" s="7">
        <v>45012</v>
      </c>
      <c r="R53">
        <v>-19.63</v>
      </c>
      <c r="S53">
        <v>0</v>
      </c>
      <c r="T53" t="s">
        <v>238</v>
      </c>
      <c r="U53" t="s">
        <v>240</v>
      </c>
      <c r="V53" t="s">
        <v>240</v>
      </c>
      <c r="W53" t="s">
        <v>81</v>
      </c>
      <c r="X53" t="s">
        <v>111</v>
      </c>
      <c r="Y53" t="s">
        <v>83</v>
      </c>
    </row>
    <row r="54" spans="1:25" x14ac:dyDescent="0.25">
      <c r="A54" t="s">
        <v>241</v>
      </c>
      <c r="B54">
        <v>2</v>
      </c>
      <c r="C54">
        <v>201</v>
      </c>
      <c r="D54">
        <v>221000</v>
      </c>
      <c r="E54">
        <v>12402.42</v>
      </c>
      <c r="F54" t="s">
        <v>242</v>
      </c>
      <c r="G54" t="s">
        <v>78</v>
      </c>
      <c r="H54">
        <v>4</v>
      </c>
      <c r="I54">
        <v>0</v>
      </c>
      <c r="J54">
        <v>221000</v>
      </c>
      <c r="K54">
        <v>0</v>
      </c>
      <c r="L54">
        <v>0</v>
      </c>
      <c r="M54">
        <v>0</v>
      </c>
      <c r="N54" t="s">
        <v>79</v>
      </c>
      <c r="O54" s="7">
        <v>44927</v>
      </c>
      <c r="P54" s="7">
        <v>44985</v>
      </c>
      <c r="Q54" s="7">
        <v>45012</v>
      </c>
      <c r="R54">
        <v>208597.58</v>
      </c>
      <c r="S54">
        <v>0</v>
      </c>
      <c r="T54" t="s">
        <v>241</v>
      </c>
      <c r="U54" t="s">
        <v>243</v>
      </c>
      <c r="V54" t="s">
        <v>243</v>
      </c>
      <c r="W54" t="s">
        <v>81</v>
      </c>
      <c r="X54" t="s">
        <v>82</v>
      </c>
      <c r="Y54" t="s">
        <v>83</v>
      </c>
    </row>
    <row r="55" spans="1:25" x14ac:dyDescent="0.25">
      <c r="A55" t="s">
        <v>244</v>
      </c>
      <c r="B55">
        <v>2</v>
      </c>
      <c r="C55">
        <v>201</v>
      </c>
      <c r="D55">
        <v>221000</v>
      </c>
      <c r="E55">
        <v>12402.42</v>
      </c>
      <c r="F55" t="s">
        <v>245</v>
      </c>
      <c r="G55" t="s">
        <v>78</v>
      </c>
      <c r="H55">
        <v>5</v>
      </c>
      <c r="I55">
        <v>0</v>
      </c>
      <c r="J55">
        <v>221000</v>
      </c>
      <c r="K55">
        <v>0</v>
      </c>
      <c r="L55">
        <v>0</v>
      </c>
      <c r="M55">
        <v>0</v>
      </c>
      <c r="N55" t="s">
        <v>79</v>
      </c>
      <c r="O55" s="7">
        <v>44927</v>
      </c>
      <c r="P55" s="7">
        <v>44985</v>
      </c>
      <c r="Q55" s="7">
        <v>45012</v>
      </c>
      <c r="R55">
        <v>208597.58</v>
      </c>
      <c r="S55">
        <v>0</v>
      </c>
      <c r="T55" t="s">
        <v>244</v>
      </c>
      <c r="U55" t="s">
        <v>246</v>
      </c>
      <c r="V55" t="s">
        <v>246</v>
      </c>
      <c r="W55" t="s">
        <v>81</v>
      </c>
      <c r="X55" t="s">
        <v>82</v>
      </c>
      <c r="Y55" t="s">
        <v>83</v>
      </c>
    </row>
    <row r="56" spans="1:25" x14ac:dyDescent="0.25">
      <c r="A56" t="s">
        <v>247</v>
      </c>
      <c r="B56">
        <v>2</v>
      </c>
      <c r="C56">
        <v>201</v>
      </c>
      <c r="D56">
        <v>221000</v>
      </c>
      <c r="E56">
        <v>9442.8799999999992</v>
      </c>
      <c r="F56" t="s">
        <v>248</v>
      </c>
      <c r="G56" t="s">
        <v>78</v>
      </c>
      <c r="H56">
        <v>6</v>
      </c>
      <c r="I56">
        <v>0</v>
      </c>
      <c r="J56">
        <v>221000</v>
      </c>
      <c r="K56">
        <v>0</v>
      </c>
      <c r="L56">
        <v>0</v>
      </c>
      <c r="M56">
        <v>0</v>
      </c>
      <c r="N56" t="s">
        <v>79</v>
      </c>
      <c r="O56" s="7">
        <v>44927</v>
      </c>
      <c r="P56" s="7">
        <v>44985</v>
      </c>
      <c r="Q56" s="7">
        <v>45012</v>
      </c>
      <c r="R56">
        <v>211557.12</v>
      </c>
      <c r="S56">
        <v>0</v>
      </c>
      <c r="T56" t="s">
        <v>247</v>
      </c>
      <c r="U56" t="s">
        <v>249</v>
      </c>
      <c r="V56" t="s">
        <v>249</v>
      </c>
      <c r="W56" t="s">
        <v>81</v>
      </c>
      <c r="X56" t="s">
        <v>80</v>
      </c>
      <c r="Y56" t="s">
        <v>83</v>
      </c>
    </row>
    <row r="57" spans="1:25" x14ac:dyDescent="0.25">
      <c r="A57" t="s">
        <v>250</v>
      </c>
      <c r="B57">
        <v>2</v>
      </c>
      <c r="C57">
        <v>201</v>
      </c>
      <c r="D57">
        <v>221000</v>
      </c>
      <c r="E57">
        <v>9442.8799999999992</v>
      </c>
      <c r="F57" t="s">
        <v>251</v>
      </c>
      <c r="G57" t="s">
        <v>98</v>
      </c>
      <c r="H57">
        <v>7</v>
      </c>
      <c r="I57">
        <v>0</v>
      </c>
      <c r="J57">
        <v>221000</v>
      </c>
      <c r="K57">
        <v>0</v>
      </c>
      <c r="L57">
        <v>501</v>
      </c>
      <c r="M57">
        <v>0</v>
      </c>
      <c r="N57" t="s">
        <v>79</v>
      </c>
      <c r="O57" s="7">
        <v>44927</v>
      </c>
      <c r="P57" s="7">
        <v>44985</v>
      </c>
      <c r="Q57" s="7">
        <v>45012</v>
      </c>
      <c r="R57">
        <v>211557.12</v>
      </c>
      <c r="S57">
        <v>0</v>
      </c>
      <c r="T57" t="s">
        <v>250</v>
      </c>
      <c r="U57" t="s">
        <v>252</v>
      </c>
      <c r="V57" t="s">
        <v>252</v>
      </c>
      <c r="W57" t="s">
        <v>81</v>
      </c>
      <c r="X57" t="s">
        <v>80</v>
      </c>
      <c r="Y57" t="s">
        <v>83</v>
      </c>
    </row>
    <row r="58" spans="1:25" x14ac:dyDescent="0.25">
      <c r="A58" t="s">
        <v>253</v>
      </c>
      <c r="B58">
        <v>2</v>
      </c>
      <c r="C58">
        <v>201</v>
      </c>
      <c r="E58">
        <v>2638.77</v>
      </c>
      <c r="F58" t="s">
        <v>254</v>
      </c>
      <c r="G58" t="s">
        <v>78</v>
      </c>
      <c r="H58">
        <v>6</v>
      </c>
      <c r="I58">
        <v>0</v>
      </c>
      <c r="K58">
        <v>0</v>
      </c>
      <c r="L58">
        <v>0</v>
      </c>
      <c r="M58">
        <v>0</v>
      </c>
      <c r="N58" t="s">
        <v>79</v>
      </c>
      <c r="O58" s="7">
        <v>44927</v>
      </c>
      <c r="P58" s="7">
        <v>44985</v>
      </c>
      <c r="Q58" s="7">
        <v>45012</v>
      </c>
      <c r="R58">
        <v>-2638.77</v>
      </c>
      <c r="S58">
        <v>0</v>
      </c>
      <c r="T58" t="s">
        <v>253</v>
      </c>
      <c r="U58" t="s">
        <v>255</v>
      </c>
      <c r="V58" t="s">
        <v>255</v>
      </c>
      <c r="W58" t="s">
        <v>81</v>
      </c>
      <c r="X58" t="s">
        <v>107</v>
      </c>
      <c r="Y58" t="s">
        <v>83</v>
      </c>
    </row>
    <row r="59" spans="1:25" x14ac:dyDescent="0.25">
      <c r="A59" t="s">
        <v>256</v>
      </c>
      <c r="B59">
        <v>2</v>
      </c>
      <c r="C59">
        <v>201</v>
      </c>
      <c r="E59">
        <v>2638.77</v>
      </c>
      <c r="F59" t="s">
        <v>257</v>
      </c>
      <c r="G59" t="s">
        <v>98</v>
      </c>
      <c r="H59">
        <v>7</v>
      </c>
      <c r="I59">
        <v>0</v>
      </c>
      <c r="K59">
        <v>0</v>
      </c>
      <c r="L59">
        <v>501</v>
      </c>
      <c r="M59">
        <v>0</v>
      </c>
      <c r="N59" t="s">
        <v>79</v>
      </c>
      <c r="O59" s="7">
        <v>44927</v>
      </c>
      <c r="P59" s="7">
        <v>44985</v>
      </c>
      <c r="Q59" s="7">
        <v>45012</v>
      </c>
      <c r="R59">
        <v>-2638.77</v>
      </c>
      <c r="S59">
        <v>0</v>
      </c>
      <c r="T59" t="s">
        <v>256</v>
      </c>
      <c r="U59" t="s">
        <v>258</v>
      </c>
      <c r="V59" t="s">
        <v>258</v>
      </c>
      <c r="W59" t="s">
        <v>81</v>
      </c>
      <c r="X59" t="s">
        <v>107</v>
      </c>
      <c r="Y59" t="s">
        <v>83</v>
      </c>
    </row>
    <row r="60" spans="1:25" x14ac:dyDescent="0.25">
      <c r="A60" t="s">
        <v>259</v>
      </c>
      <c r="B60">
        <v>2</v>
      </c>
      <c r="C60">
        <v>201</v>
      </c>
      <c r="E60">
        <v>320.77</v>
      </c>
      <c r="F60" t="s">
        <v>260</v>
      </c>
      <c r="G60" t="s">
        <v>78</v>
      </c>
      <c r="H60">
        <v>6</v>
      </c>
      <c r="I60">
        <v>0</v>
      </c>
      <c r="K60">
        <v>0</v>
      </c>
      <c r="L60">
        <v>0</v>
      </c>
      <c r="M60">
        <v>0</v>
      </c>
      <c r="N60" t="s">
        <v>79</v>
      </c>
      <c r="O60" s="7">
        <v>44927</v>
      </c>
      <c r="P60" s="7">
        <v>44985</v>
      </c>
      <c r="Q60" s="7">
        <v>45012</v>
      </c>
      <c r="R60">
        <v>-320.77</v>
      </c>
      <c r="S60">
        <v>0</v>
      </c>
      <c r="T60" t="s">
        <v>259</v>
      </c>
      <c r="U60" t="s">
        <v>261</v>
      </c>
      <c r="V60" t="s">
        <v>261</v>
      </c>
      <c r="W60" t="s">
        <v>81</v>
      </c>
      <c r="X60" t="s">
        <v>111</v>
      </c>
      <c r="Y60" t="s">
        <v>83</v>
      </c>
    </row>
    <row r="61" spans="1:25" x14ac:dyDescent="0.25">
      <c r="A61" t="s">
        <v>262</v>
      </c>
      <c r="B61">
        <v>2</v>
      </c>
      <c r="C61">
        <v>201</v>
      </c>
      <c r="E61">
        <v>320.77</v>
      </c>
      <c r="F61" t="s">
        <v>263</v>
      </c>
      <c r="G61" t="s">
        <v>98</v>
      </c>
      <c r="H61">
        <v>7</v>
      </c>
      <c r="I61">
        <v>0</v>
      </c>
      <c r="K61">
        <v>0</v>
      </c>
      <c r="L61">
        <v>501</v>
      </c>
      <c r="M61">
        <v>0</v>
      </c>
      <c r="N61" t="s">
        <v>79</v>
      </c>
      <c r="O61" s="7">
        <v>44927</v>
      </c>
      <c r="P61" s="7">
        <v>44985</v>
      </c>
      <c r="Q61" s="7">
        <v>45012</v>
      </c>
      <c r="R61">
        <v>-320.77</v>
      </c>
      <c r="S61">
        <v>0</v>
      </c>
      <c r="T61" t="s">
        <v>262</v>
      </c>
      <c r="U61" t="s">
        <v>264</v>
      </c>
      <c r="V61" t="s">
        <v>264</v>
      </c>
      <c r="W61" t="s">
        <v>81</v>
      </c>
      <c r="X61" t="s">
        <v>111</v>
      </c>
      <c r="Y61" t="s">
        <v>83</v>
      </c>
    </row>
    <row r="62" spans="1:25" x14ac:dyDescent="0.25">
      <c r="A62" t="s">
        <v>265</v>
      </c>
      <c r="B62">
        <v>2</v>
      </c>
      <c r="C62">
        <v>201</v>
      </c>
      <c r="D62">
        <v>1583700</v>
      </c>
      <c r="E62">
        <v>140409.74</v>
      </c>
      <c r="F62" t="s">
        <v>266</v>
      </c>
      <c r="G62" t="s">
        <v>78</v>
      </c>
      <c r="H62">
        <v>2</v>
      </c>
      <c r="I62">
        <v>0</v>
      </c>
      <c r="J62">
        <v>1583700</v>
      </c>
      <c r="K62">
        <v>0</v>
      </c>
      <c r="L62">
        <v>0</v>
      </c>
      <c r="M62">
        <v>0</v>
      </c>
      <c r="N62" t="s">
        <v>79</v>
      </c>
      <c r="O62" s="7">
        <v>44927</v>
      </c>
      <c r="P62" s="7">
        <v>44985</v>
      </c>
      <c r="Q62" s="7">
        <v>45012</v>
      </c>
      <c r="R62">
        <v>1443290.26</v>
      </c>
      <c r="S62">
        <v>0</v>
      </c>
      <c r="T62" t="s">
        <v>265</v>
      </c>
      <c r="U62" t="s">
        <v>267</v>
      </c>
      <c r="V62" t="s">
        <v>267</v>
      </c>
      <c r="W62" t="s">
        <v>81</v>
      </c>
      <c r="X62" t="s">
        <v>82</v>
      </c>
      <c r="Y62" t="s">
        <v>83</v>
      </c>
    </row>
    <row r="63" spans="1:25" x14ac:dyDescent="0.25">
      <c r="A63" t="s">
        <v>268</v>
      </c>
      <c r="B63">
        <v>2</v>
      </c>
      <c r="C63">
        <v>201</v>
      </c>
      <c r="D63">
        <v>1381700</v>
      </c>
      <c r="E63">
        <v>107098.36</v>
      </c>
      <c r="F63" t="s">
        <v>269</v>
      </c>
      <c r="G63" t="s">
        <v>78</v>
      </c>
      <c r="H63">
        <v>3</v>
      </c>
      <c r="I63">
        <v>0</v>
      </c>
      <c r="J63">
        <v>1381700</v>
      </c>
      <c r="K63">
        <v>0</v>
      </c>
      <c r="L63">
        <v>0</v>
      </c>
      <c r="M63">
        <v>0</v>
      </c>
      <c r="N63" t="s">
        <v>79</v>
      </c>
      <c r="O63" s="7">
        <v>44927</v>
      </c>
      <c r="P63" s="7">
        <v>44985</v>
      </c>
      <c r="Q63" s="7">
        <v>45012</v>
      </c>
      <c r="R63">
        <v>1274601.6399999999</v>
      </c>
      <c r="S63">
        <v>0</v>
      </c>
      <c r="T63" t="s">
        <v>268</v>
      </c>
      <c r="U63" t="s">
        <v>270</v>
      </c>
      <c r="V63" t="s">
        <v>270</v>
      </c>
      <c r="W63" t="s">
        <v>81</v>
      </c>
      <c r="X63" t="s">
        <v>82</v>
      </c>
      <c r="Y63" t="s">
        <v>83</v>
      </c>
    </row>
    <row r="64" spans="1:25" x14ac:dyDescent="0.25">
      <c r="A64" t="s">
        <v>271</v>
      </c>
      <c r="B64">
        <v>2</v>
      </c>
      <c r="C64">
        <v>201</v>
      </c>
      <c r="D64">
        <v>1381700</v>
      </c>
      <c r="E64">
        <v>107098.36</v>
      </c>
      <c r="F64" t="s">
        <v>272</v>
      </c>
      <c r="G64" t="s">
        <v>78</v>
      </c>
      <c r="H64">
        <v>4</v>
      </c>
      <c r="I64">
        <v>0</v>
      </c>
      <c r="J64">
        <v>1381700</v>
      </c>
      <c r="K64">
        <v>0</v>
      </c>
      <c r="L64">
        <v>0</v>
      </c>
      <c r="M64">
        <v>0</v>
      </c>
      <c r="N64" t="s">
        <v>79</v>
      </c>
      <c r="O64" s="7">
        <v>44927</v>
      </c>
      <c r="P64" s="7">
        <v>44985</v>
      </c>
      <c r="Q64" s="7">
        <v>45012</v>
      </c>
      <c r="R64">
        <v>1274601.6399999999</v>
      </c>
      <c r="S64">
        <v>0</v>
      </c>
      <c r="T64" t="s">
        <v>271</v>
      </c>
      <c r="U64" t="s">
        <v>273</v>
      </c>
      <c r="V64" t="s">
        <v>273</v>
      </c>
      <c r="W64" t="s">
        <v>81</v>
      </c>
      <c r="X64" t="s">
        <v>82</v>
      </c>
      <c r="Y64" t="s">
        <v>83</v>
      </c>
    </row>
    <row r="65" spans="1:25" x14ac:dyDescent="0.25">
      <c r="A65" t="s">
        <v>274</v>
      </c>
      <c r="B65">
        <v>2</v>
      </c>
      <c r="C65">
        <v>201</v>
      </c>
      <c r="D65">
        <v>1381700</v>
      </c>
      <c r="E65">
        <v>107098.36</v>
      </c>
      <c r="F65" t="s">
        <v>275</v>
      </c>
      <c r="G65" t="s">
        <v>78</v>
      </c>
      <c r="H65">
        <v>5</v>
      </c>
      <c r="I65">
        <v>0</v>
      </c>
      <c r="J65">
        <v>1381700</v>
      </c>
      <c r="K65">
        <v>0</v>
      </c>
      <c r="L65">
        <v>0</v>
      </c>
      <c r="M65">
        <v>0</v>
      </c>
      <c r="N65" t="s">
        <v>79</v>
      </c>
      <c r="O65" s="7">
        <v>44927</v>
      </c>
      <c r="P65" s="7">
        <v>44985</v>
      </c>
      <c r="Q65" s="7">
        <v>45012</v>
      </c>
      <c r="R65">
        <v>1274601.6399999999</v>
      </c>
      <c r="S65">
        <v>0</v>
      </c>
      <c r="T65" t="s">
        <v>274</v>
      </c>
      <c r="U65" t="s">
        <v>276</v>
      </c>
      <c r="V65" t="s">
        <v>276</v>
      </c>
      <c r="W65" t="s">
        <v>81</v>
      </c>
      <c r="X65" t="s">
        <v>82</v>
      </c>
      <c r="Y65" t="s">
        <v>83</v>
      </c>
    </row>
    <row r="66" spans="1:25" x14ac:dyDescent="0.25">
      <c r="A66" t="s">
        <v>277</v>
      </c>
      <c r="B66">
        <v>2</v>
      </c>
      <c r="C66">
        <v>201</v>
      </c>
      <c r="D66">
        <v>1360000</v>
      </c>
      <c r="E66">
        <v>105505.52</v>
      </c>
      <c r="F66" t="s">
        <v>278</v>
      </c>
      <c r="G66" t="s">
        <v>78</v>
      </c>
      <c r="H66">
        <v>6</v>
      </c>
      <c r="I66">
        <v>0</v>
      </c>
      <c r="J66">
        <v>1360000</v>
      </c>
      <c r="K66">
        <v>0</v>
      </c>
      <c r="L66">
        <v>0</v>
      </c>
      <c r="M66">
        <v>0</v>
      </c>
      <c r="N66" t="s">
        <v>79</v>
      </c>
      <c r="O66" s="7">
        <v>44927</v>
      </c>
      <c r="P66" s="7">
        <v>44985</v>
      </c>
      <c r="Q66" s="7">
        <v>45012</v>
      </c>
      <c r="R66">
        <v>1254494.48</v>
      </c>
      <c r="S66">
        <v>0</v>
      </c>
      <c r="T66" t="s">
        <v>277</v>
      </c>
      <c r="U66" t="s">
        <v>279</v>
      </c>
      <c r="V66" t="s">
        <v>279</v>
      </c>
      <c r="W66" t="s">
        <v>81</v>
      </c>
      <c r="X66" t="s">
        <v>82</v>
      </c>
      <c r="Y66" t="s">
        <v>83</v>
      </c>
    </row>
    <row r="67" spans="1:25" x14ac:dyDescent="0.25">
      <c r="A67" t="s">
        <v>280</v>
      </c>
      <c r="B67">
        <v>12</v>
      </c>
      <c r="C67">
        <v>1201</v>
      </c>
      <c r="D67">
        <v>1360000</v>
      </c>
      <c r="E67">
        <v>105505.52</v>
      </c>
      <c r="F67" t="s">
        <v>281</v>
      </c>
      <c r="G67" t="s">
        <v>98</v>
      </c>
      <c r="H67">
        <v>6</v>
      </c>
      <c r="I67">
        <v>0</v>
      </c>
      <c r="J67">
        <v>1360000</v>
      </c>
      <c r="K67">
        <v>0</v>
      </c>
      <c r="L67">
        <v>800</v>
      </c>
      <c r="M67">
        <v>0</v>
      </c>
      <c r="N67" t="s">
        <v>79</v>
      </c>
      <c r="O67" s="7">
        <v>44927</v>
      </c>
      <c r="P67" s="7">
        <v>44985</v>
      </c>
      <c r="Q67" s="7">
        <v>45012</v>
      </c>
      <c r="R67">
        <v>1254494.48</v>
      </c>
      <c r="S67">
        <v>0</v>
      </c>
      <c r="T67" t="s">
        <v>280</v>
      </c>
      <c r="U67" t="s">
        <v>282</v>
      </c>
      <c r="V67" t="s">
        <v>282</v>
      </c>
      <c r="W67" t="s">
        <v>81</v>
      </c>
      <c r="X67" t="s">
        <v>80</v>
      </c>
      <c r="Y67" t="s">
        <v>283</v>
      </c>
    </row>
    <row r="68" spans="1:25" x14ac:dyDescent="0.25">
      <c r="A68" t="s">
        <v>284</v>
      </c>
      <c r="B68">
        <v>2</v>
      </c>
      <c r="C68">
        <v>201</v>
      </c>
      <c r="D68">
        <v>16000</v>
      </c>
      <c r="E68">
        <v>1171.03</v>
      </c>
      <c r="F68" t="s">
        <v>285</v>
      </c>
      <c r="G68" t="s">
        <v>78</v>
      </c>
      <c r="H68">
        <v>6</v>
      </c>
      <c r="I68">
        <v>0</v>
      </c>
      <c r="J68">
        <v>16000</v>
      </c>
      <c r="K68">
        <v>0</v>
      </c>
      <c r="L68">
        <v>0</v>
      </c>
      <c r="M68">
        <v>0</v>
      </c>
      <c r="N68" t="s">
        <v>79</v>
      </c>
      <c r="O68" s="7">
        <v>44927</v>
      </c>
      <c r="P68" s="7">
        <v>44985</v>
      </c>
      <c r="Q68" s="7">
        <v>45012</v>
      </c>
      <c r="R68">
        <v>14828.97</v>
      </c>
      <c r="S68">
        <v>0</v>
      </c>
      <c r="T68" t="s">
        <v>284</v>
      </c>
      <c r="U68" t="s">
        <v>286</v>
      </c>
      <c r="V68" t="s">
        <v>286</v>
      </c>
      <c r="W68" t="s">
        <v>81</v>
      </c>
      <c r="X68" t="s">
        <v>82</v>
      </c>
      <c r="Y68" t="s">
        <v>83</v>
      </c>
    </row>
    <row r="69" spans="1:25" x14ac:dyDescent="0.25">
      <c r="A69" t="s">
        <v>287</v>
      </c>
      <c r="B69">
        <v>12</v>
      </c>
      <c r="C69">
        <v>1201</v>
      </c>
      <c r="D69">
        <v>16000</v>
      </c>
      <c r="E69">
        <v>1171.03</v>
      </c>
      <c r="F69" t="s">
        <v>288</v>
      </c>
      <c r="G69" t="s">
        <v>98</v>
      </c>
      <c r="H69">
        <v>6</v>
      </c>
      <c r="I69">
        <v>0</v>
      </c>
      <c r="J69">
        <v>16000</v>
      </c>
      <c r="K69">
        <v>0</v>
      </c>
      <c r="L69">
        <v>800</v>
      </c>
      <c r="M69">
        <v>0</v>
      </c>
      <c r="N69" t="s">
        <v>79</v>
      </c>
      <c r="O69" s="7">
        <v>44927</v>
      </c>
      <c r="P69" s="7">
        <v>44985</v>
      </c>
      <c r="Q69" s="7">
        <v>45012</v>
      </c>
      <c r="R69">
        <v>14828.97</v>
      </c>
      <c r="S69">
        <v>0</v>
      </c>
      <c r="T69" t="s">
        <v>287</v>
      </c>
      <c r="U69" t="s">
        <v>289</v>
      </c>
      <c r="V69" t="s">
        <v>289</v>
      </c>
      <c r="W69" t="s">
        <v>81</v>
      </c>
      <c r="X69" t="s">
        <v>80</v>
      </c>
      <c r="Y69" t="s">
        <v>283</v>
      </c>
    </row>
    <row r="70" spans="1:25" x14ac:dyDescent="0.25">
      <c r="A70" t="s">
        <v>290</v>
      </c>
      <c r="B70">
        <v>2</v>
      </c>
      <c r="C70">
        <v>201</v>
      </c>
      <c r="D70">
        <v>5700</v>
      </c>
      <c r="E70">
        <v>421.81</v>
      </c>
      <c r="F70" t="s">
        <v>291</v>
      </c>
      <c r="G70" t="s">
        <v>78</v>
      </c>
      <c r="H70">
        <v>6</v>
      </c>
      <c r="I70">
        <v>0</v>
      </c>
      <c r="J70">
        <v>5700</v>
      </c>
      <c r="K70">
        <v>0</v>
      </c>
      <c r="L70">
        <v>0</v>
      </c>
      <c r="M70">
        <v>0</v>
      </c>
      <c r="N70" t="s">
        <v>79</v>
      </c>
      <c r="O70" s="7">
        <v>44927</v>
      </c>
      <c r="P70" s="7">
        <v>44985</v>
      </c>
      <c r="Q70" s="7">
        <v>45012</v>
      </c>
      <c r="R70">
        <v>5278.19</v>
      </c>
      <c r="S70">
        <v>0</v>
      </c>
      <c r="T70" t="s">
        <v>290</v>
      </c>
      <c r="U70" t="s">
        <v>292</v>
      </c>
      <c r="V70" t="s">
        <v>292</v>
      </c>
      <c r="W70" t="s">
        <v>81</v>
      </c>
      <c r="X70" t="s">
        <v>82</v>
      </c>
      <c r="Y70" t="s">
        <v>83</v>
      </c>
    </row>
    <row r="71" spans="1:25" x14ac:dyDescent="0.25">
      <c r="A71" t="s">
        <v>293</v>
      </c>
      <c r="B71">
        <v>12</v>
      </c>
      <c r="C71">
        <v>1201</v>
      </c>
      <c r="D71">
        <v>5700</v>
      </c>
      <c r="E71">
        <v>421.81</v>
      </c>
      <c r="F71" t="s">
        <v>294</v>
      </c>
      <c r="G71" t="s">
        <v>98</v>
      </c>
      <c r="H71">
        <v>6</v>
      </c>
      <c r="I71">
        <v>0</v>
      </c>
      <c r="J71">
        <v>5700</v>
      </c>
      <c r="K71">
        <v>0</v>
      </c>
      <c r="L71">
        <v>800</v>
      </c>
      <c r="M71">
        <v>0</v>
      </c>
      <c r="N71" t="s">
        <v>79</v>
      </c>
      <c r="O71" s="7">
        <v>44927</v>
      </c>
      <c r="P71" s="7">
        <v>44985</v>
      </c>
      <c r="Q71" s="7">
        <v>45012</v>
      </c>
      <c r="R71">
        <v>5278.19</v>
      </c>
      <c r="S71">
        <v>0</v>
      </c>
      <c r="T71" t="s">
        <v>293</v>
      </c>
      <c r="U71" t="s">
        <v>295</v>
      </c>
      <c r="V71" t="s">
        <v>295</v>
      </c>
      <c r="W71" t="s">
        <v>81</v>
      </c>
      <c r="X71" t="s">
        <v>80</v>
      </c>
      <c r="Y71" t="s">
        <v>283</v>
      </c>
    </row>
    <row r="72" spans="1:25" x14ac:dyDescent="0.25">
      <c r="A72" t="s">
        <v>296</v>
      </c>
      <c r="B72">
        <v>2</v>
      </c>
      <c r="C72">
        <v>201</v>
      </c>
      <c r="D72">
        <v>202000</v>
      </c>
      <c r="E72">
        <v>33311.379999999997</v>
      </c>
      <c r="F72" t="s">
        <v>297</v>
      </c>
      <c r="G72" t="s">
        <v>78</v>
      </c>
      <c r="H72">
        <v>3</v>
      </c>
      <c r="I72">
        <v>0</v>
      </c>
      <c r="J72">
        <v>202000</v>
      </c>
      <c r="K72">
        <v>0</v>
      </c>
      <c r="L72">
        <v>0</v>
      </c>
      <c r="M72">
        <v>0</v>
      </c>
      <c r="N72" t="s">
        <v>79</v>
      </c>
      <c r="O72" s="7">
        <v>44927</v>
      </c>
      <c r="P72" s="7">
        <v>44985</v>
      </c>
      <c r="Q72" s="7">
        <v>45012</v>
      </c>
      <c r="R72">
        <v>168688.62</v>
      </c>
      <c r="S72">
        <v>0</v>
      </c>
      <c r="T72" t="s">
        <v>296</v>
      </c>
      <c r="U72" t="s">
        <v>298</v>
      </c>
      <c r="V72" t="s">
        <v>298</v>
      </c>
      <c r="W72" t="s">
        <v>81</v>
      </c>
      <c r="X72" t="s">
        <v>82</v>
      </c>
      <c r="Y72" t="s">
        <v>83</v>
      </c>
    </row>
    <row r="73" spans="1:25" x14ac:dyDescent="0.25">
      <c r="A73" t="s">
        <v>299</v>
      </c>
      <c r="B73">
        <v>2</v>
      </c>
      <c r="C73">
        <v>201</v>
      </c>
      <c r="D73">
        <v>202000</v>
      </c>
      <c r="E73">
        <v>33311.379999999997</v>
      </c>
      <c r="F73" t="s">
        <v>297</v>
      </c>
      <c r="G73" t="s">
        <v>78</v>
      </c>
      <c r="H73">
        <v>4</v>
      </c>
      <c r="I73">
        <v>0</v>
      </c>
      <c r="J73">
        <v>202000</v>
      </c>
      <c r="K73">
        <v>0</v>
      </c>
      <c r="L73">
        <v>0</v>
      </c>
      <c r="M73">
        <v>0</v>
      </c>
      <c r="N73" t="s">
        <v>79</v>
      </c>
      <c r="O73" s="7">
        <v>44927</v>
      </c>
      <c r="P73" s="7">
        <v>44985</v>
      </c>
      <c r="Q73" s="7">
        <v>45012</v>
      </c>
      <c r="R73">
        <v>168688.62</v>
      </c>
      <c r="S73">
        <v>0</v>
      </c>
      <c r="T73" t="s">
        <v>299</v>
      </c>
      <c r="U73" t="s">
        <v>300</v>
      </c>
      <c r="V73" t="s">
        <v>300</v>
      </c>
      <c r="W73" t="s">
        <v>81</v>
      </c>
      <c r="X73" t="s">
        <v>82</v>
      </c>
      <c r="Y73" t="s">
        <v>83</v>
      </c>
    </row>
    <row r="74" spans="1:25" x14ac:dyDescent="0.25">
      <c r="A74" t="s">
        <v>301</v>
      </c>
      <c r="B74">
        <v>2</v>
      </c>
      <c r="C74">
        <v>201</v>
      </c>
      <c r="D74">
        <v>202000</v>
      </c>
      <c r="E74">
        <v>33311.379999999997</v>
      </c>
      <c r="F74" t="s">
        <v>297</v>
      </c>
      <c r="G74" t="s">
        <v>78</v>
      </c>
      <c r="H74">
        <v>5</v>
      </c>
      <c r="I74">
        <v>0</v>
      </c>
      <c r="J74">
        <v>202000</v>
      </c>
      <c r="K74">
        <v>0</v>
      </c>
      <c r="L74">
        <v>0</v>
      </c>
      <c r="M74">
        <v>0</v>
      </c>
      <c r="N74" t="s">
        <v>79</v>
      </c>
      <c r="O74" s="7">
        <v>44927</v>
      </c>
      <c r="P74" s="7">
        <v>44985</v>
      </c>
      <c r="Q74" s="7">
        <v>45012</v>
      </c>
      <c r="R74">
        <v>168688.62</v>
      </c>
      <c r="S74">
        <v>0</v>
      </c>
      <c r="T74" t="s">
        <v>301</v>
      </c>
      <c r="U74" t="s">
        <v>302</v>
      </c>
      <c r="V74" t="s">
        <v>302</v>
      </c>
      <c r="W74" t="s">
        <v>81</v>
      </c>
      <c r="X74" t="s">
        <v>82</v>
      </c>
      <c r="Y74" t="s">
        <v>83</v>
      </c>
    </row>
    <row r="75" spans="1:25" x14ac:dyDescent="0.25">
      <c r="A75" t="s">
        <v>303</v>
      </c>
      <c r="B75">
        <v>2</v>
      </c>
      <c r="C75">
        <v>201</v>
      </c>
      <c r="D75">
        <v>202000</v>
      </c>
      <c r="E75">
        <v>33311.379999999997</v>
      </c>
      <c r="F75" t="s">
        <v>304</v>
      </c>
      <c r="G75" t="s">
        <v>98</v>
      </c>
      <c r="H75">
        <v>6</v>
      </c>
      <c r="I75">
        <v>0</v>
      </c>
      <c r="J75">
        <v>202000</v>
      </c>
      <c r="K75">
        <v>0</v>
      </c>
      <c r="L75">
        <v>751</v>
      </c>
      <c r="M75">
        <v>0</v>
      </c>
      <c r="N75" t="s">
        <v>79</v>
      </c>
      <c r="O75" s="7">
        <v>44927</v>
      </c>
      <c r="P75" s="7">
        <v>44985</v>
      </c>
      <c r="Q75" s="7">
        <v>45012</v>
      </c>
      <c r="R75">
        <v>168688.62</v>
      </c>
      <c r="S75">
        <v>0</v>
      </c>
      <c r="T75" t="s">
        <v>303</v>
      </c>
      <c r="U75" t="s">
        <v>305</v>
      </c>
      <c r="V75" t="s">
        <v>305</v>
      </c>
      <c r="W75" t="s">
        <v>81</v>
      </c>
      <c r="X75" t="s">
        <v>80</v>
      </c>
      <c r="Y75" t="s">
        <v>83</v>
      </c>
    </row>
    <row r="76" spans="1:25" x14ac:dyDescent="0.25">
      <c r="A76" t="s">
        <v>306</v>
      </c>
      <c r="B76">
        <v>2</v>
      </c>
      <c r="C76">
        <v>201</v>
      </c>
      <c r="D76">
        <v>1888000</v>
      </c>
      <c r="E76">
        <v>1562587.15</v>
      </c>
      <c r="F76" t="s">
        <v>307</v>
      </c>
      <c r="G76" t="s">
        <v>78</v>
      </c>
      <c r="H76">
        <v>2</v>
      </c>
      <c r="I76">
        <v>0</v>
      </c>
      <c r="J76">
        <v>1888514.26</v>
      </c>
      <c r="K76">
        <v>0</v>
      </c>
      <c r="L76">
        <v>0</v>
      </c>
      <c r="M76">
        <v>0</v>
      </c>
      <c r="N76" t="s">
        <v>79</v>
      </c>
      <c r="O76" s="7">
        <v>44927</v>
      </c>
      <c r="P76" s="7">
        <v>44985</v>
      </c>
      <c r="Q76" s="7">
        <v>45012</v>
      </c>
      <c r="R76">
        <v>325927.11</v>
      </c>
      <c r="S76">
        <v>514.26</v>
      </c>
      <c r="T76" t="s">
        <v>306</v>
      </c>
      <c r="U76" t="s">
        <v>308</v>
      </c>
      <c r="V76" t="s">
        <v>308</v>
      </c>
      <c r="W76" t="s">
        <v>81</v>
      </c>
      <c r="X76" t="s">
        <v>82</v>
      </c>
      <c r="Y76" t="s">
        <v>83</v>
      </c>
    </row>
    <row r="77" spans="1:25" x14ac:dyDescent="0.25">
      <c r="A77" t="s">
        <v>309</v>
      </c>
      <c r="B77">
        <v>2</v>
      </c>
      <c r="C77">
        <v>201</v>
      </c>
      <c r="D77">
        <v>245000</v>
      </c>
      <c r="E77">
        <v>41029</v>
      </c>
      <c r="F77" t="s">
        <v>310</v>
      </c>
      <c r="G77" t="s">
        <v>78</v>
      </c>
      <c r="H77">
        <v>3</v>
      </c>
      <c r="I77">
        <v>0</v>
      </c>
      <c r="J77">
        <v>245000</v>
      </c>
      <c r="K77">
        <v>0</v>
      </c>
      <c r="L77">
        <v>0</v>
      </c>
      <c r="M77">
        <v>0</v>
      </c>
      <c r="N77" t="s">
        <v>79</v>
      </c>
      <c r="O77" s="7">
        <v>44927</v>
      </c>
      <c r="P77" s="7">
        <v>44985</v>
      </c>
      <c r="Q77" s="7">
        <v>45012</v>
      </c>
      <c r="R77">
        <v>203971</v>
      </c>
      <c r="S77">
        <v>0</v>
      </c>
      <c r="T77" t="s">
        <v>309</v>
      </c>
      <c r="U77" t="s">
        <v>311</v>
      </c>
      <c r="V77" t="s">
        <v>311</v>
      </c>
      <c r="W77" t="s">
        <v>81</v>
      </c>
      <c r="X77" t="s">
        <v>82</v>
      </c>
      <c r="Y77" t="s">
        <v>83</v>
      </c>
    </row>
    <row r="78" spans="1:25" x14ac:dyDescent="0.25">
      <c r="A78" t="s">
        <v>312</v>
      </c>
      <c r="B78">
        <v>2</v>
      </c>
      <c r="C78">
        <v>201</v>
      </c>
      <c r="D78">
        <v>245000</v>
      </c>
      <c r="E78">
        <v>41029</v>
      </c>
      <c r="F78" t="s">
        <v>310</v>
      </c>
      <c r="G78" t="s">
        <v>78</v>
      </c>
      <c r="H78">
        <v>4</v>
      </c>
      <c r="I78">
        <v>0</v>
      </c>
      <c r="J78">
        <v>245000</v>
      </c>
      <c r="K78">
        <v>0</v>
      </c>
      <c r="L78">
        <v>0</v>
      </c>
      <c r="M78">
        <v>0</v>
      </c>
      <c r="N78" t="s">
        <v>79</v>
      </c>
      <c r="O78" s="7">
        <v>44927</v>
      </c>
      <c r="P78" s="7">
        <v>44985</v>
      </c>
      <c r="Q78" s="7">
        <v>45012</v>
      </c>
      <c r="R78">
        <v>203971</v>
      </c>
      <c r="S78">
        <v>0</v>
      </c>
      <c r="T78" t="s">
        <v>312</v>
      </c>
      <c r="U78" t="s">
        <v>313</v>
      </c>
      <c r="V78" t="s">
        <v>313</v>
      </c>
      <c r="W78" t="s">
        <v>81</v>
      </c>
      <c r="X78" t="s">
        <v>82</v>
      </c>
      <c r="Y78" t="s">
        <v>83</v>
      </c>
    </row>
    <row r="79" spans="1:25" x14ac:dyDescent="0.25">
      <c r="A79" t="s">
        <v>314</v>
      </c>
      <c r="B79">
        <v>2</v>
      </c>
      <c r="C79">
        <v>201</v>
      </c>
      <c r="D79">
        <v>245000</v>
      </c>
      <c r="E79">
        <v>41029</v>
      </c>
      <c r="F79" t="s">
        <v>315</v>
      </c>
      <c r="G79" t="s">
        <v>78</v>
      </c>
      <c r="H79">
        <v>5</v>
      </c>
      <c r="I79">
        <v>0</v>
      </c>
      <c r="J79">
        <v>245000</v>
      </c>
      <c r="K79">
        <v>0</v>
      </c>
      <c r="L79">
        <v>0</v>
      </c>
      <c r="M79">
        <v>0</v>
      </c>
      <c r="N79" t="s">
        <v>79</v>
      </c>
      <c r="O79" s="7">
        <v>44927</v>
      </c>
      <c r="P79" s="7">
        <v>44985</v>
      </c>
      <c r="Q79" s="7">
        <v>45012</v>
      </c>
      <c r="R79">
        <v>203971</v>
      </c>
      <c r="S79">
        <v>0</v>
      </c>
      <c r="T79" t="s">
        <v>314</v>
      </c>
      <c r="U79" t="s">
        <v>316</v>
      </c>
      <c r="V79" t="s">
        <v>316</v>
      </c>
      <c r="W79" t="s">
        <v>81</v>
      </c>
      <c r="X79" t="s">
        <v>82</v>
      </c>
      <c r="Y79" t="s">
        <v>83</v>
      </c>
    </row>
    <row r="80" spans="1:25" x14ac:dyDescent="0.25">
      <c r="A80" t="s">
        <v>317</v>
      </c>
      <c r="B80">
        <v>2</v>
      </c>
      <c r="C80">
        <v>201</v>
      </c>
      <c r="D80">
        <v>245000</v>
      </c>
      <c r="E80">
        <v>41029</v>
      </c>
      <c r="F80" t="s">
        <v>318</v>
      </c>
      <c r="G80" t="s">
        <v>78</v>
      </c>
      <c r="H80">
        <v>6</v>
      </c>
      <c r="I80">
        <v>0</v>
      </c>
      <c r="J80">
        <v>245000</v>
      </c>
      <c r="K80">
        <v>0</v>
      </c>
      <c r="L80">
        <v>0</v>
      </c>
      <c r="M80">
        <v>0</v>
      </c>
      <c r="N80" t="s">
        <v>79</v>
      </c>
      <c r="O80" s="7">
        <v>44927</v>
      </c>
      <c r="P80" s="7">
        <v>44985</v>
      </c>
      <c r="Q80" s="7">
        <v>45012</v>
      </c>
      <c r="R80">
        <v>203971</v>
      </c>
      <c r="S80">
        <v>0</v>
      </c>
      <c r="T80" t="s">
        <v>317</v>
      </c>
      <c r="U80" t="s">
        <v>319</v>
      </c>
      <c r="V80" t="s">
        <v>319</v>
      </c>
      <c r="W80" t="s">
        <v>81</v>
      </c>
      <c r="X80" t="s">
        <v>82</v>
      </c>
      <c r="Y80" t="s">
        <v>83</v>
      </c>
    </row>
    <row r="81" spans="1:25" x14ac:dyDescent="0.25">
      <c r="A81" t="s">
        <v>320</v>
      </c>
      <c r="B81">
        <v>2</v>
      </c>
      <c r="C81">
        <v>201</v>
      </c>
      <c r="D81">
        <v>245000</v>
      </c>
      <c r="E81">
        <v>41029</v>
      </c>
      <c r="F81" t="s">
        <v>321</v>
      </c>
      <c r="G81" t="s">
        <v>98</v>
      </c>
      <c r="H81">
        <v>6</v>
      </c>
      <c r="I81">
        <v>0</v>
      </c>
      <c r="J81">
        <v>245000</v>
      </c>
      <c r="K81">
        <v>0</v>
      </c>
      <c r="L81">
        <v>501</v>
      </c>
      <c r="M81">
        <v>0</v>
      </c>
      <c r="N81" t="s">
        <v>79</v>
      </c>
      <c r="O81" s="7">
        <v>44927</v>
      </c>
      <c r="P81" s="7">
        <v>44985</v>
      </c>
      <c r="Q81" s="7">
        <v>45012</v>
      </c>
      <c r="R81">
        <v>203971</v>
      </c>
      <c r="S81">
        <v>0</v>
      </c>
      <c r="T81" t="s">
        <v>320</v>
      </c>
      <c r="U81" t="s">
        <v>322</v>
      </c>
      <c r="V81" t="s">
        <v>322</v>
      </c>
      <c r="W81" t="s">
        <v>81</v>
      </c>
      <c r="X81" t="s">
        <v>80</v>
      </c>
      <c r="Y81" t="s">
        <v>83</v>
      </c>
    </row>
    <row r="82" spans="1:25" x14ac:dyDescent="0.25">
      <c r="A82" t="s">
        <v>323</v>
      </c>
      <c r="B82">
        <v>2</v>
      </c>
      <c r="C82">
        <v>201</v>
      </c>
      <c r="D82">
        <v>1643000</v>
      </c>
      <c r="E82">
        <v>881558.15</v>
      </c>
      <c r="F82" t="s">
        <v>324</v>
      </c>
      <c r="G82" t="s">
        <v>78</v>
      </c>
      <c r="H82">
        <v>3</v>
      </c>
      <c r="I82">
        <v>0</v>
      </c>
      <c r="J82">
        <v>1643514.26</v>
      </c>
      <c r="K82">
        <v>0</v>
      </c>
      <c r="L82">
        <v>0</v>
      </c>
      <c r="M82">
        <v>0</v>
      </c>
      <c r="N82" t="s">
        <v>79</v>
      </c>
      <c r="O82" s="7">
        <v>44927</v>
      </c>
      <c r="P82" s="7">
        <v>44985</v>
      </c>
      <c r="Q82" s="7">
        <v>45012</v>
      </c>
      <c r="R82">
        <v>761956.11</v>
      </c>
      <c r="S82">
        <v>514.26</v>
      </c>
      <c r="T82" t="s">
        <v>323</v>
      </c>
      <c r="U82" t="s">
        <v>325</v>
      </c>
      <c r="V82" t="s">
        <v>325</v>
      </c>
      <c r="W82" t="s">
        <v>81</v>
      </c>
      <c r="X82" t="s">
        <v>82</v>
      </c>
      <c r="Y82" t="s">
        <v>83</v>
      </c>
    </row>
    <row r="83" spans="1:25" x14ac:dyDescent="0.25">
      <c r="A83" t="s">
        <v>326</v>
      </c>
      <c r="B83">
        <v>2</v>
      </c>
      <c r="C83">
        <v>201</v>
      </c>
      <c r="D83">
        <v>1643000</v>
      </c>
      <c r="E83">
        <v>881558.15</v>
      </c>
      <c r="F83" t="s">
        <v>327</v>
      </c>
      <c r="G83" t="s">
        <v>78</v>
      </c>
      <c r="H83">
        <v>4</v>
      </c>
      <c r="I83">
        <v>0</v>
      </c>
      <c r="J83">
        <v>1643514.26</v>
      </c>
      <c r="K83">
        <v>0</v>
      </c>
      <c r="L83">
        <v>0</v>
      </c>
      <c r="M83">
        <v>0</v>
      </c>
      <c r="N83" t="s">
        <v>79</v>
      </c>
      <c r="O83" s="7">
        <v>44927</v>
      </c>
      <c r="P83" s="7">
        <v>44985</v>
      </c>
      <c r="Q83" s="7">
        <v>45012</v>
      </c>
      <c r="R83">
        <v>761956.11</v>
      </c>
      <c r="S83">
        <v>514.26</v>
      </c>
      <c r="T83" t="s">
        <v>326</v>
      </c>
      <c r="U83" t="s">
        <v>328</v>
      </c>
      <c r="V83" t="s">
        <v>328</v>
      </c>
      <c r="W83" t="s">
        <v>81</v>
      </c>
      <c r="X83" t="s">
        <v>82</v>
      </c>
      <c r="Y83" t="s">
        <v>83</v>
      </c>
    </row>
    <row r="84" spans="1:25" x14ac:dyDescent="0.25">
      <c r="A84" t="s">
        <v>329</v>
      </c>
      <c r="B84">
        <v>2</v>
      </c>
      <c r="C84">
        <v>201</v>
      </c>
      <c r="D84">
        <v>210000</v>
      </c>
      <c r="E84">
        <v>154133.75</v>
      </c>
      <c r="F84" t="s">
        <v>330</v>
      </c>
      <c r="G84" t="s">
        <v>78</v>
      </c>
      <c r="H84">
        <v>5</v>
      </c>
      <c r="I84">
        <v>0</v>
      </c>
      <c r="J84">
        <v>210514.26</v>
      </c>
      <c r="K84">
        <v>0</v>
      </c>
      <c r="L84">
        <v>0</v>
      </c>
      <c r="M84">
        <v>0</v>
      </c>
      <c r="N84" t="s">
        <v>79</v>
      </c>
      <c r="O84" s="7">
        <v>44927</v>
      </c>
      <c r="P84" s="7">
        <v>44985</v>
      </c>
      <c r="Q84" s="7">
        <v>45012</v>
      </c>
      <c r="R84">
        <v>56380.51</v>
      </c>
      <c r="S84">
        <v>514.26</v>
      </c>
      <c r="T84" t="s">
        <v>329</v>
      </c>
      <c r="U84" t="s">
        <v>331</v>
      </c>
      <c r="V84" t="s">
        <v>331</v>
      </c>
      <c r="W84" t="s">
        <v>81</v>
      </c>
      <c r="X84" t="s">
        <v>82</v>
      </c>
      <c r="Y84" t="s">
        <v>83</v>
      </c>
    </row>
    <row r="85" spans="1:25" x14ac:dyDescent="0.25">
      <c r="A85" t="s">
        <v>332</v>
      </c>
      <c r="B85">
        <v>2</v>
      </c>
      <c r="C85">
        <v>201</v>
      </c>
      <c r="D85">
        <v>210000</v>
      </c>
      <c r="E85">
        <v>154133.75</v>
      </c>
      <c r="F85" t="s">
        <v>333</v>
      </c>
      <c r="G85" t="s">
        <v>78</v>
      </c>
      <c r="H85">
        <v>6</v>
      </c>
      <c r="I85">
        <v>0</v>
      </c>
      <c r="J85">
        <v>210514.26</v>
      </c>
      <c r="K85">
        <v>0</v>
      </c>
      <c r="L85">
        <v>0</v>
      </c>
      <c r="M85">
        <v>0</v>
      </c>
      <c r="N85" t="s">
        <v>79</v>
      </c>
      <c r="O85" s="7">
        <v>44927</v>
      </c>
      <c r="P85" s="7">
        <v>44985</v>
      </c>
      <c r="Q85" s="7">
        <v>45012</v>
      </c>
      <c r="R85">
        <v>56380.51</v>
      </c>
      <c r="S85">
        <v>514.26</v>
      </c>
      <c r="T85" t="s">
        <v>332</v>
      </c>
      <c r="U85" t="s">
        <v>334</v>
      </c>
      <c r="V85" t="s">
        <v>334</v>
      </c>
      <c r="W85" t="s">
        <v>81</v>
      </c>
      <c r="X85" t="s">
        <v>80</v>
      </c>
      <c r="Y85" t="s">
        <v>83</v>
      </c>
    </row>
    <row r="86" spans="1:25" x14ac:dyDescent="0.25">
      <c r="A86" t="s">
        <v>335</v>
      </c>
      <c r="B86">
        <v>2</v>
      </c>
      <c r="C86">
        <v>201</v>
      </c>
      <c r="D86">
        <v>15000</v>
      </c>
      <c r="E86">
        <v>44436.03</v>
      </c>
      <c r="F86" t="s">
        <v>336</v>
      </c>
      <c r="G86" t="s">
        <v>78</v>
      </c>
      <c r="H86">
        <v>7</v>
      </c>
      <c r="I86">
        <v>0</v>
      </c>
      <c r="J86">
        <v>15514.26</v>
      </c>
      <c r="K86">
        <v>0</v>
      </c>
      <c r="L86">
        <v>0</v>
      </c>
      <c r="M86">
        <v>0</v>
      </c>
      <c r="N86" t="s">
        <v>79</v>
      </c>
      <c r="O86" s="7">
        <v>44927</v>
      </c>
      <c r="P86" s="7">
        <v>44985</v>
      </c>
      <c r="Q86" s="7">
        <v>45012</v>
      </c>
      <c r="R86">
        <v>-28921.77</v>
      </c>
      <c r="S86">
        <v>514.26</v>
      </c>
      <c r="T86" t="s">
        <v>335</v>
      </c>
      <c r="U86" t="s">
        <v>337</v>
      </c>
      <c r="V86" t="s">
        <v>337</v>
      </c>
      <c r="W86" t="s">
        <v>81</v>
      </c>
      <c r="X86" t="s">
        <v>80</v>
      </c>
      <c r="Y86" t="s">
        <v>83</v>
      </c>
    </row>
    <row r="87" spans="1:25" x14ac:dyDescent="0.25">
      <c r="A87" t="s">
        <v>338</v>
      </c>
      <c r="B87">
        <v>2</v>
      </c>
      <c r="C87">
        <v>201</v>
      </c>
      <c r="D87">
        <v>15000</v>
      </c>
      <c r="E87">
        <v>5105.9399999999996</v>
      </c>
      <c r="F87" t="s">
        <v>339</v>
      </c>
      <c r="G87" t="s">
        <v>78</v>
      </c>
      <c r="H87">
        <v>8</v>
      </c>
      <c r="I87">
        <v>0</v>
      </c>
      <c r="J87">
        <v>15000</v>
      </c>
      <c r="K87">
        <v>0</v>
      </c>
      <c r="L87">
        <v>0</v>
      </c>
      <c r="M87">
        <v>0</v>
      </c>
      <c r="N87" t="s">
        <v>79</v>
      </c>
      <c r="O87" s="7">
        <v>44927</v>
      </c>
      <c r="P87" s="7">
        <v>44985</v>
      </c>
      <c r="Q87" s="7">
        <v>45012</v>
      </c>
      <c r="R87">
        <v>9894.06</v>
      </c>
      <c r="S87">
        <v>0</v>
      </c>
      <c r="T87" t="s">
        <v>338</v>
      </c>
      <c r="U87" t="s">
        <v>340</v>
      </c>
      <c r="V87" t="s">
        <v>340</v>
      </c>
      <c r="W87" t="s">
        <v>81</v>
      </c>
      <c r="X87" t="s">
        <v>80</v>
      </c>
      <c r="Y87" t="s">
        <v>83</v>
      </c>
    </row>
    <row r="88" spans="1:25" x14ac:dyDescent="0.25">
      <c r="A88" t="s">
        <v>341</v>
      </c>
      <c r="B88">
        <v>2</v>
      </c>
      <c r="C88">
        <v>201</v>
      </c>
      <c r="D88">
        <v>15000</v>
      </c>
      <c r="E88">
        <v>5105.9399999999996</v>
      </c>
      <c r="F88" t="s">
        <v>342</v>
      </c>
      <c r="G88" t="s">
        <v>98</v>
      </c>
      <c r="H88">
        <v>8</v>
      </c>
      <c r="I88">
        <v>0</v>
      </c>
      <c r="J88">
        <v>15000</v>
      </c>
      <c r="K88">
        <v>0</v>
      </c>
      <c r="L88">
        <v>540</v>
      </c>
      <c r="M88">
        <v>0</v>
      </c>
      <c r="N88" t="s">
        <v>79</v>
      </c>
      <c r="O88" s="7">
        <v>44927</v>
      </c>
      <c r="P88" s="7">
        <v>44985</v>
      </c>
      <c r="Q88" s="7">
        <v>45012</v>
      </c>
      <c r="R88">
        <v>9894.06</v>
      </c>
      <c r="S88">
        <v>0</v>
      </c>
      <c r="T88" t="s">
        <v>341</v>
      </c>
      <c r="U88" t="s">
        <v>343</v>
      </c>
      <c r="V88" t="s">
        <v>343</v>
      </c>
      <c r="W88" t="s">
        <v>81</v>
      </c>
      <c r="X88" t="s">
        <v>80</v>
      </c>
      <c r="Y88" t="s">
        <v>83</v>
      </c>
    </row>
    <row r="89" spans="1:25" x14ac:dyDescent="0.25">
      <c r="A89" t="s">
        <v>344</v>
      </c>
      <c r="B89">
        <v>2</v>
      </c>
      <c r="C89">
        <v>201</v>
      </c>
      <c r="E89">
        <v>8076.99</v>
      </c>
      <c r="F89" t="s">
        <v>345</v>
      </c>
      <c r="G89" t="s">
        <v>78</v>
      </c>
      <c r="H89">
        <v>8</v>
      </c>
      <c r="I89">
        <v>0</v>
      </c>
      <c r="J89">
        <v>514.26</v>
      </c>
      <c r="K89">
        <v>0</v>
      </c>
      <c r="L89">
        <v>0</v>
      </c>
      <c r="M89">
        <v>0</v>
      </c>
      <c r="N89" t="s">
        <v>79</v>
      </c>
      <c r="O89" s="7">
        <v>44927</v>
      </c>
      <c r="P89" s="7">
        <v>44985</v>
      </c>
      <c r="Q89" s="7">
        <v>45012</v>
      </c>
      <c r="R89">
        <v>-7562.73</v>
      </c>
      <c r="S89">
        <v>514.26</v>
      </c>
      <c r="T89" t="s">
        <v>344</v>
      </c>
      <c r="U89" t="s">
        <v>346</v>
      </c>
      <c r="V89" t="s">
        <v>346</v>
      </c>
      <c r="W89" t="s">
        <v>81</v>
      </c>
      <c r="X89" t="s">
        <v>80</v>
      </c>
      <c r="Y89" t="s">
        <v>83</v>
      </c>
    </row>
    <row r="90" spans="1:25" x14ac:dyDescent="0.25">
      <c r="A90" t="s">
        <v>347</v>
      </c>
      <c r="B90">
        <v>2</v>
      </c>
      <c r="C90">
        <v>201</v>
      </c>
      <c r="E90">
        <v>858.4</v>
      </c>
      <c r="F90" t="s">
        <v>348</v>
      </c>
      <c r="G90" t="s">
        <v>98</v>
      </c>
      <c r="H90">
        <v>8</v>
      </c>
      <c r="I90">
        <v>0</v>
      </c>
      <c r="K90">
        <v>0</v>
      </c>
      <c r="L90">
        <v>600</v>
      </c>
      <c r="M90">
        <v>0</v>
      </c>
      <c r="N90" t="s">
        <v>79</v>
      </c>
      <c r="O90" s="7">
        <v>44927</v>
      </c>
      <c r="P90" s="7">
        <v>44985</v>
      </c>
      <c r="Q90" s="7">
        <v>45012</v>
      </c>
      <c r="R90">
        <v>-858.4</v>
      </c>
      <c r="S90">
        <v>0</v>
      </c>
      <c r="T90" t="s">
        <v>347</v>
      </c>
      <c r="U90" t="s">
        <v>349</v>
      </c>
      <c r="V90" t="s">
        <v>349</v>
      </c>
      <c r="W90" t="s">
        <v>81</v>
      </c>
      <c r="X90" t="s">
        <v>80</v>
      </c>
      <c r="Y90" t="s">
        <v>83</v>
      </c>
    </row>
    <row r="91" spans="1:25" x14ac:dyDescent="0.25">
      <c r="A91" t="s">
        <v>350</v>
      </c>
      <c r="B91">
        <v>2</v>
      </c>
      <c r="C91">
        <v>201</v>
      </c>
      <c r="E91">
        <v>50.64</v>
      </c>
      <c r="F91" t="s">
        <v>351</v>
      </c>
      <c r="G91" t="s">
        <v>98</v>
      </c>
      <c r="H91">
        <v>8</v>
      </c>
      <c r="I91">
        <v>0</v>
      </c>
      <c r="K91">
        <v>0</v>
      </c>
      <c r="L91">
        <v>600</v>
      </c>
      <c r="M91">
        <v>0</v>
      </c>
      <c r="N91" t="s">
        <v>79</v>
      </c>
      <c r="O91" s="7">
        <v>44927</v>
      </c>
      <c r="P91" s="7">
        <v>44985</v>
      </c>
      <c r="Q91" s="7">
        <v>45012</v>
      </c>
      <c r="R91">
        <v>-50.64</v>
      </c>
      <c r="S91">
        <v>0</v>
      </c>
      <c r="T91" t="s">
        <v>350</v>
      </c>
      <c r="U91" t="s">
        <v>352</v>
      </c>
      <c r="V91" t="s">
        <v>352</v>
      </c>
      <c r="W91" t="s">
        <v>81</v>
      </c>
      <c r="X91" t="s">
        <v>80</v>
      </c>
      <c r="Y91" t="s">
        <v>83</v>
      </c>
    </row>
    <row r="92" spans="1:25" x14ac:dyDescent="0.25">
      <c r="A92" t="s">
        <v>353</v>
      </c>
      <c r="B92">
        <v>2</v>
      </c>
      <c r="C92">
        <v>201</v>
      </c>
      <c r="E92">
        <v>20.94</v>
      </c>
      <c r="F92" t="s">
        <v>354</v>
      </c>
      <c r="G92" t="s">
        <v>98</v>
      </c>
      <c r="H92">
        <v>8</v>
      </c>
      <c r="I92">
        <v>0</v>
      </c>
      <c r="K92">
        <v>0</v>
      </c>
      <c r="L92">
        <v>621</v>
      </c>
      <c r="M92">
        <v>0</v>
      </c>
      <c r="N92" t="s">
        <v>79</v>
      </c>
      <c r="O92" s="7">
        <v>44927</v>
      </c>
      <c r="P92" s="7">
        <v>44985</v>
      </c>
      <c r="Q92" s="7">
        <v>45012</v>
      </c>
      <c r="R92">
        <v>-20.94</v>
      </c>
      <c r="S92">
        <v>0</v>
      </c>
      <c r="T92" t="s">
        <v>353</v>
      </c>
      <c r="U92" t="s">
        <v>355</v>
      </c>
      <c r="V92" t="s">
        <v>355</v>
      </c>
      <c r="W92" t="s">
        <v>81</v>
      </c>
      <c r="X92" t="s">
        <v>80</v>
      </c>
      <c r="Y92" t="s">
        <v>83</v>
      </c>
    </row>
    <row r="93" spans="1:25" x14ac:dyDescent="0.25">
      <c r="A93" t="s">
        <v>356</v>
      </c>
      <c r="B93">
        <v>2</v>
      </c>
      <c r="C93">
        <v>201</v>
      </c>
      <c r="E93">
        <v>1155.94</v>
      </c>
      <c r="F93" t="s">
        <v>357</v>
      </c>
      <c r="G93" t="s">
        <v>98</v>
      </c>
      <c r="H93">
        <v>8</v>
      </c>
      <c r="I93">
        <v>0</v>
      </c>
      <c r="K93">
        <v>0</v>
      </c>
      <c r="L93">
        <v>600</v>
      </c>
      <c r="M93">
        <v>0</v>
      </c>
      <c r="N93" t="s">
        <v>79</v>
      </c>
      <c r="O93" s="7">
        <v>44927</v>
      </c>
      <c r="P93" s="7">
        <v>44985</v>
      </c>
      <c r="Q93" s="7">
        <v>45012</v>
      </c>
      <c r="R93">
        <v>-1155.94</v>
      </c>
      <c r="S93">
        <v>0</v>
      </c>
      <c r="T93" t="s">
        <v>356</v>
      </c>
      <c r="U93" t="s">
        <v>358</v>
      </c>
      <c r="V93" t="s">
        <v>358</v>
      </c>
      <c r="W93" t="s">
        <v>81</v>
      </c>
      <c r="X93" t="s">
        <v>80</v>
      </c>
      <c r="Y93" t="s">
        <v>83</v>
      </c>
    </row>
    <row r="94" spans="1:25" x14ac:dyDescent="0.25">
      <c r="A94" t="s">
        <v>359</v>
      </c>
      <c r="B94">
        <v>2</v>
      </c>
      <c r="C94">
        <v>201</v>
      </c>
      <c r="E94">
        <v>127.79</v>
      </c>
      <c r="F94" t="s">
        <v>360</v>
      </c>
      <c r="G94" t="s">
        <v>98</v>
      </c>
      <c r="H94">
        <v>8</v>
      </c>
      <c r="I94">
        <v>0</v>
      </c>
      <c r="K94">
        <v>0</v>
      </c>
      <c r="L94">
        <v>601</v>
      </c>
      <c r="M94">
        <v>0</v>
      </c>
      <c r="N94" t="s">
        <v>79</v>
      </c>
      <c r="O94" s="7">
        <v>44927</v>
      </c>
      <c r="P94" s="7">
        <v>44985</v>
      </c>
      <c r="Q94" s="7">
        <v>45012</v>
      </c>
      <c r="R94">
        <v>-127.79</v>
      </c>
      <c r="S94">
        <v>0</v>
      </c>
      <c r="T94" t="s">
        <v>359</v>
      </c>
      <c r="U94" t="s">
        <v>361</v>
      </c>
      <c r="V94" t="s">
        <v>361</v>
      </c>
      <c r="W94" t="s">
        <v>81</v>
      </c>
      <c r="X94" t="s">
        <v>80</v>
      </c>
      <c r="Y94" t="s">
        <v>83</v>
      </c>
    </row>
    <row r="95" spans="1:25" x14ac:dyDescent="0.25">
      <c r="A95" t="s">
        <v>362</v>
      </c>
      <c r="B95">
        <v>2</v>
      </c>
      <c r="C95">
        <v>201</v>
      </c>
      <c r="E95">
        <v>164.81</v>
      </c>
      <c r="F95" t="s">
        <v>363</v>
      </c>
      <c r="G95" t="s">
        <v>98</v>
      </c>
      <c r="H95">
        <v>8</v>
      </c>
      <c r="I95">
        <v>0</v>
      </c>
      <c r="K95">
        <v>0</v>
      </c>
      <c r="L95">
        <v>621</v>
      </c>
      <c r="M95">
        <v>0</v>
      </c>
      <c r="N95" t="s">
        <v>79</v>
      </c>
      <c r="O95" s="7">
        <v>44927</v>
      </c>
      <c r="P95" s="7">
        <v>44985</v>
      </c>
      <c r="Q95" s="7">
        <v>45012</v>
      </c>
      <c r="R95">
        <v>-164.81</v>
      </c>
      <c r="S95">
        <v>0</v>
      </c>
      <c r="T95" t="s">
        <v>362</v>
      </c>
      <c r="U95" t="s">
        <v>364</v>
      </c>
      <c r="V95" t="s">
        <v>364</v>
      </c>
      <c r="W95" t="s">
        <v>81</v>
      </c>
      <c r="X95" t="s">
        <v>80</v>
      </c>
      <c r="Y95" t="s">
        <v>83</v>
      </c>
    </row>
    <row r="96" spans="1:25" x14ac:dyDescent="0.25">
      <c r="A96" t="s">
        <v>365</v>
      </c>
      <c r="B96">
        <v>2</v>
      </c>
      <c r="C96">
        <v>201</v>
      </c>
      <c r="E96">
        <v>161.71</v>
      </c>
      <c r="F96" t="s">
        <v>366</v>
      </c>
      <c r="G96" t="s">
        <v>98</v>
      </c>
      <c r="H96">
        <v>8</v>
      </c>
      <c r="I96">
        <v>0</v>
      </c>
      <c r="K96">
        <v>0</v>
      </c>
      <c r="L96">
        <v>601</v>
      </c>
      <c r="M96">
        <v>0</v>
      </c>
      <c r="N96" t="s">
        <v>79</v>
      </c>
      <c r="O96" s="7">
        <v>44927</v>
      </c>
      <c r="P96" s="7">
        <v>44985</v>
      </c>
      <c r="Q96" s="7">
        <v>45012</v>
      </c>
      <c r="R96">
        <v>-161.71</v>
      </c>
      <c r="S96">
        <v>0</v>
      </c>
      <c r="T96" t="s">
        <v>365</v>
      </c>
      <c r="U96" t="s">
        <v>367</v>
      </c>
      <c r="V96" t="s">
        <v>367</v>
      </c>
      <c r="W96" t="s">
        <v>81</v>
      </c>
      <c r="X96" t="s">
        <v>80</v>
      </c>
      <c r="Y96" t="s">
        <v>83</v>
      </c>
    </row>
    <row r="97" spans="1:25" x14ac:dyDescent="0.25">
      <c r="A97" t="s">
        <v>368</v>
      </c>
      <c r="B97">
        <v>2</v>
      </c>
      <c r="C97">
        <v>201</v>
      </c>
      <c r="E97">
        <v>599.82000000000005</v>
      </c>
      <c r="F97" t="s">
        <v>369</v>
      </c>
      <c r="G97" t="s">
        <v>98</v>
      </c>
      <c r="H97">
        <v>8</v>
      </c>
      <c r="I97">
        <v>0</v>
      </c>
      <c r="K97">
        <v>0</v>
      </c>
      <c r="L97">
        <v>601</v>
      </c>
      <c r="M97">
        <v>0</v>
      </c>
      <c r="N97" t="s">
        <v>79</v>
      </c>
      <c r="O97" s="7">
        <v>44927</v>
      </c>
      <c r="P97" s="7">
        <v>44985</v>
      </c>
      <c r="Q97" s="7">
        <v>45012</v>
      </c>
      <c r="R97">
        <v>-599.82000000000005</v>
      </c>
      <c r="S97">
        <v>0</v>
      </c>
      <c r="T97" t="s">
        <v>368</v>
      </c>
      <c r="U97" t="s">
        <v>370</v>
      </c>
      <c r="V97" t="s">
        <v>370</v>
      </c>
      <c r="W97" t="s">
        <v>81</v>
      </c>
      <c r="X97" t="s">
        <v>80</v>
      </c>
      <c r="Y97" t="s">
        <v>83</v>
      </c>
    </row>
    <row r="98" spans="1:25" x14ac:dyDescent="0.25">
      <c r="A98" t="s">
        <v>371</v>
      </c>
      <c r="B98">
        <v>2</v>
      </c>
      <c r="C98">
        <v>201</v>
      </c>
      <c r="E98">
        <v>229.97</v>
      </c>
      <c r="F98" t="s">
        <v>372</v>
      </c>
      <c r="G98" t="s">
        <v>98</v>
      </c>
      <c r="H98">
        <v>8</v>
      </c>
      <c r="I98">
        <v>0</v>
      </c>
      <c r="K98">
        <v>0</v>
      </c>
      <c r="L98">
        <v>602</v>
      </c>
      <c r="M98">
        <v>0</v>
      </c>
      <c r="N98" t="s">
        <v>79</v>
      </c>
      <c r="O98" s="7">
        <v>44927</v>
      </c>
      <c r="P98" s="7">
        <v>44985</v>
      </c>
      <c r="Q98" s="7">
        <v>45012</v>
      </c>
      <c r="R98">
        <v>-229.97</v>
      </c>
      <c r="S98">
        <v>0</v>
      </c>
      <c r="T98" t="s">
        <v>371</v>
      </c>
      <c r="U98" t="s">
        <v>373</v>
      </c>
      <c r="V98" t="s">
        <v>373</v>
      </c>
      <c r="W98" t="s">
        <v>81</v>
      </c>
      <c r="X98" t="s">
        <v>80</v>
      </c>
      <c r="Y98" t="s">
        <v>83</v>
      </c>
    </row>
    <row r="99" spans="1:25" x14ac:dyDescent="0.25">
      <c r="A99" t="s">
        <v>374</v>
      </c>
      <c r="B99">
        <v>2</v>
      </c>
      <c r="C99">
        <v>201</v>
      </c>
      <c r="E99">
        <v>321.77</v>
      </c>
      <c r="F99" t="s">
        <v>375</v>
      </c>
      <c r="G99" t="s">
        <v>98</v>
      </c>
      <c r="H99">
        <v>8</v>
      </c>
      <c r="I99">
        <v>0</v>
      </c>
      <c r="K99">
        <v>0</v>
      </c>
      <c r="L99">
        <v>602</v>
      </c>
      <c r="M99">
        <v>0</v>
      </c>
      <c r="N99" t="s">
        <v>79</v>
      </c>
      <c r="O99" s="7">
        <v>44927</v>
      </c>
      <c r="P99" s="7">
        <v>44985</v>
      </c>
      <c r="Q99" s="7">
        <v>45012</v>
      </c>
      <c r="R99">
        <v>-321.77</v>
      </c>
      <c r="S99">
        <v>0</v>
      </c>
      <c r="T99" t="s">
        <v>374</v>
      </c>
      <c r="U99" t="s">
        <v>376</v>
      </c>
      <c r="V99" t="s">
        <v>376</v>
      </c>
      <c r="W99" t="s">
        <v>81</v>
      </c>
      <c r="X99" t="s">
        <v>80</v>
      </c>
      <c r="Y99" t="s">
        <v>83</v>
      </c>
    </row>
    <row r="100" spans="1:25" x14ac:dyDescent="0.25">
      <c r="A100" t="s">
        <v>377</v>
      </c>
      <c r="B100">
        <v>2</v>
      </c>
      <c r="C100">
        <v>201</v>
      </c>
      <c r="E100">
        <v>127.42</v>
      </c>
      <c r="F100" t="s">
        <v>378</v>
      </c>
      <c r="G100" t="s">
        <v>98</v>
      </c>
      <c r="H100">
        <v>8</v>
      </c>
      <c r="I100">
        <v>0</v>
      </c>
      <c r="K100">
        <v>0</v>
      </c>
      <c r="L100">
        <v>601</v>
      </c>
      <c r="M100">
        <v>0</v>
      </c>
      <c r="N100" t="s">
        <v>79</v>
      </c>
      <c r="O100" s="7">
        <v>44927</v>
      </c>
      <c r="P100" s="7">
        <v>44985</v>
      </c>
      <c r="Q100" s="7">
        <v>45012</v>
      </c>
      <c r="R100">
        <v>-127.42</v>
      </c>
      <c r="S100">
        <v>0</v>
      </c>
      <c r="T100" t="s">
        <v>377</v>
      </c>
      <c r="U100" t="s">
        <v>379</v>
      </c>
      <c r="V100" t="s">
        <v>379</v>
      </c>
      <c r="W100" t="s">
        <v>81</v>
      </c>
      <c r="X100" t="s">
        <v>80</v>
      </c>
      <c r="Y100" t="s">
        <v>83</v>
      </c>
    </row>
    <row r="101" spans="1:25" x14ac:dyDescent="0.25">
      <c r="A101" t="s">
        <v>380</v>
      </c>
      <c r="B101">
        <v>2</v>
      </c>
      <c r="C101">
        <v>201</v>
      </c>
      <c r="E101">
        <v>1023.31</v>
      </c>
      <c r="F101" t="s">
        <v>381</v>
      </c>
      <c r="G101" t="s">
        <v>98</v>
      </c>
      <c r="H101">
        <v>8</v>
      </c>
      <c r="I101">
        <v>0</v>
      </c>
      <c r="K101">
        <v>0</v>
      </c>
      <c r="L101">
        <v>632</v>
      </c>
      <c r="M101">
        <v>0</v>
      </c>
      <c r="N101" t="s">
        <v>79</v>
      </c>
      <c r="O101" s="7">
        <v>44927</v>
      </c>
      <c r="P101" s="7">
        <v>44985</v>
      </c>
      <c r="Q101" s="7">
        <v>45012</v>
      </c>
      <c r="R101">
        <v>-1023.31</v>
      </c>
      <c r="S101">
        <v>0</v>
      </c>
      <c r="T101" t="s">
        <v>380</v>
      </c>
      <c r="U101" t="s">
        <v>382</v>
      </c>
      <c r="V101" t="s">
        <v>382</v>
      </c>
      <c r="W101" t="s">
        <v>81</v>
      </c>
      <c r="X101" t="s">
        <v>80</v>
      </c>
      <c r="Y101" t="s">
        <v>83</v>
      </c>
    </row>
    <row r="102" spans="1:25" x14ac:dyDescent="0.25">
      <c r="A102" t="s">
        <v>383</v>
      </c>
      <c r="B102">
        <v>2</v>
      </c>
      <c r="C102">
        <v>201</v>
      </c>
      <c r="E102">
        <v>2294.4</v>
      </c>
      <c r="F102" t="s">
        <v>384</v>
      </c>
      <c r="G102" t="s">
        <v>98</v>
      </c>
      <c r="H102">
        <v>8</v>
      </c>
      <c r="I102">
        <v>0</v>
      </c>
      <c r="K102">
        <v>0</v>
      </c>
      <c r="L102">
        <v>600</v>
      </c>
      <c r="M102">
        <v>0</v>
      </c>
      <c r="N102" t="s">
        <v>79</v>
      </c>
      <c r="O102" s="7">
        <v>44927</v>
      </c>
      <c r="P102" s="7">
        <v>44985</v>
      </c>
      <c r="Q102" s="7">
        <v>45012</v>
      </c>
      <c r="R102">
        <v>-2294.4</v>
      </c>
      <c r="S102">
        <v>0</v>
      </c>
      <c r="T102" t="s">
        <v>383</v>
      </c>
      <c r="U102" t="s">
        <v>385</v>
      </c>
      <c r="V102" t="s">
        <v>385</v>
      </c>
      <c r="W102" t="s">
        <v>81</v>
      </c>
      <c r="X102" t="s">
        <v>80</v>
      </c>
      <c r="Y102" t="s">
        <v>83</v>
      </c>
    </row>
    <row r="103" spans="1:25" x14ac:dyDescent="0.25">
      <c r="A103" t="s">
        <v>386</v>
      </c>
      <c r="B103">
        <v>2</v>
      </c>
      <c r="C103">
        <v>201</v>
      </c>
      <c r="E103">
        <v>940.07</v>
      </c>
      <c r="F103" t="s">
        <v>387</v>
      </c>
      <c r="G103" t="s">
        <v>98</v>
      </c>
      <c r="H103">
        <v>8</v>
      </c>
      <c r="I103">
        <v>0</v>
      </c>
      <c r="J103">
        <v>514.26</v>
      </c>
      <c r="K103">
        <v>0</v>
      </c>
      <c r="L103">
        <v>601</v>
      </c>
      <c r="M103">
        <v>0</v>
      </c>
      <c r="N103" t="s">
        <v>79</v>
      </c>
      <c r="O103" s="7">
        <v>44927</v>
      </c>
      <c r="P103" s="7">
        <v>44985</v>
      </c>
      <c r="Q103" s="7">
        <v>45012</v>
      </c>
      <c r="R103">
        <v>-425.81</v>
      </c>
      <c r="S103">
        <v>514.26</v>
      </c>
      <c r="T103" t="s">
        <v>386</v>
      </c>
      <c r="U103" t="s">
        <v>388</v>
      </c>
      <c r="V103" t="s">
        <v>388</v>
      </c>
      <c r="W103" t="s">
        <v>81</v>
      </c>
      <c r="X103" t="s">
        <v>80</v>
      </c>
      <c r="Y103" t="s">
        <v>83</v>
      </c>
    </row>
    <row r="104" spans="1:25" x14ac:dyDescent="0.25">
      <c r="A104" t="s">
        <v>389</v>
      </c>
      <c r="B104">
        <v>2</v>
      </c>
      <c r="C104">
        <v>201</v>
      </c>
      <c r="E104">
        <v>1380.06</v>
      </c>
      <c r="F104" t="s">
        <v>390</v>
      </c>
      <c r="G104" t="s">
        <v>78</v>
      </c>
      <c r="H104">
        <v>8</v>
      </c>
      <c r="I104">
        <v>0</v>
      </c>
      <c r="K104">
        <v>0</v>
      </c>
      <c r="L104">
        <v>0</v>
      </c>
      <c r="M104">
        <v>0</v>
      </c>
      <c r="N104" t="s">
        <v>79</v>
      </c>
      <c r="O104" s="7">
        <v>44927</v>
      </c>
      <c r="P104" s="7">
        <v>44985</v>
      </c>
      <c r="Q104" s="7">
        <v>45012</v>
      </c>
      <c r="R104">
        <v>-1380.06</v>
      </c>
      <c r="S104">
        <v>0</v>
      </c>
      <c r="T104" t="s">
        <v>389</v>
      </c>
      <c r="U104" t="s">
        <v>391</v>
      </c>
      <c r="V104" t="s">
        <v>391</v>
      </c>
      <c r="W104" t="s">
        <v>81</v>
      </c>
      <c r="X104" t="s">
        <v>80</v>
      </c>
      <c r="Y104" t="s">
        <v>83</v>
      </c>
    </row>
    <row r="105" spans="1:25" x14ac:dyDescent="0.25">
      <c r="A105" t="s">
        <v>392</v>
      </c>
      <c r="B105">
        <v>2</v>
      </c>
      <c r="C105">
        <v>201</v>
      </c>
      <c r="E105">
        <v>6.58</v>
      </c>
      <c r="F105" t="s">
        <v>393</v>
      </c>
      <c r="G105" t="s">
        <v>98</v>
      </c>
      <c r="H105">
        <v>8</v>
      </c>
      <c r="I105">
        <v>0</v>
      </c>
      <c r="K105">
        <v>0</v>
      </c>
      <c r="L105">
        <v>660</v>
      </c>
      <c r="M105">
        <v>0</v>
      </c>
      <c r="N105" t="s">
        <v>79</v>
      </c>
      <c r="O105" s="7">
        <v>44927</v>
      </c>
      <c r="P105" s="7">
        <v>44985</v>
      </c>
      <c r="Q105" s="7">
        <v>45012</v>
      </c>
      <c r="R105">
        <v>-6.58</v>
      </c>
      <c r="S105">
        <v>0</v>
      </c>
      <c r="T105" t="s">
        <v>392</v>
      </c>
      <c r="U105" t="s">
        <v>394</v>
      </c>
      <c r="V105" t="s">
        <v>394</v>
      </c>
      <c r="W105" t="s">
        <v>81</v>
      </c>
      <c r="X105" t="s">
        <v>80</v>
      </c>
      <c r="Y105" t="s">
        <v>83</v>
      </c>
    </row>
    <row r="106" spans="1:25" x14ac:dyDescent="0.25">
      <c r="A106" t="s">
        <v>395</v>
      </c>
      <c r="B106">
        <v>2</v>
      </c>
      <c r="C106">
        <v>201</v>
      </c>
      <c r="E106">
        <v>3.98</v>
      </c>
      <c r="F106" t="s">
        <v>396</v>
      </c>
      <c r="G106" t="s">
        <v>98</v>
      </c>
      <c r="H106">
        <v>8</v>
      </c>
      <c r="I106">
        <v>0</v>
      </c>
      <c r="K106">
        <v>0</v>
      </c>
      <c r="L106">
        <v>660</v>
      </c>
      <c r="M106">
        <v>0</v>
      </c>
      <c r="N106" t="s">
        <v>79</v>
      </c>
      <c r="O106" s="7">
        <v>44927</v>
      </c>
      <c r="P106" s="7">
        <v>44985</v>
      </c>
      <c r="Q106" s="7">
        <v>45012</v>
      </c>
      <c r="R106">
        <v>-3.98</v>
      </c>
      <c r="S106">
        <v>0</v>
      </c>
      <c r="T106" t="s">
        <v>395</v>
      </c>
      <c r="U106" t="s">
        <v>397</v>
      </c>
      <c r="V106" t="s">
        <v>397</v>
      </c>
      <c r="W106" t="s">
        <v>81</v>
      </c>
      <c r="X106" t="s">
        <v>80</v>
      </c>
      <c r="Y106" t="s">
        <v>83</v>
      </c>
    </row>
    <row r="107" spans="1:25" x14ac:dyDescent="0.25">
      <c r="A107" t="s">
        <v>398</v>
      </c>
      <c r="B107">
        <v>2</v>
      </c>
      <c r="C107">
        <v>201</v>
      </c>
      <c r="E107">
        <v>98.49</v>
      </c>
      <c r="F107" t="s">
        <v>399</v>
      </c>
      <c r="G107" t="s">
        <v>98</v>
      </c>
      <c r="H107">
        <v>8</v>
      </c>
      <c r="I107">
        <v>0</v>
      </c>
      <c r="K107">
        <v>0</v>
      </c>
      <c r="L107">
        <v>660</v>
      </c>
      <c r="M107">
        <v>0</v>
      </c>
      <c r="N107" t="s">
        <v>79</v>
      </c>
      <c r="O107" s="7">
        <v>44927</v>
      </c>
      <c r="P107" s="7">
        <v>44985</v>
      </c>
      <c r="Q107" s="7">
        <v>45012</v>
      </c>
      <c r="R107">
        <v>-98.49</v>
      </c>
      <c r="S107">
        <v>0</v>
      </c>
      <c r="T107" t="s">
        <v>398</v>
      </c>
      <c r="U107" t="s">
        <v>400</v>
      </c>
      <c r="V107" t="s">
        <v>400</v>
      </c>
      <c r="W107" t="s">
        <v>81</v>
      </c>
      <c r="X107" t="s">
        <v>80</v>
      </c>
      <c r="Y107" t="s">
        <v>83</v>
      </c>
    </row>
    <row r="108" spans="1:25" x14ac:dyDescent="0.25">
      <c r="A108" t="s">
        <v>401</v>
      </c>
      <c r="B108">
        <v>2</v>
      </c>
      <c r="C108">
        <v>201</v>
      </c>
      <c r="E108">
        <v>150.93</v>
      </c>
      <c r="F108" t="s">
        <v>402</v>
      </c>
      <c r="G108" t="s">
        <v>98</v>
      </c>
      <c r="H108">
        <v>8</v>
      </c>
      <c r="I108">
        <v>0</v>
      </c>
      <c r="K108">
        <v>0</v>
      </c>
      <c r="L108">
        <v>665</v>
      </c>
      <c r="M108">
        <v>0</v>
      </c>
      <c r="N108" t="s">
        <v>79</v>
      </c>
      <c r="O108" s="7">
        <v>44927</v>
      </c>
      <c r="P108" s="7">
        <v>44985</v>
      </c>
      <c r="Q108" s="7">
        <v>45012</v>
      </c>
      <c r="R108">
        <v>-150.93</v>
      </c>
      <c r="S108">
        <v>0</v>
      </c>
      <c r="T108" t="s">
        <v>401</v>
      </c>
      <c r="U108" t="s">
        <v>403</v>
      </c>
      <c r="V108" t="s">
        <v>403</v>
      </c>
      <c r="W108" t="s">
        <v>81</v>
      </c>
      <c r="X108" t="s">
        <v>80</v>
      </c>
      <c r="Y108" t="s">
        <v>83</v>
      </c>
    </row>
    <row r="109" spans="1:25" x14ac:dyDescent="0.25">
      <c r="A109" t="s">
        <v>404</v>
      </c>
      <c r="B109">
        <v>2</v>
      </c>
      <c r="C109">
        <v>201</v>
      </c>
      <c r="E109">
        <v>206.25</v>
      </c>
      <c r="F109" t="s">
        <v>405</v>
      </c>
      <c r="G109" t="s">
        <v>98</v>
      </c>
      <c r="H109">
        <v>8</v>
      </c>
      <c r="I109">
        <v>0</v>
      </c>
      <c r="K109">
        <v>0</v>
      </c>
      <c r="L109">
        <v>660</v>
      </c>
      <c r="M109">
        <v>0</v>
      </c>
      <c r="N109" t="s">
        <v>79</v>
      </c>
      <c r="O109" s="7">
        <v>44927</v>
      </c>
      <c r="P109" s="7">
        <v>44985</v>
      </c>
      <c r="Q109" s="7">
        <v>45012</v>
      </c>
      <c r="R109">
        <v>-206.25</v>
      </c>
      <c r="S109">
        <v>0</v>
      </c>
      <c r="T109" t="s">
        <v>404</v>
      </c>
      <c r="U109" t="s">
        <v>406</v>
      </c>
      <c r="V109" t="s">
        <v>406</v>
      </c>
      <c r="W109" t="s">
        <v>81</v>
      </c>
      <c r="X109" t="s">
        <v>80</v>
      </c>
      <c r="Y109" t="s">
        <v>83</v>
      </c>
    </row>
    <row r="110" spans="1:25" x14ac:dyDescent="0.25">
      <c r="A110" t="s">
        <v>407</v>
      </c>
      <c r="B110">
        <v>2</v>
      </c>
      <c r="C110">
        <v>201</v>
      </c>
      <c r="E110">
        <v>341.23</v>
      </c>
      <c r="F110" t="s">
        <v>408</v>
      </c>
      <c r="G110" t="s">
        <v>98</v>
      </c>
      <c r="H110">
        <v>8</v>
      </c>
      <c r="I110">
        <v>0</v>
      </c>
      <c r="K110">
        <v>0</v>
      </c>
      <c r="L110">
        <v>660</v>
      </c>
      <c r="M110">
        <v>0</v>
      </c>
      <c r="N110" t="s">
        <v>79</v>
      </c>
      <c r="O110" s="7">
        <v>44927</v>
      </c>
      <c r="P110" s="7">
        <v>44985</v>
      </c>
      <c r="Q110" s="7">
        <v>45012</v>
      </c>
      <c r="R110">
        <v>-341.23</v>
      </c>
      <c r="S110">
        <v>0</v>
      </c>
      <c r="T110" t="s">
        <v>407</v>
      </c>
      <c r="U110" t="s">
        <v>409</v>
      </c>
      <c r="V110" t="s">
        <v>409</v>
      </c>
      <c r="W110" t="s">
        <v>81</v>
      </c>
      <c r="X110" t="s">
        <v>80</v>
      </c>
      <c r="Y110" t="s">
        <v>83</v>
      </c>
    </row>
    <row r="111" spans="1:25" x14ac:dyDescent="0.25">
      <c r="A111" t="s">
        <v>410</v>
      </c>
      <c r="B111">
        <v>2</v>
      </c>
      <c r="C111">
        <v>201</v>
      </c>
      <c r="E111">
        <v>572.6</v>
      </c>
      <c r="F111" t="s">
        <v>411</v>
      </c>
      <c r="G111" t="s">
        <v>98</v>
      </c>
      <c r="H111">
        <v>8</v>
      </c>
      <c r="I111">
        <v>0</v>
      </c>
      <c r="K111">
        <v>0</v>
      </c>
      <c r="L111">
        <v>665</v>
      </c>
      <c r="M111">
        <v>0</v>
      </c>
      <c r="N111" t="s">
        <v>79</v>
      </c>
      <c r="O111" s="7">
        <v>44927</v>
      </c>
      <c r="P111" s="7">
        <v>44985</v>
      </c>
      <c r="Q111" s="7">
        <v>45012</v>
      </c>
      <c r="R111">
        <v>-572.6</v>
      </c>
      <c r="S111">
        <v>0</v>
      </c>
      <c r="T111" t="s">
        <v>410</v>
      </c>
      <c r="U111" t="s">
        <v>412</v>
      </c>
      <c r="V111" t="s">
        <v>412</v>
      </c>
      <c r="W111" t="s">
        <v>81</v>
      </c>
      <c r="X111" t="s">
        <v>80</v>
      </c>
      <c r="Y111" t="s">
        <v>83</v>
      </c>
    </row>
    <row r="112" spans="1:25" x14ac:dyDescent="0.25">
      <c r="A112" t="s">
        <v>413</v>
      </c>
      <c r="B112">
        <v>2</v>
      </c>
      <c r="C112">
        <v>201</v>
      </c>
      <c r="E112">
        <v>2375.75</v>
      </c>
      <c r="F112" t="s">
        <v>414</v>
      </c>
      <c r="G112" t="s">
        <v>78</v>
      </c>
      <c r="H112">
        <v>8</v>
      </c>
      <c r="I112">
        <v>0</v>
      </c>
      <c r="K112">
        <v>0</v>
      </c>
      <c r="L112">
        <v>0</v>
      </c>
      <c r="M112">
        <v>0</v>
      </c>
      <c r="N112" t="s">
        <v>79</v>
      </c>
      <c r="O112" s="7">
        <v>44927</v>
      </c>
      <c r="P112" s="7">
        <v>44985</v>
      </c>
      <c r="Q112" s="7">
        <v>45012</v>
      </c>
      <c r="R112">
        <v>-2375.75</v>
      </c>
      <c r="S112">
        <v>0</v>
      </c>
      <c r="T112" t="s">
        <v>413</v>
      </c>
      <c r="U112" t="s">
        <v>415</v>
      </c>
      <c r="V112" t="s">
        <v>415</v>
      </c>
      <c r="W112" t="s">
        <v>81</v>
      </c>
      <c r="X112" t="s">
        <v>80</v>
      </c>
      <c r="Y112" t="s">
        <v>83</v>
      </c>
    </row>
    <row r="113" spans="1:25" x14ac:dyDescent="0.25">
      <c r="A113" t="s">
        <v>416</v>
      </c>
      <c r="B113">
        <v>2</v>
      </c>
      <c r="C113">
        <v>201</v>
      </c>
      <c r="E113">
        <v>22.88</v>
      </c>
      <c r="F113" t="s">
        <v>417</v>
      </c>
      <c r="G113" t="s">
        <v>98</v>
      </c>
      <c r="H113">
        <v>8</v>
      </c>
      <c r="I113">
        <v>0</v>
      </c>
      <c r="K113">
        <v>0</v>
      </c>
      <c r="L113">
        <v>552</v>
      </c>
      <c r="M113">
        <v>0</v>
      </c>
      <c r="N113" t="s">
        <v>79</v>
      </c>
      <c r="O113" s="7">
        <v>44927</v>
      </c>
      <c r="P113" s="7">
        <v>44985</v>
      </c>
      <c r="Q113" s="7">
        <v>45012</v>
      </c>
      <c r="R113">
        <v>-22.88</v>
      </c>
      <c r="S113">
        <v>0</v>
      </c>
      <c r="T113" t="s">
        <v>416</v>
      </c>
      <c r="U113" t="s">
        <v>418</v>
      </c>
      <c r="V113" t="s">
        <v>418</v>
      </c>
      <c r="W113" t="s">
        <v>81</v>
      </c>
      <c r="X113" t="s">
        <v>80</v>
      </c>
      <c r="Y113" t="s">
        <v>83</v>
      </c>
    </row>
    <row r="114" spans="1:25" x14ac:dyDescent="0.25">
      <c r="A114" t="s">
        <v>419</v>
      </c>
      <c r="B114">
        <v>2</v>
      </c>
      <c r="C114">
        <v>201</v>
      </c>
      <c r="E114">
        <v>557.5</v>
      </c>
      <c r="F114" t="s">
        <v>420</v>
      </c>
      <c r="G114" t="s">
        <v>98</v>
      </c>
      <c r="H114">
        <v>8</v>
      </c>
      <c r="I114">
        <v>0</v>
      </c>
      <c r="K114">
        <v>0</v>
      </c>
      <c r="L114">
        <v>550</v>
      </c>
      <c r="M114">
        <v>0</v>
      </c>
      <c r="N114" t="s">
        <v>79</v>
      </c>
      <c r="O114" s="7">
        <v>44927</v>
      </c>
      <c r="P114" s="7">
        <v>44985</v>
      </c>
      <c r="Q114" s="7">
        <v>45012</v>
      </c>
      <c r="R114">
        <v>-557.5</v>
      </c>
      <c r="S114">
        <v>0</v>
      </c>
      <c r="T114" t="s">
        <v>419</v>
      </c>
      <c r="U114" t="s">
        <v>421</v>
      </c>
      <c r="V114" t="s">
        <v>421</v>
      </c>
      <c r="W114" t="s">
        <v>81</v>
      </c>
      <c r="X114" t="s">
        <v>80</v>
      </c>
      <c r="Y114" t="s">
        <v>83</v>
      </c>
    </row>
    <row r="115" spans="1:25" x14ac:dyDescent="0.25">
      <c r="A115" t="s">
        <v>422</v>
      </c>
      <c r="B115">
        <v>2</v>
      </c>
      <c r="C115">
        <v>201</v>
      </c>
      <c r="E115">
        <v>1795.37</v>
      </c>
      <c r="F115" t="s">
        <v>423</v>
      </c>
      <c r="G115" t="s">
        <v>98</v>
      </c>
      <c r="H115">
        <v>8</v>
      </c>
      <c r="I115">
        <v>0</v>
      </c>
      <c r="K115">
        <v>0</v>
      </c>
      <c r="L115">
        <v>569</v>
      </c>
      <c r="M115">
        <v>0</v>
      </c>
      <c r="N115" t="s">
        <v>79</v>
      </c>
      <c r="O115" s="7">
        <v>44927</v>
      </c>
      <c r="P115" s="7">
        <v>44985</v>
      </c>
      <c r="Q115" s="7">
        <v>45012</v>
      </c>
      <c r="R115">
        <v>-1795.37</v>
      </c>
      <c r="S115">
        <v>0</v>
      </c>
      <c r="T115" t="s">
        <v>422</v>
      </c>
      <c r="U115" t="s">
        <v>424</v>
      </c>
      <c r="V115" t="s">
        <v>424</v>
      </c>
      <c r="W115" t="s">
        <v>81</v>
      </c>
      <c r="X115" t="s">
        <v>80</v>
      </c>
      <c r="Y115" t="s">
        <v>83</v>
      </c>
    </row>
    <row r="116" spans="1:25" x14ac:dyDescent="0.25">
      <c r="A116" t="s">
        <v>425</v>
      </c>
      <c r="B116">
        <v>2</v>
      </c>
      <c r="C116">
        <v>201</v>
      </c>
      <c r="E116">
        <v>27497.29</v>
      </c>
      <c r="F116" t="s">
        <v>426</v>
      </c>
      <c r="G116" t="s">
        <v>78</v>
      </c>
      <c r="H116">
        <v>8</v>
      </c>
      <c r="I116">
        <v>0</v>
      </c>
      <c r="K116">
        <v>0</v>
      </c>
      <c r="L116">
        <v>0</v>
      </c>
      <c r="M116">
        <v>0</v>
      </c>
      <c r="N116" t="s">
        <v>79</v>
      </c>
      <c r="O116" s="7">
        <v>44927</v>
      </c>
      <c r="P116" s="7">
        <v>44985</v>
      </c>
      <c r="Q116" s="7">
        <v>45012</v>
      </c>
      <c r="R116">
        <v>-27497.29</v>
      </c>
      <c r="S116">
        <v>0</v>
      </c>
      <c r="T116" t="s">
        <v>425</v>
      </c>
      <c r="U116" t="s">
        <v>427</v>
      </c>
      <c r="V116" t="s">
        <v>427</v>
      </c>
      <c r="W116" t="s">
        <v>81</v>
      </c>
      <c r="X116" t="s">
        <v>80</v>
      </c>
      <c r="Y116" t="s">
        <v>83</v>
      </c>
    </row>
    <row r="117" spans="1:25" x14ac:dyDescent="0.25">
      <c r="A117" t="s">
        <v>428</v>
      </c>
      <c r="B117">
        <v>2</v>
      </c>
      <c r="C117">
        <v>201</v>
      </c>
      <c r="E117">
        <v>1089.8</v>
      </c>
      <c r="F117" t="s">
        <v>429</v>
      </c>
      <c r="G117" t="s">
        <v>98</v>
      </c>
      <c r="H117">
        <v>8</v>
      </c>
      <c r="I117">
        <v>0</v>
      </c>
      <c r="K117">
        <v>0</v>
      </c>
      <c r="L117">
        <v>759</v>
      </c>
      <c r="M117">
        <v>0</v>
      </c>
      <c r="N117" t="s">
        <v>79</v>
      </c>
      <c r="O117" s="7">
        <v>44927</v>
      </c>
      <c r="P117" s="7">
        <v>44985</v>
      </c>
      <c r="Q117" s="7">
        <v>45012</v>
      </c>
      <c r="R117">
        <v>-1089.8</v>
      </c>
      <c r="S117">
        <v>0</v>
      </c>
      <c r="T117" t="s">
        <v>428</v>
      </c>
      <c r="U117" t="s">
        <v>430</v>
      </c>
      <c r="V117" t="s">
        <v>430</v>
      </c>
      <c r="W117" t="s">
        <v>81</v>
      </c>
      <c r="X117" t="s">
        <v>80</v>
      </c>
      <c r="Y117" t="s">
        <v>83</v>
      </c>
    </row>
    <row r="118" spans="1:25" x14ac:dyDescent="0.25">
      <c r="A118" t="s">
        <v>431</v>
      </c>
      <c r="B118">
        <v>2</v>
      </c>
      <c r="C118">
        <v>201</v>
      </c>
      <c r="E118">
        <v>1659.98</v>
      </c>
      <c r="F118" t="s">
        <v>432</v>
      </c>
      <c r="G118" t="s">
        <v>98</v>
      </c>
      <c r="H118">
        <v>8</v>
      </c>
      <c r="I118">
        <v>0</v>
      </c>
      <c r="K118">
        <v>0</v>
      </c>
      <c r="L118">
        <v>759</v>
      </c>
      <c r="M118">
        <v>0</v>
      </c>
      <c r="N118" t="s">
        <v>79</v>
      </c>
      <c r="O118" s="7">
        <v>44927</v>
      </c>
      <c r="P118" s="7">
        <v>44985</v>
      </c>
      <c r="Q118" s="7">
        <v>45012</v>
      </c>
      <c r="R118">
        <v>-1659.98</v>
      </c>
      <c r="S118">
        <v>0</v>
      </c>
      <c r="T118" t="s">
        <v>431</v>
      </c>
      <c r="U118" t="s">
        <v>433</v>
      </c>
      <c r="V118" t="s">
        <v>433</v>
      </c>
      <c r="W118" t="s">
        <v>81</v>
      </c>
      <c r="X118" t="s">
        <v>80</v>
      </c>
      <c r="Y118" t="s">
        <v>83</v>
      </c>
    </row>
    <row r="119" spans="1:25" x14ac:dyDescent="0.25">
      <c r="A119" t="s">
        <v>434</v>
      </c>
      <c r="B119">
        <v>2</v>
      </c>
      <c r="C119">
        <v>201</v>
      </c>
      <c r="E119">
        <v>24.47</v>
      </c>
      <c r="F119" t="s">
        <v>435</v>
      </c>
      <c r="G119" t="s">
        <v>98</v>
      </c>
      <c r="H119">
        <v>8</v>
      </c>
      <c r="I119">
        <v>0</v>
      </c>
      <c r="K119">
        <v>0</v>
      </c>
      <c r="L119">
        <v>701</v>
      </c>
      <c r="M119">
        <v>0</v>
      </c>
      <c r="N119" t="s">
        <v>79</v>
      </c>
      <c r="O119" s="7">
        <v>44927</v>
      </c>
      <c r="P119" s="7">
        <v>44985</v>
      </c>
      <c r="Q119" s="7">
        <v>45012</v>
      </c>
      <c r="R119">
        <v>-24.47</v>
      </c>
      <c r="S119">
        <v>0</v>
      </c>
      <c r="T119" t="s">
        <v>434</v>
      </c>
      <c r="U119" t="s">
        <v>436</v>
      </c>
      <c r="V119" t="s">
        <v>436</v>
      </c>
      <c r="W119" t="s">
        <v>81</v>
      </c>
      <c r="X119" t="s">
        <v>80</v>
      </c>
      <c r="Y119" t="s">
        <v>83</v>
      </c>
    </row>
    <row r="120" spans="1:25" x14ac:dyDescent="0.25">
      <c r="A120" t="s">
        <v>437</v>
      </c>
      <c r="B120">
        <v>2</v>
      </c>
      <c r="C120">
        <v>201</v>
      </c>
      <c r="E120">
        <v>1717.11</v>
      </c>
      <c r="F120" t="s">
        <v>438</v>
      </c>
      <c r="G120" t="s">
        <v>98</v>
      </c>
      <c r="H120">
        <v>8</v>
      </c>
      <c r="I120">
        <v>0</v>
      </c>
      <c r="K120">
        <v>0</v>
      </c>
      <c r="L120">
        <v>701</v>
      </c>
      <c r="M120">
        <v>0</v>
      </c>
      <c r="N120" t="s">
        <v>79</v>
      </c>
      <c r="O120" s="7">
        <v>44927</v>
      </c>
      <c r="P120" s="7">
        <v>44985</v>
      </c>
      <c r="Q120" s="7">
        <v>45012</v>
      </c>
      <c r="R120">
        <v>-1717.11</v>
      </c>
      <c r="S120">
        <v>0</v>
      </c>
      <c r="T120" t="s">
        <v>437</v>
      </c>
      <c r="U120" t="s">
        <v>439</v>
      </c>
      <c r="V120" t="s">
        <v>439</v>
      </c>
      <c r="W120" t="s">
        <v>81</v>
      </c>
      <c r="X120" t="s">
        <v>80</v>
      </c>
      <c r="Y120" t="s">
        <v>83</v>
      </c>
    </row>
    <row r="121" spans="1:25" x14ac:dyDescent="0.25">
      <c r="A121" t="s">
        <v>440</v>
      </c>
      <c r="B121">
        <v>2</v>
      </c>
      <c r="C121">
        <v>201</v>
      </c>
      <c r="E121">
        <v>6306.54</v>
      </c>
      <c r="F121" t="s">
        <v>441</v>
      </c>
      <c r="G121" t="s">
        <v>98</v>
      </c>
      <c r="H121">
        <v>8</v>
      </c>
      <c r="I121">
        <v>0</v>
      </c>
      <c r="K121">
        <v>0</v>
      </c>
      <c r="L121">
        <v>701</v>
      </c>
      <c r="M121">
        <v>0</v>
      </c>
      <c r="N121" t="s">
        <v>79</v>
      </c>
      <c r="O121" s="7">
        <v>44927</v>
      </c>
      <c r="P121" s="7">
        <v>44985</v>
      </c>
      <c r="Q121" s="7">
        <v>45012</v>
      </c>
      <c r="R121">
        <v>-6306.54</v>
      </c>
      <c r="S121">
        <v>0</v>
      </c>
      <c r="T121" t="s">
        <v>440</v>
      </c>
      <c r="U121" t="s">
        <v>442</v>
      </c>
      <c r="V121" t="s">
        <v>442</v>
      </c>
      <c r="W121" t="s">
        <v>81</v>
      </c>
      <c r="X121" t="s">
        <v>80</v>
      </c>
      <c r="Y121" t="s">
        <v>83</v>
      </c>
    </row>
    <row r="122" spans="1:25" x14ac:dyDescent="0.25">
      <c r="A122" t="s">
        <v>443</v>
      </c>
      <c r="B122">
        <v>2</v>
      </c>
      <c r="C122">
        <v>201</v>
      </c>
      <c r="E122">
        <v>2307.9</v>
      </c>
      <c r="F122" t="s">
        <v>444</v>
      </c>
      <c r="G122" t="s">
        <v>98</v>
      </c>
      <c r="H122">
        <v>8</v>
      </c>
      <c r="I122">
        <v>0</v>
      </c>
      <c r="K122">
        <v>0</v>
      </c>
      <c r="L122">
        <v>701</v>
      </c>
      <c r="M122">
        <v>0</v>
      </c>
      <c r="N122" t="s">
        <v>79</v>
      </c>
      <c r="O122" s="7">
        <v>44927</v>
      </c>
      <c r="P122" s="7">
        <v>44985</v>
      </c>
      <c r="Q122" s="7">
        <v>45012</v>
      </c>
      <c r="R122">
        <v>-2307.9</v>
      </c>
      <c r="S122">
        <v>0</v>
      </c>
      <c r="T122" t="s">
        <v>443</v>
      </c>
      <c r="U122" t="s">
        <v>445</v>
      </c>
      <c r="V122" t="s">
        <v>445</v>
      </c>
      <c r="W122" t="s">
        <v>81</v>
      </c>
      <c r="X122" t="s">
        <v>80</v>
      </c>
      <c r="Y122" t="s">
        <v>83</v>
      </c>
    </row>
    <row r="123" spans="1:25" x14ac:dyDescent="0.25">
      <c r="A123" t="s">
        <v>446</v>
      </c>
      <c r="B123">
        <v>2</v>
      </c>
      <c r="C123">
        <v>201</v>
      </c>
      <c r="E123">
        <v>1138.96</v>
      </c>
      <c r="F123" t="s">
        <v>447</v>
      </c>
      <c r="G123" t="s">
        <v>98</v>
      </c>
      <c r="H123">
        <v>8</v>
      </c>
      <c r="I123">
        <v>0</v>
      </c>
      <c r="K123">
        <v>0</v>
      </c>
      <c r="L123">
        <v>501</v>
      </c>
      <c r="M123">
        <v>0</v>
      </c>
      <c r="N123" t="s">
        <v>79</v>
      </c>
      <c r="O123" s="7">
        <v>44927</v>
      </c>
      <c r="P123" s="7">
        <v>44985</v>
      </c>
      <c r="Q123" s="7">
        <v>45012</v>
      </c>
      <c r="R123">
        <v>-1138.96</v>
      </c>
      <c r="S123">
        <v>0</v>
      </c>
      <c r="T123" t="s">
        <v>446</v>
      </c>
      <c r="U123" t="s">
        <v>448</v>
      </c>
      <c r="V123" t="s">
        <v>448</v>
      </c>
      <c r="W123" t="s">
        <v>81</v>
      </c>
      <c r="X123" t="s">
        <v>80</v>
      </c>
      <c r="Y123" t="s">
        <v>83</v>
      </c>
    </row>
    <row r="124" spans="1:25" x14ac:dyDescent="0.25">
      <c r="A124" t="s">
        <v>449</v>
      </c>
      <c r="B124">
        <v>2</v>
      </c>
      <c r="C124">
        <v>201</v>
      </c>
      <c r="E124">
        <v>1826.47</v>
      </c>
      <c r="F124" t="s">
        <v>450</v>
      </c>
      <c r="G124" t="s">
        <v>98</v>
      </c>
      <c r="H124">
        <v>8</v>
      </c>
      <c r="I124">
        <v>0</v>
      </c>
      <c r="K124">
        <v>0</v>
      </c>
      <c r="L124">
        <v>700</v>
      </c>
      <c r="M124">
        <v>3110</v>
      </c>
      <c r="N124" t="s">
        <v>79</v>
      </c>
      <c r="O124" s="7">
        <v>44927</v>
      </c>
      <c r="P124" s="7">
        <v>44985</v>
      </c>
      <c r="Q124" s="7">
        <v>45012</v>
      </c>
      <c r="R124">
        <v>-1826.47</v>
      </c>
      <c r="S124">
        <v>0</v>
      </c>
      <c r="T124" t="s">
        <v>449</v>
      </c>
      <c r="U124" t="s">
        <v>451</v>
      </c>
      <c r="V124" t="s">
        <v>451</v>
      </c>
      <c r="W124" t="s">
        <v>81</v>
      </c>
      <c r="X124" t="s">
        <v>80</v>
      </c>
      <c r="Y124" t="s">
        <v>83</v>
      </c>
    </row>
    <row r="125" spans="1:25" x14ac:dyDescent="0.25">
      <c r="A125" t="s">
        <v>452</v>
      </c>
      <c r="B125">
        <v>2</v>
      </c>
      <c r="C125">
        <v>201</v>
      </c>
      <c r="E125">
        <v>4915.13</v>
      </c>
      <c r="F125" t="s">
        <v>453</v>
      </c>
      <c r="G125" t="s">
        <v>98</v>
      </c>
      <c r="H125">
        <v>8</v>
      </c>
      <c r="I125">
        <v>0</v>
      </c>
      <c r="K125">
        <v>0</v>
      </c>
      <c r="L125">
        <v>700</v>
      </c>
      <c r="M125">
        <v>3110</v>
      </c>
      <c r="N125" t="s">
        <v>79</v>
      </c>
      <c r="O125" s="7">
        <v>44927</v>
      </c>
      <c r="P125" s="7">
        <v>44985</v>
      </c>
      <c r="Q125" s="7">
        <v>45012</v>
      </c>
      <c r="R125">
        <v>-4915.13</v>
      </c>
      <c r="S125">
        <v>0</v>
      </c>
      <c r="T125" t="s">
        <v>452</v>
      </c>
      <c r="U125" t="s">
        <v>454</v>
      </c>
      <c r="V125" t="s">
        <v>454</v>
      </c>
      <c r="W125" t="s">
        <v>81</v>
      </c>
      <c r="X125" t="s">
        <v>80</v>
      </c>
      <c r="Y125" t="s">
        <v>83</v>
      </c>
    </row>
    <row r="126" spans="1:25" x14ac:dyDescent="0.25">
      <c r="A126" t="s">
        <v>455</v>
      </c>
      <c r="B126">
        <v>2</v>
      </c>
      <c r="C126">
        <v>201</v>
      </c>
      <c r="E126">
        <v>2321.5700000000002</v>
      </c>
      <c r="F126" t="s">
        <v>456</v>
      </c>
      <c r="G126" t="s">
        <v>98</v>
      </c>
      <c r="H126">
        <v>8</v>
      </c>
      <c r="I126">
        <v>0</v>
      </c>
      <c r="K126">
        <v>0</v>
      </c>
      <c r="L126">
        <v>700</v>
      </c>
      <c r="M126">
        <v>0</v>
      </c>
      <c r="N126" t="s">
        <v>79</v>
      </c>
      <c r="O126" s="7">
        <v>44927</v>
      </c>
      <c r="P126" s="7">
        <v>44985</v>
      </c>
      <c r="Q126" s="7">
        <v>45012</v>
      </c>
      <c r="R126">
        <v>-2321.5700000000002</v>
      </c>
      <c r="S126">
        <v>0</v>
      </c>
      <c r="T126" t="s">
        <v>455</v>
      </c>
      <c r="U126" t="s">
        <v>457</v>
      </c>
      <c r="V126" t="s">
        <v>457</v>
      </c>
      <c r="W126" t="s">
        <v>81</v>
      </c>
      <c r="X126" t="s">
        <v>80</v>
      </c>
      <c r="Y126" t="s">
        <v>83</v>
      </c>
    </row>
    <row r="127" spans="1:25" x14ac:dyDescent="0.25">
      <c r="A127" t="s">
        <v>458</v>
      </c>
      <c r="B127">
        <v>2</v>
      </c>
      <c r="C127">
        <v>201</v>
      </c>
      <c r="E127">
        <v>70.64</v>
      </c>
      <c r="F127" t="s">
        <v>459</v>
      </c>
      <c r="G127" t="s">
        <v>98</v>
      </c>
      <c r="H127">
        <v>8</v>
      </c>
      <c r="I127">
        <v>0</v>
      </c>
      <c r="K127">
        <v>0</v>
      </c>
      <c r="L127">
        <v>501</v>
      </c>
      <c r="M127">
        <v>0</v>
      </c>
      <c r="N127" t="s">
        <v>79</v>
      </c>
      <c r="O127" s="7">
        <v>44927</v>
      </c>
      <c r="P127" s="7">
        <v>44985</v>
      </c>
      <c r="Q127" s="7">
        <v>45012</v>
      </c>
      <c r="R127">
        <v>-70.64</v>
      </c>
      <c r="S127">
        <v>0</v>
      </c>
      <c r="T127" t="s">
        <v>458</v>
      </c>
      <c r="U127" t="s">
        <v>460</v>
      </c>
      <c r="V127" t="s">
        <v>460</v>
      </c>
      <c r="W127" t="s">
        <v>81</v>
      </c>
      <c r="X127" t="s">
        <v>80</v>
      </c>
      <c r="Y127" t="s">
        <v>83</v>
      </c>
    </row>
    <row r="128" spans="1:25" x14ac:dyDescent="0.25">
      <c r="A128" t="s">
        <v>461</v>
      </c>
      <c r="B128">
        <v>2</v>
      </c>
      <c r="C128">
        <v>201</v>
      </c>
      <c r="E128">
        <v>1340.38</v>
      </c>
      <c r="F128" t="s">
        <v>462</v>
      </c>
      <c r="G128" t="s">
        <v>98</v>
      </c>
      <c r="H128">
        <v>8</v>
      </c>
      <c r="I128">
        <v>0</v>
      </c>
      <c r="K128">
        <v>0</v>
      </c>
      <c r="L128">
        <v>701</v>
      </c>
      <c r="M128">
        <v>0</v>
      </c>
      <c r="N128" t="s">
        <v>79</v>
      </c>
      <c r="O128" s="7">
        <v>44927</v>
      </c>
      <c r="P128" s="7">
        <v>44985</v>
      </c>
      <c r="Q128" s="7">
        <v>45012</v>
      </c>
      <c r="R128">
        <v>-1340.38</v>
      </c>
      <c r="S128">
        <v>0</v>
      </c>
      <c r="T128" t="s">
        <v>461</v>
      </c>
      <c r="U128" t="s">
        <v>463</v>
      </c>
      <c r="V128" t="s">
        <v>463</v>
      </c>
      <c r="W128" t="s">
        <v>81</v>
      </c>
      <c r="X128" t="s">
        <v>80</v>
      </c>
      <c r="Y128" t="s">
        <v>83</v>
      </c>
    </row>
    <row r="129" spans="1:25" x14ac:dyDescent="0.25">
      <c r="A129" t="s">
        <v>464</v>
      </c>
      <c r="B129">
        <v>2</v>
      </c>
      <c r="C129">
        <v>201</v>
      </c>
      <c r="E129">
        <v>99.43</v>
      </c>
      <c r="F129" t="s">
        <v>465</v>
      </c>
      <c r="G129" t="s">
        <v>98</v>
      </c>
      <c r="H129">
        <v>8</v>
      </c>
      <c r="I129">
        <v>0</v>
      </c>
      <c r="K129">
        <v>0</v>
      </c>
      <c r="L129">
        <v>751</v>
      </c>
      <c r="M129">
        <v>0</v>
      </c>
      <c r="N129" t="s">
        <v>79</v>
      </c>
      <c r="O129" s="7">
        <v>44927</v>
      </c>
      <c r="P129" s="7">
        <v>44985</v>
      </c>
      <c r="Q129" s="7">
        <v>45012</v>
      </c>
      <c r="R129">
        <v>-99.43</v>
      </c>
      <c r="S129">
        <v>0</v>
      </c>
      <c r="T129" t="s">
        <v>464</v>
      </c>
      <c r="U129" t="s">
        <v>466</v>
      </c>
      <c r="V129" t="s">
        <v>466</v>
      </c>
      <c r="W129" t="s">
        <v>81</v>
      </c>
      <c r="X129" t="s">
        <v>80</v>
      </c>
      <c r="Y129" t="s">
        <v>83</v>
      </c>
    </row>
    <row r="130" spans="1:25" x14ac:dyDescent="0.25">
      <c r="A130" t="s">
        <v>467</v>
      </c>
      <c r="B130">
        <v>2</v>
      </c>
      <c r="C130">
        <v>201</v>
      </c>
      <c r="E130">
        <v>163.16999999999999</v>
      </c>
      <c r="F130" t="s">
        <v>468</v>
      </c>
      <c r="G130" t="s">
        <v>98</v>
      </c>
      <c r="H130">
        <v>8</v>
      </c>
      <c r="I130">
        <v>0</v>
      </c>
      <c r="K130">
        <v>0</v>
      </c>
      <c r="L130">
        <v>704</v>
      </c>
      <c r="M130">
        <v>0</v>
      </c>
      <c r="N130" t="s">
        <v>79</v>
      </c>
      <c r="O130" s="7">
        <v>44927</v>
      </c>
      <c r="P130" s="7">
        <v>44985</v>
      </c>
      <c r="Q130" s="7">
        <v>45012</v>
      </c>
      <c r="R130">
        <v>-163.16999999999999</v>
      </c>
      <c r="S130">
        <v>0</v>
      </c>
      <c r="T130" t="s">
        <v>467</v>
      </c>
      <c r="U130" t="s">
        <v>469</v>
      </c>
      <c r="V130" t="s">
        <v>469</v>
      </c>
      <c r="W130" t="s">
        <v>81</v>
      </c>
      <c r="X130" t="s">
        <v>80</v>
      </c>
      <c r="Y130" t="s">
        <v>83</v>
      </c>
    </row>
    <row r="131" spans="1:25" x14ac:dyDescent="0.25">
      <c r="A131" t="s">
        <v>470</v>
      </c>
      <c r="B131">
        <v>2</v>
      </c>
      <c r="C131">
        <v>201</v>
      </c>
      <c r="E131">
        <v>2515.7399999999998</v>
      </c>
      <c r="F131" t="s">
        <v>471</v>
      </c>
      <c r="G131" t="s">
        <v>98</v>
      </c>
      <c r="H131">
        <v>8</v>
      </c>
      <c r="I131">
        <v>0</v>
      </c>
      <c r="K131">
        <v>0</v>
      </c>
      <c r="L131">
        <v>501</v>
      </c>
      <c r="M131">
        <v>0</v>
      </c>
      <c r="N131" t="s">
        <v>79</v>
      </c>
      <c r="O131" s="7">
        <v>44927</v>
      </c>
      <c r="P131" s="7">
        <v>44985</v>
      </c>
      <c r="Q131" s="7">
        <v>45012</v>
      </c>
      <c r="R131">
        <v>-2515.7399999999998</v>
      </c>
      <c r="S131">
        <v>0</v>
      </c>
      <c r="T131" t="s">
        <v>470</v>
      </c>
      <c r="U131" t="s">
        <v>472</v>
      </c>
      <c r="V131" t="s">
        <v>472</v>
      </c>
      <c r="W131" t="s">
        <v>81</v>
      </c>
      <c r="X131" t="s">
        <v>80</v>
      </c>
      <c r="Y131" t="s">
        <v>83</v>
      </c>
    </row>
    <row r="132" spans="1:25" x14ac:dyDescent="0.25">
      <c r="A132" t="s">
        <v>473</v>
      </c>
      <c r="B132">
        <v>2</v>
      </c>
      <c r="C132">
        <v>201</v>
      </c>
      <c r="D132">
        <v>195000</v>
      </c>
      <c r="E132">
        <v>109697.72</v>
      </c>
      <c r="F132" t="s">
        <v>474</v>
      </c>
      <c r="G132" t="s">
        <v>78</v>
      </c>
      <c r="H132">
        <v>7</v>
      </c>
      <c r="I132">
        <v>0</v>
      </c>
      <c r="J132">
        <v>195000</v>
      </c>
      <c r="K132">
        <v>0</v>
      </c>
      <c r="L132">
        <v>0</v>
      </c>
      <c r="M132">
        <v>0</v>
      </c>
      <c r="N132" t="s">
        <v>79</v>
      </c>
      <c r="O132" s="7">
        <v>44927</v>
      </c>
      <c r="P132" s="7">
        <v>44985</v>
      </c>
      <c r="Q132" s="7">
        <v>45012</v>
      </c>
      <c r="R132">
        <v>85302.28</v>
      </c>
      <c r="S132">
        <v>0</v>
      </c>
      <c r="T132" t="s">
        <v>473</v>
      </c>
      <c r="U132" t="s">
        <v>475</v>
      </c>
      <c r="V132" t="s">
        <v>475</v>
      </c>
      <c r="W132" t="s">
        <v>81</v>
      </c>
      <c r="X132" t="s">
        <v>80</v>
      </c>
      <c r="Y132" t="s">
        <v>83</v>
      </c>
    </row>
    <row r="133" spans="1:25" x14ac:dyDescent="0.25">
      <c r="A133" t="s">
        <v>476</v>
      </c>
      <c r="B133">
        <v>2</v>
      </c>
      <c r="C133">
        <v>201</v>
      </c>
      <c r="D133">
        <v>195000</v>
      </c>
      <c r="E133">
        <v>109697.72</v>
      </c>
      <c r="F133" t="s">
        <v>477</v>
      </c>
      <c r="G133" t="s">
        <v>78</v>
      </c>
      <c r="H133">
        <v>8</v>
      </c>
      <c r="I133">
        <v>0</v>
      </c>
      <c r="J133">
        <v>195000</v>
      </c>
      <c r="K133">
        <v>0</v>
      </c>
      <c r="L133">
        <v>0</v>
      </c>
      <c r="M133">
        <v>0</v>
      </c>
      <c r="N133" t="s">
        <v>79</v>
      </c>
      <c r="O133" s="7">
        <v>44927</v>
      </c>
      <c r="P133" s="7">
        <v>44985</v>
      </c>
      <c r="Q133" s="7">
        <v>45012</v>
      </c>
      <c r="R133">
        <v>85302.28</v>
      </c>
      <c r="S133">
        <v>0</v>
      </c>
      <c r="T133" t="s">
        <v>476</v>
      </c>
      <c r="U133" t="s">
        <v>478</v>
      </c>
      <c r="V133" t="s">
        <v>478</v>
      </c>
      <c r="W133" t="s">
        <v>81</v>
      </c>
      <c r="X133" t="s">
        <v>80</v>
      </c>
      <c r="Y133" t="s">
        <v>83</v>
      </c>
    </row>
    <row r="134" spans="1:25" x14ac:dyDescent="0.25">
      <c r="A134" t="s">
        <v>479</v>
      </c>
      <c r="B134">
        <v>2</v>
      </c>
      <c r="C134">
        <v>201</v>
      </c>
      <c r="D134">
        <v>100000</v>
      </c>
      <c r="E134">
        <v>28514.78</v>
      </c>
      <c r="F134" t="s">
        <v>480</v>
      </c>
      <c r="G134" t="s">
        <v>98</v>
      </c>
      <c r="H134">
        <v>8</v>
      </c>
      <c r="I134">
        <v>0</v>
      </c>
      <c r="J134">
        <v>100000</v>
      </c>
      <c r="K134">
        <v>0</v>
      </c>
      <c r="L134">
        <v>500</v>
      </c>
      <c r="M134">
        <v>0</v>
      </c>
      <c r="N134" t="s">
        <v>79</v>
      </c>
      <c r="O134" s="7">
        <v>44927</v>
      </c>
      <c r="P134" s="7">
        <v>44985</v>
      </c>
      <c r="Q134" s="7">
        <v>45012</v>
      </c>
      <c r="R134">
        <v>71485.22</v>
      </c>
      <c r="S134">
        <v>0</v>
      </c>
      <c r="T134" t="s">
        <v>479</v>
      </c>
      <c r="U134" t="s">
        <v>481</v>
      </c>
      <c r="V134" t="s">
        <v>481</v>
      </c>
      <c r="W134" t="s">
        <v>81</v>
      </c>
      <c r="X134" t="s">
        <v>80</v>
      </c>
      <c r="Y134" t="s">
        <v>83</v>
      </c>
    </row>
    <row r="135" spans="1:25" x14ac:dyDescent="0.25">
      <c r="A135" t="s">
        <v>482</v>
      </c>
      <c r="B135">
        <v>2</v>
      </c>
      <c r="C135">
        <v>201</v>
      </c>
      <c r="D135">
        <v>40000</v>
      </c>
      <c r="E135">
        <v>22732.58</v>
      </c>
      <c r="F135" t="s">
        <v>483</v>
      </c>
      <c r="G135" t="s">
        <v>98</v>
      </c>
      <c r="H135">
        <v>8</v>
      </c>
      <c r="I135">
        <v>0</v>
      </c>
      <c r="J135">
        <v>40000</v>
      </c>
      <c r="K135">
        <v>0</v>
      </c>
      <c r="L135">
        <v>500</v>
      </c>
      <c r="M135">
        <v>0</v>
      </c>
      <c r="N135" t="s">
        <v>79</v>
      </c>
      <c r="O135" s="7">
        <v>44927</v>
      </c>
      <c r="P135" s="7">
        <v>44985</v>
      </c>
      <c r="Q135" s="7">
        <v>45012</v>
      </c>
      <c r="R135">
        <v>17267.419999999998</v>
      </c>
      <c r="S135">
        <v>0</v>
      </c>
      <c r="T135" t="s">
        <v>482</v>
      </c>
      <c r="U135" t="s">
        <v>484</v>
      </c>
      <c r="V135" t="s">
        <v>484</v>
      </c>
      <c r="W135" t="s">
        <v>81</v>
      </c>
      <c r="X135" t="s">
        <v>80</v>
      </c>
      <c r="Y135" t="s">
        <v>83</v>
      </c>
    </row>
    <row r="136" spans="1:25" x14ac:dyDescent="0.25">
      <c r="A136" t="s">
        <v>485</v>
      </c>
      <c r="B136">
        <v>2</v>
      </c>
      <c r="C136">
        <v>201</v>
      </c>
      <c r="D136">
        <v>5000</v>
      </c>
      <c r="E136">
        <v>1750.9</v>
      </c>
      <c r="F136" t="s">
        <v>486</v>
      </c>
      <c r="G136" t="s">
        <v>98</v>
      </c>
      <c r="H136">
        <v>8</v>
      </c>
      <c r="I136">
        <v>0</v>
      </c>
      <c r="J136">
        <v>5000</v>
      </c>
      <c r="K136">
        <v>0</v>
      </c>
      <c r="L136">
        <v>500</v>
      </c>
      <c r="M136">
        <v>0</v>
      </c>
      <c r="N136" t="s">
        <v>79</v>
      </c>
      <c r="O136" s="7">
        <v>44927</v>
      </c>
      <c r="P136" s="7">
        <v>44985</v>
      </c>
      <c r="Q136" s="7">
        <v>45012</v>
      </c>
      <c r="R136">
        <v>3249.1</v>
      </c>
      <c r="S136">
        <v>0</v>
      </c>
      <c r="T136" t="s">
        <v>485</v>
      </c>
      <c r="U136" t="s">
        <v>487</v>
      </c>
      <c r="V136" t="s">
        <v>487</v>
      </c>
      <c r="W136" t="s">
        <v>81</v>
      </c>
      <c r="X136" t="s">
        <v>80</v>
      </c>
      <c r="Y136" t="s">
        <v>83</v>
      </c>
    </row>
    <row r="137" spans="1:25" x14ac:dyDescent="0.25">
      <c r="A137" t="s">
        <v>488</v>
      </c>
      <c r="B137">
        <v>2</v>
      </c>
      <c r="C137">
        <v>201</v>
      </c>
      <c r="D137">
        <v>50000</v>
      </c>
      <c r="E137">
        <v>53772.27</v>
      </c>
      <c r="F137" t="s">
        <v>489</v>
      </c>
      <c r="G137" t="s">
        <v>98</v>
      </c>
      <c r="H137">
        <v>8</v>
      </c>
      <c r="I137">
        <v>0</v>
      </c>
      <c r="J137">
        <v>50000</v>
      </c>
      <c r="K137">
        <v>0</v>
      </c>
      <c r="L137">
        <v>500</v>
      </c>
      <c r="M137">
        <v>0</v>
      </c>
      <c r="N137" t="s">
        <v>79</v>
      </c>
      <c r="O137" s="7">
        <v>44927</v>
      </c>
      <c r="P137" s="7">
        <v>44985</v>
      </c>
      <c r="Q137" s="7">
        <v>45012</v>
      </c>
      <c r="R137">
        <v>-3772.27</v>
      </c>
      <c r="S137">
        <v>0</v>
      </c>
      <c r="T137" t="s">
        <v>488</v>
      </c>
      <c r="U137" t="s">
        <v>490</v>
      </c>
      <c r="V137" t="s">
        <v>490</v>
      </c>
      <c r="W137" t="s">
        <v>81</v>
      </c>
      <c r="X137" t="s">
        <v>80</v>
      </c>
      <c r="Y137" t="s">
        <v>83</v>
      </c>
    </row>
    <row r="138" spans="1:25" x14ac:dyDescent="0.25">
      <c r="A138" t="s">
        <v>491</v>
      </c>
      <c r="B138">
        <v>2</v>
      </c>
      <c r="C138">
        <v>201</v>
      </c>
      <c r="E138">
        <v>315.77999999999997</v>
      </c>
      <c r="F138" t="s">
        <v>492</v>
      </c>
      <c r="G138" t="s">
        <v>98</v>
      </c>
      <c r="H138">
        <v>8</v>
      </c>
      <c r="I138">
        <v>0</v>
      </c>
      <c r="K138">
        <v>0</v>
      </c>
      <c r="L138">
        <v>501</v>
      </c>
      <c r="M138">
        <v>0</v>
      </c>
      <c r="N138" t="s">
        <v>79</v>
      </c>
      <c r="O138" s="7">
        <v>44927</v>
      </c>
      <c r="P138" s="7">
        <v>44985</v>
      </c>
      <c r="Q138" s="7">
        <v>45012</v>
      </c>
      <c r="R138">
        <v>-315.77999999999997</v>
      </c>
      <c r="S138">
        <v>0</v>
      </c>
      <c r="T138" t="s">
        <v>491</v>
      </c>
      <c r="U138" t="s">
        <v>493</v>
      </c>
      <c r="V138" t="s">
        <v>493</v>
      </c>
      <c r="W138" t="s">
        <v>81</v>
      </c>
      <c r="X138" t="s">
        <v>80</v>
      </c>
      <c r="Y138" t="s">
        <v>83</v>
      </c>
    </row>
    <row r="139" spans="1:25" x14ac:dyDescent="0.25">
      <c r="A139" t="s">
        <v>494</v>
      </c>
      <c r="B139">
        <v>2</v>
      </c>
      <c r="C139">
        <v>201</v>
      </c>
      <c r="E139">
        <v>680.83</v>
      </c>
      <c r="F139" t="s">
        <v>495</v>
      </c>
      <c r="G139" t="s">
        <v>98</v>
      </c>
      <c r="H139">
        <v>8</v>
      </c>
      <c r="I139">
        <v>0</v>
      </c>
      <c r="K139">
        <v>0</v>
      </c>
      <c r="L139">
        <v>501</v>
      </c>
      <c r="M139">
        <v>0</v>
      </c>
      <c r="N139" t="s">
        <v>79</v>
      </c>
      <c r="O139" s="7">
        <v>44927</v>
      </c>
      <c r="P139" s="7">
        <v>44985</v>
      </c>
      <c r="Q139" s="7">
        <v>45012</v>
      </c>
      <c r="R139">
        <v>-680.83</v>
      </c>
      <c r="S139">
        <v>0</v>
      </c>
      <c r="T139" t="s">
        <v>494</v>
      </c>
      <c r="U139" t="s">
        <v>496</v>
      </c>
      <c r="V139" t="s">
        <v>496</v>
      </c>
      <c r="W139" t="s">
        <v>81</v>
      </c>
      <c r="X139" t="s">
        <v>80</v>
      </c>
      <c r="Y139" t="s">
        <v>83</v>
      </c>
    </row>
    <row r="140" spans="1:25" x14ac:dyDescent="0.25">
      <c r="A140" t="s">
        <v>497</v>
      </c>
      <c r="B140">
        <v>2</v>
      </c>
      <c r="C140">
        <v>201</v>
      </c>
      <c r="E140">
        <v>214.76</v>
      </c>
      <c r="F140" t="s">
        <v>498</v>
      </c>
      <c r="G140" t="s">
        <v>98</v>
      </c>
      <c r="H140">
        <v>8</v>
      </c>
      <c r="I140">
        <v>0</v>
      </c>
      <c r="K140">
        <v>0</v>
      </c>
      <c r="L140">
        <v>501</v>
      </c>
      <c r="M140">
        <v>0</v>
      </c>
      <c r="N140" t="s">
        <v>79</v>
      </c>
      <c r="O140" s="7">
        <v>44927</v>
      </c>
      <c r="P140" s="7">
        <v>44985</v>
      </c>
      <c r="Q140" s="7">
        <v>45012</v>
      </c>
      <c r="R140">
        <v>-214.76</v>
      </c>
      <c r="S140">
        <v>0</v>
      </c>
      <c r="T140" t="s">
        <v>497</v>
      </c>
      <c r="U140" t="s">
        <v>499</v>
      </c>
      <c r="V140" t="s">
        <v>499</v>
      </c>
      <c r="W140" t="s">
        <v>81</v>
      </c>
      <c r="X140" t="s">
        <v>80</v>
      </c>
      <c r="Y140" t="s">
        <v>83</v>
      </c>
    </row>
    <row r="141" spans="1:25" x14ac:dyDescent="0.25">
      <c r="A141" t="s">
        <v>500</v>
      </c>
      <c r="B141">
        <v>2</v>
      </c>
      <c r="C141">
        <v>201</v>
      </c>
      <c r="E141">
        <v>1715.82</v>
      </c>
      <c r="F141" t="s">
        <v>501</v>
      </c>
      <c r="G141" t="s">
        <v>98</v>
      </c>
      <c r="H141">
        <v>8</v>
      </c>
      <c r="I141">
        <v>0</v>
      </c>
      <c r="K141">
        <v>0</v>
      </c>
      <c r="L141">
        <v>501</v>
      </c>
      <c r="M141">
        <v>0</v>
      </c>
      <c r="N141" t="s">
        <v>79</v>
      </c>
      <c r="O141" s="7">
        <v>44927</v>
      </c>
      <c r="P141" s="7">
        <v>44985</v>
      </c>
      <c r="Q141" s="7">
        <v>45012</v>
      </c>
      <c r="R141">
        <v>-1715.82</v>
      </c>
      <c r="S141">
        <v>0</v>
      </c>
      <c r="T141" t="s">
        <v>500</v>
      </c>
      <c r="U141" t="s">
        <v>502</v>
      </c>
      <c r="V141" t="s">
        <v>502</v>
      </c>
      <c r="W141" t="s">
        <v>81</v>
      </c>
      <c r="X141" t="s">
        <v>80</v>
      </c>
      <c r="Y141" t="s">
        <v>83</v>
      </c>
    </row>
    <row r="142" spans="1:25" x14ac:dyDescent="0.25">
      <c r="A142" t="s">
        <v>503</v>
      </c>
      <c r="B142">
        <v>2</v>
      </c>
      <c r="C142">
        <v>201</v>
      </c>
      <c r="D142">
        <v>1433000</v>
      </c>
      <c r="E142">
        <v>727424.4</v>
      </c>
      <c r="F142" t="s">
        <v>504</v>
      </c>
      <c r="G142" t="s">
        <v>78</v>
      </c>
      <c r="H142">
        <v>5</v>
      </c>
      <c r="I142">
        <v>0</v>
      </c>
      <c r="J142">
        <v>1433000</v>
      </c>
      <c r="K142">
        <v>0</v>
      </c>
      <c r="L142">
        <v>0</v>
      </c>
      <c r="M142">
        <v>0</v>
      </c>
      <c r="N142" t="s">
        <v>79</v>
      </c>
      <c r="O142" s="7">
        <v>44927</v>
      </c>
      <c r="P142" s="7">
        <v>44985</v>
      </c>
      <c r="Q142" s="7">
        <v>45012</v>
      </c>
      <c r="R142">
        <v>705575.6</v>
      </c>
      <c r="S142">
        <v>0</v>
      </c>
      <c r="T142" t="s">
        <v>503</v>
      </c>
      <c r="U142" t="s">
        <v>505</v>
      </c>
      <c r="V142" t="s">
        <v>505</v>
      </c>
      <c r="W142" t="s">
        <v>81</v>
      </c>
      <c r="X142" t="s">
        <v>82</v>
      </c>
      <c r="Y142" t="s">
        <v>83</v>
      </c>
    </row>
    <row r="143" spans="1:25" x14ac:dyDescent="0.25">
      <c r="A143" t="s">
        <v>506</v>
      </c>
      <c r="B143">
        <v>2</v>
      </c>
      <c r="C143">
        <v>201</v>
      </c>
      <c r="D143">
        <v>1433000</v>
      </c>
      <c r="E143">
        <v>727424.4</v>
      </c>
      <c r="F143" t="s">
        <v>504</v>
      </c>
      <c r="G143" t="s">
        <v>78</v>
      </c>
      <c r="H143">
        <v>6</v>
      </c>
      <c r="I143">
        <v>0</v>
      </c>
      <c r="J143">
        <v>1433000</v>
      </c>
      <c r="K143">
        <v>0</v>
      </c>
      <c r="L143">
        <v>0</v>
      </c>
      <c r="M143">
        <v>0</v>
      </c>
      <c r="N143" t="s">
        <v>79</v>
      </c>
      <c r="O143" s="7">
        <v>44927</v>
      </c>
      <c r="P143" s="7">
        <v>44985</v>
      </c>
      <c r="Q143" s="7">
        <v>45012</v>
      </c>
      <c r="R143">
        <v>705575.6</v>
      </c>
      <c r="S143">
        <v>0</v>
      </c>
      <c r="T143" t="s">
        <v>506</v>
      </c>
      <c r="U143" t="s">
        <v>507</v>
      </c>
      <c r="V143" t="s">
        <v>507</v>
      </c>
      <c r="W143" t="s">
        <v>81</v>
      </c>
      <c r="X143" t="s">
        <v>80</v>
      </c>
      <c r="Y143" t="s">
        <v>83</v>
      </c>
    </row>
    <row r="144" spans="1:25" x14ac:dyDescent="0.25">
      <c r="A144" t="s">
        <v>508</v>
      </c>
      <c r="B144">
        <v>12</v>
      </c>
      <c r="C144">
        <v>1201</v>
      </c>
      <c r="D144">
        <v>215000</v>
      </c>
      <c r="E144">
        <v>72305.53</v>
      </c>
      <c r="F144" t="s">
        <v>509</v>
      </c>
      <c r="G144" t="s">
        <v>98</v>
      </c>
      <c r="H144">
        <v>7</v>
      </c>
      <c r="I144">
        <v>0</v>
      </c>
      <c r="J144">
        <v>215000</v>
      </c>
      <c r="K144">
        <v>0</v>
      </c>
      <c r="L144">
        <v>800</v>
      </c>
      <c r="M144">
        <v>0</v>
      </c>
      <c r="N144" t="s">
        <v>79</v>
      </c>
      <c r="O144" s="7">
        <v>44927</v>
      </c>
      <c r="P144" s="7">
        <v>44985</v>
      </c>
      <c r="Q144" s="7">
        <v>45012</v>
      </c>
      <c r="R144">
        <v>142694.47</v>
      </c>
      <c r="S144">
        <v>0</v>
      </c>
      <c r="T144" t="s">
        <v>508</v>
      </c>
      <c r="U144" t="s">
        <v>510</v>
      </c>
      <c r="V144" t="s">
        <v>510</v>
      </c>
      <c r="W144" t="s">
        <v>81</v>
      </c>
      <c r="X144" t="s">
        <v>80</v>
      </c>
      <c r="Y144" t="s">
        <v>283</v>
      </c>
    </row>
    <row r="145" spans="1:25" x14ac:dyDescent="0.25">
      <c r="A145" t="s">
        <v>511</v>
      </c>
      <c r="B145">
        <v>12</v>
      </c>
      <c r="C145">
        <v>1201</v>
      </c>
      <c r="D145">
        <v>390000</v>
      </c>
      <c r="E145">
        <v>102320.33</v>
      </c>
      <c r="F145" t="s">
        <v>512</v>
      </c>
      <c r="G145" t="s">
        <v>98</v>
      </c>
      <c r="H145">
        <v>7</v>
      </c>
      <c r="I145">
        <v>0</v>
      </c>
      <c r="J145">
        <v>390000</v>
      </c>
      <c r="K145">
        <v>0</v>
      </c>
      <c r="L145">
        <v>800</v>
      </c>
      <c r="M145">
        <v>0</v>
      </c>
      <c r="N145" t="s">
        <v>79</v>
      </c>
      <c r="O145" s="7">
        <v>44927</v>
      </c>
      <c r="P145" s="7">
        <v>44985</v>
      </c>
      <c r="Q145" s="7">
        <v>45012</v>
      </c>
      <c r="R145">
        <v>287679.67</v>
      </c>
      <c r="S145">
        <v>0</v>
      </c>
      <c r="T145" t="s">
        <v>511</v>
      </c>
      <c r="U145" t="s">
        <v>513</v>
      </c>
      <c r="V145" t="s">
        <v>513</v>
      </c>
      <c r="W145" t="s">
        <v>81</v>
      </c>
      <c r="X145" t="s">
        <v>80</v>
      </c>
      <c r="Y145" t="s">
        <v>283</v>
      </c>
    </row>
    <row r="146" spans="1:25" x14ac:dyDescent="0.25">
      <c r="A146" t="s">
        <v>514</v>
      </c>
      <c r="B146">
        <v>12</v>
      </c>
      <c r="C146">
        <v>1201</v>
      </c>
      <c r="D146">
        <v>2000</v>
      </c>
      <c r="F146" t="s">
        <v>515</v>
      </c>
      <c r="G146" t="s">
        <v>98</v>
      </c>
      <c r="H146">
        <v>7</v>
      </c>
      <c r="I146">
        <v>0</v>
      </c>
      <c r="J146">
        <v>2000</v>
      </c>
      <c r="K146">
        <v>0</v>
      </c>
      <c r="L146">
        <v>800</v>
      </c>
      <c r="M146">
        <v>0</v>
      </c>
      <c r="N146" t="s">
        <v>79</v>
      </c>
      <c r="O146" s="7">
        <v>44927</v>
      </c>
      <c r="P146" s="7">
        <v>44985</v>
      </c>
      <c r="Q146" s="7">
        <v>45012</v>
      </c>
      <c r="R146">
        <v>2000</v>
      </c>
      <c r="S146">
        <v>0</v>
      </c>
      <c r="T146" t="s">
        <v>514</v>
      </c>
      <c r="U146" t="s">
        <v>516</v>
      </c>
      <c r="V146" t="s">
        <v>516</v>
      </c>
      <c r="W146" t="s">
        <v>81</v>
      </c>
      <c r="X146" t="s">
        <v>80</v>
      </c>
      <c r="Y146" t="s">
        <v>283</v>
      </c>
    </row>
    <row r="147" spans="1:25" x14ac:dyDescent="0.25">
      <c r="A147" t="s">
        <v>517</v>
      </c>
      <c r="B147">
        <v>12</v>
      </c>
      <c r="C147">
        <v>1201</v>
      </c>
      <c r="D147">
        <v>110000</v>
      </c>
      <c r="F147" t="s">
        <v>518</v>
      </c>
      <c r="G147" t="s">
        <v>98</v>
      </c>
      <c r="H147">
        <v>7</v>
      </c>
      <c r="I147">
        <v>0</v>
      </c>
      <c r="J147">
        <v>110000</v>
      </c>
      <c r="K147">
        <v>0</v>
      </c>
      <c r="L147">
        <v>800</v>
      </c>
      <c r="M147">
        <v>0</v>
      </c>
      <c r="N147" t="s">
        <v>79</v>
      </c>
      <c r="O147" s="7">
        <v>44927</v>
      </c>
      <c r="P147" s="7">
        <v>44985</v>
      </c>
      <c r="Q147" s="7">
        <v>45012</v>
      </c>
      <c r="R147">
        <v>110000</v>
      </c>
      <c r="S147">
        <v>0</v>
      </c>
      <c r="T147" t="s">
        <v>517</v>
      </c>
      <c r="U147" t="s">
        <v>519</v>
      </c>
      <c r="V147" t="s">
        <v>519</v>
      </c>
      <c r="W147" t="s">
        <v>81</v>
      </c>
      <c r="X147" t="s">
        <v>80</v>
      </c>
      <c r="Y147" t="s">
        <v>283</v>
      </c>
    </row>
    <row r="148" spans="1:25" x14ac:dyDescent="0.25">
      <c r="A148" t="s">
        <v>520</v>
      </c>
      <c r="B148">
        <v>12</v>
      </c>
      <c r="C148">
        <v>1201</v>
      </c>
      <c r="D148">
        <v>55000</v>
      </c>
      <c r="F148" t="s">
        <v>521</v>
      </c>
      <c r="G148" t="s">
        <v>98</v>
      </c>
      <c r="H148">
        <v>7</v>
      </c>
      <c r="I148">
        <v>0</v>
      </c>
      <c r="J148">
        <v>55000</v>
      </c>
      <c r="K148">
        <v>0</v>
      </c>
      <c r="L148">
        <v>800</v>
      </c>
      <c r="M148">
        <v>0</v>
      </c>
      <c r="N148" t="s">
        <v>79</v>
      </c>
      <c r="O148" s="7">
        <v>44927</v>
      </c>
      <c r="P148" s="7">
        <v>44985</v>
      </c>
      <c r="Q148" s="7">
        <v>45012</v>
      </c>
      <c r="R148">
        <v>55000</v>
      </c>
      <c r="S148">
        <v>0</v>
      </c>
      <c r="T148" t="s">
        <v>520</v>
      </c>
      <c r="U148" t="s">
        <v>522</v>
      </c>
      <c r="V148" t="s">
        <v>522</v>
      </c>
      <c r="W148" t="s">
        <v>81</v>
      </c>
      <c r="X148" t="s">
        <v>80</v>
      </c>
      <c r="Y148" t="s">
        <v>283</v>
      </c>
    </row>
    <row r="149" spans="1:25" x14ac:dyDescent="0.25">
      <c r="A149" t="s">
        <v>523</v>
      </c>
      <c r="B149">
        <v>12</v>
      </c>
      <c r="C149">
        <v>1201</v>
      </c>
      <c r="D149">
        <v>345000</v>
      </c>
      <c r="E149">
        <v>117787.42</v>
      </c>
      <c r="F149" t="s">
        <v>524</v>
      </c>
      <c r="G149" t="s">
        <v>98</v>
      </c>
      <c r="H149">
        <v>7</v>
      </c>
      <c r="I149">
        <v>0</v>
      </c>
      <c r="J149">
        <v>345000</v>
      </c>
      <c r="K149">
        <v>0</v>
      </c>
      <c r="L149">
        <v>800</v>
      </c>
      <c r="M149">
        <v>0</v>
      </c>
      <c r="N149" t="s">
        <v>79</v>
      </c>
      <c r="O149" s="7">
        <v>44927</v>
      </c>
      <c r="P149" s="7">
        <v>44985</v>
      </c>
      <c r="Q149" s="7">
        <v>45012</v>
      </c>
      <c r="R149">
        <v>227212.58</v>
      </c>
      <c r="S149">
        <v>0</v>
      </c>
      <c r="T149" t="s">
        <v>523</v>
      </c>
      <c r="U149" t="s">
        <v>525</v>
      </c>
      <c r="V149" t="s">
        <v>525</v>
      </c>
      <c r="W149" t="s">
        <v>81</v>
      </c>
      <c r="X149" t="s">
        <v>80</v>
      </c>
      <c r="Y149" t="s">
        <v>283</v>
      </c>
    </row>
    <row r="150" spans="1:25" x14ac:dyDescent="0.25">
      <c r="A150" t="s">
        <v>526</v>
      </c>
      <c r="B150">
        <v>12</v>
      </c>
      <c r="C150">
        <v>1201</v>
      </c>
      <c r="D150">
        <v>316000</v>
      </c>
      <c r="E150">
        <v>123194.91</v>
      </c>
      <c r="F150" t="s">
        <v>527</v>
      </c>
      <c r="G150" t="s">
        <v>98</v>
      </c>
      <c r="H150">
        <v>7</v>
      </c>
      <c r="I150">
        <v>0</v>
      </c>
      <c r="J150">
        <v>316000</v>
      </c>
      <c r="K150">
        <v>0</v>
      </c>
      <c r="L150">
        <v>800</v>
      </c>
      <c r="M150">
        <v>0</v>
      </c>
      <c r="N150" t="s">
        <v>79</v>
      </c>
      <c r="O150" s="7">
        <v>44927</v>
      </c>
      <c r="P150" s="7">
        <v>44985</v>
      </c>
      <c r="Q150" s="7">
        <v>45012</v>
      </c>
      <c r="R150">
        <v>192805.09</v>
      </c>
      <c r="S150">
        <v>0</v>
      </c>
      <c r="T150" t="s">
        <v>526</v>
      </c>
      <c r="U150" t="s">
        <v>528</v>
      </c>
      <c r="V150" t="s">
        <v>528</v>
      </c>
      <c r="W150" t="s">
        <v>81</v>
      </c>
      <c r="X150" t="s">
        <v>80</v>
      </c>
      <c r="Y150" t="s">
        <v>283</v>
      </c>
    </row>
    <row r="151" spans="1:25" x14ac:dyDescent="0.25">
      <c r="A151" t="s">
        <v>529</v>
      </c>
      <c r="B151">
        <v>12</v>
      </c>
      <c r="C151">
        <v>1201</v>
      </c>
      <c r="E151">
        <v>94672.09</v>
      </c>
      <c r="F151" t="s">
        <v>530</v>
      </c>
      <c r="G151" t="s">
        <v>98</v>
      </c>
      <c r="H151">
        <v>7</v>
      </c>
      <c r="I151">
        <v>0</v>
      </c>
      <c r="K151">
        <v>0</v>
      </c>
      <c r="L151">
        <v>800</v>
      </c>
      <c r="M151">
        <v>0</v>
      </c>
      <c r="N151" t="s">
        <v>79</v>
      </c>
      <c r="O151" s="7">
        <v>44927</v>
      </c>
      <c r="P151" s="7">
        <v>44985</v>
      </c>
      <c r="Q151" s="7">
        <v>45012</v>
      </c>
      <c r="R151">
        <v>-94672.09</v>
      </c>
      <c r="S151">
        <v>0</v>
      </c>
      <c r="T151" t="s">
        <v>529</v>
      </c>
      <c r="U151" t="s">
        <v>531</v>
      </c>
      <c r="V151" t="s">
        <v>531</v>
      </c>
      <c r="W151" t="s">
        <v>81</v>
      </c>
      <c r="X151" t="s">
        <v>80</v>
      </c>
      <c r="Y151" t="s">
        <v>283</v>
      </c>
    </row>
    <row r="152" spans="1:25" x14ac:dyDescent="0.25">
      <c r="A152" t="s">
        <v>532</v>
      </c>
      <c r="B152">
        <v>12</v>
      </c>
      <c r="C152">
        <v>1201</v>
      </c>
      <c r="E152">
        <v>2997.14</v>
      </c>
      <c r="F152" t="s">
        <v>533</v>
      </c>
      <c r="G152" t="s">
        <v>98</v>
      </c>
      <c r="H152">
        <v>7</v>
      </c>
      <c r="I152">
        <v>0</v>
      </c>
      <c r="K152">
        <v>0</v>
      </c>
      <c r="L152">
        <v>802</v>
      </c>
      <c r="M152">
        <v>0</v>
      </c>
      <c r="N152" t="s">
        <v>79</v>
      </c>
      <c r="O152" s="7">
        <v>44927</v>
      </c>
      <c r="P152" s="7">
        <v>44985</v>
      </c>
      <c r="Q152" s="7">
        <v>45012</v>
      </c>
      <c r="R152">
        <v>-2997.14</v>
      </c>
      <c r="S152">
        <v>0</v>
      </c>
      <c r="T152" t="s">
        <v>532</v>
      </c>
      <c r="U152" t="s">
        <v>534</v>
      </c>
      <c r="V152" t="s">
        <v>534</v>
      </c>
      <c r="W152" t="s">
        <v>81</v>
      </c>
      <c r="X152" t="s">
        <v>80</v>
      </c>
      <c r="Y152" t="s">
        <v>283</v>
      </c>
    </row>
    <row r="153" spans="1:25" x14ac:dyDescent="0.25">
      <c r="A153" t="s">
        <v>535</v>
      </c>
      <c r="B153">
        <v>12</v>
      </c>
      <c r="C153">
        <v>1201</v>
      </c>
      <c r="E153">
        <v>102980.83</v>
      </c>
      <c r="F153" t="s">
        <v>536</v>
      </c>
      <c r="G153" t="s">
        <v>98</v>
      </c>
      <c r="H153">
        <v>7</v>
      </c>
      <c r="I153">
        <v>0</v>
      </c>
      <c r="K153">
        <v>0</v>
      </c>
      <c r="L153">
        <v>800</v>
      </c>
      <c r="M153">
        <v>0</v>
      </c>
      <c r="N153" t="s">
        <v>79</v>
      </c>
      <c r="O153" s="7">
        <v>44927</v>
      </c>
      <c r="P153" s="7">
        <v>44985</v>
      </c>
      <c r="Q153" s="7">
        <v>45012</v>
      </c>
      <c r="R153">
        <v>-102980.83</v>
      </c>
      <c r="S153">
        <v>0</v>
      </c>
      <c r="T153" t="s">
        <v>535</v>
      </c>
      <c r="U153" t="s">
        <v>537</v>
      </c>
      <c r="V153" t="s">
        <v>537</v>
      </c>
      <c r="W153" t="s">
        <v>81</v>
      </c>
      <c r="X153" t="s">
        <v>80</v>
      </c>
      <c r="Y153" t="s">
        <v>283</v>
      </c>
    </row>
    <row r="154" spans="1:25" x14ac:dyDescent="0.25">
      <c r="A154" t="s">
        <v>538</v>
      </c>
      <c r="B154">
        <v>12</v>
      </c>
      <c r="C154">
        <v>1201</v>
      </c>
      <c r="E154">
        <v>111166.15</v>
      </c>
      <c r="F154" t="s">
        <v>539</v>
      </c>
      <c r="G154" t="s">
        <v>98</v>
      </c>
      <c r="H154">
        <v>7</v>
      </c>
      <c r="I154">
        <v>0</v>
      </c>
      <c r="K154">
        <v>0</v>
      </c>
      <c r="L154">
        <v>800</v>
      </c>
      <c r="M154">
        <v>0</v>
      </c>
      <c r="N154" t="s">
        <v>79</v>
      </c>
      <c r="O154" s="7">
        <v>44927</v>
      </c>
      <c r="P154" s="7">
        <v>44985</v>
      </c>
      <c r="Q154" s="7">
        <v>45012</v>
      </c>
      <c r="R154">
        <v>-111166.15</v>
      </c>
      <c r="S154">
        <v>0</v>
      </c>
      <c r="T154" t="s">
        <v>538</v>
      </c>
      <c r="U154" t="s">
        <v>540</v>
      </c>
      <c r="V154" t="s">
        <v>540</v>
      </c>
      <c r="W154" t="s">
        <v>81</v>
      </c>
      <c r="X154" t="s">
        <v>80</v>
      </c>
      <c r="Y154" t="s">
        <v>283</v>
      </c>
    </row>
    <row r="155" spans="1:25" x14ac:dyDescent="0.25">
      <c r="A155" t="s">
        <v>541</v>
      </c>
      <c r="B155">
        <v>2</v>
      </c>
      <c r="C155">
        <v>201</v>
      </c>
      <c r="E155">
        <v>640000</v>
      </c>
      <c r="F155" t="s">
        <v>542</v>
      </c>
      <c r="G155" t="s">
        <v>78</v>
      </c>
      <c r="H155">
        <v>3</v>
      </c>
      <c r="I155">
        <v>0</v>
      </c>
      <c r="K155">
        <v>0</v>
      </c>
      <c r="L155">
        <v>0</v>
      </c>
      <c r="M155">
        <v>0</v>
      </c>
      <c r="N155" t="s">
        <v>79</v>
      </c>
      <c r="O155" s="7">
        <v>44927</v>
      </c>
      <c r="P155" s="7">
        <v>44985</v>
      </c>
      <c r="Q155" s="7">
        <v>45012</v>
      </c>
      <c r="R155">
        <v>-640000</v>
      </c>
      <c r="S155">
        <v>0</v>
      </c>
      <c r="T155" t="s">
        <v>541</v>
      </c>
      <c r="U155" t="s">
        <v>543</v>
      </c>
      <c r="V155" t="s">
        <v>543</v>
      </c>
      <c r="W155" t="s">
        <v>81</v>
      </c>
      <c r="X155" t="s">
        <v>82</v>
      </c>
      <c r="Y155" t="s">
        <v>83</v>
      </c>
    </row>
    <row r="156" spans="1:25" x14ac:dyDescent="0.25">
      <c r="A156" t="s">
        <v>544</v>
      </c>
      <c r="B156">
        <v>2</v>
      </c>
      <c r="C156">
        <v>201</v>
      </c>
      <c r="E156">
        <v>640000</v>
      </c>
      <c r="F156" t="s">
        <v>542</v>
      </c>
      <c r="G156" t="s">
        <v>78</v>
      </c>
      <c r="H156">
        <v>4</v>
      </c>
      <c r="I156">
        <v>0</v>
      </c>
      <c r="K156">
        <v>0</v>
      </c>
      <c r="L156">
        <v>0</v>
      </c>
      <c r="M156">
        <v>0</v>
      </c>
      <c r="N156" t="s">
        <v>79</v>
      </c>
      <c r="O156" s="7">
        <v>44927</v>
      </c>
      <c r="P156" s="7">
        <v>44985</v>
      </c>
      <c r="Q156" s="7">
        <v>45012</v>
      </c>
      <c r="R156">
        <v>-640000</v>
      </c>
      <c r="S156">
        <v>0</v>
      </c>
      <c r="T156" t="s">
        <v>544</v>
      </c>
      <c r="U156" t="s">
        <v>545</v>
      </c>
      <c r="V156" t="s">
        <v>545</v>
      </c>
      <c r="W156" t="s">
        <v>81</v>
      </c>
      <c r="X156" t="s">
        <v>82</v>
      </c>
      <c r="Y156" t="s">
        <v>83</v>
      </c>
    </row>
    <row r="157" spans="1:25" x14ac:dyDescent="0.25">
      <c r="A157" t="s">
        <v>546</v>
      </c>
      <c r="B157">
        <v>2</v>
      </c>
      <c r="C157">
        <v>201</v>
      </c>
      <c r="E157">
        <v>640000</v>
      </c>
      <c r="F157" t="s">
        <v>547</v>
      </c>
      <c r="G157" t="s">
        <v>78</v>
      </c>
      <c r="H157">
        <v>5</v>
      </c>
      <c r="I157">
        <v>0</v>
      </c>
      <c r="K157">
        <v>0</v>
      </c>
      <c r="L157">
        <v>0</v>
      </c>
      <c r="M157">
        <v>0</v>
      </c>
      <c r="N157" t="s">
        <v>79</v>
      </c>
      <c r="O157" s="7">
        <v>44927</v>
      </c>
      <c r="P157" s="7">
        <v>44985</v>
      </c>
      <c r="Q157" s="7">
        <v>45012</v>
      </c>
      <c r="R157">
        <v>-640000</v>
      </c>
      <c r="S157">
        <v>0</v>
      </c>
      <c r="T157" t="s">
        <v>546</v>
      </c>
      <c r="U157" t="s">
        <v>548</v>
      </c>
      <c r="V157" t="s">
        <v>548</v>
      </c>
      <c r="W157" t="s">
        <v>81</v>
      </c>
      <c r="X157" t="s">
        <v>82</v>
      </c>
      <c r="Y157" t="s">
        <v>83</v>
      </c>
    </row>
    <row r="158" spans="1:25" x14ac:dyDescent="0.25">
      <c r="A158" t="s">
        <v>549</v>
      </c>
      <c r="B158">
        <v>2</v>
      </c>
      <c r="C158">
        <v>201</v>
      </c>
      <c r="E158">
        <v>640000</v>
      </c>
      <c r="F158" t="s">
        <v>550</v>
      </c>
      <c r="G158" t="s">
        <v>98</v>
      </c>
      <c r="H158">
        <v>6</v>
      </c>
      <c r="I158">
        <v>0</v>
      </c>
      <c r="K158">
        <v>0</v>
      </c>
      <c r="L158">
        <v>501</v>
      </c>
      <c r="M158">
        <v>0</v>
      </c>
      <c r="N158" t="s">
        <v>79</v>
      </c>
      <c r="O158" s="7">
        <v>44927</v>
      </c>
      <c r="P158" s="7">
        <v>44985</v>
      </c>
      <c r="Q158" s="7">
        <v>45012</v>
      </c>
      <c r="R158">
        <v>-640000</v>
      </c>
      <c r="S158">
        <v>0</v>
      </c>
      <c r="T158" t="s">
        <v>549</v>
      </c>
      <c r="U158" t="s">
        <v>551</v>
      </c>
      <c r="V158" t="s">
        <v>551</v>
      </c>
      <c r="W158" t="s">
        <v>81</v>
      </c>
      <c r="X158" t="s">
        <v>82</v>
      </c>
      <c r="Y158" t="s">
        <v>83</v>
      </c>
    </row>
    <row r="159" spans="1:25" x14ac:dyDescent="0.25">
      <c r="A159" t="s">
        <v>552</v>
      </c>
      <c r="B159">
        <v>2</v>
      </c>
      <c r="C159">
        <v>201</v>
      </c>
      <c r="D159">
        <v>37000</v>
      </c>
      <c r="E159">
        <v>13299.4</v>
      </c>
      <c r="F159" t="s">
        <v>553</v>
      </c>
      <c r="G159" t="s">
        <v>78</v>
      </c>
      <c r="H159">
        <v>2</v>
      </c>
      <c r="I159">
        <v>0</v>
      </c>
      <c r="J159">
        <v>37000</v>
      </c>
      <c r="K159">
        <v>0</v>
      </c>
      <c r="L159">
        <v>0</v>
      </c>
      <c r="M159">
        <v>0</v>
      </c>
      <c r="N159" t="s">
        <v>79</v>
      </c>
      <c r="O159" s="7">
        <v>44927</v>
      </c>
      <c r="P159" s="7">
        <v>44985</v>
      </c>
      <c r="Q159" s="7">
        <v>45012</v>
      </c>
      <c r="R159">
        <v>23700.6</v>
      </c>
      <c r="S159">
        <v>0</v>
      </c>
      <c r="T159" t="s">
        <v>552</v>
      </c>
      <c r="U159" t="s">
        <v>554</v>
      </c>
      <c r="V159" t="s">
        <v>554</v>
      </c>
      <c r="W159" t="s">
        <v>81</v>
      </c>
      <c r="X159" t="s">
        <v>82</v>
      </c>
      <c r="Y159" t="s">
        <v>83</v>
      </c>
    </row>
    <row r="160" spans="1:25" x14ac:dyDescent="0.25">
      <c r="A160" t="s">
        <v>555</v>
      </c>
      <c r="B160">
        <v>2</v>
      </c>
      <c r="C160">
        <v>201</v>
      </c>
      <c r="D160">
        <v>37000</v>
      </c>
      <c r="E160">
        <v>13299.4</v>
      </c>
      <c r="F160" t="s">
        <v>556</v>
      </c>
      <c r="G160" t="s">
        <v>78</v>
      </c>
      <c r="H160">
        <v>3</v>
      </c>
      <c r="I160">
        <v>0</v>
      </c>
      <c r="J160">
        <v>37000</v>
      </c>
      <c r="K160">
        <v>0</v>
      </c>
      <c r="L160">
        <v>0</v>
      </c>
      <c r="M160">
        <v>0</v>
      </c>
      <c r="N160" t="s">
        <v>79</v>
      </c>
      <c r="O160" s="7">
        <v>44927</v>
      </c>
      <c r="P160" s="7">
        <v>44985</v>
      </c>
      <c r="Q160" s="7">
        <v>45012</v>
      </c>
      <c r="R160">
        <v>23700.6</v>
      </c>
      <c r="S160">
        <v>0</v>
      </c>
      <c r="T160" t="s">
        <v>555</v>
      </c>
      <c r="U160" t="s">
        <v>557</v>
      </c>
      <c r="V160" t="s">
        <v>557</v>
      </c>
      <c r="W160" t="s">
        <v>81</v>
      </c>
      <c r="X160" t="s">
        <v>82</v>
      </c>
      <c r="Y160" t="s">
        <v>83</v>
      </c>
    </row>
    <row r="161" spans="1:25" x14ac:dyDescent="0.25">
      <c r="A161" t="s">
        <v>558</v>
      </c>
      <c r="B161">
        <v>2</v>
      </c>
      <c r="C161">
        <v>201</v>
      </c>
      <c r="D161">
        <v>37000</v>
      </c>
      <c r="E161">
        <v>13299.4</v>
      </c>
      <c r="F161" t="s">
        <v>556</v>
      </c>
      <c r="G161" t="s">
        <v>78</v>
      </c>
      <c r="H161">
        <v>4</v>
      </c>
      <c r="I161">
        <v>0</v>
      </c>
      <c r="J161">
        <v>37000</v>
      </c>
      <c r="K161">
        <v>0</v>
      </c>
      <c r="L161">
        <v>0</v>
      </c>
      <c r="M161">
        <v>0</v>
      </c>
      <c r="N161" t="s">
        <v>79</v>
      </c>
      <c r="O161" s="7">
        <v>44927</v>
      </c>
      <c r="P161" s="7">
        <v>44985</v>
      </c>
      <c r="Q161" s="7">
        <v>45012</v>
      </c>
      <c r="R161">
        <v>23700.6</v>
      </c>
      <c r="S161">
        <v>0</v>
      </c>
      <c r="T161" t="s">
        <v>558</v>
      </c>
      <c r="U161" t="s">
        <v>559</v>
      </c>
      <c r="V161" t="s">
        <v>559</v>
      </c>
      <c r="W161" t="s">
        <v>81</v>
      </c>
      <c r="X161" t="s">
        <v>82</v>
      </c>
      <c r="Y161" t="s">
        <v>83</v>
      </c>
    </row>
    <row r="162" spans="1:25" x14ac:dyDescent="0.25">
      <c r="A162" t="s">
        <v>560</v>
      </c>
      <c r="B162">
        <v>2</v>
      </c>
      <c r="C162">
        <v>201</v>
      </c>
      <c r="D162">
        <v>37000</v>
      </c>
      <c r="E162">
        <v>4127.5</v>
      </c>
      <c r="F162" t="s">
        <v>561</v>
      </c>
      <c r="G162" t="s">
        <v>78</v>
      </c>
      <c r="H162">
        <v>5</v>
      </c>
      <c r="I162">
        <v>0</v>
      </c>
      <c r="J162">
        <v>37000</v>
      </c>
      <c r="K162">
        <v>0</v>
      </c>
      <c r="L162">
        <v>0</v>
      </c>
      <c r="M162">
        <v>0</v>
      </c>
      <c r="N162" t="s">
        <v>79</v>
      </c>
      <c r="O162" s="7">
        <v>44927</v>
      </c>
      <c r="P162" s="7">
        <v>44985</v>
      </c>
      <c r="Q162" s="7">
        <v>45012</v>
      </c>
      <c r="R162">
        <v>32872.5</v>
      </c>
      <c r="S162">
        <v>0</v>
      </c>
      <c r="T162" t="s">
        <v>560</v>
      </c>
      <c r="U162" t="s">
        <v>562</v>
      </c>
      <c r="V162" t="s">
        <v>562</v>
      </c>
      <c r="W162" t="s">
        <v>81</v>
      </c>
      <c r="X162" t="s">
        <v>82</v>
      </c>
      <c r="Y162" t="s">
        <v>83</v>
      </c>
    </row>
    <row r="163" spans="1:25" x14ac:dyDescent="0.25">
      <c r="A163" t="s">
        <v>563</v>
      </c>
      <c r="B163">
        <v>2</v>
      </c>
      <c r="C163">
        <v>201</v>
      </c>
      <c r="D163">
        <v>37000</v>
      </c>
      <c r="E163">
        <v>4127.5</v>
      </c>
      <c r="F163" t="s">
        <v>564</v>
      </c>
      <c r="G163" t="s">
        <v>78</v>
      </c>
      <c r="H163">
        <v>6</v>
      </c>
      <c r="I163">
        <v>0</v>
      </c>
      <c r="J163">
        <v>37000</v>
      </c>
      <c r="K163">
        <v>0</v>
      </c>
      <c r="L163">
        <v>0</v>
      </c>
      <c r="M163">
        <v>0</v>
      </c>
      <c r="N163" t="s">
        <v>79</v>
      </c>
      <c r="O163" s="7">
        <v>44927</v>
      </c>
      <c r="P163" s="7">
        <v>44985</v>
      </c>
      <c r="Q163" s="7">
        <v>45012</v>
      </c>
      <c r="R163">
        <v>32872.5</v>
      </c>
      <c r="S163">
        <v>0</v>
      </c>
      <c r="T163" t="s">
        <v>563</v>
      </c>
      <c r="U163" t="s">
        <v>565</v>
      </c>
      <c r="V163" t="s">
        <v>565</v>
      </c>
      <c r="W163" t="s">
        <v>81</v>
      </c>
      <c r="X163" t="s">
        <v>80</v>
      </c>
      <c r="Y163" t="s">
        <v>83</v>
      </c>
    </row>
    <row r="164" spans="1:25" x14ac:dyDescent="0.25">
      <c r="A164" t="s">
        <v>566</v>
      </c>
      <c r="B164">
        <v>2</v>
      </c>
      <c r="C164">
        <v>201</v>
      </c>
      <c r="D164">
        <v>37000</v>
      </c>
      <c r="E164">
        <v>4127.5</v>
      </c>
      <c r="F164" t="s">
        <v>567</v>
      </c>
      <c r="G164" t="s">
        <v>98</v>
      </c>
      <c r="H164">
        <v>7</v>
      </c>
      <c r="I164">
        <v>0</v>
      </c>
      <c r="J164">
        <v>37000</v>
      </c>
      <c r="K164">
        <v>0</v>
      </c>
      <c r="L164">
        <v>501</v>
      </c>
      <c r="M164">
        <v>0</v>
      </c>
      <c r="N164" t="s">
        <v>79</v>
      </c>
      <c r="O164" s="7">
        <v>44927</v>
      </c>
      <c r="P164" s="7">
        <v>44985</v>
      </c>
      <c r="Q164" s="7">
        <v>45012</v>
      </c>
      <c r="R164">
        <v>32872.5</v>
      </c>
      <c r="S164">
        <v>0</v>
      </c>
      <c r="T164" t="s">
        <v>566</v>
      </c>
      <c r="U164" t="s">
        <v>568</v>
      </c>
      <c r="V164" t="s">
        <v>568</v>
      </c>
      <c r="W164" t="s">
        <v>81</v>
      </c>
      <c r="X164" t="s">
        <v>80</v>
      </c>
      <c r="Y164" t="s">
        <v>83</v>
      </c>
    </row>
    <row r="165" spans="1:25" x14ac:dyDescent="0.25">
      <c r="A165" t="s">
        <v>569</v>
      </c>
      <c r="B165">
        <v>2</v>
      </c>
      <c r="C165">
        <v>201</v>
      </c>
      <c r="E165">
        <v>9171.9</v>
      </c>
      <c r="F165" t="s">
        <v>570</v>
      </c>
      <c r="G165" t="s">
        <v>78</v>
      </c>
      <c r="H165">
        <v>5</v>
      </c>
      <c r="I165">
        <v>0</v>
      </c>
      <c r="K165">
        <v>0</v>
      </c>
      <c r="L165">
        <v>0</v>
      </c>
      <c r="M165">
        <v>0</v>
      </c>
      <c r="N165" t="s">
        <v>79</v>
      </c>
      <c r="O165" s="7">
        <v>44927</v>
      </c>
      <c r="P165" s="7">
        <v>44985</v>
      </c>
      <c r="Q165" s="7">
        <v>45012</v>
      </c>
      <c r="R165">
        <v>-9171.9</v>
      </c>
      <c r="S165">
        <v>0</v>
      </c>
      <c r="T165" t="s">
        <v>569</v>
      </c>
      <c r="U165" t="s">
        <v>571</v>
      </c>
      <c r="V165" t="s">
        <v>571</v>
      </c>
      <c r="W165" t="s">
        <v>81</v>
      </c>
      <c r="X165" t="s">
        <v>82</v>
      </c>
      <c r="Y165" t="s">
        <v>83</v>
      </c>
    </row>
    <row r="166" spans="1:25" x14ac:dyDescent="0.25">
      <c r="A166" t="s">
        <v>572</v>
      </c>
      <c r="B166">
        <v>2</v>
      </c>
      <c r="C166">
        <v>201</v>
      </c>
      <c r="E166">
        <v>9171.9</v>
      </c>
      <c r="F166" t="s">
        <v>573</v>
      </c>
      <c r="G166" t="s">
        <v>98</v>
      </c>
      <c r="H166">
        <v>6</v>
      </c>
      <c r="I166">
        <v>0</v>
      </c>
      <c r="K166">
        <v>0</v>
      </c>
      <c r="L166">
        <v>501</v>
      </c>
      <c r="M166">
        <v>0</v>
      </c>
      <c r="N166" t="s">
        <v>79</v>
      </c>
      <c r="O166" s="7">
        <v>44927</v>
      </c>
      <c r="P166" s="7">
        <v>44985</v>
      </c>
      <c r="Q166" s="7">
        <v>45012</v>
      </c>
      <c r="R166">
        <v>-9171.9</v>
      </c>
      <c r="S166">
        <v>0</v>
      </c>
      <c r="T166" t="s">
        <v>572</v>
      </c>
      <c r="U166" t="s">
        <v>574</v>
      </c>
      <c r="V166" t="s">
        <v>574</v>
      </c>
      <c r="W166" t="s">
        <v>81</v>
      </c>
      <c r="X166" t="s">
        <v>80</v>
      </c>
      <c r="Y166" t="s">
        <v>83</v>
      </c>
    </row>
    <row r="167" spans="1:25" x14ac:dyDescent="0.25">
      <c r="A167" t="s">
        <v>575</v>
      </c>
      <c r="B167">
        <v>2</v>
      </c>
      <c r="C167">
        <v>201</v>
      </c>
      <c r="D167">
        <v>35318073</v>
      </c>
      <c r="E167">
        <v>6583736.79</v>
      </c>
      <c r="F167" t="s">
        <v>576</v>
      </c>
      <c r="G167" t="s">
        <v>78</v>
      </c>
      <c r="H167">
        <v>2</v>
      </c>
      <c r="I167">
        <v>0</v>
      </c>
      <c r="J167">
        <v>35498897</v>
      </c>
      <c r="K167">
        <v>0</v>
      </c>
      <c r="L167">
        <v>0</v>
      </c>
      <c r="M167">
        <v>0</v>
      </c>
      <c r="N167" t="s">
        <v>79</v>
      </c>
      <c r="O167" s="7">
        <v>44927</v>
      </c>
      <c r="P167" s="7">
        <v>44985</v>
      </c>
      <c r="Q167" s="7">
        <v>45012</v>
      </c>
      <c r="R167">
        <v>28915160.210000001</v>
      </c>
      <c r="S167">
        <v>180824</v>
      </c>
      <c r="T167" t="s">
        <v>575</v>
      </c>
      <c r="U167" t="s">
        <v>577</v>
      </c>
      <c r="V167" t="s">
        <v>577</v>
      </c>
      <c r="W167" t="s">
        <v>81</v>
      </c>
      <c r="X167" t="s">
        <v>82</v>
      </c>
      <c r="Y167" t="s">
        <v>83</v>
      </c>
    </row>
    <row r="168" spans="1:25" x14ac:dyDescent="0.25">
      <c r="A168" t="s">
        <v>578</v>
      </c>
      <c r="B168">
        <v>2</v>
      </c>
      <c r="C168">
        <v>201</v>
      </c>
      <c r="D168">
        <v>17241861</v>
      </c>
      <c r="E168">
        <v>3140387.91</v>
      </c>
      <c r="F168" t="s">
        <v>579</v>
      </c>
      <c r="G168" t="s">
        <v>78</v>
      </c>
      <c r="H168">
        <v>3</v>
      </c>
      <c r="I168">
        <v>0</v>
      </c>
      <c r="J168">
        <v>17294861</v>
      </c>
      <c r="K168">
        <v>0</v>
      </c>
      <c r="L168">
        <v>0</v>
      </c>
      <c r="M168">
        <v>0</v>
      </c>
      <c r="N168" t="s">
        <v>79</v>
      </c>
      <c r="O168" s="7">
        <v>44927</v>
      </c>
      <c r="P168" s="7">
        <v>44985</v>
      </c>
      <c r="Q168" s="7">
        <v>45012</v>
      </c>
      <c r="R168">
        <v>14154473.09</v>
      </c>
      <c r="S168">
        <v>53000</v>
      </c>
      <c r="T168" t="s">
        <v>578</v>
      </c>
      <c r="U168" t="s">
        <v>580</v>
      </c>
      <c r="V168" t="s">
        <v>580</v>
      </c>
      <c r="W168" t="s">
        <v>81</v>
      </c>
      <c r="X168" t="s">
        <v>82</v>
      </c>
      <c r="Y168" t="s">
        <v>83</v>
      </c>
    </row>
    <row r="169" spans="1:25" x14ac:dyDescent="0.25">
      <c r="A169" t="s">
        <v>581</v>
      </c>
      <c r="B169">
        <v>2</v>
      </c>
      <c r="C169">
        <v>201</v>
      </c>
      <c r="D169">
        <v>14630575</v>
      </c>
      <c r="E169">
        <v>2742511.16</v>
      </c>
      <c r="F169" t="s">
        <v>582</v>
      </c>
      <c r="G169" t="s">
        <v>78</v>
      </c>
      <c r="H169">
        <v>4</v>
      </c>
      <c r="I169">
        <v>0</v>
      </c>
      <c r="J169">
        <v>14630575</v>
      </c>
      <c r="K169">
        <v>0</v>
      </c>
      <c r="L169">
        <v>0</v>
      </c>
      <c r="M169">
        <v>0</v>
      </c>
      <c r="N169" t="s">
        <v>79</v>
      </c>
      <c r="O169" s="7">
        <v>44927</v>
      </c>
      <c r="P169" s="7">
        <v>44985</v>
      </c>
      <c r="Q169" s="7">
        <v>45012</v>
      </c>
      <c r="R169">
        <v>11888063.84</v>
      </c>
      <c r="S169">
        <v>0</v>
      </c>
      <c r="T169" t="s">
        <v>581</v>
      </c>
      <c r="U169" t="s">
        <v>583</v>
      </c>
      <c r="V169" t="s">
        <v>583</v>
      </c>
      <c r="W169" t="s">
        <v>81</v>
      </c>
      <c r="X169" t="s">
        <v>82</v>
      </c>
      <c r="Y169" t="s">
        <v>83</v>
      </c>
    </row>
    <row r="170" spans="1:25" x14ac:dyDescent="0.25">
      <c r="A170" t="s">
        <v>584</v>
      </c>
      <c r="B170">
        <v>2</v>
      </c>
      <c r="C170">
        <v>201</v>
      </c>
      <c r="D170">
        <v>14400575</v>
      </c>
      <c r="E170">
        <v>2741165.85</v>
      </c>
      <c r="F170" t="s">
        <v>585</v>
      </c>
      <c r="G170" t="s">
        <v>78</v>
      </c>
      <c r="H170">
        <v>5</v>
      </c>
      <c r="I170">
        <v>0</v>
      </c>
      <c r="J170">
        <v>14400575</v>
      </c>
      <c r="K170">
        <v>0</v>
      </c>
      <c r="L170">
        <v>0</v>
      </c>
      <c r="M170">
        <v>0</v>
      </c>
      <c r="N170" t="s">
        <v>79</v>
      </c>
      <c r="O170" s="7">
        <v>44927</v>
      </c>
      <c r="P170" s="7">
        <v>44985</v>
      </c>
      <c r="Q170" s="7">
        <v>45012</v>
      </c>
      <c r="R170">
        <v>11659409.15</v>
      </c>
      <c r="S170">
        <v>0</v>
      </c>
      <c r="T170" t="s">
        <v>584</v>
      </c>
      <c r="U170" t="s">
        <v>586</v>
      </c>
      <c r="V170" t="s">
        <v>586</v>
      </c>
      <c r="W170" t="s">
        <v>81</v>
      </c>
      <c r="X170" t="s">
        <v>82</v>
      </c>
      <c r="Y170" t="s">
        <v>83</v>
      </c>
    </row>
    <row r="171" spans="1:25" x14ac:dyDescent="0.25">
      <c r="A171" t="s">
        <v>587</v>
      </c>
      <c r="B171">
        <v>2</v>
      </c>
      <c r="C171">
        <v>201</v>
      </c>
      <c r="D171">
        <v>13161395</v>
      </c>
      <c r="E171">
        <v>2741165.85</v>
      </c>
      <c r="F171" t="s">
        <v>588</v>
      </c>
      <c r="G171" t="s">
        <v>78</v>
      </c>
      <c r="H171">
        <v>6</v>
      </c>
      <c r="I171">
        <v>0</v>
      </c>
      <c r="J171">
        <v>13161395</v>
      </c>
      <c r="K171">
        <v>0</v>
      </c>
      <c r="L171">
        <v>0</v>
      </c>
      <c r="M171">
        <v>0</v>
      </c>
      <c r="N171" t="s">
        <v>79</v>
      </c>
      <c r="O171" s="7">
        <v>44927</v>
      </c>
      <c r="P171" s="7">
        <v>44985</v>
      </c>
      <c r="Q171" s="7">
        <v>45012</v>
      </c>
      <c r="R171">
        <v>10420229.15</v>
      </c>
      <c r="S171">
        <v>0</v>
      </c>
      <c r="T171" t="s">
        <v>587</v>
      </c>
      <c r="U171" t="s">
        <v>589</v>
      </c>
      <c r="V171" t="s">
        <v>589</v>
      </c>
      <c r="W171" t="s">
        <v>81</v>
      </c>
      <c r="X171" t="s">
        <v>82</v>
      </c>
      <c r="Y171" t="s">
        <v>83</v>
      </c>
    </row>
    <row r="172" spans="1:25" x14ac:dyDescent="0.25">
      <c r="A172" t="s">
        <v>590</v>
      </c>
      <c r="B172">
        <v>2</v>
      </c>
      <c r="C172">
        <v>201</v>
      </c>
      <c r="D172">
        <v>13161395</v>
      </c>
      <c r="E172">
        <v>2741165.85</v>
      </c>
      <c r="F172" t="s">
        <v>588</v>
      </c>
      <c r="G172" t="s">
        <v>98</v>
      </c>
      <c r="H172">
        <v>6</v>
      </c>
      <c r="I172">
        <v>0</v>
      </c>
      <c r="J172">
        <v>13161395</v>
      </c>
      <c r="K172">
        <v>0</v>
      </c>
      <c r="L172">
        <v>500</v>
      </c>
      <c r="M172">
        <v>0</v>
      </c>
      <c r="N172" t="s">
        <v>79</v>
      </c>
      <c r="O172" s="7">
        <v>44927</v>
      </c>
      <c r="P172" s="7">
        <v>44985</v>
      </c>
      <c r="Q172" s="7">
        <v>45012</v>
      </c>
      <c r="R172">
        <v>10420229.15</v>
      </c>
      <c r="S172">
        <v>0</v>
      </c>
      <c r="T172" t="s">
        <v>590</v>
      </c>
      <c r="U172" t="s">
        <v>591</v>
      </c>
      <c r="V172" t="s">
        <v>591</v>
      </c>
      <c r="W172" t="s">
        <v>81</v>
      </c>
      <c r="X172" t="s">
        <v>80</v>
      </c>
      <c r="Y172" t="s">
        <v>83</v>
      </c>
    </row>
    <row r="173" spans="1:25" x14ac:dyDescent="0.25">
      <c r="A173" t="s">
        <v>592</v>
      </c>
      <c r="B173">
        <v>2</v>
      </c>
      <c r="C173">
        <v>201</v>
      </c>
      <c r="D173">
        <v>1239180</v>
      </c>
      <c r="F173" t="s">
        <v>593</v>
      </c>
      <c r="G173" t="s">
        <v>78</v>
      </c>
      <c r="H173">
        <v>6</v>
      </c>
      <c r="I173">
        <v>0</v>
      </c>
      <c r="J173">
        <v>1239180</v>
      </c>
      <c r="K173">
        <v>0</v>
      </c>
      <c r="L173">
        <v>0</v>
      </c>
      <c r="M173">
        <v>0</v>
      </c>
      <c r="N173" t="s">
        <v>79</v>
      </c>
      <c r="O173" s="7">
        <v>44927</v>
      </c>
      <c r="P173" s="7">
        <v>44985</v>
      </c>
      <c r="Q173" s="7">
        <v>45012</v>
      </c>
      <c r="R173">
        <v>1239180</v>
      </c>
      <c r="S173">
        <v>0</v>
      </c>
      <c r="T173" t="s">
        <v>592</v>
      </c>
      <c r="U173" t="s">
        <v>594</v>
      </c>
      <c r="V173" t="s">
        <v>594</v>
      </c>
      <c r="W173" t="s">
        <v>81</v>
      </c>
      <c r="X173" t="s">
        <v>82</v>
      </c>
      <c r="Y173" t="s">
        <v>83</v>
      </c>
    </row>
    <row r="174" spans="1:25" x14ac:dyDescent="0.25">
      <c r="A174" t="s">
        <v>595</v>
      </c>
      <c r="B174">
        <v>2</v>
      </c>
      <c r="C174">
        <v>201</v>
      </c>
      <c r="D174">
        <v>1239180</v>
      </c>
      <c r="F174" t="s">
        <v>593</v>
      </c>
      <c r="G174" t="s">
        <v>78</v>
      </c>
      <c r="H174">
        <v>6</v>
      </c>
      <c r="I174">
        <v>0</v>
      </c>
      <c r="J174">
        <v>1239180</v>
      </c>
      <c r="K174">
        <v>0</v>
      </c>
      <c r="L174">
        <v>0</v>
      </c>
      <c r="M174">
        <v>0</v>
      </c>
      <c r="N174" t="s">
        <v>79</v>
      </c>
      <c r="O174" s="7">
        <v>44927</v>
      </c>
      <c r="P174" s="7">
        <v>44985</v>
      </c>
      <c r="Q174" s="7">
        <v>45012</v>
      </c>
      <c r="R174">
        <v>1239180</v>
      </c>
      <c r="S174">
        <v>0</v>
      </c>
      <c r="T174" t="s">
        <v>595</v>
      </c>
      <c r="U174" t="s">
        <v>596</v>
      </c>
      <c r="V174" t="s">
        <v>596</v>
      </c>
      <c r="W174" t="s">
        <v>81</v>
      </c>
      <c r="X174" t="s">
        <v>80</v>
      </c>
      <c r="Y174" t="s">
        <v>83</v>
      </c>
    </row>
    <row r="175" spans="1:25" x14ac:dyDescent="0.25">
      <c r="A175" t="s">
        <v>597</v>
      </c>
      <c r="B175">
        <v>2</v>
      </c>
      <c r="C175">
        <v>201</v>
      </c>
      <c r="D175">
        <v>536532</v>
      </c>
      <c r="F175" t="s">
        <v>598</v>
      </c>
      <c r="G175" t="s">
        <v>98</v>
      </c>
      <c r="H175">
        <v>7</v>
      </c>
      <c r="I175">
        <v>0</v>
      </c>
      <c r="J175">
        <v>536532</v>
      </c>
      <c r="K175">
        <v>0</v>
      </c>
      <c r="L175">
        <v>500</v>
      </c>
      <c r="M175">
        <v>0</v>
      </c>
      <c r="N175" t="s">
        <v>79</v>
      </c>
      <c r="O175" s="7">
        <v>44927</v>
      </c>
      <c r="P175" s="7">
        <v>44985</v>
      </c>
      <c r="Q175" s="7">
        <v>45012</v>
      </c>
      <c r="R175">
        <v>536532</v>
      </c>
      <c r="S175">
        <v>0</v>
      </c>
      <c r="T175" t="s">
        <v>597</v>
      </c>
      <c r="U175" t="s">
        <v>599</v>
      </c>
      <c r="V175" t="s">
        <v>599</v>
      </c>
      <c r="W175" t="s">
        <v>81</v>
      </c>
      <c r="X175" t="s">
        <v>80</v>
      </c>
      <c r="Y175" t="s">
        <v>83</v>
      </c>
    </row>
    <row r="176" spans="1:25" x14ac:dyDescent="0.25">
      <c r="A176" t="s">
        <v>600</v>
      </c>
      <c r="B176">
        <v>2</v>
      </c>
      <c r="C176">
        <v>201</v>
      </c>
      <c r="D176">
        <v>135179</v>
      </c>
      <c r="F176" t="s">
        <v>601</v>
      </c>
      <c r="G176" t="s">
        <v>98</v>
      </c>
      <c r="H176">
        <v>7</v>
      </c>
      <c r="I176">
        <v>0</v>
      </c>
      <c r="J176">
        <v>135179</v>
      </c>
      <c r="K176">
        <v>0</v>
      </c>
      <c r="L176">
        <v>500</v>
      </c>
      <c r="M176">
        <v>0</v>
      </c>
      <c r="N176" t="s">
        <v>79</v>
      </c>
      <c r="O176" s="7">
        <v>44927</v>
      </c>
      <c r="P176" s="7">
        <v>44985</v>
      </c>
      <c r="Q176" s="7">
        <v>45012</v>
      </c>
      <c r="R176">
        <v>135179</v>
      </c>
      <c r="S176">
        <v>0</v>
      </c>
      <c r="T176" t="s">
        <v>600</v>
      </c>
      <c r="U176" t="s">
        <v>602</v>
      </c>
      <c r="V176" t="s">
        <v>602</v>
      </c>
      <c r="W176" t="s">
        <v>81</v>
      </c>
      <c r="X176" t="s">
        <v>80</v>
      </c>
      <c r="Y176" t="s">
        <v>83</v>
      </c>
    </row>
    <row r="177" spans="1:25" x14ac:dyDescent="0.25">
      <c r="A177" t="s">
        <v>603</v>
      </c>
      <c r="B177">
        <v>2</v>
      </c>
      <c r="C177">
        <v>201</v>
      </c>
      <c r="D177">
        <v>567469</v>
      </c>
      <c r="F177" t="s">
        <v>604</v>
      </c>
      <c r="G177" t="s">
        <v>98</v>
      </c>
      <c r="H177">
        <v>7</v>
      </c>
      <c r="I177">
        <v>0</v>
      </c>
      <c r="J177">
        <v>567469</v>
      </c>
      <c r="K177">
        <v>0</v>
      </c>
      <c r="L177">
        <v>500</v>
      </c>
      <c r="M177">
        <v>0</v>
      </c>
      <c r="N177" t="s">
        <v>79</v>
      </c>
      <c r="O177" s="7">
        <v>44927</v>
      </c>
      <c r="P177" s="7">
        <v>44985</v>
      </c>
      <c r="Q177" s="7">
        <v>45012</v>
      </c>
      <c r="R177">
        <v>567469</v>
      </c>
      <c r="S177">
        <v>0</v>
      </c>
      <c r="T177" t="s">
        <v>603</v>
      </c>
      <c r="U177" t="s">
        <v>605</v>
      </c>
      <c r="V177" t="s">
        <v>605</v>
      </c>
      <c r="W177" t="s">
        <v>81</v>
      </c>
      <c r="X177" t="s">
        <v>80</v>
      </c>
      <c r="Y177" t="s">
        <v>83</v>
      </c>
    </row>
    <row r="178" spans="1:25" x14ac:dyDescent="0.25">
      <c r="A178" t="s">
        <v>606</v>
      </c>
      <c r="B178">
        <v>2</v>
      </c>
      <c r="C178">
        <v>201</v>
      </c>
      <c r="D178">
        <v>230000</v>
      </c>
      <c r="E178">
        <v>1345.31</v>
      </c>
      <c r="F178" t="s">
        <v>607</v>
      </c>
      <c r="G178" t="s">
        <v>78</v>
      </c>
      <c r="H178">
        <v>5</v>
      </c>
      <c r="I178">
        <v>0</v>
      </c>
      <c r="J178">
        <v>230000</v>
      </c>
      <c r="K178">
        <v>0</v>
      </c>
      <c r="L178">
        <v>0</v>
      </c>
      <c r="M178">
        <v>0</v>
      </c>
      <c r="N178" t="s">
        <v>79</v>
      </c>
      <c r="O178" s="7">
        <v>44927</v>
      </c>
      <c r="P178" s="7">
        <v>44985</v>
      </c>
      <c r="Q178" s="7">
        <v>45012</v>
      </c>
      <c r="R178">
        <v>228654.69</v>
      </c>
      <c r="S178">
        <v>0</v>
      </c>
      <c r="T178" t="s">
        <v>606</v>
      </c>
      <c r="U178" t="s">
        <v>608</v>
      </c>
      <c r="V178" t="s">
        <v>608</v>
      </c>
      <c r="W178" t="s">
        <v>81</v>
      </c>
      <c r="X178" t="s">
        <v>82</v>
      </c>
      <c r="Y178" t="s">
        <v>83</v>
      </c>
    </row>
    <row r="179" spans="1:25" x14ac:dyDescent="0.25">
      <c r="A179" t="s">
        <v>609</v>
      </c>
      <c r="B179">
        <v>2</v>
      </c>
      <c r="C179">
        <v>201</v>
      </c>
      <c r="D179">
        <v>230000</v>
      </c>
      <c r="E179">
        <v>1345.31</v>
      </c>
      <c r="F179" t="s">
        <v>607</v>
      </c>
      <c r="G179" t="s">
        <v>98</v>
      </c>
      <c r="H179">
        <v>6</v>
      </c>
      <c r="I179">
        <v>0</v>
      </c>
      <c r="J179">
        <v>230000</v>
      </c>
      <c r="K179">
        <v>0</v>
      </c>
      <c r="L179">
        <v>500</v>
      </c>
      <c r="M179">
        <v>0</v>
      </c>
      <c r="N179" t="s">
        <v>79</v>
      </c>
      <c r="O179" s="7">
        <v>44927</v>
      </c>
      <c r="P179" s="7">
        <v>44985</v>
      </c>
      <c r="Q179" s="7">
        <v>45012</v>
      </c>
      <c r="R179">
        <v>228654.69</v>
      </c>
      <c r="S179">
        <v>0</v>
      </c>
      <c r="T179" t="s">
        <v>609</v>
      </c>
      <c r="U179" t="s">
        <v>610</v>
      </c>
      <c r="V179" t="s">
        <v>610</v>
      </c>
      <c r="W179" t="s">
        <v>81</v>
      </c>
      <c r="X179" t="s">
        <v>80</v>
      </c>
      <c r="Y179" t="s">
        <v>83</v>
      </c>
    </row>
    <row r="180" spans="1:25" x14ac:dyDescent="0.25">
      <c r="A180" t="s">
        <v>611</v>
      </c>
      <c r="B180">
        <v>2</v>
      </c>
      <c r="C180">
        <v>201</v>
      </c>
      <c r="D180">
        <v>162000</v>
      </c>
      <c r="E180">
        <v>46861.35</v>
      </c>
      <c r="F180" t="s">
        <v>612</v>
      </c>
      <c r="G180" t="s">
        <v>78</v>
      </c>
      <c r="H180">
        <v>4</v>
      </c>
      <c r="I180">
        <v>0</v>
      </c>
      <c r="J180">
        <v>162000</v>
      </c>
      <c r="K180">
        <v>0</v>
      </c>
      <c r="L180">
        <v>0</v>
      </c>
      <c r="M180">
        <v>0</v>
      </c>
      <c r="N180" t="s">
        <v>79</v>
      </c>
      <c r="O180" s="7">
        <v>44927</v>
      </c>
      <c r="P180" s="7">
        <v>44985</v>
      </c>
      <c r="Q180" s="7">
        <v>45012</v>
      </c>
      <c r="R180">
        <v>115138.65</v>
      </c>
      <c r="S180">
        <v>0</v>
      </c>
      <c r="T180" t="s">
        <v>611</v>
      </c>
      <c r="U180" t="s">
        <v>613</v>
      </c>
      <c r="V180" t="s">
        <v>613</v>
      </c>
      <c r="W180" t="s">
        <v>81</v>
      </c>
      <c r="X180" t="s">
        <v>82</v>
      </c>
      <c r="Y180" t="s">
        <v>83</v>
      </c>
    </row>
    <row r="181" spans="1:25" x14ac:dyDescent="0.25">
      <c r="A181" t="s">
        <v>614</v>
      </c>
      <c r="B181">
        <v>2</v>
      </c>
      <c r="C181">
        <v>201</v>
      </c>
      <c r="D181">
        <v>162000</v>
      </c>
      <c r="E181">
        <v>46861.35</v>
      </c>
      <c r="F181" t="s">
        <v>615</v>
      </c>
      <c r="G181" t="s">
        <v>78</v>
      </c>
      <c r="H181">
        <v>5</v>
      </c>
      <c r="I181">
        <v>0</v>
      </c>
      <c r="J181">
        <v>162000</v>
      </c>
      <c r="K181">
        <v>0</v>
      </c>
      <c r="L181">
        <v>0</v>
      </c>
      <c r="M181">
        <v>0</v>
      </c>
      <c r="N181" t="s">
        <v>79</v>
      </c>
      <c r="O181" s="7">
        <v>44927</v>
      </c>
      <c r="P181" s="7">
        <v>44985</v>
      </c>
      <c r="Q181" s="7">
        <v>45012</v>
      </c>
      <c r="R181">
        <v>115138.65</v>
      </c>
      <c r="S181">
        <v>0</v>
      </c>
      <c r="T181" t="s">
        <v>614</v>
      </c>
      <c r="U181" t="s">
        <v>616</v>
      </c>
      <c r="V181" t="s">
        <v>616</v>
      </c>
      <c r="W181" t="s">
        <v>81</v>
      </c>
      <c r="X181" t="s">
        <v>82</v>
      </c>
      <c r="Y181" t="s">
        <v>83</v>
      </c>
    </row>
    <row r="182" spans="1:25" x14ac:dyDescent="0.25">
      <c r="A182" t="s">
        <v>617</v>
      </c>
      <c r="B182">
        <v>2</v>
      </c>
      <c r="C182">
        <v>201</v>
      </c>
      <c r="D182">
        <v>162000</v>
      </c>
      <c r="E182">
        <v>46861.35</v>
      </c>
      <c r="F182" t="s">
        <v>618</v>
      </c>
      <c r="G182" t="s">
        <v>78</v>
      </c>
      <c r="H182">
        <v>6</v>
      </c>
      <c r="I182">
        <v>0</v>
      </c>
      <c r="J182">
        <v>162000</v>
      </c>
      <c r="K182">
        <v>0</v>
      </c>
      <c r="L182">
        <v>0</v>
      </c>
      <c r="M182">
        <v>0</v>
      </c>
      <c r="N182" t="s">
        <v>79</v>
      </c>
      <c r="O182" s="7">
        <v>44927</v>
      </c>
      <c r="P182" s="7">
        <v>44985</v>
      </c>
      <c r="Q182" s="7">
        <v>45012</v>
      </c>
      <c r="R182">
        <v>115138.65</v>
      </c>
      <c r="S182">
        <v>0</v>
      </c>
      <c r="T182" t="s">
        <v>617</v>
      </c>
      <c r="U182" t="s">
        <v>619</v>
      </c>
      <c r="V182" t="s">
        <v>619</v>
      </c>
      <c r="W182" t="s">
        <v>81</v>
      </c>
      <c r="X182" t="s">
        <v>82</v>
      </c>
      <c r="Y182" t="s">
        <v>83</v>
      </c>
    </row>
    <row r="183" spans="1:25" x14ac:dyDescent="0.25">
      <c r="A183" t="s">
        <v>620</v>
      </c>
      <c r="B183">
        <v>2</v>
      </c>
      <c r="C183">
        <v>201</v>
      </c>
      <c r="D183">
        <v>162000</v>
      </c>
      <c r="E183">
        <v>46861.35</v>
      </c>
      <c r="F183" t="s">
        <v>618</v>
      </c>
      <c r="G183" t="s">
        <v>98</v>
      </c>
      <c r="H183">
        <v>6</v>
      </c>
      <c r="I183">
        <v>0</v>
      </c>
      <c r="J183">
        <v>162000</v>
      </c>
      <c r="K183">
        <v>0</v>
      </c>
      <c r="L183">
        <v>704</v>
      </c>
      <c r="M183">
        <v>0</v>
      </c>
      <c r="N183" t="s">
        <v>79</v>
      </c>
      <c r="O183" s="7">
        <v>44927</v>
      </c>
      <c r="P183" s="7">
        <v>44985</v>
      </c>
      <c r="Q183" s="7">
        <v>45012</v>
      </c>
      <c r="R183">
        <v>115138.65</v>
      </c>
      <c r="S183">
        <v>0</v>
      </c>
      <c r="T183" t="s">
        <v>620</v>
      </c>
      <c r="U183" t="s">
        <v>621</v>
      </c>
      <c r="V183" t="s">
        <v>621</v>
      </c>
      <c r="W183" t="s">
        <v>81</v>
      </c>
      <c r="X183" t="s">
        <v>80</v>
      </c>
      <c r="Y183" t="s">
        <v>83</v>
      </c>
    </row>
    <row r="184" spans="1:25" x14ac:dyDescent="0.25">
      <c r="A184" t="s">
        <v>622</v>
      </c>
      <c r="B184">
        <v>2</v>
      </c>
      <c r="C184">
        <v>201</v>
      </c>
      <c r="D184">
        <v>1683000</v>
      </c>
      <c r="E184">
        <v>232524.74</v>
      </c>
      <c r="F184" t="s">
        <v>623</v>
      </c>
      <c r="G184" t="s">
        <v>78</v>
      </c>
      <c r="H184">
        <v>4</v>
      </c>
      <c r="I184">
        <v>0</v>
      </c>
      <c r="J184">
        <v>1683000</v>
      </c>
      <c r="K184">
        <v>0</v>
      </c>
      <c r="L184">
        <v>0</v>
      </c>
      <c r="M184">
        <v>0</v>
      </c>
      <c r="N184" t="s">
        <v>79</v>
      </c>
      <c r="O184" s="7">
        <v>44927</v>
      </c>
      <c r="P184" s="7">
        <v>44985</v>
      </c>
      <c r="Q184" s="7">
        <v>45012</v>
      </c>
      <c r="R184">
        <v>1450475.26</v>
      </c>
      <c r="S184">
        <v>0</v>
      </c>
      <c r="T184" t="s">
        <v>622</v>
      </c>
      <c r="U184" t="s">
        <v>624</v>
      </c>
      <c r="V184" t="s">
        <v>624</v>
      </c>
      <c r="W184" t="s">
        <v>81</v>
      </c>
      <c r="X184" t="s">
        <v>82</v>
      </c>
      <c r="Y184" t="s">
        <v>83</v>
      </c>
    </row>
    <row r="185" spans="1:25" x14ac:dyDescent="0.25">
      <c r="A185" t="s">
        <v>625</v>
      </c>
      <c r="B185">
        <v>2</v>
      </c>
      <c r="C185">
        <v>201</v>
      </c>
      <c r="D185">
        <v>1683000</v>
      </c>
      <c r="E185">
        <v>232524.74</v>
      </c>
      <c r="F185" t="s">
        <v>626</v>
      </c>
      <c r="G185" t="s">
        <v>78</v>
      </c>
      <c r="H185">
        <v>5</v>
      </c>
      <c r="I185">
        <v>0</v>
      </c>
      <c r="J185">
        <v>1683000</v>
      </c>
      <c r="K185">
        <v>0</v>
      </c>
      <c r="L185">
        <v>0</v>
      </c>
      <c r="M185">
        <v>0</v>
      </c>
      <c r="N185" t="s">
        <v>79</v>
      </c>
      <c r="O185" s="7">
        <v>44927</v>
      </c>
      <c r="P185" s="7">
        <v>44985</v>
      </c>
      <c r="Q185" s="7">
        <v>45012</v>
      </c>
      <c r="R185">
        <v>1450475.26</v>
      </c>
      <c r="S185">
        <v>0</v>
      </c>
      <c r="T185" t="s">
        <v>625</v>
      </c>
      <c r="U185" t="s">
        <v>627</v>
      </c>
      <c r="V185" t="s">
        <v>627</v>
      </c>
      <c r="W185" t="s">
        <v>81</v>
      </c>
      <c r="X185" t="s">
        <v>82</v>
      </c>
      <c r="Y185" t="s">
        <v>83</v>
      </c>
    </row>
    <row r="186" spans="1:25" x14ac:dyDescent="0.25">
      <c r="A186" t="s">
        <v>628</v>
      </c>
      <c r="B186">
        <v>2</v>
      </c>
      <c r="C186">
        <v>201</v>
      </c>
      <c r="D186">
        <v>1302000</v>
      </c>
      <c r="E186">
        <v>221790.04</v>
      </c>
      <c r="F186" t="s">
        <v>629</v>
      </c>
      <c r="G186" t="s">
        <v>78</v>
      </c>
      <c r="H186">
        <v>6</v>
      </c>
      <c r="I186">
        <v>0</v>
      </c>
      <c r="J186">
        <v>1302000</v>
      </c>
      <c r="K186">
        <v>0</v>
      </c>
      <c r="L186">
        <v>0</v>
      </c>
      <c r="M186">
        <v>0</v>
      </c>
      <c r="N186" t="s">
        <v>79</v>
      </c>
      <c r="O186" s="7">
        <v>44927</v>
      </c>
      <c r="P186" s="7">
        <v>44985</v>
      </c>
      <c r="Q186" s="7">
        <v>45012</v>
      </c>
      <c r="R186">
        <v>1080209.96</v>
      </c>
      <c r="S186">
        <v>0</v>
      </c>
      <c r="T186" t="s">
        <v>628</v>
      </c>
      <c r="U186" t="s">
        <v>630</v>
      </c>
      <c r="V186" t="s">
        <v>630</v>
      </c>
      <c r="W186" t="s">
        <v>81</v>
      </c>
      <c r="X186" t="s">
        <v>82</v>
      </c>
      <c r="Y186" t="s">
        <v>83</v>
      </c>
    </row>
    <row r="187" spans="1:25" x14ac:dyDescent="0.25">
      <c r="A187" t="s">
        <v>631</v>
      </c>
      <c r="B187">
        <v>2</v>
      </c>
      <c r="C187">
        <v>201</v>
      </c>
      <c r="D187">
        <v>1302000</v>
      </c>
      <c r="E187">
        <v>221790.04</v>
      </c>
      <c r="F187" t="s">
        <v>629</v>
      </c>
      <c r="G187" t="s">
        <v>78</v>
      </c>
      <c r="H187">
        <v>6</v>
      </c>
      <c r="I187">
        <v>0</v>
      </c>
      <c r="J187">
        <v>1302000</v>
      </c>
      <c r="K187">
        <v>0</v>
      </c>
      <c r="L187">
        <v>0</v>
      </c>
      <c r="M187">
        <v>0</v>
      </c>
      <c r="N187" t="s">
        <v>79</v>
      </c>
      <c r="O187" s="7">
        <v>44927</v>
      </c>
      <c r="P187" s="7">
        <v>44985</v>
      </c>
      <c r="Q187" s="7">
        <v>45012</v>
      </c>
      <c r="R187">
        <v>1080209.96</v>
      </c>
      <c r="S187">
        <v>0</v>
      </c>
      <c r="T187" t="s">
        <v>631</v>
      </c>
      <c r="U187" t="s">
        <v>632</v>
      </c>
      <c r="V187" t="s">
        <v>632</v>
      </c>
      <c r="W187" t="s">
        <v>81</v>
      </c>
      <c r="X187" t="s">
        <v>80</v>
      </c>
      <c r="Y187" t="s">
        <v>83</v>
      </c>
    </row>
    <row r="188" spans="1:25" x14ac:dyDescent="0.25">
      <c r="A188" t="s">
        <v>633</v>
      </c>
      <c r="B188">
        <v>2</v>
      </c>
      <c r="C188">
        <v>201</v>
      </c>
      <c r="D188">
        <v>338000</v>
      </c>
      <c r="E188">
        <v>83328</v>
      </c>
      <c r="F188" t="s">
        <v>634</v>
      </c>
      <c r="G188" t="s">
        <v>98</v>
      </c>
      <c r="H188">
        <v>7</v>
      </c>
      <c r="I188">
        <v>0</v>
      </c>
      <c r="J188">
        <v>338000</v>
      </c>
      <c r="K188">
        <v>0</v>
      </c>
      <c r="L188">
        <v>604</v>
      </c>
      <c r="M188">
        <v>0</v>
      </c>
      <c r="N188" t="s">
        <v>79</v>
      </c>
      <c r="O188" s="7">
        <v>44927</v>
      </c>
      <c r="P188" s="7">
        <v>44985</v>
      </c>
      <c r="Q188" s="7">
        <v>45012</v>
      </c>
      <c r="R188">
        <v>254672</v>
      </c>
      <c r="S188">
        <v>0</v>
      </c>
      <c r="T188" t="s">
        <v>633</v>
      </c>
      <c r="U188" t="s">
        <v>635</v>
      </c>
      <c r="V188" t="s">
        <v>635</v>
      </c>
      <c r="W188" t="s">
        <v>81</v>
      </c>
      <c r="X188" t="s">
        <v>80</v>
      </c>
      <c r="Y188" t="s">
        <v>83</v>
      </c>
    </row>
    <row r="189" spans="1:25" x14ac:dyDescent="0.25">
      <c r="A189" t="s">
        <v>636</v>
      </c>
      <c r="B189">
        <v>2</v>
      </c>
      <c r="C189">
        <v>201</v>
      </c>
      <c r="D189">
        <v>964000</v>
      </c>
      <c r="E189">
        <v>138462.04</v>
      </c>
      <c r="F189" t="s">
        <v>637</v>
      </c>
      <c r="G189" t="s">
        <v>98</v>
      </c>
      <c r="H189">
        <v>7</v>
      </c>
      <c r="I189">
        <v>0</v>
      </c>
      <c r="J189">
        <v>964000</v>
      </c>
      <c r="K189">
        <v>0</v>
      </c>
      <c r="L189">
        <v>600</v>
      </c>
      <c r="M189">
        <v>0</v>
      </c>
      <c r="N189" t="s">
        <v>79</v>
      </c>
      <c r="O189" s="7">
        <v>44927</v>
      </c>
      <c r="P189" s="7">
        <v>44985</v>
      </c>
      <c r="Q189" s="7">
        <v>45012</v>
      </c>
      <c r="R189">
        <v>825537.96</v>
      </c>
      <c r="S189">
        <v>0</v>
      </c>
      <c r="T189" t="s">
        <v>636</v>
      </c>
      <c r="U189" t="s">
        <v>638</v>
      </c>
      <c r="V189" t="s">
        <v>638</v>
      </c>
      <c r="W189" t="s">
        <v>81</v>
      </c>
      <c r="X189" t="s">
        <v>80</v>
      </c>
      <c r="Y189" t="s">
        <v>83</v>
      </c>
    </row>
    <row r="190" spans="1:25" x14ac:dyDescent="0.25">
      <c r="A190" t="s">
        <v>639</v>
      </c>
      <c r="B190">
        <v>2</v>
      </c>
      <c r="C190">
        <v>201</v>
      </c>
      <c r="D190">
        <v>9000</v>
      </c>
      <c r="E190">
        <v>1471.66</v>
      </c>
      <c r="F190" t="s">
        <v>640</v>
      </c>
      <c r="G190" t="s">
        <v>78</v>
      </c>
      <c r="H190">
        <v>6</v>
      </c>
      <c r="I190">
        <v>0</v>
      </c>
      <c r="J190">
        <v>9000</v>
      </c>
      <c r="K190">
        <v>0</v>
      </c>
      <c r="L190">
        <v>0</v>
      </c>
      <c r="M190">
        <v>0</v>
      </c>
      <c r="N190" t="s">
        <v>79</v>
      </c>
      <c r="O190" s="7">
        <v>44927</v>
      </c>
      <c r="P190" s="7">
        <v>44985</v>
      </c>
      <c r="Q190" s="7">
        <v>45012</v>
      </c>
      <c r="R190">
        <v>7528.34</v>
      </c>
      <c r="S190">
        <v>0</v>
      </c>
      <c r="T190" t="s">
        <v>639</v>
      </c>
      <c r="U190" t="s">
        <v>641</v>
      </c>
      <c r="V190" t="s">
        <v>641</v>
      </c>
      <c r="W190" t="s">
        <v>81</v>
      </c>
      <c r="X190" t="s">
        <v>82</v>
      </c>
      <c r="Y190" t="s">
        <v>83</v>
      </c>
    </row>
    <row r="191" spans="1:25" x14ac:dyDescent="0.25">
      <c r="A191" t="s">
        <v>642</v>
      </c>
      <c r="B191">
        <v>2</v>
      </c>
      <c r="C191">
        <v>201</v>
      </c>
      <c r="D191">
        <v>9000</v>
      </c>
      <c r="E191">
        <v>1471.66</v>
      </c>
      <c r="F191" t="s">
        <v>640</v>
      </c>
      <c r="G191" t="s">
        <v>78</v>
      </c>
      <c r="H191">
        <v>6</v>
      </c>
      <c r="I191">
        <v>0</v>
      </c>
      <c r="J191">
        <v>9000</v>
      </c>
      <c r="K191">
        <v>0</v>
      </c>
      <c r="L191">
        <v>0</v>
      </c>
      <c r="M191">
        <v>0</v>
      </c>
      <c r="N191" t="s">
        <v>79</v>
      </c>
      <c r="O191" s="7">
        <v>44927</v>
      </c>
      <c r="P191" s="7">
        <v>44985</v>
      </c>
      <c r="Q191" s="7">
        <v>45012</v>
      </c>
      <c r="R191">
        <v>7528.34</v>
      </c>
      <c r="S191">
        <v>0</v>
      </c>
      <c r="T191" t="s">
        <v>642</v>
      </c>
      <c r="U191" t="s">
        <v>643</v>
      </c>
      <c r="V191" t="s">
        <v>643</v>
      </c>
      <c r="W191" t="s">
        <v>81</v>
      </c>
      <c r="X191" t="s">
        <v>80</v>
      </c>
      <c r="Y191" t="s">
        <v>83</v>
      </c>
    </row>
    <row r="192" spans="1:25" x14ac:dyDescent="0.25">
      <c r="A192" t="s">
        <v>644</v>
      </c>
      <c r="B192">
        <v>2</v>
      </c>
      <c r="C192">
        <v>201</v>
      </c>
      <c r="D192">
        <v>9000</v>
      </c>
      <c r="E192">
        <v>1471.66</v>
      </c>
      <c r="F192" t="s">
        <v>645</v>
      </c>
      <c r="G192" t="s">
        <v>98</v>
      </c>
      <c r="H192">
        <v>7</v>
      </c>
      <c r="I192">
        <v>0</v>
      </c>
      <c r="J192">
        <v>9000</v>
      </c>
      <c r="K192">
        <v>0</v>
      </c>
      <c r="L192">
        <v>600</v>
      </c>
      <c r="M192">
        <v>0</v>
      </c>
      <c r="N192" t="s">
        <v>79</v>
      </c>
      <c r="O192" s="7">
        <v>44927</v>
      </c>
      <c r="P192" s="7">
        <v>44985</v>
      </c>
      <c r="Q192" s="7">
        <v>45012</v>
      </c>
      <c r="R192">
        <v>7528.34</v>
      </c>
      <c r="S192">
        <v>0</v>
      </c>
      <c r="T192" t="s">
        <v>644</v>
      </c>
      <c r="U192" t="s">
        <v>646</v>
      </c>
      <c r="V192" t="s">
        <v>646</v>
      </c>
      <c r="W192" t="s">
        <v>81</v>
      </c>
      <c r="X192" t="s">
        <v>80</v>
      </c>
      <c r="Y192" t="s">
        <v>83</v>
      </c>
    </row>
    <row r="193" spans="1:25" x14ac:dyDescent="0.25">
      <c r="A193" t="s">
        <v>647</v>
      </c>
      <c r="B193">
        <v>2</v>
      </c>
      <c r="C193">
        <v>201</v>
      </c>
      <c r="D193">
        <v>83000</v>
      </c>
      <c r="E193">
        <v>2604</v>
      </c>
      <c r="F193" t="s">
        <v>648</v>
      </c>
      <c r="G193" t="s">
        <v>78</v>
      </c>
      <c r="H193">
        <v>6</v>
      </c>
      <c r="I193">
        <v>0</v>
      </c>
      <c r="J193">
        <v>83000</v>
      </c>
      <c r="K193">
        <v>0</v>
      </c>
      <c r="L193">
        <v>0</v>
      </c>
      <c r="M193">
        <v>0</v>
      </c>
      <c r="N193" t="s">
        <v>79</v>
      </c>
      <c r="O193" s="7">
        <v>44927</v>
      </c>
      <c r="P193" s="7">
        <v>44985</v>
      </c>
      <c r="Q193" s="7">
        <v>45012</v>
      </c>
      <c r="R193">
        <v>80396</v>
      </c>
      <c r="S193">
        <v>0</v>
      </c>
      <c r="T193" t="s">
        <v>647</v>
      </c>
      <c r="U193" t="s">
        <v>649</v>
      </c>
      <c r="V193" t="s">
        <v>649</v>
      </c>
      <c r="W193" t="s">
        <v>81</v>
      </c>
      <c r="X193" t="s">
        <v>82</v>
      </c>
      <c r="Y193" t="s">
        <v>83</v>
      </c>
    </row>
    <row r="194" spans="1:25" x14ac:dyDescent="0.25">
      <c r="A194" t="s">
        <v>650</v>
      </c>
      <c r="B194">
        <v>2</v>
      </c>
      <c r="C194">
        <v>201</v>
      </c>
      <c r="D194">
        <v>83000</v>
      </c>
      <c r="E194">
        <v>2604</v>
      </c>
      <c r="F194" t="s">
        <v>648</v>
      </c>
      <c r="G194" t="s">
        <v>78</v>
      </c>
      <c r="H194">
        <v>6</v>
      </c>
      <c r="I194">
        <v>0</v>
      </c>
      <c r="J194">
        <v>83000</v>
      </c>
      <c r="K194">
        <v>0</v>
      </c>
      <c r="L194">
        <v>0</v>
      </c>
      <c r="M194">
        <v>0</v>
      </c>
      <c r="N194" t="s">
        <v>79</v>
      </c>
      <c r="O194" s="7">
        <v>44927</v>
      </c>
      <c r="P194" s="7">
        <v>44985</v>
      </c>
      <c r="Q194" s="7">
        <v>45012</v>
      </c>
      <c r="R194">
        <v>80396</v>
      </c>
      <c r="S194">
        <v>0</v>
      </c>
      <c r="T194" t="s">
        <v>650</v>
      </c>
      <c r="U194" t="s">
        <v>651</v>
      </c>
      <c r="V194" t="s">
        <v>651</v>
      </c>
      <c r="W194" t="s">
        <v>81</v>
      </c>
      <c r="X194" t="s">
        <v>80</v>
      </c>
      <c r="Y194" t="s">
        <v>83</v>
      </c>
    </row>
    <row r="195" spans="1:25" x14ac:dyDescent="0.25">
      <c r="A195" t="s">
        <v>652</v>
      </c>
      <c r="B195">
        <v>2</v>
      </c>
      <c r="C195">
        <v>201</v>
      </c>
      <c r="D195">
        <v>83000</v>
      </c>
      <c r="E195">
        <v>2604</v>
      </c>
      <c r="F195" t="s">
        <v>653</v>
      </c>
      <c r="G195" t="s">
        <v>98</v>
      </c>
      <c r="H195">
        <v>7</v>
      </c>
      <c r="I195">
        <v>0</v>
      </c>
      <c r="J195">
        <v>83000</v>
      </c>
      <c r="K195">
        <v>0</v>
      </c>
      <c r="L195">
        <v>604</v>
      </c>
      <c r="M195">
        <v>0</v>
      </c>
      <c r="N195" t="s">
        <v>79</v>
      </c>
      <c r="O195" s="7">
        <v>44927</v>
      </c>
      <c r="P195" s="7">
        <v>44985</v>
      </c>
      <c r="Q195" s="7">
        <v>45012</v>
      </c>
      <c r="R195">
        <v>80396</v>
      </c>
      <c r="S195">
        <v>0</v>
      </c>
      <c r="T195" t="s">
        <v>652</v>
      </c>
      <c r="U195" t="s">
        <v>654</v>
      </c>
      <c r="V195" t="s">
        <v>654</v>
      </c>
      <c r="W195" t="s">
        <v>81</v>
      </c>
      <c r="X195" t="s">
        <v>80</v>
      </c>
      <c r="Y195" t="s">
        <v>83</v>
      </c>
    </row>
    <row r="196" spans="1:25" x14ac:dyDescent="0.25">
      <c r="A196" t="s">
        <v>655</v>
      </c>
      <c r="B196">
        <v>2</v>
      </c>
      <c r="C196">
        <v>201</v>
      </c>
      <c r="D196">
        <v>53000</v>
      </c>
      <c r="E196">
        <v>6659.04</v>
      </c>
      <c r="F196" t="s">
        <v>656</v>
      </c>
      <c r="G196" t="s">
        <v>78</v>
      </c>
      <c r="H196">
        <v>6</v>
      </c>
      <c r="I196">
        <v>0</v>
      </c>
      <c r="J196">
        <v>53000</v>
      </c>
      <c r="K196">
        <v>0</v>
      </c>
      <c r="L196">
        <v>0</v>
      </c>
      <c r="M196">
        <v>0</v>
      </c>
      <c r="N196" t="s">
        <v>79</v>
      </c>
      <c r="O196" s="7">
        <v>44927</v>
      </c>
      <c r="P196" s="7">
        <v>44985</v>
      </c>
      <c r="Q196" s="7">
        <v>45012</v>
      </c>
      <c r="R196">
        <v>46340.959999999999</v>
      </c>
      <c r="S196">
        <v>0</v>
      </c>
      <c r="T196" t="s">
        <v>655</v>
      </c>
      <c r="U196" t="s">
        <v>657</v>
      </c>
      <c r="V196" t="s">
        <v>657</v>
      </c>
      <c r="W196" t="s">
        <v>81</v>
      </c>
      <c r="X196" t="s">
        <v>82</v>
      </c>
      <c r="Y196" t="s">
        <v>83</v>
      </c>
    </row>
    <row r="197" spans="1:25" x14ac:dyDescent="0.25">
      <c r="A197" t="s">
        <v>658</v>
      </c>
      <c r="B197">
        <v>2</v>
      </c>
      <c r="C197">
        <v>201</v>
      </c>
      <c r="D197">
        <v>53000</v>
      </c>
      <c r="E197">
        <v>6659.04</v>
      </c>
      <c r="F197" t="s">
        <v>656</v>
      </c>
      <c r="G197" t="s">
        <v>78</v>
      </c>
      <c r="H197">
        <v>6</v>
      </c>
      <c r="I197">
        <v>0</v>
      </c>
      <c r="J197">
        <v>53000</v>
      </c>
      <c r="K197">
        <v>0</v>
      </c>
      <c r="L197">
        <v>0</v>
      </c>
      <c r="M197">
        <v>0</v>
      </c>
      <c r="N197" t="s">
        <v>79</v>
      </c>
      <c r="O197" s="7">
        <v>44927</v>
      </c>
      <c r="P197" s="7">
        <v>44985</v>
      </c>
      <c r="Q197" s="7">
        <v>45012</v>
      </c>
      <c r="R197">
        <v>46340.959999999999</v>
      </c>
      <c r="S197">
        <v>0</v>
      </c>
      <c r="T197" t="s">
        <v>658</v>
      </c>
      <c r="U197" t="s">
        <v>659</v>
      </c>
      <c r="V197" t="s">
        <v>659</v>
      </c>
      <c r="W197" t="s">
        <v>81</v>
      </c>
      <c r="X197" t="s">
        <v>80</v>
      </c>
      <c r="Y197" t="s">
        <v>83</v>
      </c>
    </row>
    <row r="198" spans="1:25" x14ac:dyDescent="0.25">
      <c r="A198" t="s">
        <v>660</v>
      </c>
      <c r="B198">
        <v>2</v>
      </c>
      <c r="C198">
        <v>201</v>
      </c>
      <c r="D198">
        <v>53000</v>
      </c>
      <c r="E198">
        <v>6659.04</v>
      </c>
      <c r="F198" t="s">
        <v>661</v>
      </c>
      <c r="G198" t="s">
        <v>98</v>
      </c>
      <c r="H198">
        <v>7</v>
      </c>
      <c r="I198">
        <v>0</v>
      </c>
      <c r="J198">
        <v>53000</v>
      </c>
      <c r="K198">
        <v>0</v>
      </c>
      <c r="L198">
        <v>600</v>
      </c>
      <c r="M198">
        <v>0</v>
      </c>
      <c r="N198" t="s">
        <v>79</v>
      </c>
      <c r="O198" s="7">
        <v>44927</v>
      </c>
      <c r="P198" s="7">
        <v>44985</v>
      </c>
      <c r="Q198" s="7">
        <v>45012</v>
      </c>
      <c r="R198">
        <v>46340.959999999999</v>
      </c>
      <c r="S198">
        <v>0</v>
      </c>
      <c r="T198" t="s">
        <v>660</v>
      </c>
      <c r="U198" t="s">
        <v>662</v>
      </c>
      <c r="V198" t="s">
        <v>662</v>
      </c>
      <c r="W198" t="s">
        <v>81</v>
      </c>
      <c r="X198" t="s">
        <v>80</v>
      </c>
      <c r="Y198" t="s">
        <v>83</v>
      </c>
    </row>
    <row r="199" spans="1:25" x14ac:dyDescent="0.25">
      <c r="A199" t="s">
        <v>663</v>
      </c>
      <c r="B199">
        <v>2</v>
      </c>
      <c r="C199">
        <v>201</v>
      </c>
      <c r="D199">
        <v>236000</v>
      </c>
      <c r="F199" t="s">
        <v>664</v>
      </c>
      <c r="G199" t="s">
        <v>78</v>
      </c>
      <c r="H199">
        <v>6</v>
      </c>
      <c r="I199">
        <v>0</v>
      </c>
      <c r="J199">
        <v>236000</v>
      </c>
      <c r="K199">
        <v>0</v>
      </c>
      <c r="L199">
        <v>0</v>
      </c>
      <c r="M199">
        <v>0</v>
      </c>
      <c r="N199" t="s">
        <v>79</v>
      </c>
      <c r="O199" s="7">
        <v>44927</v>
      </c>
      <c r="P199" s="7">
        <v>44985</v>
      </c>
      <c r="Q199" s="7">
        <v>45012</v>
      </c>
      <c r="R199">
        <v>236000</v>
      </c>
      <c r="S199">
        <v>0</v>
      </c>
      <c r="T199" t="s">
        <v>663</v>
      </c>
      <c r="U199" t="s">
        <v>665</v>
      </c>
      <c r="V199" t="s">
        <v>665</v>
      </c>
      <c r="W199" t="s">
        <v>81</v>
      </c>
      <c r="X199" t="s">
        <v>82</v>
      </c>
      <c r="Y199" t="s">
        <v>83</v>
      </c>
    </row>
    <row r="200" spans="1:25" x14ac:dyDescent="0.25">
      <c r="A200" t="s">
        <v>666</v>
      </c>
      <c r="B200">
        <v>2</v>
      </c>
      <c r="C200">
        <v>201</v>
      </c>
      <c r="D200">
        <v>236000</v>
      </c>
      <c r="F200" t="s">
        <v>664</v>
      </c>
      <c r="G200" t="s">
        <v>78</v>
      </c>
      <c r="H200">
        <v>6</v>
      </c>
      <c r="I200">
        <v>0</v>
      </c>
      <c r="J200">
        <v>236000</v>
      </c>
      <c r="K200">
        <v>0</v>
      </c>
      <c r="L200">
        <v>0</v>
      </c>
      <c r="M200">
        <v>0</v>
      </c>
      <c r="N200" t="s">
        <v>79</v>
      </c>
      <c r="O200" s="7">
        <v>44927</v>
      </c>
      <c r="P200" s="7">
        <v>44985</v>
      </c>
      <c r="Q200" s="7">
        <v>45012</v>
      </c>
      <c r="R200">
        <v>236000</v>
      </c>
      <c r="S200">
        <v>0</v>
      </c>
      <c r="T200" t="s">
        <v>666</v>
      </c>
      <c r="U200" t="s">
        <v>667</v>
      </c>
      <c r="V200" t="s">
        <v>667</v>
      </c>
      <c r="W200" t="s">
        <v>81</v>
      </c>
      <c r="X200" t="s">
        <v>80</v>
      </c>
      <c r="Y200" t="s">
        <v>83</v>
      </c>
    </row>
    <row r="201" spans="1:25" x14ac:dyDescent="0.25">
      <c r="A201" t="s">
        <v>668</v>
      </c>
      <c r="B201">
        <v>2</v>
      </c>
      <c r="C201">
        <v>201</v>
      </c>
      <c r="D201">
        <v>236000</v>
      </c>
      <c r="F201" t="s">
        <v>669</v>
      </c>
      <c r="G201" t="s">
        <v>98</v>
      </c>
      <c r="H201">
        <v>7</v>
      </c>
      <c r="I201">
        <v>0</v>
      </c>
      <c r="J201">
        <v>236000</v>
      </c>
      <c r="K201">
        <v>0</v>
      </c>
      <c r="L201">
        <v>600</v>
      </c>
      <c r="M201">
        <v>0</v>
      </c>
      <c r="N201" t="s">
        <v>79</v>
      </c>
      <c r="O201" s="7">
        <v>44927</v>
      </c>
      <c r="P201" s="7">
        <v>44985</v>
      </c>
      <c r="Q201" s="7">
        <v>45012</v>
      </c>
      <c r="R201">
        <v>236000</v>
      </c>
      <c r="S201">
        <v>0</v>
      </c>
      <c r="T201" t="s">
        <v>668</v>
      </c>
      <c r="U201" t="s">
        <v>670</v>
      </c>
      <c r="V201" t="s">
        <v>670</v>
      </c>
      <c r="W201" t="s">
        <v>81</v>
      </c>
      <c r="X201" t="s">
        <v>80</v>
      </c>
      <c r="Y201" t="s">
        <v>83</v>
      </c>
    </row>
    <row r="202" spans="1:25" x14ac:dyDescent="0.25">
      <c r="A202" t="s">
        <v>671</v>
      </c>
      <c r="B202">
        <v>2</v>
      </c>
      <c r="C202">
        <v>201</v>
      </c>
      <c r="D202">
        <v>469000</v>
      </c>
      <c r="E202">
        <v>92110.27</v>
      </c>
      <c r="F202" t="s">
        <v>672</v>
      </c>
      <c r="G202" t="s">
        <v>78</v>
      </c>
      <c r="H202">
        <v>4</v>
      </c>
      <c r="I202">
        <v>0</v>
      </c>
      <c r="J202">
        <v>522000</v>
      </c>
      <c r="K202">
        <v>0</v>
      </c>
      <c r="L202">
        <v>0</v>
      </c>
      <c r="M202">
        <v>0</v>
      </c>
      <c r="N202" t="s">
        <v>79</v>
      </c>
      <c r="O202" s="7">
        <v>44927</v>
      </c>
      <c r="P202" s="7">
        <v>44985</v>
      </c>
      <c r="Q202" s="7">
        <v>45012</v>
      </c>
      <c r="R202">
        <v>429889.73</v>
      </c>
      <c r="S202">
        <v>53000</v>
      </c>
      <c r="T202" t="s">
        <v>671</v>
      </c>
      <c r="U202" t="s">
        <v>673</v>
      </c>
      <c r="V202" t="s">
        <v>673</v>
      </c>
      <c r="W202" t="s">
        <v>81</v>
      </c>
      <c r="X202" t="s">
        <v>82</v>
      </c>
      <c r="Y202" t="s">
        <v>83</v>
      </c>
    </row>
    <row r="203" spans="1:25" x14ac:dyDescent="0.25">
      <c r="A203" t="s">
        <v>674</v>
      </c>
      <c r="B203">
        <v>2</v>
      </c>
      <c r="C203">
        <v>201</v>
      </c>
      <c r="D203">
        <v>345000</v>
      </c>
      <c r="E203">
        <v>84042.47</v>
      </c>
      <c r="F203" t="s">
        <v>675</v>
      </c>
      <c r="G203" t="s">
        <v>78</v>
      </c>
      <c r="H203">
        <v>5</v>
      </c>
      <c r="I203">
        <v>0</v>
      </c>
      <c r="J203">
        <v>345000</v>
      </c>
      <c r="K203">
        <v>0</v>
      </c>
      <c r="L203">
        <v>0</v>
      </c>
      <c r="M203">
        <v>0</v>
      </c>
      <c r="N203" t="s">
        <v>79</v>
      </c>
      <c r="O203" s="7">
        <v>44927</v>
      </c>
      <c r="P203" s="7">
        <v>44985</v>
      </c>
      <c r="Q203" s="7">
        <v>45012</v>
      </c>
      <c r="R203">
        <v>260957.53</v>
      </c>
      <c r="S203">
        <v>0</v>
      </c>
      <c r="T203" t="s">
        <v>674</v>
      </c>
      <c r="U203" t="s">
        <v>676</v>
      </c>
      <c r="V203" t="s">
        <v>676</v>
      </c>
      <c r="W203" t="s">
        <v>81</v>
      </c>
      <c r="X203" t="s">
        <v>82</v>
      </c>
      <c r="Y203" t="s">
        <v>83</v>
      </c>
    </row>
    <row r="204" spans="1:25" x14ac:dyDescent="0.25">
      <c r="A204" t="s">
        <v>677</v>
      </c>
      <c r="B204">
        <v>2</v>
      </c>
      <c r="C204">
        <v>201</v>
      </c>
      <c r="D204">
        <v>345000</v>
      </c>
      <c r="E204">
        <v>84042.47</v>
      </c>
      <c r="F204" t="s">
        <v>678</v>
      </c>
      <c r="G204" t="s">
        <v>98</v>
      </c>
      <c r="H204">
        <v>6</v>
      </c>
      <c r="I204">
        <v>0</v>
      </c>
      <c r="J204">
        <v>345000</v>
      </c>
      <c r="K204">
        <v>0</v>
      </c>
      <c r="L204">
        <v>550</v>
      </c>
      <c r="M204">
        <v>0</v>
      </c>
      <c r="N204" t="s">
        <v>79</v>
      </c>
      <c r="O204" s="7">
        <v>44927</v>
      </c>
      <c r="P204" s="7">
        <v>44985</v>
      </c>
      <c r="Q204" s="7">
        <v>45012</v>
      </c>
      <c r="R204">
        <v>260957.53</v>
      </c>
      <c r="S204">
        <v>0</v>
      </c>
      <c r="T204" t="s">
        <v>677</v>
      </c>
      <c r="U204" t="s">
        <v>679</v>
      </c>
      <c r="V204" t="s">
        <v>679</v>
      </c>
      <c r="W204" t="s">
        <v>81</v>
      </c>
      <c r="X204" t="s">
        <v>80</v>
      </c>
      <c r="Y204" t="s">
        <v>83</v>
      </c>
    </row>
    <row r="205" spans="1:25" x14ac:dyDescent="0.25">
      <c r="A205" t="s">
        <v>680</v>
      </c>
      <c r="B205">
        <v>2</v>
      </c>
      <c r="C205">
        <v>201</v>
      </c>
      <c r="D205">
        <v>75000</v>
      </c>
      <c r="E205">
        <v>8067.8</v>
      </c>
      <c r="F205" t="s">
        <v>681</v>
      </c>
      <c r="G205" t="s">
        <v>78</v>
      </c>
      <c r="H205">
        <v>5</v>
      </c>
      <c r="I205">
        <v>0</v>
      </c>
      <c r="J205">
        <v>75000</v>
      </c>
      <c r="K205">
        <v>0</v>
      </c>
      <c r="L205">
        <v>0</v>
      </c>
      <c r="M205">
        <v>0</v>
      </c>
      <c r="N205" t="s">
        <v>79</v>
      </c>
      <c r="O205" s="7">
        <v>44927</v>
      </c>
      <c r="P205" s="7">
        <v>44985</v>
      </c>
      <c r="Q205" s="7">
        <v>45012</v>
      </c>
      <c r="R205">
        <v>66932.2</v>
      </c>
      <c r="S205">
        <v>0</v>
      </c>
      <c r="T205" t="s">
        <v>680</v>
      </c>
      <c r="U205" t="s">
        <v>682</v>
      </c>
      <c r="V205" t="s">
        <v>682</v>
      </c>
      <c r="W205" t="s">
        <v>81</v>
      </c>
      <c r="X205" t="s">
        <v>82</v>
      </c>
      <c r="Y205" t="s">
        <v>83</v>
      </c>
    </row>
    <row r="206" spans="1:25" x14ac:dyDescent="0.25">
      <c r="A206" t="s">
        <v>683</v>
      </c>
      <c r="B206">
        <v>2</v>
      </c>
      <c r="C206">
        <v>201</v>
      </c>
      <c r="D206">
        <v>75000</v>
      </c>
      <c r="E206">
        <v>8067.8</v>
      </c>
      <c r="F206" t="s">
        <v>684</v>
      </c>
      <c r="G206" t="s">
        <v>98</v>
      </c>
      <c r="H206">
        <v>6</v>
      </c>
      <c r="I206">
        <v>0</v>
      </c>
      <c r="J206">
        <v>75000</v>
      </c>
      <c r="K206">
        <v>0</v>
      </c>
      <c r="L206">
        <v>552</v>
      </c>
      <c r="M206">
        <v>0</v>
      </c>
      <c r="N206" t="s">
        <v>79</v>
      </c>
      <c r="O206" s="7">
        <v>44927</v>
      </c>
      <c r="P206" s="7">
        <v>44985</v>
      </c>
      <c r="Q206" s="7">
        <v>45012</v>
      </c>
      <c r="R206">
        <v>66932.2</v>
      </c>
      <c r="S206">
        <v>0</v>
      </c>
      <c r="T206" t="s">
        <v>683</v>
      </c>
      <c r="U206" t="s">
        <v>685</v>
      </c>
      <c r="V206" t="s">
        <v>685</v>
      </c>
      <c r="W206" t="s">
        <v>81</v>
      </c>
      <c r="X206" t="s">
        <v>80</v>
      </c>
      <c r="Y206" t="s">
        <v>83</v>
      </c>
    </row>
    <row r="207" spans="1:25" x14ac:dyDescent="0.25">
      <c r="A207" t="s">
        <v>686</v>
      </c>
      <c r="B207">
        <v>2</v>
      </c>
      <c r="C207">
        <v>201</v>
      </c>
      <c r="D207">
        <v>49000</v>
      </c>
      <c r="F207" t="s">
        <v>687</v>
      </c>
      <c r="G207" t="s">
        <v>78</v>
      </c>
      <c r="H207">
        <v>5</v>
      </c>
      <c r="I207">
        <v>0</v>
      </c>
      <c r="J207">
        <v>49000</v>
      </c>
      <c r="K207">
        <v>0</v>
      </c>
      <c r="L207">
        <v>0</v>
      </c>
      <c r="M207">
        <v>0</v>
      </c>
      <c r="N207" t="s">
        <v>79</v>
      </c>
      <c r="O207" s="7">
        <v>44927</v>
      </c>
      <c r="P207" s="7">
        <v>44985</v>
      </c>
      <c r="Q207" s="7">
        <v>45012</v>
      </c>
      <c r="R207">
        <v>49000</v>
      </c>
      <c r="S207">
        <v>0</v>
      </c>
      <c r="T207" t="s">
        <v>686</v>
      </c>
      <c r="U207" t="s">
        <v>688</v>
      </c>
      <c r="V207" t="s">
        <v>688</v>
      </c>
      <c r="W207" t="s">
        <v>81</v>
      </c>
      <c r="X207" t="s">
        <v>82</v>
      </c>
      <c r="Y207" t="s">
        <v>83</v>
      </c>
    </row>
    <row r="208" spans="1:25" x14ac:dyDescent="0.25">
      <c r="A208" t="s">
        <v>689</v>
      </c>
      <c r="B208">
        <v>2</v>
      </c>
      <c r="C208">
        <v>201</v>
      </c>
      <c r="D208">
        <v>49000</v>
      </c>
      <c r="F208" t="s">
        <v>687</v>
      </c>
      <c r="G208" t="s">
        <v>98</v>
      </c>
      <c r="H208">
        <v>6</v>
      </c>
      <c r="I208">
        <v>0</v>
      </c>
      <c r="J208">
        <v>49000</v>
      </c>
      <c r="K208">
        <v>0</v>
      </c>
      <c r="L208">
        <v>553</v>
      </c>
      <c r="M208">
        <v>0</v>
      </c>
      <c r="N208" t="s">
        <v>79</v>
      </c>
      <c r="O208" s="7">
        <v>44927</v>
      </c>
      <c r="P208" s="7">
        <v>44985</v>
      </c>
      <c r="Q208" s="7">
        <v>45012</v>
      </c>
      <c r="R208">
        <v>49000</v>
      </c>
      <c r="S208">
        <v>0</v>
      </c>
      <c r="T208" t="s">
        <v>689</v>
      </c>
      <c r="U208" t="s">
        <v>690</v>
      </c>
      <c r="V208" t="s">
        <v>690</v>
      </c>
      <c r="W208" t="s">
        <v>81</v>
      </c>
      <c r="X208" t="s">
        <v>80</v>
      </c>
      <c r="Y208" t="s">
        <v>83</v>
      </c>
    </row>
    <row r="209" spans="1:25" x14ac:dyDescent="0.25">
      <c r="A209" t="s">
        <v>691</v>
      </c>
      <c r="B209">
        <v>2</v>
      </c>
      <c r="C209">
        <v>201</v>
      </c>
      <c r="F209" t="s">
        <v>692</v>
      </c>
      <c r="G209" t="s">
        <v>78</v>
      </c>
      <c r="H209">
        <v>5</v>
      </c>
      <c r="I209">
        <v>0</v>
      </c>
      <c r="J209">
        <v>53000</v>
      </c>
      <c r="K209">
        <v>0</v>
      </c>
      <c r="L209">
        <v>0</v>
      </c>
      <c r="M209">
        <v>0</v>
      </c>
      <c r="N209" t="s">
        <v>79</v>
      </c>
      <c r="O209" s="7">
        <v>44927</v>
      </c>
      <c r="P209" s="7">
        <v>44985</v>
      </c>
      <c r="Q209" s="7">
        <v>45012</v>
      </c>
      <c r="R209">
        <v>53000</v>
      </c>
      <c r="S209">
        <v>53000</v>
      </c>
      <c r="T209" t="s">
        <v>691</v>
      </c>
      <c r="U209" t="s">
        <v>693</v>
      </c>
      <c r="V209" t="s">
        <v>693</v>
      </c>
      <c r="W209" t="s">
        <v>81</v>
      </c>
      <c r="X209" t="s">
        <v>82</v>
      </c>
      <c r="Y209" t="s">
        <v>83</v>
      </c>
    </row>
    <row r="210" spans="1:25" x14ac:dyDescent="0.25">
      <c r="A210" t="s">
        <v>694</v>
      </c>
      <c r="B210">
        <v>2</v>
      </c>
      <c r="C210">
        <v>201</v>
      </c>
      <c r="F210" t="s">
        <v>692</v>
      </c>
      <c r="G210" t="s">
        <v>78</v>
      </c>
      <c r="H210">
        <v>6</v>
      </c>
      <c r="I210">
        <v>0</v>
      </c>
      <c r="J210">
        <v>53000</v>
      </c>
      <c r="K210">
        <v>0</v>
      </c>
      <c r="L210">
        <v>0</v>
      </c>
      <c r="M210">
        <v>0</v>
      </c>
      <c r="N210" t="s">
        <v>79</v>
      </c>
      <c r="O210" s="7">
        <v>44927</v>
      </c>
      <c r="P210" s="7">
        <v>44985</v>
      </c>
      <c r="Q210" s="7">
        <v>45012</v>
      </c>
      <c r="R210">
        <v>53000</v>
      </c>
      <c r="S210">
        <v>53000</v>
      </c>
      <c r="T210" t="s">
        <v>694</v>
      </c>
      <c r="U210" t="s">
        <v>695</v>
      </c>
      <c r="V210" t="s">
        <v>695</v>
      </c>
      <c r="W210" t="s">
        <v>81</v>
      </c>
      <c r="X210" t="s">
        <v>80</v>
      </c>
      <c r="Y210" t="s">
        <v>83</v>
      </c>
    </row>
    <row r="211" spans="1:25" x14ac:dyDescent="0.25">
      <c r="A211" t="s">
        <v>696</v>
      </c>
      <c r="B211">
        <v>2</v>
      </c>
      <c r="C211">
        <v>201</v>
      </c>
      <c r="F211" t="s">
        <v>697</v>
      </c>
      <c r="G211" t="s">
        <v>98</v>
      </c>
      <c r="H211">
        <v>7</v>
      </c>
      <c r="I211">
        <v>0</v>
      </c>
      <c r="J211">
        <v>53000</v>
      </c>
      <c r="K211">
        <v>0</v>
      </c>
      <c r="L211">
        <v>569</v>
      </c>
      <c r="M211">
        <v>0</v>
      </c>
      <c r="N211" t="s">
        <v>79</v>
      </c>
      <c r="O211" s="7">
        <v>44927</v>
      </c>
      <c r="P211" s="7">
        <v>44985</v>
      </c>
      <c r="Q211" s="7">
        <v>45012</v>
      </c>
      <c r="R211">
        <v>53000</v>
      </c>
      <c r="S211">
        <v>53000</v>
      </c>
      <c r="T211" t="s">
        <v>696</v>
      </c>
      <c r="U211" t="s">
        <v>698</v>
      </c>
      <c r="V211" t="s">
        <v>698</v>
      </c>
      <c r="W211" t="s">
        <v>81</v>
      </c>
      <c r="X211" t="s">
        <v>80</v>
      </c>
      <c r="Y211" t="s">
        <v>83</v>
      </c>
    </row>
    <row r="212" spans="1:25" x14ac:dyDescent="0.25">
      <c r="A212" t="s">
        <v>699</v>
      </c>
      <c r="B212">
        <v>2</v>
      </c>
      <c r="C212">
        <v>201</v>
      </c>
      <c r="D212">
        <v>192000</v>
      </c>
      <c r="E212">
        <v>11219.69</v>
      </c>
      <c r="F212" t="s">
        <v>700</v>
      </c>
      <c r="G212" t="s">
        <v>78</v>
      </c>
      <c r="H212">
        <v>4</v>
      </c>
      <c r="I212">
        <v>0</v>
      </c>
      <c r="J212">
        <v>192000</v>
      </c>
      <c r="K212">
        <v>0</v>
      </c>
      <c r="L212">
        <v>0</v>
      </c>
      <c r="M212">
        <v>0</v>
      </c>
      <c r="N212" t="s">
        <v>79</v>
      </c>
      <c r="O212" s="7">
        <v>44927</v>
      </c>
      <c r="P212" s="7">
        <v>44985</v>
      </c>
      <c r="Q212" s="7">
        <v>45012</v>
      </c>
      <c r="R212">
        <v>180780.31</v>
      </c>
      <c r="S212">
        <v>0</v>
      </c>
      <c r="T212" t="s">
        <v>699</v>
      </c>
      <c r="U212" t="s">
        <v>701</v>
      </c>
      <c r="V212" t="s">
        <v>701</v>
      </c>
      <c r="W212" t="s">
        <v>81</v>
      </c>
      <c r="X212" t="s">
        <v>82</v>
      </c>
      <c r="Y212" t="s">
        <v>83</v>
      </c>
    </row>
    <row r="213" spans="1:25" x14ac:dyDescent="0.25">
      <c r="A213" t="s">
        <v>702</v>
      </c>
      <c r="B213">
        <v>2</v>
      </c>
      <c r="C213">
        <v>201</v>
      </c>
      <c r="D213">
        <v>192000</v>
      </c>
      <c r="E213">
        <v>11219.69</v>
      </c>
      <c r="F213" t="s">
        <v>700</v>
      </c>
      <c r="G213" t="s">
        <v>78</v>
      </c>
      <c r="H213">
        <v>5</v>
      </c>
      <c r="I213">
        <v>0</v>
      </c>
      <c r="J213">
        <v>192000</v>
      </c>
      <c r="K213">
        <v>0</v>
      </c>
      <c r="L213">
        <v>0</v>
      </c>
      <c r="M213">
        <v>0</v>
      </c>
      <c r="N213" t="s">
        <v>79</v>
      </c>
      <c r="O213" s="7">
        <v>44927</v>
      </c>
      <c r="P213" s="7">
        <v>44985</v>
      </c>
      <c r="Q213" s="7">
        <v>45012</v>
      </c>
      <c r="R213">
        <v>180780.31</v>
      </c>
      <c r="S213">
        <v>0</v>
      </c>
      <c r="T213" t="s">
        <v>702</v>
      </c>
      <c r="U213" t="s">
        <v>703</v>
      </c>
      <c r="V213" t="s">
        <v>703</v>
      </c>
      <c r="W213" t="s">
        <v>81</v>
      </c>
      <c r="X213" t="s">
        <v>82</v>
      </c>
      <c r="Y213" t="s">
        <v>83</v>
      </c>
    </row>
    <row r="214" spans="1:25" x14ac:dyDescent="0.25">
      <c r="A214" t="s">
        <v>704</v>
      </c>
      <c r="B214">
        <v>2</v>
      </c>
      <c r="C214">
        <v>201</v>
      </c>
      <c r="D214">
        <v>192000</v>
      </c>
      <c r="E214">
        <v>11219.69</v>
      </c>
      <c r="F214" t="s">
        <v>700</v>
      </c>
      <c r="G214" t="s">
        <v>78</v>
      </c>
      <c r="H214">
        <v>6</v>
      </c>
      <c r="I214">
        <v>0</v>
      </c>
      <c r="J214">
        <v>192000</v>
      </c>
      <c r="K214">
        <v>0</v>
      </c>
      <c r="L214">
        <v>0</v>
      </c>
      <c r="M214">
        <v>0</v>
      </c>
      <c r="N214" t="s">
        <v>79</v>
      </c>
      <c r="O214" s="7">
        <v>44927</v>
      </c>
      <c r="P214" s="7">
        <v>44985</v>
      </c>
      <c r="Q214" s="7">
        <v>45012</v>
      </c>
      <c r="R214">
        <v>180780.31</v>
      </c>
      <c r="S214">
        <v>0</v>
      </c>
      <c r="T214" t="s">
        <v>704</v>
      </c>
      <c r="U214" t="s">
        <v>705</v>
      </c>
      <c r="V214" t="s">
        <v>705</v>
      </c>
      <c r="W214" t="s">
        <v>81</v>
      </c>
      <c r="X214" t="s">
        <v>80</v>
      </c>
      <c r="Y214" t="s">
        <v>83</v>
      </c>
    </row>
    <row r="215" spans="1:25" x14ac:dyDescent="0.25">
      <c r="A215" t="s">
        <v>706</v>
      </c>
      <c r="B215">
        <v>2</v>
      </c>
      <c r="C215">
        <v>201</v>
      </c>
      <c r="D215">
        <v>12000</v>
      </c>
      <c r="F215" t="s">
        <v>707</v>
      </c>
      <c r="G215" t="s">
        <v>98</v>
      </c>
      <c r="H215">
        <v>7</v>
      </c>
      <c r="I215">
        <v>0</v>
      </c>
      <c r="J215">
        <v>12000</v>
      </c>
      <c r="K215">
        <v>0</v>
      </c>
      <c r="L215">
        <v>660</v>
      </c>
      <c r="M215">
        <v>0</v>
      </c>
      <c r="N215" t="s">
        <v>79</v>
      </c>
      <c r="O215" s="7">
        <v>44927</v>
      </c>
      <c r="P215" s="7">
        <v>44985</v>
      </c>
      <c r="Q215" s="7">
        <v>45012</v>
      </c>
      <c r="R215">
        <v>12000</v>
      </c>
      <c r="S215">
        <v>0</v>
      </c>
      <c r="T215" t="s">
        <v>706</v>
      </c>
      <c r="U215" t="s">
        <v>708</v>
      </c>
      <c r="V215" t="s">
        <v>708</v>
      </c>
      <c r="W215" t="s">
        <v>81</v>
      </c>
      <c r="X215" t="s">
        <v>80</v>
      </c>
      <c r="Y215" t="s">
        <v>83</v>
      </c>
    </row>
    <row r="216" spans="1:25" x14ac:dyDescent="0.25">
      <c r="A216" t="s">
        <v>709</v>
      </c>
      <c r="B216">
        <v>2</v>
      </c>
      <c r="C216">
        <v>201</v>
      </c>
      <c r="D216">
        <v>120000</v>
      </c>
      <c r="E216">
        <v>2998.29</v>
      </c>
      <c r="F216" t="s">
        <v>710</v>
      </c>
      <c r="G216" t="s">
        <v>98</v>
      </c>
      <c r="H216">
        <v>7</v>
      </c>
      <c r="I216">
        <v>0</v>
      </c>
      <c r="J216">
        <v>120000</v>
      </c>
      <c r="K216">
        <v>0</v>
      </c>
      <c r="L216">
        <v>660</v>
      </c>
      <c r="M216">
        <v>0</v>
      </c>
      <c r="N216" t="s">
        <v>79</v>
      </c>
      <c r="O216" s="7">
        <v>44927</v>
      </c>
      <c r="P216" s="7">
        <v>44985</v>
      </c>
      <c r="Q216" s="7">
        <v>45012</v>
      </c>
      <c r="R216">
        <v>117001.71</v>
      </c>
      <c r="S216">
        <v>0</v>
      </c>
      <c r="T216" t="s">
        <v>709</v>
      </c>
      <c r="U216" t="s">
        <v>711</v>
      </c>
      <c r="V216" t="s">
        <v>711</v>
      </c>
      <c r="W216" t="s">
        <v>81</v>
      </c>
      <c r="X216" t="s">
        <v>80</v>
      </c>
      <c r="Y216" t="s">
        <v>83</v>
      </c>
    </row>
    <row r="217" spans="1:25" x14ac:dyDescent="0.25">
      <c r="A217" t="s">
        <v>712</v>
      </c>
      <c r="B217">
        <v>2</v>
      </c>
      <c r="C217">
        <v>201</v>
      </c>
      <c r="D217">
        <v>30000</v>
      </c>
      <c r="E217">
        <v>5421.4</v>
      </c>
      <c r="F217" t="s">
        <v>713</v>
      </c>
      <c r="G217" t="s">
        <v>98</v>
      </c>
      <c r="H217">
        <v>7</v>
      </c>
      <c r="I217">
        <v>0</v>
      </c>
      <c r="J217">
        <v>30000</v>
      </c>
      <c r="K217">
        <v>0</v>
      </c>
      <c r="L217">
        <v>660</v>
      </c>
      <c r="M217">
        <v>0</v>
      </c>
      <c r="N217" t="s">
        <v>79</v>
      </c>
      <c r="O217" s="7">
        <v>44927</v>
      </c>
      <c r="P217" s="7">
        <v>44985</v>
      </c>
      <c r="Q217" s="7">
        <v>45012</v>
      </c>
      <c r="R217">
        <v>24578.6</v>
      </c>
      <c r="S217">
        <v>0</v>
      </c>
      <c r="T217" t="s">
        <v>712</v>
      </c>
      <c r="U217" t="s">
        <v>714</v>
      </c>
      <c r="V217" t="s">
        <v>714</v>
      </c>
      <c r="W217" t="s">
        <v>81</v>
      </c>
      <c r="X217" t="s">
        <v>80</v>
      </c>
      <c r="Y217" t="s">
        <v>83</v>
      </c>
    </row>
    <row r="218" spans="1:25" x14ac:dyDescent="0.25">
      <c r="A218" t="s">
        <v>715</v>
      </c>
      <c r="B218">
        <v>2</v>
      </c>
      <c r="C218">
        <v>201</v>
      </c>
      <c r="D218">
        <v>30000</v>
      </c>
      <c r="F218" t="s">
        <v>716</v>
      </c>
      <c r="G218" t="s">
        <v>98</v>
      </c>
      <c r="H218">
        <v>7</v>
      </c>
      <c r="I218">
        <v>0</v>
      </c>
      <c r="J218">
        <v>30000</v>
      </c>
      <c r="K218">
        <v>0</v>
      </c>
      <c r="L218">
        <v>660</v>
      </c>
      <c r="M218">
        <v>0</v>
      </c>
      <c r="N218" t="s">
        <v>79</v>
      </c>
      <c r="O218" s="7">
        <v>44927</v>
      </c>
      <c r="P218" s="7">
        <v>44985</v>
      </c>
      <c r="Q218" s="7">
        <v>45012</v>
      </c>
      <c r="R218">
        <v>30000</v>
      </c>
      <c r="S218">
        <v>0</v>
      </c>
      <c r="T218" t="s">
        <v>715</v>
      </c>
      <c r="U218" t="s">
        <v>717</v>
      </c>
      <c r="V218" t="s">
        <v>717</v>
      </c>
      <c r="W218" t="s">
        <v>81</v>
      </c>
      <c r="X218" t="s">
        <v>80</v>
      </c>
      <c r="Y218" t="s">
        <v>83</v>
      </c>
    </row>
    <row r="219" spans="1:25" x14ac:dyDescent="0.25">
      <c r="A219" t="s">
        <v>718</v>
      </c>
      <c r="B219">
        <v>2</v>
      </c>
      <c r="C219">
        <v>201</v>
      </c>
      <c r="E219">
        <v>2800</v>
      </c>
      <c r="F219" t="s">
        <v>719</v>
      </c>
      <c r="G219" t="s">
        <v>98</v>
      </c>
      <c r="H219">
        <v>7</v>
      </c>
      <c r="I219">
        <v>0</v>
      </c>
      <c r="K219">
        <v>0</v>
      </c>
      <c r="L219">
        <v>660</v>
      </c>
      <c r="M219">
        <v>0</v>
      </c>
      <c r="N219" t="s">
        <v>79</v>
      </c>
      <c r="O219" s="7">
        <v>44927</v>
      </c>
      <c r="P219" s="7">
        <v>44985</v>
      </c>
      <c r="Q219" s="7">
        <v>45012</v>
      </c>
      <c r="R219">
        <v>-2800</v>
      </c>
      <c r="S219">
        <v>0</v>
      </c>
      <c r="T219" t="s">
        <v>718</v>
      </c>
      <c r="U219" t="s">
        <v>720</v>
      </c>
      <c r="V219" t="s">
        <v>720</v>
      </c>
      <c r="W219" t="s">
        <v>81</v>
      </c>
      <c r="X219" t="s">
        <v>80</v>
      </c>
      <c r="Y219" t="s">
        <v>83</v>
      </c>
    </row>
    <row r="220" spans="1:25" x14ac:dyDescent="0.25">
      <c r="A220" t="s">
        <v>721</v>
      </c>
      <c r="B220">
        <v>2</v>
      </c>
      <c r="C220">
        <v>201</v>
      </c>
      <c r="D220">
        <v>105286</v>
      </c>
      <c r="E220">
        <v>15160.7</v>
      </c>
      <c r="F220" t="s">
        <v>722</v>
      </c>
      <c r="G220" t="s">
        <v>78</v>
      </c>
      <c r="H220">
        <v>4</v>
      </c>
      <c r="I220">
        <v>0</v>
      </c>
      <c r="J220">
        <v>105286</v>
      </c>
      <c r="K220">
        <v>0</v>
      </c>
      <c r="L220">
        <v>0</v>
      </c>
      <c r="M220">
        <v>0</v>
      </c>
      <c r="N220" t="s">
        <v>79</v>
      </c>
      <c r="O220" s="7">
        <v>44927</v>
      </c>
      <c r="P220" s="7">
        <v>44985</v>
      </c>
      <c r="Q220" s="7">
        <v>45012</v>
      </c>
      <c r="R220">
        <v>90125.3</v>
      </c>
      <c r="S220">
        <v>0</v>
      </c>
      <c r="T220" t="s">
        <v>721</v>
      </c>
      <c r="U220" t="s">
        <v>723</v>
      </c>
      <c r="V220" t="s">
        <v>723</v>
      </c>
      <c r="W220" t="s">
        <v>81</v>
      </c>
      <c r="X220" t="s">
        <v>82</v>
      </c>
      <c r="Y220" t="s">
        <v>83</v>
      </c>
    </row>
    <row r="221" spans="1:25" x14ac:dyDescent="0.25">
      <c r="A221" t="s">
        <v>724</v>
      </c>
      <c r="B221">
        <v>2</v>
      </c>
      <c r="C221">
        <v>201</v>
      </c>
      <c r="D221">
        <v>105286</v>
      </c>
      <c r="E221">
        <v>15160.7</v>
      </c>
      <c r="F221" t="s">
        <v>725</v>
      </c>
      <c r="G221" t="s">
        <v>78</v>
      </c>
      <c r="H221">
        <v>5</v>
      </c>
      <c r="I221">
        <v>0</v>
      </c>
      <c r="J221">
        <v>105286</v>
      </c>
      <c r="K221">
        <v>0</v>
      </c>
      <c r="L221">
        <v>0</v>
      </c>
      <c r="M221">
        <v>0</v>
      </c>
      <c r="N221" t="s">
        <v>79</v>
      </c>
      <c r="O221" s="7">
        <v>44927</v>
      </c>
      <c r="P221" s="7">
        <v>44985</v>
      </c>
      <c r="Q221" s="7">
        <v>45012</v>
      </c>
      <c r="R221">
        <v>90125.3</v>
      </c>
      <c r="S221">
        <v>0</v>
      </c>
      <c r="T221" t="s">
        <v>724</v>
      </c>
      <c r="U221" t="s">
        <v>726</v>
      </c>
      <c r="V221" t="s">
        <v>726</v>
      </c>
      <c r="W221" t="s">
        <v>81</v>
      </c>
      <c r="X221" t="s">
        <v>82</v>
      </c>
      <c r="Y221" t="s">
        <v>83</v>
      </c>
    </row>
    <row r="222" spans="1:25" x14ac:dyDescent="0.25">
      <c r="A222" t="s">
        <v>727</v>
      </c>
      <c r="B222">
        <v>2</v>
      </c>
      <c r="C222">
        <v>201</v>
      </c>
      <c r="D222">
        <v>105286</v>
      </c>
      <c r="E222">
        <v>15160.7</v>
      </c>
      <c r="F222" t="s">
        <v>725</v>
      </c>
      <c r="G222" t="s">
        <v>98</v>
      </c>
      <c r="H222">
        <v>6</v>
      </c>
      <c r="I222">
        <v>0</v>
      </c>
      <c r="J222">
        <v>105286</v>
      </c>
      <c r="K222">
        <v>0</v>
      </c>
      <c r="L222">
        <v>501</v>
      </c>
      <c r="M222">
        <v>0</v>
      </c>
      <c r="N222" t="s">
        <v>79</v>
      </c>
      <c r="O222" s="7">
        <v>44927</v>
      </c>
      <c r="P222" s="7">
        <v>44985</v>
      </c>
      <c r="Q222" s="7">
        <v>45012</v>
      </c>
      <c r="R222">
        <v>90125.3</v>
      </c>
      <c r="S222">
        <v>0</v>
      </c>
      <c r="T222" t="s">
        <v>727</v>
      </c>
      <c r="U222" t="s">
        <v>728</v>
      </c>
      <c r="V222" t="s">
        <v>728</v>
      </c>
      <c r="W222" t="s">
        <v>81</v>
      </c>
      <c r="X222" t="s">
        <v>80</v>
      </c>
      <c r="Y222" t="s">
        <v>83</v>
      </c>
    </row>
    <row r="223" spans="1:25" x14ac:dyDescent="0.25">
      <c r="A223" t="s">
        <v>729</v>
      </c>
      <c r="B223">
        <v>2</v>
      </c>
      <c r="C223">
        <v>201</v>
      </c>
      <c r="D223">
        <v>14288212</v>
      </c>
      <c r="E223">
        <v>2495937.94</v>
      </c>
      <c r="F223" t="s">
        <v>730</v>
      </c>
      <c r="G223" t="s">
        <v>78</v>
      </c>
      <c r="H223">
        <v>3</v>
      </c>
      <c r="I223">
        <v>0</v>
      </c>
      <c r="J223">
        <v>14416036</v>
      </c>
      <c r="K223">
        <v>0</v>
      </c>
      <c r="L223">
        <v>0</v>
      </c>
      <c r="M223">
        <v>0</v>
      </c>
      <c r="N223" t="s">
        <v>79</v>
      </c>
      <c r="O223" s="7">
        <v>44927</v>
      </c>
      <c r="P223" s="7">
        <v>44985</v>
      </c>
      <c r="Q223" s="7">
        <v>45012</v>
      </c>
      <c r="R223">
        <v>11920098.060000001</v>
      </c>
      <c r="S223">
        <v>127824</v>
      </c>
      <c r="T223" t="s">
        <v>729</v>
      </c>
      <c r="U223" t="s">
        <v>731</v>
      </c>
      <c r="V223" t="s">
        <v>731</v>
      </c>
      <c r="W223" t="s">
        <v>81</v>
      </c>
      <c r="X223" t="s">
        <v>82</v>
      </c>
      <c r="Y223" t="s">
        <v>83</v>
      </c>
    </row>
    <row r="224" spans="1:25" x14ac:dyDescent="0.25">
      <c r="A224" t="s">
        <v>732</v>
      </c>
      <c r="B224">
        <v>2</v>
      </c>
      <c r="C224">
        <v>201</v>
      </c>
      <c r="D224">
        <v>13472000</v>
      </c>
      <c r="E224">
        <v>2234828.0699999998</v>
      </c>
      <c r="F224" t="s">
        <v>733</v>
      </c>
      <c r="G224" t="s">
        <v>78</v>
      </c>
      <c r="H224">
        <v>4</v>
      </c>
      <c r="I224">
        <v>0</v>
      </c>
      <c r="J224">
        <v>13472000</v>
      </c>
      <c r="K224">
        <v>0</v>
      </c>
      <c r="L224">
        <v>0</v>
      </c>
      <c r="M224">
        <v>0</v>
      </c>
      <c r="N224" t="s">
        <v>79</v>
      </c>
      <c r="O224" s="7">
        <v>44927</v>
      </c>
      <c r="P224" s="7">
        <v>44985</v>
      </c>
      <c r="Q224" s="7">
        <v>45012</v>
      </c>
      <c r="R224">
        <v>11237171.93</v>
      </c>
      <c r="S224">
        <v>0</v>
      </c>
      <c r="T224" t="s">
        <v>732</v>
      </c>
      <c r="U224" t="s">
        <v>734</v>
      </c>
      <c r="V224" t="s">
        <v>734</v>
      </c>
      <c r="W224" t="s">
        <v>81</v>
      </c>
      <c r="X224" t="s">
        <v>82</v>
      </c>
      <c r="Y224" t="s">
        <v>83</v>
      </c>
    </row>
    <row r="225" spans="1:25" x14ac:dyDescent="0.25">
      <c r="A225" t="s">
        <v>735</v>
      </c>
      <c r="B225">
        <v>2</v>
      </c>
      <c r="C225">
        <v>201</v>
      </c>
      <c r="D225">
        <v>12400000</v>
      </c>
      <c r="E225">
        <v>1821334.05</v>
      </c>
      <c r="F225" t="s">
        <v>736</v>
      </c>
      <c r="G225" t="s">
        <v>78</v>
      </c>
      <c r="H225">
        <v>5</v>
      </c>
      <c r="I225">
        <v>0</v>
      </c>
      <c r="J225">
        <v>12400000</v>
      </c>
      <c r="K225">
        <v>0</v>
      </c>
      <c r="L225">
        <v>0</v>
      </c>
      <c r="M225">
        <v>0</v>
      </c>
      <c r="N225" t="s">
        <v>79</v>
      </c>
      <c r="O225" s="7">
        <v>44927</v>
      </c>
      <c r="P225" s="7">
        <v>44985</v>
      </c>
      <c r="Q225" s="7">
        <v>45012</v>
      </c>
      <c r="R225">
        <v>10578665.949999999</v>
      </c>
      <c r="S225">
        <v>0</v>
      </c>
      <c r="T225" t="s">
        <v>735</v>
      </c>
      <c r="U225" t="s">
        <v>737</v>
      </c>
      <c r="V225" t="s">
        <v>737</v>
      </c>
      <c r="W225" t="s">
        <v>81</v>
      </c>
      <c r="X225" t="s">
        <v>82</v>
      </c>
      <c r="Y225" t="s">
        <v>83</v>
      </c>
    </row>
    <row r="226" spans="1:25" x14ac:dyDescent="0.25">
      <c r="A226" t="s">
        <v>738</v>
      </c>
      <c r="B226">
        <v>2</v>
      </c>
      <c r="C226">
        <v>201</v>
      </c>
      <c r="D226">
        <v>12400000</v>
      </c>
      <c r="E226">
        <v>1821334.05</v>
      </c>
      <c r="F226" t="s">
        <v>736</v>
      </c>
      <c r="G226" t="s">
        <v>98</v>
      </c>
      <c r="H226">
        <v>6</v>
      </c>
      <c r="I226">
        <v>0</v>
      </c>
      <c r="J226">
        <v>12400000</v>
      </c>
      <c r="K226">
        <v>0</v>
      </c>
      <c r="L226">
        <v>500</v>
      </c>
      <c r="M226">
        <v>0</v>
      </c>
      <c r="N226" t="s">
        <v>79</v>
      </c>
      <c r="O226" s="7">
        <v>44927</v>
      </c>
      <c r="P226" s="7">
        <v>44985</v>
      </c>
      <c r="Q226" s="7">
        <v>45012</v>
      </c>
      <c r="R226">
        <v>10578665.949999999</v>
      </c>
      <c r="S226">
        <v>0</v>
      </c>
      <c r="T226" t="s">
        <v>738</v>
      </c>
      <c r="U226" t="s">
        <v>739</v>
      </c>
      <c r="V226" t="s">
        <v>739</v>
      </c>
      <c r="W226" t="s">
        <v>81</v>
      </c>
      <c r="X226" t="s">
        <v>80</v>
      </c>
      <c r="Y226" t="s">
        <v>83</v>
      </c>
    </row>
    <row r="227" spans="1:25" x14ac:dyDescent="0.25">
      <c r="A227" t="s">
        <v>740</v>
      </c>
      <c r="B227">
        <v>2</v>
      </c>
      <c r="C227">
        <v>201</v>
      </c>
      <c r="D227">
        <v>895000</v>
      </c>
      <c r="E227">
        <v>393661.9</v>
      </c>
      <c r="F227" t="s">
        <v>741</v>
      </c>
      <c r="G227" t="s">
        <v>78</v>
      </c>
      <c r="H227">
        <v>5</v>
      </c>
      <c r="I227">
        <v>0</v>
      </c>
      <c r="J227">
        <v>895000</v>
      </c>
      <c r="K227">
        <v>0</v>
      </c>
      <c r="L227">
        <v>0</v>
      </c>
      <c r="M227">
        <v>0</v>
      </c>
      <c r="N227" t="s">
        <v>79</v>
      </c>
      <c r="O227" s="7">
        <v>44927</v>
      </c>
      <c r="P227" s="7">
        <v>44985</v>
      </c>
      <c r="Q227" s="7">
        <v>45012</v>
      </c>
      <c r="R227">
        <v>501338.1</v>
      </c>
      <c r="S227">
        <v>0</v>
      </c>
      <c r="T227" t="s">
        <v>740</v>
      </c>
      <c r="U227" t="s">
        <v>742</v>
      </c>
      <c r="V227" t="s">
        <v>742</v>
      </c>
      <c r="W227" t="s">
        <v>81</v>
      </c>
      <c r="X227" t="s">
        <v>82</v>
      </c>
      <c r="Y227" t="s">
        <v>83</v>
      </c>
    </row>
    <row r="228" spans="1:25" x14ac:dyDescent="0.25">
      <c r="A228" t="s">
        <v>743</v>
      </c>
      <c r="B228">
        <v>2</v>
      </c>
      <c r="C228">
        <v>201</v>
      </c>
      <c r="D228">
        <v>895000</v>
      </c>
      <c r="E228">
        <v>393661.9</v>
      </c>
      <c r="F228" t="s">
        <v>741</v>
      </c>
      <c r="G228" t="s">
        <v>98</v>
      </c>
      <c r="H228">
        <v>6</v>
      </c>
      <c r="I228">
        <v>0</v>
      </c>
      <c r="J228">
        <v>895000</v>
      </c>
      <c r="K228">
        <v>0</v>
      </c>
      <c r="L228">
        <v>500</v>
      </c>
      <c r="M228">
        <v>0</v>
      </c>
      <c r="N228" t="s">
        <v>79</v>
      </c>
      <c r="O228" s="7">
        <v>44927</v>
      </c>
      <c r="P228" s="7">
        <v>44985</v>
      </c>
      <c r="Q228" s="7">
        <v>45012</v>
      </c>
      <c r="R228">
        <v>501338.1</v>
      </c>
      <c r="S228">
        <v>0</v>
      </c>
      <c r="T228" t="s">
        <v>743</v>
      </c>
      <c r="U228" t="s">
        <v>744</v>
      </c>
      <c r="V228" t="s">
        <v>744</v>
      </c>
      <c r="W228" t="s">
        <v>81</v>
      </c>
      <c r="X228" t="s">
        <v>80</v>
      </c>
      <c r="Y228" t="s">
        <v>83</v>
      </c>
    </row>
    <row r="229" spans="1:25" x14ac:dyDescent="0.25">
      <c r="A229" t="s">
        <v>745</v>
      </c>
      <c r="B229">
        <v>2</v>
      </c>
      <c r="C229">
        <v>201</v>
      </c>
      <c r="D229">
        <v>170000</v>
      </c>
      <c r="E229">
        <v>19782</v>
      </c>
      <c r="F229" t="s">
        <v>746</v>
      </c>
      <c r="G229" t="s">
        <v>78</v>
      </c>
      <c r="H229">
        <v>5</v>
      </c>
      <c r="I229">
        <v>0</v>
      </c>
      <c r="J229">
        <v>170000</v>
      </c>
      <c r="K229">
        <v>0</v>
      </c>
      <c r="L229">
        <v>0</v>
      </c>
      <c r="M229">
        <v>0</v>
      </c>
      <c r="N229" t="s">
        <v>79</v>
      </c>
      <c r="O229" s="7">
        <v>44927</v>
      </c>
      <c r="P229" s="7">
        <v>44985</v>
      </c>
      <c r="Q229" s="7">
        <v>45012</v>
      </c>
      <c r="R229">
        <v>150218</v>
      </c>
      <c r="S229">
        <v>0</v>
      </c>
      <c r="T229" t="s">
        <v>745</v>
      </c>
      <c r="U229" t="s">
        <v>747</v>
      </c>
      <c r="V229" t="s">
        <v>747</v>
      </c>
      <c r="W229" t="s">
        <v>81</v>
      </c>
      <c r="X229" t="s">
        <v>82</v>
      </c>
      <c r="Y229" t="s">
        <v>83</v>
      </c>
    </row>
    <row r="230" spans="1:25" x14ac:dyDescent="0.25">
      <c r="A230" t="s">
        <v>748</v>
      </c>
      <c r="B230">
        <v>2</v>
      </c>
      <c r="C230">
        <v>201</v>
      </c>
      <c r="D230">
        <v>170000</v>
      </c>
      <c r="E230">
        <v>19782</v>
      </c>
      <c r="F230" t="s">
        <v>746</v>
      </c>
      <c r="G230" t="s">
        <v>98</v>
      </c>
      <c r="H230">
        <v>6</v>
      </c>
      <c r="I230">
        <v>0</v>
      </c>
      <c r="J230">
        <v>170000</v>
      </c>
      <c r="K230">
        <v>0</v>
      </c>
      <c r="L230">
        <v>500</v>
      </c>
      <c r="M230">
        <v>0</v>
      </c>
      <c r="N230" t="s">
        <v>79</v>
      </c>
      <c r="O230" s="7">
        <v>44927</v>
      </c>
      <c r="P230" s="7">
        <v>44985</v>
      </c>
      <c r="Q230" s="7">
        <v>45012</v>
      </c>
      <c r="R230">
        <v>150218</v>
      </c>
      <c r="S230">
        <v>0</v>
      </c>
      <c r="T230" t="s">
        <v>748</v>
      </c>
      <c r="U230" t="s">
        <v>749</v>
      </c>
      <c r="V230" t="s">
        <v>749</v>
      </c>
      <c r="W230" t="s">
        <v>81</v>
      </c>
      <c r="X230" t="s">
        <v>80</v>
      </c>
      <c r="Y230" t="s">
        <v>83</v>
      </c>
    </row>
    <row r="231" spans="1:25" x14ac:dyDescent="0.25">
      <c r="A231" t="s">
        <v>750</v>
      </c>
      <c r="B231">
        <v>2</v>
      </c>
      <c r="C231">
        <v>201</v>
      </c>
      <c r="D231">
        <v>7000</v>
      </c>
      <c r="E231">
        <v>50.12</v>
      </c>
      <c r="F231" t="s">
        <v>751</v>
      </c>
      <c r="G231" t="s">
        <v>78</v>
      </c>
      <c r="H231">
        <v>5</v>
      </c>
      <c r="I231">
        <v>0</v>
      </c>
      <c r="J231">
        <v>7000</v>
      </c>
      <c r="K231">
        <v>0</v>
      </c>
      <c r="L231">
        <v>0</v>
      </c>
      <c r="M231">
        <v>0</v>
      </c>
      <c r="N231" t="s">
        <v>79</v>
      </c>
      <c r="O231" s="7">
        <v>44927</v>
      </c>
      <c r="P231" s="7">
        <v>44985</v>
      </c>
      <c r="Q231" s="7">
        <v>45012</v>
      </c>
      <c r="R231">
        <v>6949.88</v>
      </c>
      <c r="S231">
        <v>0</v>
      </c>
      <c r="T231" t="s">
        <v>750</v>
      </c>
      <c r="U231" t="s">
        <v>752</v>
      </c>
      <c r="V231" t="s">
        <v>752</v>
      </c>
      <c r="W231" t="s">
        <v>81</v>
      </c>
      <c r="X231" t="s">
        <v>82</v>
      </c>
      <c r="Y231" t="s">
        <v>83</v>
      </c>
    </row>
    <row r="232" spans="1:25" x14ac:dyDescent="0.25">
      <c r="A232" t="s">
        <v>753</v>
      </c>
      <c r="B232">
        <v>2</v>
      </c>
      <c r="C232">
        <v>201</v>
      </c>
      <c r="D232">
        <v>7000</v>
      </c>
      <c r="E232">
        <v>50.12</v>
      </c>
      <c r="F232" t="s">
        <v>751</v>
      </c>
      <c r="G232" t="s">
        <v>98</v>
      </c>
      <c r="H232">
        <v>6</v>
      </c>
      <c r="I232">
        <v>0</v>
      </c>
      <c r="J232">
        <v>7000</v>
      </c>
      <c r="K232">
        <v>0</v>
      </c>
      <c r="L232">
        <v>750</v>
      </c>
      <c r="M232">
        <v>0</v>
      </c>
      <c r="N232" t="s">
        <v>79</v>
      </c>
      <c r="O232" s="7">
        <v>44927</v>
      </c>
      <c r="P232" s="7">
        <v>44985</v>
      </c>
      <c r="Q232" s="7">
        <v>45012</v>
      </c>
      <c r="R232">
        <v>6949.88</v>
      </c>
      <c r="S232">
        <v>0</v>
      </c>
      <c r="T232" t="s">
        <v>753</v>
      </c>
      <c r="U232" t="s">
        <v>754</v>
      </c>
      <c r="V232" t="s">
        <v>754</v>
      </c>
      <c r="W232" t="s">
        <v>81</v>
      </c>
      <c r="X232" t="s">
        <v>80</v>
      </c>
      <c r="Y232" t="s">
        <v>83</v>
      </c>
    </row>
    <row r="233" spans="1:25" x14ac:dyDescent="0.25">
      <c r="A233" t="s">
        <v>755</v>
      </c>
      <c r="B233">
        <v>2</v>
      </c>
      <c r="C233">
        <v>201</v>
      </c>
      <c r="D233">
        <v>555000</v>
      </c>
      <c r="E233">
        <v>59666.080000000002</v>
      </c>
      <c r="F233" t="s">
        <v>623</v>
      </c>
      <c r="G233" t="s">
        <v>78</v>
      </c>
      <c r="H233">
        <v>4</v>
      </c>
      <c r="I233">
        <v>0</v>
      </c>
      <c r="J233">
        <v>555000</v>
      </c>
      <c r="K233">
        <v>0</v>
      </c>
      <c r="L233">
        <v>0</v>
      </c>
      <c r="M233">
        <v>0</v>
      </c>
      <c r="N233" t="s">
        <v>79</v>
      </c>
      <c r="O233" s="7">
        <v>44927</v>
      </c>
      <c r="P233" s="7">
        <v>44985</v>
      </c>
      <c r="Q233" s="7">
        <v>45012</v>
      </c>
      <c r="R233">
        <v>495333.92</v>
      </c>
      <c r="S233">
        <v>0</v>
      </c>
      <c r="T233" t="s">
        <v>755</v>
      </c>
      <c r="U233" t="s">
        <v>756</v>
      </c>
      <c r="V233" t="s">
        <v>756</v>
      </c>
      <c r="W233" t="s">
        <v>81</v>
      </c>
      <c r="X233" t="s">
        <v>82</v>
      </c>
      <c r="Y233" t="s">
        <v>83</v>
      </c>
    </row>
    <row r="234" spans="1:25" x14ac:dyDescent="0.25">
      <c r="A234" t="s">
        <v>757</v>
      </c>
      <c r="B234">
        <v>2</v>
      </c>
      <c r="C234">
        <v>201</v>
      </c>
      <c r="D234">
        <v>555000</v>
      </c>
      <c r="E234">
        <v>59666.080000000002</v>
      </c>
      <c r="F234" t="s">
        <v>623</v>
      </c>
      <c r="G234" t="s">
        <v>78</v>
      </c>
      <c r="H234">
        <v>5</v>
      </c>
      <c r="I234">
        <v>0</v>
      </c>
      <c r="J234">
        <v>555000</v>
      </c>
      <c r="K234">
        <v>0</v>
      </c>
      <c r="L234">
        <v>0</v>
      </c>
      <c r="M234">
        <v>0</v>
      </c>
      <c r="N234" t="s">
        <v>79</v>
      </c>
      <c r="O234" s="7">
        <v>44927</v>
      </c>
      <c r="P234" s="7">
        <v>44985</v>
      </c>
      <c r="Q234" s="7">
        <v>45012</v>
      </c>
      <c r="R234">
        <v>495333.92</v>
      </c>
      <c r="S234">
        <v>0</v>
      </c>
      <c r="T234" t="s">
        <v>757</v>
      </c>
      <c r="U234" t="s">
        <v>758</v>
      </c>
      <c r="V234" t="s">
        <v>758</v>
      </c>
      <c r="W234" t="s">
        <v>81</v>
      </c>
      <c r="X234" t="s">
        <v>82</v>
      </c>
      <c r="Y234" t="s">
        <v>83</v>
      </c>
    </row>
    <row r="235" spans="1:25" x14ac:dyDescent="0.25">
      <c r="A235" t="s">
        <v>759</v>
      </c>
      <c r="B235">
        <v>2</v>
      </c>
      <c r="C235">
        <v>201</v>
      </c>
      <c r="D235">
        <v>255000</v>
      </c>
      <c r="E235">
        <v>31757.88</v>
      </c>
      <c r="F235" t="s">
        <v>760</v>
      </c>
      <c r="G235" t="s">
        <v>98</v>
      </c>
      <c r="H235">
        <v>7</v>
      </c>
      <c r="I235">
        <v>0</v>
      </c>
      <c r="J235">
        <v>255000</v>
      </c>
      <c r="K235">
        <v>0</v>
      </c>
      <c r="L235">
        <v>621</v>
      </c>
      <c r="M235">
        <v>0</v>
      </c>
      <c r="N235" t="s">
        <v>79</v>
      </c>
      <c r="O235" s="7">
        <v>44927</v>
      </c>
      <c r="P235" s="7">
        <v>44985</v>
      </c>
      <c r="Q235" s="7">
        <v>45012</v>
      </c>
      <c r="R235">
        <v>223242.12</v>
      </c>
      <c r="S235">
        <v>0</v>
      </c>
      <c r="T235" t="s">
        <v>759</v>
      </c>
      <c r="U235" t="s">
        <v>761</v>
      </c>
      <c r="V235" t="s">
        <v>761</v>
      </c>
      <c r="W235" t="s">
        <v>81</v>
      </c>
      <c r="X235" t="s">
        <v>82</v>
      </c>
      <c r="Y235" t="s">
        <v>83</v>
      </c>
    </row>
    <row r="236" spans="1:25" x14ac:dyDescent="0.25">
      <c r="A236" t="s">
        <v>762</v>
      </c>
      <c r="B236">
        <v>2</v>
      </c>
      <c r="C236">
        <v>201</v>
      </c>
      <c r="D236">
        <v>200000</v>
      </c>
      <c r="E236">
        <v>20521.96</v>
      </c>
      <c r="F236" t="s">
        <v>763</v>
      </c>
      <c r="G236" t="s">
        <v>98</v>
      </c>
      <c r="H236">
        <v>7</v>
      </c>
      <c r="I236">
        <v>0</v>
      </c>
      <c r="J236">
        <v>200000</v>
      </c>
      <c r="K236">
        <v>0</v>
      </c>
      <c r="L236">
        <v>621</v>
      </c>
      <c r="M236">
        <v>0</v>
      </c>
      <c r="N236" t="s">
        <v>79</v>
      </c>
      <c r="O236" s="7">
        <v>44927</v>
      </c>
      <c r="P236" s="7">
        <v>44985</v>
      </c>
      <c r="Q236" s="7">
        <v>45012</v>
      </c>
      <c r="R236">
        <v>179478.04</v>
      </c>
      <c r="S236">
        <v>0</v>
      </c>
      <c r="T236" t="s">
        <v>762</v>
      </c>
      <c r="U236" t="s">
        <v>764</v>
      </c>
      <c r="V236" t="s">
        <v>764</v>
      </c>
      <c r="W236" t="s">
        <v>81</v>
      </c>
      <c r="X236" t="s">
        <v>82</v>
      </c>
      <c r="Y236" t="s">
        <v>83</v>
      </c>
    </row>
    <row r="237" spans="1:25" x14ac:dyDescent="0.25">
      <c r="A237" t="s">
        <v>765</v>
      </c>
      <c r="B237">
        <v>2</v>
      </c>
      <c r="C237">
        <v>201</v>
      </c>
      <c r="D237">
        <v>50000</v>
      </c>
      <c r="E237">
        <v>4745</v>
      </c>
      <c r="F237" t="s">
        <v>766</v>
      </c>
      <c r="G237" t="s">
        <v>98</v>
      </c>
      <c r="H237">
        <v>7</v>
      </c>
      <c r="I237">
        <v>0</v>
      </c>
      <c r="J237">
        <v>50000</v>
      </c>
      <c r="K237">
        <v>0</v>
      </c>
      <c r="L237">
        <v>621</v>
      </c>
      <c r="M237">
        <v>0</v>
      </c>
      <c r="N237" t="s">
        <v>79</v>
      </c>
      <c r="O237" s="7">
        <v>44927</v>
      </c>
      <c r="P237" s="7">
        <v>44985</v>
      </c>
      <c r="Q237" s="7">
        <v>45012</v>
      </c>
      <c r="R237">
        <v>45255</v>
      </c>
      <c r="S237">
        <v>0</v>
      </c>
      <c r="T237" t="s">
        <v>765</v>
      </c>
      <c r="U237" t="s">
        <v>767</v>
      </c>
      <c r="V237" t="s">
        <v>767</v>
      </c>
      <c r="W237" t="s">
        <v>81</v>
      </c>
      <c r="X237" t="s">
        <v>82</v>
      </c>
      <c r="Y237" t="s">
        <v>83</v>
      </c>
    </row>
    <row r="238" spans="1:25" x14ac:dyDescent="0.25">
      <c r="A238" t="s">
        <v>768</v>
      </c>
      <c r="B238">
        <v>2</v>
      </c>
      <c r="C238">
        <v>201</v>
      </c>
      <c r="D238">
        <v>50000</v>
      </c>
      <c r="E238">
        <v>2641.24</v>
      </c>
      <c r="F238" t="s">
        <v>769</v>
      </c>
      <c r="G238" t="s">
        <v>98</v>
      </c>
      <c r="H238">
        <v>7</v>
      </c>
      <c r="I238">
        <v>0</v>
      </c>
      <c r="J238">
        <v>50000</v>
      </c>
      <c r="K238">
        <v>0</v>
      </c>
      <c r="L238">
        <v>621</v>
      </c>
      <c r="M238">
        <v>0</v>
      </c>
      <c r="N238" t="s">
        <v>79</v>
      </c>
      <c r="O238" s="7">
        <v>44927</v>
      </c>
      <c r="P238" s="7">
        <v>44985</v>
      </c>
      <c r="Q238" s="7">
        <v>45012</v>
      </c>
      <c r="R238">
        <v>47358.76</v>
      </c>
      <c r="S238">
        <v>0</v>
      </c>
      <c r="T238" t="s">
        <v>768</v>
      </c>
      <c r="U238" t="s">
        <v>770</v>
      </c>
      <c r="V238" t="s">
        <v>770</v>
      </c>
      <c r="W238" t="s">
        <v>81</v>
      </c>
      <c r="X238" t="s">
        <v>82</v>
      </c>
      <c r="Y238" t="s">
        <v>83</v>
      </c>
    </row>
    <row r="239" spans="1:25" x14ac:dyDescent="0.25">
      <c r="A239" t="s">
        <v>771</v>
      </c>
      <c r="B239">
        <v>2</v>
      </c>
      <c r="C239">
        <v>201</v>
      </c>
      <c r="D239">
        <v>261212</v>
      </c>
      <c r="E239">
        <v>201443.79</v>
      </c>
      <c r="F239" t="s">
        <v>772</v>
      </c>
      <c r="G239" t="s">
        <v>78</v>
      </c>
      <c r="H239">
        <v>4</v>
      </c>
      <c r="I239">
        <v>0</v>
      </c>
      <c r="J239">
        <v>389036</v>
      </c>
      <c r="K239">
        <v>0</v>
      </c>
      <c r="L239">
        <v>0</v>
      </c>
      <c r="M239">
        <v>0</v>
      </c>
      <c r="N239" t="s">
        <v>79</v>
      </c>
      <c r="O239" s="7">
        <v>44927</v>
      </c>
      <c r="P239" s="7">
        <v>44985</v>
      </c>
      <c r="Q239" s="7">
        <v>45012</v>
      </c>
      <c r="R239">
        <v>187592.21</v>
      </c>
      <c r="S239">
        <v>127824</v>
      </c>
      <c r="T239" t="s">
        <v>771</v>
      </c>
      <c r="U239" t="s">
        <v>773</v>
      </c>
      <c r="V239" t="s">
        <v>773</v>
      </c>
      <c r="W239" t="s">
        <v>81</v>
      </c>
      <c r="X239" t="s">
        <v>82</v>
      </c>
      <c r="Y239" t="s">
        <v>83</v>
      </c>
    </row>
    <row r="240" spans="1:25" x14ac:dyDescent="0.25">
      <c r="A240" t="s">
        <v>774</v>
      </c>
      <c r="B240">
        <v>2</v>
      </c>
      <c r="C240">
        <v>201</v>
      </c>
      <c r="F240" t="s">
        <v>775</v>
      </c>
      <c r="G240" t="s">
        <v>78</v>
      </c>
      <c r="H240">
        <v>5</v>
      </c>
      <c r="I240">
        <v>0</v>
      </c>
      <c r="J240">
        <v>30000</v>
      </c>
      <c r="K240">
        <v>0</v>
      </c>
      <c r="L240">
        <v>0</v>
      </c>
      <c r="M240">
        <v>0</v>
      </c>
      <c r="N240" t="s">
        <v>79</v>
      </c>
      <c r="O240" s="7">
        <v>44927</v>
      </c>
      <c r="P240" s="7">
        <v>44985</v>
      </c>
      <c r="Q240" s="7">
        <v>45012</v>
      </c>
      <c r="R240">
        <v>30000</v>
      </c>
      <c r="S240">
        <v>30000</v>
      </c>
      <c r="T240" t="s">
        <v>774</v>
      </c>
      <c r="U240" t="s">
        <v>776</v>
      </c>
      <c r="V240" t="s">
        <v>776</v>
      </c>
      <c r="W240" t="s">
        <v>81</v>
      </c>
      <c r="X240" t="s">
        <v>82</v>
      </c>
      <c r="Y240" t="s">
        <v>83</v>
      </c>
    </row>
    <row r="241" spans="1:25" x14ac:dyDescent="0.25">
      <c r="A241" t="s">
        <v>777</v>
      </c>
      <c r="B241">
        <v>2</v>
      </c>
      <c r="C241">
        <v>201</v>
      </c>
      <c r="F241" t="s">
        <v>778</v>
      </c>
      <c r="G241" t="s">
        <v>98</v>
      </c>
      <c r="H241">
        <v>7</v>
      </c>
      <c r="I241">
        <v>0</v>
      </c>
      <c r="J241">
        <v>30000</v>
      </c>
      <c r="K241">
        <v>0</v>
      </c>
      <c r="L241">
        <v>632</v>
      </c>
      <c r="M241">
        <v>0</v>
      </c>
      <c r="N241" t="s">
        <v>79</v>
      </c>
      <c r="O241" s="7">
        <v>44927</v>
      </c>
      <c r="P241" s="7">
        <v>44985</v>
      </c>
      <c r="Q241" s="7">
        <v>45012</v>
      </c>
      <c r="R241">
        <v>30000</v>
      </c>
      <c r="S241">
        <v>30000</v>
      </c>
      <c r="T241" t="s">
        <v>777</v>
      </c>
      <c r="U241" t="s">
        <v>779</v>
      </c>
      <c r="V241" t="s">
        <v>779</v>
      </c>
      <c r="W241" t="s">
        <v>81</v>
      </c>
      <c r="X241" t="s">
        <v>80</v>
      </c>
      <c r="Y241" t="s">
        <v>83</v>
      </c>
    </row>
    <row r="242" spans="1:25" x14ac:dyDescent="0.25">
      <c r="A242" t="s">
        <v>780</v>
      </c>
      <c r="B242">
        <v>2</v>
      </c>
      <c r="C242">
        <v>201</v>
      </c>
      <c r="D242">
        <v>230000</v>
      </c>
      <c r="E242">
        <v>30619.79</v>
      </c>
      <c r="F242" t="s">
        <v>781</v>
      </c>
      <c r="G242" t="s">
        <v>78</v>
      </c>
      <c r="H242">
        <v>5</v>
      </c>
      <c r="I242">
        <v>0</v>
      </c>
      <c r="J242">
        <v>230000</v>
      </c>
      <c r="K242">
        <v>0</v>
      </c>
      <c r="L242">
        <v>0</v>
      </c>
      <c r="M242">
        <v>0</v>
      </c>
      <c r="N242" t="s">
        <v>79</v>
      </c>
      <c r="O242" s="7">
        <v>44927</v>
      </c>
      <c r="P242" s="7">
        <v>44985</v>
      </c>
      <c r="Q242" s="7">
        <v>45012</v>
      </c>
      <c r="R242">
        <v>199380.21</v>
      </c>
      <c r="S242">
        <v>0</v>
      </c>
      <c r="T242" t="s">
        <v>780</v>
      </c>
      <c r="U242" t="s">
        <v>782</v>
      </c>
      <c r="V242" t="s">
        <v>782</v>
      </c>
      <c r="W242" t="s">
        <v>81</v>
      </c>
      <c r="X242" t="s">
        <v>82</v>
      </c>
      <c r="Y242" t="s">
        <v>83</v>
      </c>
    </row>
    <row r="243" spans="1:25" x14ac:dyDescent="0.25">
      <c r="A243" t="s">
        <v>783</v>
      </c>
      <c r="B243">
        <v>2</v>
      </c>
      <c r="C243">
        <v>201</v>
      </c>
      <c r="D243">
        <v>230000</v>
      </c>
      <c r="E243">
        <v>30619.79</v>
      </c>
      <c r="F243" t="s">
        <v>784</v>
      </c>
      <c r="G243" t="s">
        <v>78</v>
      </c>
      <c r="H243">
        <v>7</v>
      </c>
      <c r="I243">
        <v>0</v>
      </c>
      <c r="J243">
        <v>230000</v>
      </c>
      <c r="K243">
        <v>0</v>
      </c>
      <c r="L243">
        <v>0</v>
      </c>
      <c r="M243">
        <v>0</v>
      </c>
      <c r="N243" t="s">
        <v>79</v>
      </c>
      <c r="O243" s="7">
        <v>44927</v>
      </c>
      <c r="P243" s="7">
        <v>44985</v>
      </c>
      <c r="Q243" s="7">
        <v>45012</v>
      </c>
      <c r="R243">
        <v>199380.21</v>
      </c>
      <c r="S243">
        <v>0</v>
      </c>
      <c r="T243" t="s">
        <v>783</v>
      </c>
      <c r="U243" t="s">
        <v>785</v>
      </c>
      <c r="V243" t="s">
        <v>785</v>
      </c>
      <c r="W243" t="s">
        <v>81</v>
      </c>
      <c r="X243" t="s">
        <v>80</v>
      </c>
      <c r="Y243" t="s">
        <v>83</v>
      </c>
    </row>
    <row r="244" spans="1:25" x14ac:dyDescent="0.25">
      <c r="A244" t="s">
        <v>786</v>
      </c>
      <c r="B244">
        <v>2</v>
      </c>
      <c r="C244">
        <v>201</v>
      </c>
      <c r="D244">
        <v>230000</v>
      </c>
      <c r="E244">
        <v>30619.79</v>
      </c>
      <c r="F244" t="s">
        <v>787</v>
      </c>
      <c r="G244" t="s">
        <v>98</v>
      </c>
      <c r="H244">
        <v>8</v>
      </c>
      <c r="I244">
        <v>0</v>
      </c>
      <c r="J244">
        <v>230000</v>
      </c>
      <c r="K244">
        <v>0</v>
      </c>
      <c r="L244">
        <v>571</v>
      </c>
      <c r="M244">
        <v>0</v>
      </c>
      <c r="N244" t="s">
        <v>79</v>
      </c>
      <c r="O244" s="7">
        <v>44927</v>
      </c>
      <c r="P244" s="7">
        <v>44985</v>
      </c>
      <c r="Q244" s="7">
        <v>45012</v>
      </c>
      <c r="R244">
        <v>199380.21</v>
      </c>
      <c r="S244">
        <v>0</v>
      </c>
      <c r="T244" t="s">
        <v>786</v>
      </c>
      <c r="U244" t="s">
        <v>788</v>
      </c>
      <c r="V244" t="s">
        <v>788</v>
      </c>
      <c r="W244" t="s">
        <v>81</v>
      </c>
      <c r="X244" t="s">
        <v>80</v>
      </c>
      <c r="Y244" t="s">
        <v>83</v>
      </c>
    </row>
    <row r="245" spans="1:25" x14ac:dyDescent="0.25">
      <c r="A245" t="s">
        <v>789</v>
      </c>
      <c r="B245">
        <v>2</v>
      </c>
      <c r="C245">
        <v>201</v>
      </c>
      <c r="D245">
        <v>31212</v>
      </c>
      <c r="E245">
        <v>170824</v>
      </c>
      <c r="F245" t="s">
        <v>790</v>
      </c>
      <c r="G245" t="s">
        <v>78</v>
      </c>
      <c r="H245">
        <v>5</v>
      </c>
      <c r="I245">
        <v>0</v>
      </c>
      <c r="J245">
        <v>129036</v>
      </c>
      <c r="K245">
        <v>0</v>
      </c>
      <c r="L245">
        <v>0</v>
      </c>
      <c r="M245">
        <v>0</v>
      </c>
      <c r="N245" t="s">
        <v>79</v>
      </c>
      <c r="O245" s="7">
        <v>44927</v>
      </c>
      <c r="P245" s="7">
        <v>44985</v>
      </c>
      <c r="Q245" s="7">
        <v>45012</v>
      </c>
      <c r="R245">
        <v>-41788</v>
      </c>
      <c r="S245">
        <v>97824</v>
      </c>
      <c r="T245" t="s">
        <v>789</v>
      </c>
      <c r="U245" t="s">
        <v>791</v>
      </c>
      <c r="V245" t="s">
        <v>791</v>
      </c>
      <c r="W245" t="s">
        <v>81</v>
      </c>
      <c r="X245" t="s">
        <v>82</v>
      </c>
      <c r="Y245" t="s">
        <v>83</v>
      </c>
    </row>
    <row r="246" spans="1:25" x14ac:dyDescent="0.25">
      <c r="A246" t="s">
        <v>792</v>
      </c>
      <c r="B246">
        <v>2</v>
      </c>
      <c r="C246">
        <v>201</v>
      </c>
      <c r="D246">
        <v>31212</v>
      </c>
      <c r="E246">
        <v>170824</v>
      </c>
      <c r="F246" t="s">
        <v>793</v>
      </c>
      <c r="G246" t="s">
        <v>78</v>
      </c>
      <c r="H246">
        <v>6</v>
      </c>
      <c r="I246">
        <v>0</v>
      </c>
      <c r="J246">
        <v>129036</v>
      </c>
      <c r="K246">
        <v>0</v>
      </c>
      <c r="L246">
        <v>0</v>
      </c>
      <c r="M246">
        <v>0</v>
      </c>
      <c r="N246" t="s">
        <v>79</v>
      </c>
      <c r="O246" s="7">
        <v>44927</v>
      </c>
      <c r="P246" s="7">
        <v>44985</v>
      </c>
      <c r="Q246" s="7">
        <v>45012</v>
      </c>
      <c r="R246">
        <v>-41788</v>
      </c>
      <c r="S246">
        <v>97824</v>
      </c>
      <c r="T246" t="s">
        <v>792</v>
      </c>
      <c r="U246" t="s">
        <v>794</v>
      </c>
      <c r="V246" t="s">
        <v>794</v>
      </c>
      <c r="W246" t="s">
        <v>81</v>
      </c>
      <c r="X246" t="s">
        <v>80</v>
      </c>
      <c r="Y246" t="s">
        <v>83</v>
      </c>
    </row>
    <row r="247" spans="1:25" x14ac:dyDescent="0.25">
      <c r="A247" t="s">
        <v>795</v>
      </c>
      <c r="B247">
        <v>2</v>
      </c>
      <c r="C247">
        <v>201</v>
      </c>
      <c r="D247">
        <v>9000</v>
      </c>
      <c r="F247" t="s">
        <v>796</v>
      </c>
      <c r="G247" t="s">
        <v>98</v>
      </c>
      <c r="H247">
        <v>7</v>
      </c>
      <c r="I247">
        <v>0</v>
      </c>
      <c r="J247">
        <v>9000</v>
      </c>
      <c r="K247">
        <v>0</v>
      </c>
      <c r="L247">
        <v>665</v>
      </c>
      <c r="M247">
        <v>0</v>
      </c>
      <c r="N247" t="s">
        <v>79</v>
      </c>
      <c r="O247" s="7">
        <v>44927</v>
      </c>
      <c r="P247" s="7">
        <v>44985</v>
      </c>
      <c r="Q247" s="7">
        <v>45012</v>
      </c>
      <c r="R247">
        <v>9000</v>
      </c>
      <c r="S247">
        <v>0</v>
      </c>
      <c r="T247" t="s">
        <v>795</v>
      </c>
      <c r="U247" t="s">
        <v>797</v>
      </c>
      <c r="V247" t="s">
        <v>797</v>
      </c>
      <c r="W247" t="s">
        <v>81</v>
      </c>
      <c r="X247" t="s">
        <v>80</v>
      </c>
      <c r="Y247" t="s">
        <v>83</v>
      </c>
    </row>
    <row r="248" spans="1:25" x14ac:dyDescent="0.25">
      <c r="A248" t="s">
        <v>798</v>
      </c>
      <c r="B248">
        <v>2</v>
      </c>
      <c r="C248">
        <v>201</v>
      </c>
      <c r="D248">
        <v>22212</v>
      </c>
      <c r="E248">
        <v>170824</v>
      </c>
      <c r="F248" t="s">
        <v>790</v>
      </c>
      <c r="G248" t="s">
        <v>78</v>
      </c>
      <c r="H248">
        <v>7</v>
      </c>
      <c r="I248">
        <v>0</v>
      </c>
      <c r="J248">
        <v>120036</v>
      </c>
      <c r="K248">
        <v>0</v>
      </c>
      <c r="L248">
        <v>0</v>
      </c>
      <c r="M248">
        <v>0</v>
      </c>
      <c r="N248" t="s">
        <v>79</v>
      </c>
      <c r="O248" s="7">
        <v>44927</v>
      </c>
      <c r="P248" s="7">
        <v>44985</v>
      </c>
      <c r="Q248" s="7">
        <v>45012</v>
      </c>
      <c r="R248">
        <v>-50788</v>
      </c>
      <c r="S248">
        <v>97824</v>
      </c>
      <c r="T248" t="s">
        <v>798</v>
      </c>
      <c r="U248" t="s">
        <v>799</v>
      </c>
      <c r="V248" t="s">
        <v>799</v>
      </c>
      <c r="W248" t="s">
        <v>81</v>
      </c>
      <c r="X248" t="s">
        <v>80</v>
      </c>
      <c r="Y248" t="s">
        <v>83</v>
      </c>
    </row>
    <row r="249" spans="1:25" x14ac:dyDescent="0.25">
      <c r="A249" t="s">
        <v>800</v>
      </c>
      <c r="B249">
        <v>2</v>
      </c>
      <c r="C249">
        <v>201</v>
      </c>
      <c r="D249">
        <v>22000</v>
      </c>
      <c r="E249">
        <v>3000</v>
      </c>
      <c r="F249" t="s">
        <v>801</v>
      </c>
      <c r="G249" t="s">
        <v>98</v>
      </c>
      <c r="H249">
        <v>8</v>
      </c>
      <c r="I249">
        <v>0</v>
      </c>
      <c r="J249">
        <v>22000</v>
      </c>
      <c r="K249">
        <v>0</v>
      </c>
      <c r="L249">
        <v>701</v>
      </c>
      <c r="M249">
        <v>0</v>
      </c>
      <c r="N249" t="s">
        <v>79</v>
      </c>
      <c r="O249" s="7">
        <v>44927</v>
      </c>
      <c r="P249" s="7">
        <v>44985</v>
      </c>
      <c r="Q249" s="7">
        <v>45012</v>
      </c>
      <c r="R249">
        <v>19000</v>
      </c>
      <c r="S249">
        <v>0</v>
      </c>
      <c r="T249" t="s">
        <v>800</v>
      </c>
      <c r="U249" t="s">
        <v>802</v>
      </c>
      <c r="V249" t="s">
        <v>802</v>
      </c>
      <c r="W249" t="s">
        <v>81</v>
      </c>
      <c r="X249" t="s">
        <v>80</v>
      </c>
      <c r="Y249" t="s">
        <v>83</v>
      </c>
    </row>
    <row r="250" spans="1:25" x14ac:dyDescent="0.25">
      <c r="A250" t="s">
        <v>803</v>
      </c>
      <c r="B250">
        <v>2</v>
      </c>
      <c r="C250">
        <v>201</v>
      </c>
      <c r="D250">
        <v>212</v>
      </c>
      <c r="F250" t="s">
        <v>804</v>
      </c>
      <c r="G250" t="s">
        <v>98</v>
      </c>
      <c r="H250">
        <v>8</v>
      </c>
      <c r="I250">
        <v>0</v>
      </c>
      <c r="J250">
        <v>212</v>
      </c>
      <c r="K250">
        <v>0</v>
      </c>
      <c r="L250">
        <v>752</v>
      </c>
      <c r="M250">
        <v>0</v>
      </c>
      <c r="N250" t="s">
        <v>79</v>
      </c>
      <c r="O250" s="7">
        <v>44927</v>
      </c>
      <c r="P250" s="7">
        <v>44985</v>
      </c>
      <c r="Q250" s="7">
        <v>45012</v>
      </c>
      <c r="R250">
        <v>212</v>
      </c>
      <c r="S250">
        <v>0</v>
      </c>
      <c r="T250" t="s">
        <v>803</v>
      </c>
      <c r="U250" t="s">
        <v>805</v>
      </c>
      <c r="V250" t="s">
        <v>805</v>
      </c>
      <c r="W250" t="s">
        <v>81</v>
      </c>
      <c r="X250" t="s">
        <v>80</v>
      </c>
      <c r="Y250" t="s">
        <v>83</v>
      </c>
    </row>
    <row r="251" spans="1:25" x14ac:dyDescent="0.25">
      <c r="A251" t="s">
        <v>806</v>
      </c>
      <c r="B251">
        <v>2</v>
      </c>
      <c r="C251">
        <v>201</v>
      </c>
      <c r="E251">
        <v>70000</v>
      </c>
      <c r="F251" t="s">
        <v>807</v>
      </c>
      <c r="G251" t="s">
        <v>98</v>
      </c>
      <c r="H251">
        <v>8</v>
      </c>
      <c r="I251">
        <v>0</v>
      </c>
      <c r="K251">
        <v>0</v>
      </c>
      <c r="L251">
        <v>701</v>
      </c>
      <c r="M251">
        <v>0</v>
      </c>
      <c r="N251" t="s">
        <v>79</v>
      </c>
      <c r="O251" s="7">
        <v>44927</v>
      </c>
      <c r="P251" s="7">
        <v>44985</v>
      </c>
      <c r="Q251" s="7">
        <v>45012</v>
      </c>
      <c r="R251">
        <v>-70000</v>
      </c>
      <c r="S251">
        <v>0</v>
      </c>
      <c r="T251" t="s">
        <v>806</v>
      </c>
      <c r="U251" t="s">
        <v>808</v>
      </c>
      <c r="V251" t="s">
        <v>808</v>
      </c>
      <c r="W251" t="s">
        <v>81</v>
      </c>
      <c r="X251" t="s">
        <v>80</v>
      </c>
      <c r="Y251" t="s">
        <v>83</v>
      </c>
    </row>
    <row r="252" spans="1:25" x14ac:dyDescent="0.25">
      <c r="A252" t="s">
        <v>809</v>
      </c>
      <c r="B252">
        <v>2</v>
      </c>
      <c r="C252">
        <v>201</v>
      </c>
      <c r="E252">
        <v>97824</v>
      </c>
      <c r="F252" t="s">
        <v>810</v>
      </c>
      <c r="G252" t="s">
        <v>98</v>
      </c>
      <c r="H252">
        <v>8</v>
      </c>
      <c r="I252">
        <v>0</v>
      </c>
      <c r="J252">
        <v>97824</v>
      </c>
      <c r="K252">
        <v>0</v>
      </c>
      <c r="L252">
        <v>701</v>
      </c>
      <c r="M252">
        <v>0</v>
      </c>
      <c r="N252" t="s">
        <v>79</v>
      </c>
      <c r="O252" s="7">
        <v>44927</v>
      </c>
      <c r="P252" s="7">
        <v>44985</v>
      </c>
      <c r="Q252" s="7">
        <v>45012</v>
      </c>
      <c r="R252">
        <v>0</v>
      </c>
      <c r="S252">
        <v>97824</v>
      </c>
      <c r="T252" t="s">
        <v>809</v>
      </c>
      <c r="U252" t="s">
        <v>811</v>
      </c>
      <c r="V252" t="s">
        <v>811</v>
      </c>
      <c r="W252" t="s">
        <v>81</v>
      </c>
      <c r="X252" t="s">
        <v>80</v>
      </c>
      <c r="Y252" t="s">
        <v>83</v>
      </c>
    </row>
    <row r="253" spans="1:25" x14ac:dyDescent="0.25">
      <c r="A253" t="s">
        <v>812</v>
      </c>
      <c r="B253">
        <v>2</v>
      </c>
      <c r="C253">
        <v>201</v>
      </c>
      <c r="D253">
        <v>3788000</v>
      </c>
      <c r="E253">
        <v>947410.94</v>
      </c>
      <c r="F253" t="s">
        <v>813</v>
      </c>
      <c r="G253" t="s">
        <v>78</v>
      </c>
      <c r="H253">
        <v>4</v>
      </c>
      <c r="I253">
        <v>0</v>
      </c>
      <c r="J253">
        <v>3788000</v>
      </c>
      <c r="K253">
        <v>0</v>
      </c>
      <c r="L253">
        <v>0</v>
      </c>
      <c r="M253">
        <v>0</v>
      </c>
      <c r="N253" t="s">
        <v>79</v>
      </c>
      <c r="O253" s="7">
        <v>44927</v>
      </c>
      <c r="P253" s="7">
        <v>44985</v>
      </c>
      <c r="Q253" s="7">
        <v>45012</v>
      </c>
      <c r="R253">
        <v>2840589.06</v>
      </c>
      <c r="S253">
        <v>0</v>
      </c>
      <c r="T253" t="s">
        <v>812</v>
      </c>
      <c r="U253" t="s">
        <v>814</v>
      </c>
      <c r="V253" t="s">
        <v>814</v>
      </c>
      <c r="W253" t="s">
        <v>81</v>
      </c>
      <c r="X253" t="s">
        <v>82</v>
      </c>
      <c r="Y253" t="s">
        <v>83</v>
      </c>
    </row>
    <row r="254" spans="1:25" x14ac:dyDescent="0.25">
      <c r="A254" t="s">
        <v>815</v>
      </c>
      <c r="B254">
        <v>2</v>
      </c>
      <c r="C254">
        <v>201</v>
      </c>
      <c r="D254">
        <v>3788000</v>
      </c>
      <c r="E254">
        <v>947410.94</v>
      </c>
      <c r="F254" t="s">
        <v>816</v>
      </c>
      <c r="G254" t="s">
        <v>78</v>
      </c>
      <c r="H254">
        <v>5</v>
      </c>
      <c r="I254">
        <v>0</v>
      </c>
      <c r="J254">
        <v>3788000</v>
      </c>
      <c r="K254">
        <v>0</v>
      </c>
      <c r="L254">
        <v>0</v>
      </c>
      <c r="M254">
        <v>0</v>
      </c>
      <c r="N254" t="s">
        <v>79</v>
      </c>
      <c r="O254" s="7">
        <v>44927</v>
      </c>
      <c r="P254" s="7">
        <v>44985</v>
      </c>
      <c r="Q254" s="7">
        <v>45012</v>
      </c>
      <c r="R254">
        <v>2840589.06</v>
      </c>
      <c r="S254">
        <v>0</v>
      </c>
      <c r="T254" t="s">
        <v>815</v>
      </c>
      <c r="U254" t="s">
        <v>817</v>
      </c>
      <c r="V254" t="s">
        <v>817</v>
      </c>
      <c r="W254" t="s">
        <v>81</v>
      </c>
      <c r="X254" t="s">
        <v>82</v>
      </c>
      <c r="Y254" t="s">
        <v>83</v>
      </c>
    </row>
    <row r="255" spans="1:25" x14ac:dyDescent="0.25">
      <c r="A255" t="s">
        <v>818</v>
      </c>
      <c r="B255">
        <v>2</v>
      </c>
      <c r="C255">
        <v>201</v>
      </c>
      <c r="D255">
        <v>3788000</v>
      </c>
      <c r="E255">
        <v>947410.94</v>
      </c>
      <c r="F255" t="s">
        <v>816</v>
      </c>
      <c r="G255" t="s">
        <v>78</v>
      </c>
      <c r="H255">
        <v>6</v>
      </c>
      <c r="I255">
        <v>0</v>
      </c>
      <c r="J255">
        <v>3788000</v>
      </c>
      <c r="K255">
        <v>0</v>
      </c>
      <c r="L255">
        <v>0</v>
      </c>
      <c r="M255">
        <v>0</v>
      </c>
      <c r="N255" t="s">
        <v>79</v>
      </c>
      <c r="O255" s="7">
        <v>44927</v>
      </c>
      <c r="P255" s="7">
        <v>44985</v>
      </c>
      <c r="Q255" s="7">
        <v>45012</v>
      </c>
      <c r="R255">
        <v>2840589.06</v>
      </c>
      <c r="S255">
        <v>0</v>
      </c>
      <c r="T255" t="s">
        <v>818</v>
      </c>
      <c r="U255" t="s">
        <v>819</v>
      </c>
      <c r="V255" t="s">
        <v>819</v>
      </c>
      <c r="W255" t="s">
        <v>81</v>
      </c>
      <c r="X255" t="s">
        <v>80</v>
      </c>
      <c r="Y255" t="s">
        <v>83</v>
      </c>
    </row>
    <row r="256" spans="1:25" x14ac:dyDescent="0.25">
      <c r="A256" t="s">
        <v>820</v>
      </c>
      <c r="B256">
        <v>2</v>
      </c>
      <c r="C256">
        <v>201</v>
      </c>
      <c r="D256">
        <v>3788000</v>
      </c>
      <c r="E256">
        <v>947410.94</v>
      </c>
      <c r="F256" t="s">
        <v>821</v>
      </c>
      <c r="G256" t="s">
        <v>98</v>
      </c>
      <c r="H256">
        <v>7</v>
      </c>
      <c r="I256">
        <v>0</v>
      </c>
      <c r="J256">
        <v>3788000</v>
      </c>
      <c r="K256">
        <v>0</v>
      </c>
      <c r="L256">
        <v>540</v>
      </c>
      <c r="M256">
        <v>0</v>
      </c>
      <c r="N256" t="s">
        <v>79</v>
      </c>
      <c r="O256" s="7">
        <v>44927</v>
      </c>
      <c r="P256" s="7">
        <v>44985</v>
      </c>
      <c r="Q256" s="7">
        <v>45012</v>
      </c>
      <c r="R256">
        <v>2840589.06</v>
      </c>
      <c r="S256">
        <v>0</v>
      </c>
      <c r="T256" t="s">
        <v>820</v>
      </c>
      <c r="U256" t="s">
        <v>822</v>
      </c>
      <c r="V256" t="s">
        <v>822</v>
      </c>
      <c r="W256" t="s">
        <v>81</v>
      </c>
      <c r="X256" t="s">
        <v>80</v>
      </c>
      <c r="Y256" t="s">
        <v>83</v>
      </c>
    </row>
    <row r="257" spans="1:25" x14ac:dyDescent="0.25">
      <c r="A257" t="s">
        <v>823</v>
      </c>
      <c r="B257">
        <v>2</v>
      </c>
      <c r="C257">
        <v>201</v>
      </c>
      <c r="D257">
        <v>236000</v>
      </c>
      <c r="E257">
        <v>25687.22</v>
      </c>
      <c r="F257" t="s">
        <v>824</v>
      </c>
      <c r="G257" t="s">
        <v>78</v>
      </c>
      <c r="H257">
        <v>2</v>
      </c>
      <c r="I257">
        <v>0</v>
      </c>
      <c r="J257">
        <v>236000</v>
      </c>
      <c r="K257">
        <v>0</v>
      </c>
      <c r="L257">
        <v>0</v>
      </c>
      <c r="M257">
        <v>0</v>
      </c>
      <c r="N257" t="s">
        <v>79</v>
      </c>
      <c r="O257" s="7">
        <v>44927</v>
      </c>
      <c r="P257" s="7">
        <v>44985</v>
      </c>
      <c r="Q257" s="7">
        <v>45012</v>
      </c>
      <c r="R257">
        <v>210312.78</v>
      </c>
      <c r="S257">
        <v>0</v>
      </c>
      <c r="T257" t="s">
        <v>823</v>
      </c>
      <c r="U257" t="s">
        <v>825</v>
      </c>
      <c r="V257" t="s">
        <v>825</v>
      </c>
      <c r="W257" t="s">
        <v>81</v>
      </c>
      <c r="X257" t="s">
        <v>82</v>
      </c>
      <c r="Y257" t="s">
        <v>83</v>
      </c>
    </row>
    <row r="258" spans="1:25" x14ac:dyDescent="0.25">
      <c r="A258" t="s">
        <v>826</v>
      </c>
      <c r="B258">
        <v>2</v>
      </c>
      <c r="C258">
        <v>201</v>
      </c>
      <c r="D258">
        <v>157000</v>
      </c>
      <c r="E258">
        <v>11460.79</v>
      </c>
      <c r="F258" t="s">
        <v>827</v>
      </c>
      <c r="G258" t="s">
        <v>78</v>
      </c>
      <c r="H258">
        <v>3</v>
      </c>
      <c r="I258">
        <v>0</v>
      </c>
      <c r="J258">
        <v>157000</v>
      </c>
      <c r="K258">
        <v>0</v>
      </c>
      <c r="L258">
        <v>0</v>
      </c>
      <c r="M258">
        <v>0</v>
      </c>
      <c r="N258" t="s">
        <v>79</v>
      </c>
      <c r="O258" s="7">
        <v>44927</v>
      </c>
      <c r="P258" s="7">
        <v>44985</v>
      </c>
      <c r="Q258" s="7">
        <v>45012</v>
      </c>
      <c r="R258">
        <v>145539.21</v>
      </c>
      <c r="S258">
        <v>0</v>
      </c>
      <c r="T258" t="s">
        <v>826</v>
      </c>
      <c r="U258" t="s">
        <v>828</v>
      </c>
      <c r="V258" t="s">
        <v>828</v>
      </c>
      <c r="W258" t="s">
        <v>81</v>
      </c>
      <c r="X258" t="s">
        <v>82</v>
      </c>
      <c r="Y258" t="s">
        <v>83</v>
      </c>
    </row>
    <row r="259" spans="1:25" x14ac:dyDescent="0.25">
      <c r="A259" t="s">
        <v>829</v>
      </c>
      <c r="B259">
        <v>2</v>
      </c>
      <c r="C259">
        <v>201</v>
      </c>
      <c r="E259">
        <v>698.8</v>
      </c>
      <c r="F259" t="s">
        <v>830</v>
      </c>
      <c r="G259" t="s">
        <v>78</v>
      </c>
      <c r="H259">
        <v>4</v>
      </c>
      <c r="I259">
        <v>0</v>
      </c>
      <c r="K259">
        <v>0</v>
      </c>
      <c r="L259">
        <v>0</v>
      </c>
      <c r="M259">
        <v>0</v>
      </c>
      <c r="N259" t="s">
        <v>79</v>
      </c>
      <c r="O259" s="7">
        <v>44927</v>
      </c>
      <c r="P259" s="7">
        <v>44985</v>
      </c>
      <c r="Q259" s="7">
        <v>45012</v>
      </c>
      <c r="R259">
        <v>-698.8</v>
      </c>
      <c r="S259">
        <v>0</v>
      </c>
      <c r="T259" t="s">
        <v>829</v>
      </c>
      <c r="U259" t="s">
        <v>831</v>
      </c>
      <c r="V259" t="s">
        <v>831</v>
      </c>
      <c r="W259" t="s">
        <v>81</v>
      </c>
      <c r="X259" t="s">
        <v>82</v>
      </c>
      <c r="Y259" t="s">
        <v>83</v>
      </c>
    </row>
    <row r="260" spans="1:25" x14ac:dyDescent="0.25">
      <c r="A260" t="s">
        <v>832</v>
      </c>
      <c r="B260">
        <v>2</v>
      </c>
      <c r="C260">
        <v>201</v>
      </c>
      <c r="E260">
        <v>698.8</v>
      </c>
      <c r="F260" t="s">
        <v>833</v>
      </c>
      <c r="G260" t="s">
        <v>78</v>
      </c>
      <c r="H260">
        <v>5</v>
      </c>
      <c r="I260">
        <v>0</v>
      </c>
      <c r="K260">
        <v>0</v>
      </c>
      <c r="L260">
        <v>0</v>
      </c>
      <c r="M260">
        <v>0</v>
      </c>
      <c r="N260" t="s">
        <v>79</v>
      </c>
      <c r="O260" s="7">
        <v>44927</v>
      </c>
      <c r="P260" s="7">
        <v>44985</v>
      </c>
      <c r="Q260" s="7">
        <v>45012</v>
      </c>
      <c r="R260">
        <v>-698.8</v>
      </c>
      <c r="S260">
        <v>0</v>
      </c>
      <c r="T260" t="s">
        <v>832</v>
      </c>
      <c r="U260" t="s">
        <v>834</v>
      </c>
      <c r="V260" t="s">
        <v>834</v>
      </c>
      <c r="W260" t="s">
        <v>81</v>
      </c>
      <c r="X260" t="s">
        <v>82</v>
      </c>
      <c r="Y260" t="s">
        <v>83</v>
      </c>
    </row>
    <row r="261" spans="1:25" x14ac:dyDescent="0.25">
      <c r="A261" t="s">
        <v>835</v>
      </c>
      <c r="B261">
        <v>2</v>
      </c>
      <c r="C261">
        <v>201</v>
      </c>
      <c r="E261">
        <v>698.8</v>
      </c>
      <c r="F261" t="s">
        <v>836</v>
      </c>
      <c r="G261" t="s">
        <v>98</v>
      </c>
      <c r="H261">
        <v>6</v>
      </c>
      <c r="I261">
        <v>0</v>
      </c>
      <c r="K261">
        <v>0</v>
      </c>
      <c r="L261">
        <v>501</v>
      </c>
      <c r="M261">
        <v>0</v>
      </c>
      <c r="N261" t="s">
        <v>79</v>
      </c>
      <c r="O261" s="7">
        <v>44927</v>
      </c>
      <c r="P261" s="7">
        <v>44985</v>
      </c>
      <c r="Q261" s="7">
        <v>45012</v>
      </c>
      <c r="R261">
        <v>-698.8</v>
      </c>
      <c r="S261">
        <v>0</v>
      </c>
      <c r="T261" t="s">
        <v>835</v>
      </c>
      <c r="U261" t="s">
        <v>837</v>
      </c>
      <c r="V261" t="s">
        <v>837</v>
      </c>
      <c r="W261" t="s">
        <v>81</v>
      </c>
      <c r="X261" t="s">
        <v>80</v>
      </c>
      <c r="Y261" t="s">
        <v>83</v>
      </c>
    </row>
    <row r="262" spans="1:25" x14ac:dyDescent="0.25">
      <c r="A262" t="s">
        <v>838</v>
      </c>
      <c r="B262">
        <v>2</v>
      </c>
      <c r="C262">
        <v>201</v>
      </c>
      <c r="D262">
        <v>157000</v>
      </c>
      <c r="E262">
        <v>10761.99</v>
      </c>
      <c r="F262" t="s">
        <v>839</v>
      </c>
      <c r="G262" t="s">
        <v>78</v>
      </c>
      <c r="H262">
        <v>4</v>
      </c>
      <c r="I262">
        <v>0</v>
      </c>
      <c r="J262">
        <v>157000</v>
      </c>
      <c r="K262">
        <v>0</v>
      </c>
      <c r="L262">
        <v>0</v>
      </c>
      <c r="M262">
        <v>0</v>
      </c>
      <c r="N262" t="s">
        <v>79</v>
      </c>
      <c r="O262" s="7">
        <v>44927</v>
      </c>
      <c r="P262" s="7">
        <v>44985</v>
      </c>
      <c r="Q262" s="7">
        <v>45012</v>
      </c>
      <c r="R262">
        <v>146238.01</v>
      </c>
      <c r="S262">
        <v>0</v>
      </c>
      <c r="T262" t="s">
        <v>838</v>
      </c>
      <c r="U262" t="s">
        <v>840</v>
      </c>
      <c r="V262" t="s">
        <v>840</v>
      </c>
      <c r="W262" t="s">
        <v>81</v>
      </c>
      <c r="X262" t="s">
        <v>82</v>
      </c>
      <c r="Y262" t="s">
        <v>83</v>
      </c>
    </row>
    <row r="263" spans="1:25" x14ac:dyDescent="0.25">
      <c r="A263" t="s">
        <v>841</v>
      </c>
      <c r="B263">
        <v>2</v>
      </c>
      <c r="C263">
        <v>201</v>
      </c>
      <c r="D263">
        <v>86000</v>
      </c>
      <c r="E263">
        <v>8986.83</v>
      </c>
      <c r="F263" t="s">
        <v>842</v>
      </c>
      <c r="G263" t="s">
        <v>78</v>
      </c>
      <c r="H263">
        <v>5</v>
      </c>
      <c r="I263">
        <v>0</v>
      </c>
      <c r="J263">
        <v>86000</v>
      </c>
      <c r="K263">
        <v>0</v>
      </c>
      <c r="L263">
        <v>0</v>
      </c>
      <c r="M263">
        <v>0</v>
      </c>
      <c r="N263" t="s">
        <v>79</v>
      </c>
      <c r="O263" s="7">
        <v>44927</v>
      </c>
      <c r="P263" s="7">
        <v>44985</v>
      </c>
      <c r="Q263" s="7">
        <v>45012</v>
      </c>
      <c r="R263">
        <v>77013.17</v>
      </c>
      <c r="S263">
        <v>0</v>
      </c>
      <c r="T263" t="s">
        <v>841</v>
      </c>
      <c r="U263" t="s">
        <v>843</v>
      </c>
      <c r="V263" t="s">
        <v>843</v>
      </c>
      <c r="W263" t="s">
        <v>81</v>
      </c>
      <c r="X263" t="s">
        <v>82</v>
      </c>
      <c r="Y263" t="s">
        <v>83</v>
      </c>
    </row>
    <row r="264" spans="1:25" x14ac:dyDescent="0.25">
      <c r="A264" t="s">
        <v>844</v>
      </c>
      <c r="B264">
        <v>2</v>
      </c>
      <c r="C264">
        <v>201</v>
      </c>
      <c r="D264">
        <v>86000</v>
      </c>
      <c r="E264">
        <v>8986.83</v>
      </c>
      <c r="F264" t="s">
        <v>845</v>
      </c>
      <c r="G264" t="s">
        <v>78</v>
      </c>
      <c r="H264">
        <v>6</v>
      </c>
      <c r="I264">
        <v>0</v>
      </c>
      <c r="J264">
        <v>86000</v>
      </c>
      <c r="K264">
        <v>0</v>
      </c>
      <c r="L264">
        <v>0</v>
      </c>
      <c r="M264">
        <v>0</v>
      </c>
      <c r="N264" t="s">
        <v>79</v>
      </c>
      <c r="O264" s="7">
        <v>44927</v>
      </c>
      <c r="P264" s="7">
        <v>44985</v>
      </c>
      <c r="Q264" s="7">
        <v>45012</v>
      </c>
      <c r="R264">
        <v>77013.17</v>
      </c>
      <c r="S264">
        <v>0</v>
      </c>
      <c r="T264" t="s">
        <v>844</v>
      </c>
      <c r="U264" t="s">
        <v>846</v>
      </c>
      <c r="V264" t="s">
        <v>846</v>
      </c>
      <c r="W264" t="s">
        <v>81</v>
      </c>
      <c r="X264" t="s">
        <v>80</v>
      </c>
      <c r="Y264" t="s">
        <v>83</v>
      </c>
    </row>
    <row r="265" spans="1:25" x14ac:dyDescent="0.25">
      <c r="A265" t="s">
        <v>847</v>
      </c>
      <c r="B265">
        <v>2</v>
      </c>
      <c r="C265">
        <v>201</v>
      </c>
      <c r="D265">
        <v>86000</v>
      </c>
      <c r="E265">
        <v>8986.83</v>
      </c>
      <c r="F265" t="s">
        <v>848</v>
      </c>
      <c r="G265" t="s">
        <v>98</v>
      </c>
      <c r="H265">
        <v>7</v>
      </c>
      <c r="I265">
        <v>0</v>
      </c>
      <c r="J265">
        <v>86000</v>
      </c>
      <c r="K265">
        <v>0</v>
      </c>
      <c r="L265">
        <v>501</v>
      </c>
      <c r="M265">
        <v>0</v>
      </c>
      <c r="N265" t="s">
        <v>79</v>
      </c>
      <c r="O265" s="7">
        <v>44927</v>
      </c>
      <c r="P265" s="7">
        <v>44985</v>
      </c>
      <c r="Q265" s="7">
        <v>45012</v>
      </c>
      <c r="R265">
        <v>77013.17</v>
      </c>
      <c r="S265">
        <v>0</v>
      </c>
      <c r="T265" t="s">
        <v>847</v>
      </c>
      <c r="U265" t="s">
        <v>849</v>
      </c>
      <c r="V265" t="s">
        <v>849</v>
      </c>
      <c r="W265" t="s">
        <v>81</v>
      </c>
      <c r="X265" t="s">
        <v>80</v>
      </c>
      <c r="Y265" t="s">
        <v>83</v>
      </c>
    </row>
    <row r="266" spans="1:25" x14ac:dyDescent="0.25">
      <c r="A266" t="s">
        <v>850</v>
      </c>
      <c r="B266">
        <v>2</v>
      </c>
      <c r="C266">
        <v>201</v>
      </c>
      <c r="E266">
        <v>1533.78</v>
      </c>
      <c r="F266" t="s">
        <v>851</v>
      </c>
      <c r="G266" t="s">
        <v>78</v>
      </c>
      <c r="H266">
        <v>5</v>
      </c>
      <c r="I266">
        <v>0</v>
      </c>
      <c r="K266">
        <v>0</v>
      </c>
      <c r="L266">
        <v>0</v>
      </c>
      <c r="M266">
        <v>0</v>
      </c>
      <c r="N266" t="s">
        <v>79</v>
      </c>
      <c r="O266" s="7">
        <v>44927</v>
      </c>
      <c r="P266" s="7">
        <v>44985</v>
      </c>
      <c r="Q266" s="7">
        <v>45012</v>
      </c>
      <c r="R266">
        <v>-1533.78</v>
      </c>
      <c r="S266">
        <v>0</v>
      </c>
      <c r="T266" t="s">
        <v>850</v>
      </c>
      <c r="U266" t="s">
        <v>852</v>
      </c>
      <c r="V266" t="s">
        <v>852</v>
      </c>
      <c r="W266" t="s">
        <v>81</v>
      </c>
      <c r="X266" t="s">
        <v>82</v>
      </c>
      <c r="Y266" t="s">
        <v>83</v>
      </c>
    </row>
    <row r="267" spans="1:25" x14ac:dyDescent="0.25">
      <c r="A267" t="s">
        <v>853</v>
      </c>
      <c r="B267">
        <v>2</v>
      </c>
      <c r="C267">
        <v>201</v>
      </c>
      <c r="E267">
        <v>1533.78</v>
      </c>
      <c r="F267" t="s">
        <v>854</v>
      </c>
      <c r="G267" t="s">
        <v>78</v>
      </c>
      <c r="H267">
        <v>6</v>
      </c>
      <c r="I267">
        <v>0</v>
      </c>
      <c r="K267">
        <v>0</v>
      </c>
      <c r="L267">
        <v>0</v>
      </c>
      <c r="M267">
        <v>0</v>
      </c>
      <c r="N267" t="s">
        <v>79</v>
      </c>
      <c r="O267" s="7">
        <v>44927</v>
      </c>
      <c r="P267" s="7">
        <v>44985</v>
      </c>
      <c r="Q267" s="7">
        <v>45012</v>
      </c>
      <c r="R267">
        <v>-1533.78</v>
      </c>
      <c r="S267">
        <v>0</v>
      </c>
      <c r="T267" t="s">
        <v>853</v>
      </c>
      <c r="U267" t="s">
        <v>855</v>
      </c>
      <c r="V267" t="s">
        <v>855</v>
      </c>
      <c r="W267" t="s">
        <v>81</v>
      </c>
      <c r="X267" t="s">
        <v>82</v>
      </c>
      <c r="Y267" t="s">
        <v>83</v>
      </c>
    </row>
    <row r="268" spans="1:25" x14ac:dyDescent="0.25">
      <c r="A268" t="s">
        <v>856</v>
      </c>
      <c r="B268">
        <v>2</v>
      </c>
      <c r="C268">
        <v>201</v>
      </c>
      <c r="E268">
        <v>1533.78</v>
      </c>
      <c r="F268" t="s">
        <v>857</v>
      </c>
      <c r="G268" t="s">
        <v>98</v>
      </c>
      <c r="H268">
        <v>6</v>
      </c>
      <c r="I268">
        <v>0</v>
      </c>
      <c r="K268">
        <v>0</v>
      </c>
      <c r="L268">
        <v>501</v>
      </c>
      <c r="M268">
        <v>0</v>
      </c>
      <c r="N268" t="s">
        <v>79</v>
      </c>
      <c r="O268" s="7">
        <v>44927</v>
      </c>
      <c r="P268" s="7">
        <v>44985</v>
      </c>
      <c r="Q268" s="7">
        <v>45012</v>
      </c>
      <c r="R268">
        <v>-1533.78</v>
      </c>
      <c r="S268">
        <v>0</v>
      </c>
      <c r="T268" t="s">
        <v>856</v>
      </c>
      <c r="U268" t="s">
        <v>858</v>
      </c>
      <c r="V268" t="s">
        <v>858</v>
      </c>
      <c r="W268" t="s">
        <v>81</v>
      </c>
      <c r="X268" t="s">
        <v>80</v>
      </c>
      <c r="Y268" t="s">
        <v>83</v>
      </c>
    </row>
    <row r="269" spans="1:25" x14ac:dyDescent="0.25">
      <c r="A269" t="s">
        <v>859</v>
      </c>
      <c r="B269">
        <v>2</v>
      </c>
      <c r="C269">
        <v>201</v>
      </c>
      <c r="D269">
        <v>71000</v>
      </c>
      <c r="E269">
        <v>241.38</v>
      </c>
      <c r="F269" t="s">
        <v>860</v>
      </c>
      <c r="G269" t="s">
        <v>78</v>
      </c>
      <c r="H269">
        <v>5</v>
      </c>
      <c r="I269">
        <v>0</v>
      </c>
      <c r="J269">
        <v>71000</v>
      </c>
      <c r="K269">
        <v>0</v>
      </c>
      <c r="L269">
        <v>0</v>
      </c>
      <c r="M269">
        <v>0</v>
      </c>
      <c r="N269" t="s">
        <v>79</v>
      </c>
      <c r="O269" s="7">
        <v>44927</v>
      </c>
      <c r="P269" s="7">
        <v>44985</v>
      </c>
      <c r="Q269" s="7">
        <v>45012</v>
      </c>
      <c r="R269">
        <v>70758.62</v>
      </c>
      <c r="S269">
        <v>0</v>
      </c>
      <c r="T269" t="s">
        <v>859</v>
      </c>
      <c r="U269" t="s">
        <v>861</v>
      </c>
      <c r="V269" t="s">
        <v>861</v>
      </c>
      <c r="W269" t="s">
        <v>81</v>
      </c>
      <c r="X269" t="s">
        <v>82</v>
      </c>
      <c r="Y269" t="s">
        <v>83</v>
      </c>
    </row>
    <row r="270" spans="1:25" x14ac:dyDescent="0.25">
      <c r="A270" t="s">
        <v>862</v>
      </c>
      <c r="B270">
        <v>2</v>
      </c>
      <c r="C270">
        <v>201</v>
      </c>
      <c r="D270">
        <v>71000</v>
      </c>
      <c r="E270">
        <v>241.38</v>
      </c>
      <c r="F270" t="s">
        <v>863</v>
      </c>
      <c r="G270" t="s">
        <v>78</v>
      </c>
      <c r="H270">
        <v>6</v>
      </c>
      <c r="I270">
        <v>0</v>
      </c>
      <c r="J270">
        <v>71000</v>
      </c>
      <c r="K270">
        <v>0</v>
      </c>
      <c r="L270">
        <v>0</v>
      </c>
      <c r="M270">
        <v>0</v>
      </c>
      <c r="N270" t="s">
        <v>79</v>
      </c>
      <c r="O270" s="7">
        <v>44927</v>
      </c>
      <c r="P270" s="7">
        <v>44985</v>
      </c>
      <c r="Q270" s="7">
        <v>45012</v>
      </c>
      <c r="R270">
        <v>70758.62</v>
      </c>
      <c r="S270">
        <v>0</v>
      </c>
      <c r="T270" t="s">
        <v>862</v>
      </c>
      <c r="U270" t="s">
        <v>864</v>
      </c>
      <c r="V270" t="s">
        <v>864</v>
      </c>
      <c r="W270" t="s">
        <v>81</v>
      </c>
      <c r="X270" t="s">
        <v>80</v>
      </c>
      <c r="Y270" t="s">
        <v>83</v>
      </c>
    </row>
    <row r="271" spans="1:25" x14ac:dyDescent="0.25">
      <c r="A271" t="s">
        <v>865</v>
      </c>
      <c r="B271">
        <v>2</v>
      </c>
      <c r="C271">
        <v>201</v>
      </c>
      <c r="D271">
        <v>71000</v>
      </c>
      <c r="F271" t="s">
        <v>866</v>
      </c>
      <c r="G271" t="s">
        <v>98</v>
      </c>
      <c r="H271">
        <v>7</v>
      </c>
      <c r="I271">
        <v>0</v>
      </c>
      <c r="J271">
        <v>71000</v>
      </c>
      <c r="K271">
        <v>0</v>
      </c>
      <c r="L271">
        <v>501</v>
      </c>
      <c r="M271">
        <v>0</v>
      </c>
      <c r="N271" t="s">
        <v>79</v>
      </c>
      <c r="O271" s="7">
        <v>44927</v>
      </c>
      <c r="P271" s="7">
        <v>44985</v>
      </c>
      <c r="Q271" s="7">
        <v>45012</v>
      </c>
      <c r="R271">
        <v>71000</v>
      </c>
      <c r="S271">
        <v>0</v>
      </c>
      <c r="T271" t="s">
        <v>865</v>
      </c>
      <c r="U271" t="s">
        <v>867</v>
      </c>
      <c r="V271" t="s">
        <v>867</v>
      </c>
      <c r="W271" t="s">
        <v>81</v>
      </c>
      <c r="X271" t="s">
        <v>80</v>
      </c>
      <c r="Y271" t="s">
        <v>83</v>
      </c>
    </row>
    <row r="272" spans="1:25" x14ac:dyDescent="0.25">
      <c r="A272" t="s">
        <v>868</v>
      </c>
      <c r="B272">
        <v>2</v>
      </c>
      <c r="C272">
        <v>201</v>
      </c>
      <c r="E272">
        <v>241.38</v>
      </c>
      <c r="F272" t="s">
        <v>869</v>
      </c>
      <c r="G272" t="s">
        <v>98</v>
      </c>
      <c r="H272">
        <v>7</v>
      </c>
      <c r="I272">
        <v>0</v>
      </c>
      <c r="K272">
        <v>0</v>
      </c>
      <c r="L272">
        <v>501</v>
      </c>
      <c r="M272">
        <v>0</v>
      </c>
      <c r="N272" t="s">
        <v>79</v>
      </c>
      <c r="O272" s="7">
        <v>44927</v>
      </c>
      <c r="P272" s="7">
        <v>44985</v>
      </c>
      <c r="Q272" s="7">
        <v>45012</v>
      </c>
      <c r="R272">
        <v>-241.38</v>
      </c>
      <c r="S272">
        <v>0</v>
      </c>
      <c r="T272" t="s">
        <v>868</v>
      </c>
      <c r="U272" t="s">
        <v>870</v>
      </c>
      <c r="V272" t="s">
        <v>870</v>
      </c>
      <c r="W272" t="s">
        <v>81</v>
      </c>
      <c r="X272" t="s">
        <v>80</v>
      </c>
      <c r="Y272" t="s">
        <v>83</v>
      </c>
    </row>
    <row r="273" spans="1:25" x14ac:dyDescent="0.25">
      <c r="A273" t="s">
        <v>871</v>
      </c>
      <c r="B273">
        <v>2</v>
      </c>
      <c r="C273">
        <v>201</v>
      </c>
      <c r="D273">
        <v>79000</v>
      </c>
      <c r="E273">
        <v>14226.43</v>
      </c>
      <c r="F273" t="s">
        <v>872</v>
      </c>
      <c r="G273" t="s">
        <v>78</v>
      </c>
      <c r="H273">
        <v>3</v>
      </c>
      <c r="I273">
        <v>0</v>
      </c>
      <c r="J273">
        <v>79000</v>
      </c>
      <c r="K273">
        <v>0</v>
      </c>
      <c r="L273">
        <v>0</v>
      </c>
      <c r="M273">
        <v>0</v>
      </c>
      <c r="N273" t="s">
        <v>79</v>
      </c>
      <c r="O273" s="7">
        <v>44927</v>
      </c>
      <c r="P273" s="7">
        <v>44985</v>
      </c>
      <c r="Q273" s="7">
        <v>45012</v>
      </c>
      <c r="R273">
        <v>64773.57</v>
      </c>
      <c r="S273">
        <v>0</v>
      </c>
      <c r="T273" t="s">
        <v>871</v>
      </c>
      <c r="U273" t="s">
        <v>873</v>
      </c>
      <c r="V273" t="s">
        <v>873</v>
      </c>
      <c r="W273" t="s">
        <v>81</v>
      </c>
      <c r="X273" t="s">
        <v>82</v>
      </c>
      <c r="Y273" t="s">
        <v>83</v>
      </c>
    </row>
    <row r="274" spans="1:25" x14ac:dyDescent="0.25">
      <c r="A274" t="s">
        <v>874</v>
      </c>
      <c r="B274">
        <v>2</v>
      </c>
      <c r="C274">
        <v>201</v>
      </c>
      <c r="D274">
        <v>79000</v>
      </c>
      <c r="E274">
        <v>14226.43</v>
      </c>
      <c r="F274" t="s">
        <v>824</v>
      </c>
      <c r="G274" t="s">
        <v>78</v>
      </c>
      <c r="H274">
        <v>4</v>
      </c>
      <c r="I274">
        <v>0</v>
      </c>
      <c r="J274">
        <v>79000</v>
      </c>
      <c r="K274">
        <v>0</v>
      </c>
      <c r="L274">
        <v>0</v>
      </c>
      <c r="M274">
        <v>0</v>
      </c>
      <c r="N274" t="s">
        <v>79</v>
      </c>
      <c r="O274" s="7">
        <v>44927</v>
      </c>
      <c r="P274" s="7">
        <v>44985</v>
      </c>
      <c r="Q274" s="7">
        <v>45012</v>
      </c>
      <c r="R274">
        <v>64773.57</v>
      </c>
      <c r="S274">
        <v>0</v>
      </c>
      <c r="T274" t="s">
        <v>874</v>
      </c>
      <c r="U274" t="s">
        <v>875</v>
      </c>
      <c r="V274" t="s">
        <v>875</v>
      </c>
      <c r="W274" t="s">
        <v>81</v>
      </c>
      <c r="X274" t="s">
        <v>82</v>
      </c>
      <c r="Y274" t="s">
        <v>83</v>
      </c>
    </row>
    <row r="275" spans="1:25" x14ac:dyDescent="0.25">
      <c r="A275" t="s">
        <v>876</v>
      </c>
      <c r="B275">
        <v>2</v>
      </c>
      <c r="C275">
        <v>201</v>
      </c>
      <c r="D275">
        <v>79000</v>
      </c>
      <c r="E275">
        <v>14226.43</v>
      </c>
      <c r="F275" t="s">
        <v>877</v>
      </c>
      <c r="G275" t="s">
        <v>78</v>
      </c>
      <c r="H275">
        <v>5</v>
      </c>
      <c r="I275">
        <v>0</v>
      </c>
      <c r="J275">
        <v>79000</v>
      </c>
      <c r="K275">
        <v>0</v>
      </c>
      <c r="L275">
        <v>0</v>
      </c>
      <c r="M275">
        <v>0</v>
      </c>
      <c r="N275" t="s">
        <v>79</v>
      </c>
      <c r="O275" s="7">
        <v>44927</v>
      </c>
      <c r="P275" s="7">
        <v>44985</v>
      </c>
      <c r="Q275" s="7">
        <v>45012</v>
      </c>
      <c r="R275">
        <v>64773.57</v>
      </c>
      <c r="S275">
        <v>0</v>
      </c>
      <c r="T275" t="s">
        <v>876</v>
      </c>
      <c r="U275" t="s">
        <v>878</v>
      </c>
      <c r="V275" t="s">
        <v>878</v>
      </c>
      <c r="W275" t="s">
        <v>81</v>
      </c>
      <c r="X275" t="s">
        <v>82</v>
      </c>
      <c r="Y275" t="s">
        <v>83</v>
      </c>
    </row>
    <row r="276" spans="1:25" x14ac:dyDescent="0.25">
      <c r="A276" t="s">
        <v>879</v>
      </c>
      <c r="B276">
        <v>2</v>
      </c>
      <c r="C276">
        <v>201</v>
      </c>
      <c r="E276">
        <v>0.08</v>
      </c>
      <c r="F276" t="s">
        <v>880</v>
      </c>
      <c r="G276" t="s">
        <v>78</v>
      </c>
      <c r="H276">
        <v>6</v>
      </c>
      <c r="I276">
        <v>0</v>
      </c>
      <c r="K276">
        <v>0</v>
      </c>
      <c r="L276">
        <v>0</v>
      </c>
      <c r="M276">
        <v>0</v>
      </c>
      <c r="N276" t="s">
        <v>79</v>
      </c>
      <c r="O276" s="7">
        <v>44927</v>
      </c>
      <c r="P276" s="7">
        <v>44985</v>
      </c>
      <c r="Q276" s="7">
        <v>45012</v>
      </c>
      <c r="R276">
        <v>-0.08</v>
      </c>
      <c r="S276">
        <v>0</v>
      </c>
      <c r="T276" t="s">
        <v>879</v>
      </c>
      <c r="U276" t="s">
        <v>881</v>
      </c>
      <c r="V276" t="s">
        <v>881</v>
      </c>
      <c r="W276" t="s">
        <v>81</v>
      </c>
      <c r="X276" t="s">
        <v>82</v>
      </c>
      <c r="Y276" t="s">
        <v>83</v>
      </c>
    </row>
    <row r="277" spans="1:25" x14ac:dyDescent="0.25">
      <c r="A277" t="s">
        <v>882</v>
      </c>
      <c r="B277">
        <v>2</v>
      </c>
      <c r="C277">
        <v>201</v>
      </c>
      <c r="E277">
        <v>0.08</v>
      </c>
      <c r="F277" t="s">
        <v>883</v>
      </c>
      <c r="G277" t="s">
        <v>78</v>
      </c>
      <c r="H277">
        <v>6</v>
      </c>
      <c r="I277">
        <v>0</v>
      </c>
      <c r="K277">
        <v>0</v>
      </c>
      <c r="L277">
        <v>0</v>
      </c>
      <c r="M277">
        <v>0</v>
      </c>
      <c r="N277" t="s">
        <v>79</v>
      </c>
      <c r="O277" s="7">
        <v>44927</v>
      </c>
      <c r="P277" s="7">
        <v>44985</v>
      </c>
      <c r="Q277" s="7">
        <v>45012</v>
      </c>
      <c r="R277">
        <v>-0.08</v>
      </c>
      <c r="S277">
        <v>0</v>
      </c>
      <c r="T277" t="s">
        <v>882</v>
      </c>
      <c r="U277" t="s">
        <v>884</v>
      </c>
      <c r="V277" t="s">
        <v>884</v>
      </c>
      <c r="W277" t="s">
        <v>81</v>
      </c>
      <c r="X277" t="s">
        <v>80</v>
      </c>
      <c r="Y277" t="s">
        <v>83</v>
      </c>
    </row>
    <row r="278" spans="1:25" x14ac:dyDescent="0.25">
      <c r="A278" t="s">
        <v>885</v>
      </c>
      <c r="B278">
        <v>2</v>
      </c>
      <c r="C278">
        <v>201</v>
      </c>
      <c r="E278">
        <v>0.08</v>
      </c>
      <c r="F278" t="s">
        <v>880</v>
      </c>
      <c r="G278" t="s">
        <v>78</v>
      </c>
      <c r="H278">
        <v>7</v>
      </c>
      <c r="I278">
        <v>0</v>
      </c>
      <c r="K278">
        <v>0</v>
      </c>
      <c r="L278">
        <v>0</v>
      </c>
      <c r="M278">
        <v>0</v>
      </c>
      <c r="N278" t="s">
        <v>79</v>
      </c>
      <c r="O278" s="7">
        <v>44927</v>
      </c>
      <c r="P278" s="7">
        <v>44985</v>
      </c>
      <c r="Q278" s="7">
        <v>45012</v>
      </c>
      <c r="R278">
        <v>-0.08</v>
      </c>
      <c r="S278">
        <v>0</v>
      </c>
      <c r="T278" t="s">
        <v>885</v>
      </c>
      <c r="U278" t="s">
        <v>886</v>
      </c>
      <c r="V278" t="s">
        <v>886</v>
      </c>
      <c r="W278" t="s">
        <v>81</v>
      </c>
      <c r="X278" t="s">
        <v>80</v>
      </c>
      <c r="Y278" t="s">
        <v>83</v>
      </c>
    </row>
    <row r="279" spans="1:25" x14ac:dyDescent="0.25">
      <c r="A279" t="s">
        <v>887</v>
      </c>
      <c r="B279">
        <v>2</v>
      </c>
      <c r="C279">
        <v>201</v>
      </c>
      <c r="E279">
        <v>0.08</v>
      </c>
      <c r="F279" t="s">
        <v>888</v>
      </c>
      <c r="G279" t="s">
        <v>98</v>
      </c>
      <c r="H279">
        <v>8</v>
      </c>
      <c r="I279">
        <v>0</v>
      </c>
      <c r="K279">
        <v>0</v>
      </c>
      <c r="L279">
        <v>501</v>
      </c>
      <c r="M279">
        <v>0</v>
      </c>
      <c r="N279" t="s">
        <v>79</v>
      </c>
      <c r="O279" s="7">
        <v>44927</v>
      </c>
      <c r="P279" s="7">
        <v>44985</v>
      </c>
      <c r="Q279" s="7">
        <v>45012</v>
      </c>
      <c r="R279">
        <v>-0.08</v>
      </c>
      <c r="S279">
        <v>0</v>
      </c>
      <c r="T279" t="s">
        <v>887</v>
      </c>
      <c r="U279" t="s">
        <v>889</v>
      </c>
      <c r="V279" t="s">
        <v>889</v>
      </c>
      <c r="W279" t="s">
        <v>81</v>
      </c>
      <c r="X279" t="s">
        <v>80</v>
      </c>
      <c r="Y279" t="s">
        <v>83</v>
      </c>
    </row>
    <row r="280" spans="1:25" x14ac:dyDescent="0.25">
      <c r="A280" t="s">
        <v>890</v>
      </c>
      <c r="B280">
        <v>2</v>
      </c>
      <c r="C280">
        <v>201</v>
      </c>
      <c r="D280">
        <v>79000</v>
      </c>
      <c r="E280">
        <v>14226.35</v>
      </c>
      <c r="F280" t="s">
        <v>891</v>
      </c>
      <c r="G280" t="s">
        <v>78</v>
      </c>
      <c r="H280">
        <v>6</v>
      </c>
      <c r="I280">
        <v>0</v>
      </c>
      <c r="J280">
        <v>79000</v>
      </c>
      <c r="K280">
        <v>0</v>
      </c>
      <c r="L280">
        <v>0</v>
      </c>
      <c r="M280">
        <v>0</v>
      </c>
      <c r="N280" t="s">
        <v>79</v>
      </c>
      <c r="O280" s="7">
        <v>44927</v>
      </c>
      <c r="P280" s="7">
        <v>44985</v>
      </c>
      <c r="Q280" s="7">
        <v>45012</v>
      </c>
      <c r="R280">
        <v>64773.65</v>
      </c>
      <c r="S280">
        <v>0</v>
      </c>
      <c r="T280" t="s">
        <v>890</v>
      </c>
      <c r="U280" t="s">
        <v>892</v>
      </c>
      <c r="V280" t="s">
        <v>892</v>
      </c>
      <c r="W280" t="s">
        <v>81</v>
      </c>
      <c r="X280" t="s">
        <v>82</v>
      </c>
      <c r="Y280" t="s">
        <v>83</v>
      </c>
    </row>
    <row r="281" spans="1:25" x14ac:dyDescent="0.25">
      <c r="A281" t="s">
        <v>893</v>
      </c>
      <c r="B281">
        <v>2</v>
      </c>
      <c r="C281">
        <v>201</v>
      </c>
      <c r="D281">
        <v>79000</v>
      </c>
      <c r="E281">
        <v>14226.35</v>
      </c>
      <c r="F281" t="s">
        <v>894</v>
      </c>
      <c r="G281" t="s">
        <v>78</v>
      </c>
      <c r="H281">
        <v>6</v>
      </c>
      <c r="I281">
        <v>0</v>
      </c>
      <c r="J281">
        <v>79000</v>
      </c>
      <c r="K281">
        <v>0</v>
      </c>
      <c r="L281">
        <v>0</v>
      </c>
      <c r="M281">
        <v>0</v>
      </c>
      <c r="N281" t="s">
        <v>79</v>
      </c>
      <c r="O281" s="7">
        <v>44927</v>
      </c>
      <c r="P281" s="7">
        <v>44985</v>
      </c>
      <c r="Q281" s="7">
        <v>45012</v>
      </c>
      <c r="R281">
        <v>64773.65</v>
      </c>
      <c r="S281">
        <v>0</v>
      </c>
      <c r="T281" t="s">
        <v>893</v>
      </c>
      <c r="U281" t="s">
        <v>895</v>
      </c>
      <c r="V281" t="s">
        <v>895</v>
      </c>
      <c r="W281" t="s">
        <v>81</v>
      </c>
      <c r="X281" t="s">
        <v>80</v>
      </c>
      <c r="Y281" t="s">
        <v>83</v>
      </c>
    </row>
    <row r="282" spans="1:25" x14ac:dyDescent="0.25">
      <c r="A282" t="s">
        <v>896</v>
      </c>
      <c r="B282">
        <v>2</v>
      </c>
      <c r="C282">
        <v>201</v>
      </c>
      <c r="D282">
        <v>79000</v>
      </c>
      <c r="E282">
        <v>14226.35</v>
      </c>
      <c r="F282" t="s">
        <v>897</v>
      </c>
      <c r="G282" t="s">
        <v>98</v>
      </c>
      <c r="H282">
        <v>7</v>
      </c>
      <c r="I282">
        <v>0</v>
      </c>
      <c r="J282">
        <v>79000</v>
      </c>
      <c r="K282">
        <v>0</v>
      </c>
      <c r="L282">
        <v>501</v>
      </c>
      <c r="M282">
        <v>0</v>
      </c>
      <c r="N282" t="s">
        <v>79</v>
      </c>
      <c r="O282" s="7">
        <v>44927</v>
      </c>
      <c r="P282" s="7">
        <v>44985</v>
      </c>
      <c r="Q282" s="7">
        <v>45012</v>
      </c>
      <c r="R282">
        <v>64773.65</v>
      </c>
      <c r="S282">
        <v>0</v>
      </c>
      <c r="T282" t="s">
        <v>896</v>
      </c>
      <c r="U282" t="s">
        <v>898</v>
      </c>
      <c r="V282" t="s">
        <v>898</v>
      </c>
      <c r="W282" t="s">
        <v>81</v>
      </c>
      <c r="X282" t="s">
        <v>80</v>
      </c>
      <c r="Y282" t="s">
        <v>83</v>
      </c>
    </row>
    <row r="283" spans="1:25" x14ac:dyDescent="0.25">
      <c r="A283" t="s">
        <v>899</v>
      </c>
      <c r="B283">
        <v>2</v>
      </c>
      <c r="C283">
        <v>201</v>
      </c>
      <c r="D283">
        <v>457807.34</v>
      </c>
      <c r="F283" t="s">
        <v>900</v>
      </c>
      <c r="G283" t="s">
        <v>78</v>
      </c>
      <c r="H283">
        <v>1</v>
      </c>
      <c r="I283">
        <v>0</v>
      </c>
      <c r="J283">
        <v>527807.34</v>
      </c>
      <c r="K283">
        <v>0</v>
      </c>
      <c r="L283">
        <v>0</v>
      </c>
      <c r="M283">
        <v>0</v>
      </c>
      <c r="N283" t="s">
        <v>79</v>
      </c>
      <c r="O283" s="7">
        <v>44927</v>
      </c>
      <c r="P283" s="7">
        <v>44985</v>
      </c>
      <c r="Q283" s="7">
        <v>45012</v>
      </c>
      <c r="R283">
        <v>527807.34</v>
      </c>
      <c r="S283">
        <v>70000</v>
      </c>
      <c r="T283" t="s">
        <v>899</v>
      </c>
      <c r="U283" t="s">
        <v>103</v>
      </c>
      <c r="V283" t="s">
        <v>103</v>
      </c>
      <c r="W283" t="s">
        <v>81</v>
      </c>
      <c r="X283" t="s">
        <v>82</v>
      </c>
      <c r="Y283" t="s">
        <v>83</v>
      </c>
    </row>
    <row r="284" spans="1:25" x14ac:dyDescent="0.25">
      <c r="A284" t="s">
        <v>901</v>
      </c>
      <c r="B284">
        <v>2</v>
      </c>
      <c r="C284">
        <v>201</v>
      </c>
      <c r="D284">
        <v>457807.34</v>
      </c>
      <c r="F284" t="s">
        <v>902</v>
      </c>
      <c r="G284" t="s">
        <v>78</v>
      </c>
      <c r="H284">
        <v>2</v>
      </c>
      <c r="I284">
        <v>0</v>
      </c>
      <c r="J284">
        <v>527807.34</v>
      </c>
      <c r="K284">
        <v>0</v>
      </c>
      <c r="L284">
        <v>0</v>
      </c>
      <c r="M284">
        <v>0</v>
      </c>
      <c r="N284" t="s">
        <v>79</v>
      </c>
      <c r="O284" s="7">
        <v>44927</v>
      </c>
      <c r="P284" s="7">
        <v>44985</v>
      </c>
      <c r="Q284" s="7">
        <v>45012</v>
      </c>
      <c r="R284">
        <v>527807.34</v>
      </c>
      <c r="S284">
        <v>70000</v>
      </c>
      <c r="T284" t="s">
        <v>901</v>
      </c>
      <c r="U284" t="s">
        <v>903</v>
      </c>
      <c r="V284" t="s">
        <v>903</v>
      </c>
      <c r="W284" t="s">
        <v>81</v>
      </c>
      <c r="X284" t="s">
        <v>82</v>
      </c>
      <c r="Y284" t="s">
        <v>83</v>
      </c>
    </row>
    <row r="285" spans="1:25" x14ac:dyDescent="0.25">
      <c r="A285" t="s">
        <v>904</v>
      </c>
      <c r="B285">
        <v>2</v>
      </c>
      <c r="C285">
        <v>201</v>
      </c>
      <c r="D285">
        <v>457807.34</v>
      </c>
      <c r="F285" t="s">
        <v>579</v>
      </c>
      <c r="G285" t="s">
        <v>78</v>
      </c>
      <c r="H285">
        <v>3</v>
      </c>
      <c r="I285">
        <v>0</v>
      </c>
      <c r="J285">
        <v>457807.34</v>
      </c>
      <c r="K285">
        <v>0</v>
      </c>
      <c r="L285">
        <v>0</v>
      </c>
      <c r="M285">
        <v>0</v>
      </c>
      <c r="N285" t="s">
        <v>79</v>
      </c>
      <c r="O285" s="7">
        <v>44927</v>
      </c>
      <c r="P285" s="7">
        <v>44985</v>
      </c>
      <c r="Q285" s="7">
        <v>45012</v>
      </c>
      <c r="R285">
        <v>457807.34</v>
      </c>
      <c r="S285">
        <v>0</v>
      </c>
      <c r="T285" t="s">
        <v>904</v>
      </c>
      <c r="U285" t="s">
        <v>905</v>
      </c>
      <c r="V285" t="s">
        <v>905</v>
      </c>
      <c r="W285" t="s">
        <v>81</v>
      </c>
      <c r="X285" t="s">
        <v>82</v>
      </c>
      <c r="Y285" t="s">
        <v>83</v>
      </c>
    </row>
    <row r="286" spans="1:25" x14ac:dyDescent="0.25">
      <c r="A286" t="s">
        <v>906</v>
      </c>
      <c r="B286">
        <v>2</v>
      </c>
      <c r="C286">
        <v>201</v>
      </c>
      <c r="D286">
        <v>457807.34</v>
      </c>
      <c r="F286" t="s">
        <v>907</v>
      </c>
      <c r="G286" t="s">
        <v>78</v>
      </c>
      <c r="H286">
        <v>4</v>
      </c>
      <c r="I286">
        <v>0</v>
      </c>
      <c r="J286">
        <v>457807.34</v>
      </c>
      <c r="K286">
        <v>0</v>
      </c>
      <c r="L286">
        <v>0</v>
      </c>
      <c r="M286">
        <v>0</v>
      </c>
      <c r="N286" t="s">
        <v>79</v>
      </c>
      <c r="O286" s="7">
        <v>44927</v>
      </c>
      <c r="P286" s="7">
        <v>44985</v>
      </c>
      <c r="Q286" s="7">
        <v>45012</v>
      </c>
      <c r="R286">
        <v>457807.34</v>
      </c>
      <c r="S286">
        <v>0</v>
      </c>
      <c r="T286" t="s">
        <v>906</v>
      </c>
      <c r="U286" t="s">
        <v>908</v>
      </c>
      <c r="V286" t="s">
        <v>908</v>
      </c>
      <c r="W286" t="s">
        <v>81</v>
      </c>
      <c r="X286" t="s">
        <v>82</v>
      </c>
      <c r="Y286" t="s">
        <v>83</v>
      </c>
    </row>
    <row r="287" spans="1:25" x14ac:dyDescent="0.25">
      <c r="A287" t="s">
        <v>909</v>
      </c>
      <c r="B287">
        <v>2</v>
      </c>
      <c r="C287">
        <v>201</v>
      </c>
      <c r="D287">
        <v>457807.34</v>
      </c>
      <c r="F287" t="s">
        <v>910</v>
      </c>
      <c r="G287" t="s">
        <v>78</v>
      </c>
      <c r="H287">
        <v>5</v>
      </c>
      <c r="I287">
        <v>0</v>
      </c>
      <c r="J287">
        <v>457807.34</v>
      </c>
      <c r="K287">
        <v>0</v>
      </c>
      <c r="L287">
        <v>0</v>
      </c>
      <c r="M287">
        <v>0</v>
      </c>
      <c r="N287" t="s">
        <v>79</v>
      </c>
      <c r="O287" s="7">
        <v>44927</v>
      </c>
      <c r="P287" s="7">
        <v>44985</v>
      </c>
      <c r="Q287" s="7">
        <v>45012</v>
      </c>
      <c r="R287">
        <v>457807.34</v>
      </c>
      <c r="S287">
        <v>0</v>
      </c>
      <c r="T287" t="s">
        <v>909</v>
      </c>
      <c r="U287" t="s">
        <v>911</v>
      </c>
      <c r="V287" t="s">
        <v>911</v>
      </c>
      <c r="W287" t="s">
        <v>81</v>
      </c>
      <c r="X287" t="s">
        <v>82</v>
      </c>
      <c r="Y287" t="s">
        <v>83</v>
      </c>
    </row>
    <row r="288" spans="1:25" x14ac:dyDescent="0.25">
      <c r="A288" t="s">
        <v>912</v>
      </c>
      <c r="B288">
        <v>2</v>
      </c>
      <c r="C288">
        <v>201</v>
      </c>
      <c r="D288">
        <v>457807.34</v>
      </c>
      <c r="F288" t="s">
        <v>910</v>
      </c>
      <c r="G288" t="s">
        <v>78</v>
      </c>
      <c r="H288">
        <v>6</v>
      </c>
      <c r="I288">
        <v>0</v>
      </c>
      <c r="J288">
        <v>457807.34</v>
      </c>
      <c r="K288">
        <v>0</v>
      </c>
      <c r="L288">
        <v>0</v>
      </c>
      <c r="M288">
        <v>0</v>
      </c>
      <c r="N288" t="s">
        <v>79</v>
      </c>
      <c r="O288" s="7">
        <v>44927</v>
      </c>
      <c r="P288" s="7">
        <v>44985</v>
      </c>
      <c r="Q288" s="7">
        <v>45012</v>
      </c>
      <c r="R288">
        <v>457807.34</v>
      </c>
      <c r="S288">
        <v>0</v>
      </c>
      <c r="T288" t="s">
        <v>912</v>
      </c>
      <c r="U288" t="s">
        <v>913</v>
      </c>
      <c r="V288" t="s">
        <v>913</v>
      </c>
      <c r="W288" t="s">
        <v>81</v>
      </c>
      <c r="X288" t="s">
        <v>80</v>
      </c>
      <c r="Y288" t="s">
        <v>83</v>
      </c>
    </row>
    <row r="289" spans="1:25" x14ac:dyDescent="0.25">
      <c r="A289" t="s">
        <v>914</v>
      </c>
      <c r="B289">
        <v>2</v>
      </c>
      <c r="C289">
        <v>201</v>
      </c>
      <c r="D289">
        <v>228903.67</v>
      </c>
      <c r="F289" t="s">
        <v>915</v>
      </c>
      <c r="G289" t="s">
        <v>98</v>
      </c>
      <c r="H289">
        <v>7</v>
      </c>
      <c r="I289">
        <v>0</v>
      </c>
      <c r="J289">
        <v>228903.67</v>
      </c>
      <c r="K289">
        <v>0</v>
      </c>
      <c r="L289">
        <v>700</v>
      </c>
      <c r="M289">
        <v>0</v>
      </c>
      <c r="N289" t="s">
        <v>79</v>
      </c>
      <c r="O289" s="7">
        <v>44927</v>
      </c>
      <c r="P289" s="7">
        <v>44985</v>
      </c>
      <c r="Q289" s="7">
        <v>45012</v>
      </c>
      <c r="R289">
        <v>228903.67</v>
      </c>
      <c r="S289">
        <v>0</v>
      </c>
      <c r="T289" t="s">
        <v>914</v>
      </c>
      <c r="U289" t="s">
        <v>916</v>
      </c>
      <c r="V289" t="s">
        <v>916</v>
      </c>
      <c r="W289" t="s">
        <v>81</v>
      </c>
      <c r="X289" t="s">
        <v>80</v>
      </c>
      <c r="Y289" t="s">
        <v>83</v>
      </c>
    </row>
    <row r="290" spans="1:25" x14ac:dyDescent="0.25">
      <c r="A290" t="s">
        <v>917</v>
      </c>
      <c r="B290">
        <v>2</v>
      </c>
      <c r="C290">
        <v>201</v>
      </c>
      <c r="D290">
        <v>228903.67</v>
      </c>
      <c r="F290" t="s">
        <v>918</v>
      </c>
      <c r="G290" t="s">
        <v>98</v>
      </c>
      <c r="H290">
        <v>7</v>
      </c>
      <c r="I290">
        <v>0</v>
      </c>
      <c r="J290">
        <v>228903.67</v>
      </c>
      <c r="K290">
        <v>0</v>
      </c>
      <c r="L290">
        <v>700</v>
      </c>
      <c r="M290">
        <v>0</v>
      </c>
      <c r="N290" t="s">
        <v>79</v>
      </c>
      <c r="O290" s="7">
        <v>44927</v>
      </c>
      <c r="P290" s="7">
        <v>44985</v>
      </c>
      <c r="Q290" s="7">
        <v>45012</v>
      </c>
      <c r="R290">
        <v>228903.67</v>
      </c>
      <c r="S290">
        <v>0</v>
      </c>
      <c r="T290" t="s">
        <v>917</v>
      </c>
      <c r="U290" t="s">
        <v>919</v>
      </c>
      <c r="V290" t="s">
        <v>919</v>
      </c>
      <c r="W290" t="s">
        <v>81</v>
      </c>
      <c r="X290" t="s">
        <v>80</v>
      </c>
      <c r="Y290" t="s">
        <v>83</v>
      </c>
    </row>
    <row r="291" spans="1:25" x14ac:dyDescent="0.25">
      <c r="A291" t="s">
        <v>920</v>
      </c>
      <c r="B291">
        <v>2</v>
      </c>
      <c r="C291">
        <v>201</v>
      </c>
      <c r="F291" t="s">
        <v>730</v>
      </c>
      <c r="G291" t="s">
        <v>78</v>
      </c>
      <c r="H291">
        <v>3</v>
      </c>
      <c r="I291">
        <v>0</v>
      </c>
      <c r="J291">
        <v>70000</v>
      </c>
      <c r="K291">
        <v>0</v>
      </c>
      <c r="L291">
        <v>0</v>
      </c>
      <c r="M291">
        <v>0</v>
      </c>
      <c r="N291" t="s">
        <v>79</v>
      </c>
      <c r="O291" s="7">
        <v>44927</v>
      </c>
      <c r="P291" s="7">
        <v>44985</v>
      </c>
      <c r="Q291" s="7">
        <v>45012</v>
      </c>
      <c r="R291">
        <v>70000</v>
      </c>
      <c r="S291">
        <v>70000</v>
      </c>
      <c r="T291" t="s">
        <v>920</v>
      </c>
      <c r="U291" t="s">
        <v>921</v>
      </c>
      <c r="V291" t="s">
        <v>921</v>
      </c>
      <c r="W291" t="s">
        <v>81</v>
      </c>
      <c r="X291" t="s">
        <v>82</v>
      </c>
      <c r="Y291" t="s">
        <v>83</v>
      </c>
    </row>
    <row r="292" spans="1:25" x14ac:dyDescent="0.25">
      <c r="A292" t="s">
        <v>922</v>
      </c>
      <c r="B292">
        <v>2</v>
      </c>
      <c r="C292">
        <v>201</v>
      </c>
      <c r="F292" t="s">
        <v>772</v>
      </c>
      <c r="G292" t="s">
        <v>78</v>
      </c>
      <c r="H292">
        <v>4</v>
      </c>
      <c r="I292">
        <v>0</v>
      </c>
      <c r="J292">
        <v>70000</v>
      </c>
      <c r="K292">
        <v>0</v>
      </c>
      <c r="L292">
        <v>0</v>
      </c>
      <c r="M292">
        <v>0</v>
      </c>
      <c r="N292" t="s">
        <v>79</v>
      </c>
      <c r="O292" s="7">
        <v>44927</v>
      </c>
      <c r="P292" s="7">
        <v>44985</v>
      </c>
      <c r="Q292" s="7">
        <v>45012</v>
      </c>
      <c r="R292">
        <v>70000</v>
      </c>
      <c r="S292">
        <v>70000</v>
      </c>
      <c r="T292" t="s">
        <v>922</v>
      </c>
      <c r="U292" t="s">
        <v>923</v>
      </c>
      <c r="V292" t="s">
        <v>923</v>
      </c>
      <c r="W292" t="s">
        <v>81</v>
      </c>
      <c r="X292" t="s">
        <v>82</v>
      </c>
      <c r="Y292" t="s">
        <v>83</v>
      </c>
    </row>
    <row r="293" spans="1:25" x14ac:dyDescent="0.25">
      <c r="A293" t="s">
        <v>924</v>
      </c>
      <c r="B293">
        <v>2</v>
      </c>
      <c r="C293">
        <v>201</v>
      </c>
      <c r="F293" t="s">
        <v>790</v>
      </c>
      <c r="G293" t="s">
        <v>78</v>
      </c>
      <c r="H293">
        <v>5</v>
      </c>
      <c r="I293">
        <v>0</v>
      </c>
      <c r="J293">
        <v>70000</v>
      </c>
      <c r="K293">
        <v>0</v>
      </c>
      <c r="L293">
        <v>0</v>
      </c>
      <c r="M293">
        <v>0</v>
      </c>
      <c r="N293" t="s">
        <v>79</v>
      </c>
      <c r="O293" s="7">
        <v>44927</v>
      </c>
      <c r="P293" s="7">
        <v>44985</v>
      </c>
      <c r="Q293" s="7">
        <v>45012</v>
      </c>
      <c r="R293">
        <v>70000</v>
      </c>
      <c r="S293">
        <v>70000</v>
      </c>
      <c r="T293" t="s">
        <v>924</v>
      </c>
      <c r="U293" t="s">
        <v>925</v>
      </c>
      <c r="V293" t="s">
        <v>925</v>
      </c>
      <c r="W293" t="s">
        <v>81</v>
      </c>
      <c r="X293" t="s">
        <v>82</v>
      </c>
      <c r="Y293" t="s">
        <v>83</v>
      </c>
    </row>
    <row r="294" spans="1:25" x14ac:dyDescent="0.25">
      <c r="A294" t="s">
        <v>926</v>
      </c>
      <c r="B294">
        <v>2</v>
      </c>
      <c r="C294">
        <v>201</v>
      </c>
      <c r="F294" t="s">
        <v>790</v>
      </c>
      <c r="G294" t="s">
        <v>78</v>
      </c>
      <c r="H294">
        <v>6</v>
      </c>
      <c r="I294">
        <v>0</v>
      </c>
      <c r="J294">
        <v>70000</v>
      </c>
      <c r="K294">
        <v>0</v>
      </c>
      <c r="L294">
        <v>0</v>
      </c>
      <c r="M294">
        <v>0</v>
      </c>
      <c r="N294" t="s">
        <v>79</v>
      </c>
      <c r="O294" s="7">
        <v>44927</v>
      </c>
      <c r="P294" s="7">
        <v>44985</v>
      </c>
      <c r="Q294" s="7">
        <v>45012</v>
      </c>
      <c r="R294">
        <v>70000</v>
      </c>
      <c r="S294">
        <v>70000</v>
      </c>
      <c r="T294" t="s">
        <v>926</v>
      </c>
      <c r="U294" t="s">
        <v>927</v>
      </c>
      <c r="V294" t="s">
        <v>927</v>
      </c>
      <c r="W294" t="s">
        <v>81</v>
      </c>
      <c r="X294" t="s">
        <v>80</v>
      </c>
      <c r="Y294" t="s">
        <v>83</v>
      </c>
    </row>
    <row r="295" spans="1:25" x14ac:dyDescent="0.25">
      <c r="A295" t="s">
        <v>928</v>
      </c>
      <c r="B295">
        <v>2</v>
      </c>
      <c r="C295">
        <v>201</v>
      </c>
      <c r="F295" t="s">
        <v>807</v>
      </c>
      <c r="G295" t="s">
        <v>98</v>
      </c>
      <c r="H295">
        <v>7</v>
      </c>
      <c r="I295">
        <v>0</v>
      </c>
      <c r="J295">
        <v>70000</v>
      </c>
      <c r="K295">
        <v>0</v>
      </c>
      <c r="L295">
        <v>701</v>
      </c>
      <c r="M295">
        <v>0</v>
      </c>
      <c r="N295" t="s">
        <v>79</v>
      </c>
      <c r="O295" s="7">
        <v>44927</v>
      </c>
      <c r="P295" s="7">
        <v>44985</v>
      </c>
      <c r="Q295" s="7">
        <v>45012</v>
      </c>
      <c r="R295">
        <v>70000</v>
      </c>
      <c r="S295">
        <v>70000</v>
      </c>
      <c r="T295" t="s">
        <v>928</v>
      </c>
      <c r="U295" t="s">
        <v>929</v>
      </c>
      <c r="V295" t="s">
        <v>929</v>
      </c>
      <c r="W295" t="s">
        <v>81</v>
      </c>
      <c r="X295" t="s">
        <v>80</v>
      </c>
      <c r="Y295" t="s">
        <v>83</v>
      </c>
    </row>
    <row r="296" spans="1:25" x14ac:dyDescent="0.25">
      <c r="A296" t="s">
        <v>930</v>
      </c>
      <c r="B296">
        <v>2</v>
      </c>
      <c r="C296">
        <v>201</v>
      </c>
      <c r="D296">
        <v>3156640</v>
      </c>
      <c r="E296">
        <v>480031.68</v>
      </c>
      <c r="F296" t="s">
        <v>931</v>
      </c>
      <c r="G296" t="s">
        <v>78</v>
      </c>
      <c r="H296">
        <v>1</v>
      </c>
      <c r="I296">
        <v>0</v>
      </c>
      <c r="J296">
        <v>3156640</v>
      </c>
      <c r="K296">
        <v>0</v>
      </c>
      <c r="L296">
        <v>0</v>
      </c>
      <c r="M296">
        <v>0</v>
      </c>
      <c r="N296" t="s">
        <v>79</v>
      </c>
      <c r="O296" s="7">
        <v>44927</v>
      </c>
      <c r="P296" s="7">
        <v>44985</v>
      </c>
      <c r="Q296" s="7">
        <v>45012</v>
      </c>
      <c r="R296">
        <v>2676608.3199999998</v>
      </c>
      <c r="S296">
        <v>0</v>
      </c>
      <c r="T296" t="s">
        <v>76</v>
      </c>
      <c r="U296" t="s">
        <v>932</v>
      </c>
      <c r="V296" t="s">
        <v>80</v>
      </c>
      <c r="W296" t="s">
        <v>933</v>
      </c>
      <c r="X296" t="s">
        <v>82</v>
      </c>
      <c r="Y296" t="s">
        <v>83</v>
      </c>
    </row>
    <row r="297" spans="1:25" x14ac:dyDescent="0.25">
      <c r="A297" t="s">
        <v>934</v>
      </c>
      <c r="B297">
        <v>2</v>
      </c>
      <c r="C297">
        <v>201</v>
      </c>
      <c r="D297">
        <v>2980940</v>
      </c>
      <c r="E297">
        <v>480031.68</v>
      </c>
      <c r="F297" t="s">
        <v>266</v>
      </c>
      <c r="G297" t="s">
        <v>78</v>
      </c>
      <c r="H297">
        <v>2</v>
      </c>
      <c r="I297">
        <v>0</v>
      </c>
      <c r="J297">
        <v>2980940</v>
      </c>
      <c r="K297">
        <v>0</v>
      </c>
      <c r="L297">
        <v>0</v>
      </c>
      <c r="M297">
        <v>0</v>
      </c>
      <c r="N297" t="s">
        <v>79</v>
      </c>
      <c r="O297" s="7">
        <v>44927</v>
      </c>
      <c r="P297" s="7">
        <v>44985</v>
      </c>
      <c r="Q297" s="7">
        <v>45012</v>
      </c>
      <c r="R297">
        <v>2500908.3199999998</v>
      </c>
      <c r="S297">
        <v>0</v>
      </c>
      <c r="T297" t="s">
        <v>265</v>
      </c>
      <c r="U297" t="s">
        <v>935</v>
      </c>
      <c r="V297" t="s">
        <v>267</v>
      </c>
      <c r="W297" t="s">
        <v>933</v>
      </c>
      <c r="X297" t="s">
        <v>82</v>
      </c>
      <c r="Y297" t="s">
        <v>83</v>
      </c>
    </row>
    <row r="298" spans="1:25" x14ac:dyDescent="0.25">
      <c r="A298" t="s">
        <v>936</v>
      </c>
      <c r="B298">
        <v>2</v>
      </c>
      <c r="C298">
        <v>201</v>
      </c>
      <c r="D298">
        <v>2980940</v>
      </c>
      <c r="E298">
        <v>480031.68</v>
      </c>
      <c r="F298" t="s">
        <v>269</v>
      </c>
      <c r="G298" t="s">
        <v>78</v>
      </c>
      <c r="H298">
        <v>3</v>
      </c>
      <c r="I298">
        <v>0</v>
      </c>
      <c r="J298">
        <v>2980940</v>
      </c>
      <c r="K298">
        <v>0</v>
      </c>
      <c r="L298">
        <v>0</v>
      </c>
      <c r="M298">
        <v>0</v>
      </c>
      <c r="N298" t="s">
        <v>79</v>
      </c>
      <c r="O298" s="7">
        <v>44927</v>
      </c>
      <c r="P298" s="7">
        <v>44985</v>
      </c>
      <c r="Q298" s="7">
        <v>45012</v>
      </c>
      <c r="R298">
        <v>2500908.3199999998</v>
      </c>
      <c r="S298">
        <v>0</v>
      </c>
      <c r="T298" t="s">
        <v>268</v>
      </c>
      <c r="U298" t="s">
        <v>937</v>
      </c>
      <c r="V298" t="s">
        <v>270</v>
      </c>
      <c r="W298" t="s">
        <v>933</v>
      </c>
      <c r="X298" t="s">
        <v>82</v>
      </c>
      <c r="Y298" t="s">
        <v>83</v>
      </c>
    </row>
    <row r="299" spans="1:25" x14ac:dyDescent="0.25">
      <c r="A299" t="s">
        <v>938</v>
      </c>
      <c r="B299">
        <v>2</v>
      </c>
      <c r="C299">
        <v>201</v>
      </c>
      <c r="D299">
        <v>2980940</v>
      </c>
      <c r="E299">
        <v>480031.68</v>
      </c>
      <c r="F299" t="s">
        <v>272</v>
      </c>
      <c r="G299" t="s">
        <v>78</v>
      </c>
      <c r="H299">
        <v>4</v>
      </c>
      <c r="I299">
        <v>0</v>
      </c>
      <c r="J299">
        <v>2980940</v>
      </c>
      <c r="K299">
        <v>0</v>
      </c>
      <c r="L299">
        <v>0</v>
      </c>
      <c r="M299">
        <v>0</v>
      </c>
      <c r="N299" t="s">
        <v>79</v>
      </c>
      <c r="O299" s="7">
        <v>44927</v>
      </c>
      <c r="P299" s="7">
        <v>44985</v>
      </c>
      <c r="Q299" s="7">
        <v>45012</v>
      </c>
      <c r="R299">
        <v>2500908.3199999998</v>
      </c>
      <c r="S299">
        <v>0</v>
      </c>
      <c r="T299" t="s">
        <v>271</v>
      </c>
      <c r="U299" t="s">
        <v>939</v>
      </c>
      <c r="V299" t="s">
        <v>273</v>
      </c>
      <c r="W299" t="s">
        <v>933</v>
      </c>
      <c r="X299" t="s">
        <v>82</v>
      </c>
      <c r="Y299" t="s">
        <v>83</v>
      </c>
    </row>
    <row r="300" spans="1:25" x14ac:dyDescent="0.25">
      <c r="A300" t="s">
        <v>940</v>
      </c>
      <c r="B300">
        <v>2</v>
      </c>
      <c r="C300">
        <v>201</v>
      </c>
      <c r="D300">
        <v>2789940</v>
      </c>
      <c r="E300">
        <v>301444.71000000002</v>
      </c>
      <c r="F300" t="s">
        <v>941</v>
      </c>
      <c r="G300" t="s">
        <v>78</v>
      </c>
      <c r="H300">
        <v>5</v>
      </c>
      <c r="I300">
        <v>0</v>
      </c>
      <c r="J300">
        <v>2789940</v>
      </c>
      <c r="K300">
        <v>0</v>
      </c>
      <c r="L300">
        <v>0</v>
      </c>
      <c r="M300">
        <v>0</v>
      </c>
      <c r="N300" t="s">
        <v>79</v>
      </c>
      <c r="O300" s="7">
        <v>44927</v>
      </c>
      <c r="P300" s="7">
        <v>44985</v>
      </c>
      <c r="Q300" s="7">
        <v>45012</v>
      </c>
      <c r="R300">
        <v>2488495.29</v>
      </c>
      <c r="S300">
        <v>0</v>
      </c>
      <c r="T300" t="s">
        <v>942</v>
      </c>
      <c r="U300" t="s">
        <v>943</v>
      </c>
      <c r="V300" t="s">
        <v>944</v>
      </c>
      <c r="W300" t="s">
        <v>933</v>
      </c>
      <c r="X300" t="s">
        <v>82</v>
      </c>
      <c r="Y300" t="s">
        <v>83</v>
      </c>
    </row>
    <row r="301" spans="1:25" x14ac:dyDescent="0.25">
      <c r="A301" t="s">
        <v>945</v>
      </c>
      <c r="B301">
        <v>2</v>
      </c>
      <c r="C301">
        <v>201</v>
      </c>
      <c r="D301">
        <v>2789940</v>
      </c>
      <c r="E301">
        <v>301444.71000000002</v>
      </c>
      <c r="F301" t="s">
        <v>946</v>
      </c>
      <c r="G301" t="s">
        <v>78</v>
      </c>
      <c r="H301">
        <v>6</v>
      </c>
      <c r="I301">
        <v>0</v>
      </c>
      <c r="J301">
        <v>2789940</v>
      </c>
      <c r="K301">
        <v>0</v>
      </c>
      <c r="L301">
        <v>0</v>
      </c>
      <c r="M301">
        <v>0</v>
      </c>
      <c r="N301" t="s">
        <v>79</v>
      </c>
      <c r="O301" s="7">
        <v>44927</v>
      </c>
      <c r="P301" s="7">
        <v>44985</v>
      </c>
      <c r="Q301" s="7">
        <v>45012</v>
      </c>
      <c r="R301">
        <v>2488495.29</v>
      </c>
      <c r="S301">
        <v>0</v>
      </c>
      <c r="T301" t="s">
        <v>947</v>
      </c>
      <c r="U301" t="s">
        <v>948</v>
      </c>
      <c r="V301" t="s">
        <v>949</v>
      </c>
      <c r="W301" t="s">
        <v>933</v>
      </c>
      <c r="X301" t="s">
        <v>82</v>
      </c>
      <c r="Y301" t="s">
        <v>83</v>
      </c>
    </row>
    <row r="302" spans="1:25" x14ac:dyDescent="0.25">
      <c r="A302" t="s">
        <v>950</v>
      </c>
      <c r="B302">
        <v>2</v>
      </c>
      <c r="C302">
        <v>201</v>
      </c>
      <c r="D302">
        <v>2789940</v>
      </c>
      <c r="E302">
        <v>301444.71000000002</v>
      </c>
      <c r="F302" t="s">
        <v>951</v>
      </c>
      <c r="G302" t="s">
        <v>78</v>
      </c>
      <c r="H302">
        <v>6</v>
      </c>
      <c r="I302">
        <v>0</v>
      </c>
      <c r="J302">
        <v>2789940</v>
      </c>
      <c r="K302">
        <v>0</v>
      </c>
      <c r="L302">
        <v>0</v>
      </c>
      <c r="M302">
        <v>0</v>
      </c>
      <c r="N302" t="s">
        <v>79</v>
      </c>
      <c r="O302" s="7">
        <v>44927</v>
      </c>
      <c r="P302" s="7">
        <v>44985</v>
      </c>
      <c r="Q302" s="7">
        <v>45012</v>
      </c>
      <c r="R302">
        <v>2488495.29</v>
      </c>
      <c r="S302">
        <v>0</v>
      </c>
      <c r="T302" t="s">
        <v>952</v>
      </c>
      <c r="U302" t="s">
        <v>953</v>
      </c>
      <c r="V302" t="s">
        <v>954</v>
      </c>
      <c r="W302" t="s">
        <v>933</v>
      </c>
      <c r="X302" t="s">
        <v>80</v>
      </c>
      <c r="Y302" t="s">
        <v>83</v>
      </c>
    </row>
    <row r="303" spans="1:25" x14ac:dyDescent="0.25">
      <c r="A303" t="s">
        <v>955</v>
      </c>
      <c r="B303">
        <v>12</v>
      </c>
      <c r="C303">
        <v>1201</v>
      </c>
      <c r="D303">
        <v>1229940</v>
      </c>
      <c r="E303">
        <v>120577.92</v>
      </c>
      <c r="F303" t="s">
        <v>956</v>
      </c>
      <c r="G303" t="s">
        <v>98</v>
      </c>
      <c r="H303">
        <v>7</v>
      </c>
      <c r="I303">
        <v>0</v>
      </c>
      <c r="J303">
        <v>1229940</v>
      </c>
      <c r="K303">
        <v>0</v>
      </c>
      <c r="L303">
        <v>800</v>
      </c>
      <c r="M303">
        <v>0</v>
      </c>
      <c r="N303" t="s">
        <v>79</v>
      </c>
      <c r="O303" s="7">
        <v>44927</v>
      </c>
      <c r="P303" s="7">
        <v>44985</v>
      </c>
      <c r="Q303" s="7">
        <v>45012</v>
      </c>
      <c r="R303">
        <v>1109362.08</v>
      </c>
      <c r="S303">
        <v>0</v>
      </c>
      <c r="T303" t="s">
        <v>957</v>
      </c>
      <c r="U303" t="s">
        <v>958</v>
      </c>
      <c r="V303" t="s">
        <v>959</v>
      </c>
      <c r="W303" t="s">
        <v>933</v>
      </c>
      <c r="X303" t="s">
        <v>80</v>
      </c>
      <c r="Y303" t="s">
        <v>283</v>
      </c>
    </row>
    <row r="304" spans="1:25" x14ac:dyDescent="0.25">
      <c r="A304" t="s">
        <v>960</v>
      </c>
      <c r="B304">
        <v>12</v>
      </c>
      <c r="C304">
        <v>1201</v>
      </c>
      <c r="D304">
        <v>1560000</v>
      </c>
      <c r="E304">
        <v>180866.79</v>
      </c>
      <c r="F304" t="s">
        <v>961</v>
      </c>
      <c r="G304" t="s">
        <v>98</v>
      </c>
      <c r="H304">
        <v>7</v>
      </c>
      <c r="I304">
        <v>0</v>
      </c>
      <c r="J304">
        <v>1560000</v>
      </c>
      <c r="K304">
        <v>0</v>
      </c>
      <c r="L304">
        <v>800</v>
      </c>
      <c r="M304">
        <v>0</v>
      </c>
      <c r="N304" t="s">
        <v>79</v>
      </c>
      <c r="O304" s="7">
        <v>44927</v>
      </c>
      <c r="P304" s="7">
        <v>44985</v>
      </c>
      <c r="Q304" s="7">
        <v>45012</v>
      </c>
      <c r="R304">
        <v>1379133.21</v>
      </c>
      <c r="S304">
        <v>0</v>
      </c>
      <c r="T304" t="s">
        <v>962</v>
      </c>
      <c r="U304" t="s">
        <v>963</v>
      </c>
      <c r="V304" t="s">
        <v>964</v>
      </c>
      <c r="W304" t="s">
        <v>933</v>
      </c>
      <c r="X304" t="s">
        <v>80</v>
      </c>
      <c r="Y304" t="s">
        <v>283</v>
      </c>
    </row>
    <row r="305" spans="1:25" x14ac:dyDescent="0.25">
      <c r="A305" t="s">
        <v>965</v>
      </c>
      <c r="B305">
        <v>2</v>
      </c>
      <c r="C305">
        <v>201</v>
      </c>
      <c r="D305">
        <v>19000</v>
      </c>
      <c r="E305">
        <v>4550.97</v>
      </c>
      <c r="F305" t="s">
        <v>966</v>
      </c>
      <c r="G305" t="s">
        <v>78</v>
      </c>
      <c r="H305">
        <v>5</v>
      </c>
      <c r="I305">
        <v>0</v>
      </c>
      <c r="J305">
        <v>19000</v>
      </c>
      <c r="K305">
        <v>0</v>
      </c>
      <c r="L305">
        <v>0</v>
      </c>
      <c r="M305">
        <v>0</v>
      </c>
      <c r="N305" t="s">
        <v>79</v>
      </c>
      <c r="O305" s="7">
        <v>44927</v>
      </c>
      <c r="P305" s="7">
        <v>44985</v>
      </c>
      <c r="Q305" s="7">
        <v>45012</v>
      </c>
      <c r="R305">
        <v>14449.03</v>
      </c>
      <c r="S305">
        <v>0</v>
      </c>
      <c r="T305" t="s">
        <v>967</v>
      </c>
      <c r="U305" t="s">
        <v>968</v>
      </c>
      <c r="V305" t="s">
        <v>969</v>
      </c>
      <c r="W305" t="s">
        <v>933</v>
      </c>
      <c r="X305" t="s">
        <v>82</v>
      </c>
      <c r="Y305" t="s">
        <v>83</v>
      </c>
    </row>
    <row r="306" spans="1:25" x14ac:dyDescent="0.25">
      <c r="A306" t="s">
        <v>970</v>
      </c>
      <c r="B306">
        <v>2</v>
      </c>
      <c r="C306">
        <v>201</v>
      </c>
      <c r="D306">
        <v>11000</v>
      </c>
      <c r="E306">
        <v>3345.8</v>
      </c>
      <c r="F306" t="s">
        <v>971</v>
      </c>
      <c r="G306" t="s">
        <v>78</v>
      </c>
      <c r="H306">
        <v>6</v>
      </c>
      <c r="I306">
        <v>0</v>
      </c>
      <c r="J306">
        <v>11000</v>
      </c>
      <c r="K306">
        <v>0</v>
      </c>
      <c r="L306">
        <v>0</v>
      </c>
      <c r="M306">
        <v>0</v>
      </c>
      <c r="N306" t="s">
        <v>79</v>
      </c>
      <c r="O306" s="7">
        <v>44927</v>
      </c>
      <c r="P306" s="7">
        <v>44985</v>
      </c>
      <c r="Q306" s="7">
        <v>45012</v>
      </c>
      <c r="R306">
        <v>7654.2</v>
      </c>
      <c r="S306">
        <v>0</v>
      </c>
      <c r="T306" t="s">
        <v>972</v>
      </c>
      <c r="U306" t="s">
        <v>973</v>
      </c>
      <c r="V306" t="s">
        <v>974</v>
      </c>
      <c r="W306" t="s">
        <v>933</v>
      </c>
      <c r="X306" t="s">
        <v>82</v>
      </c>
      <c r="Y306" t="s">
        <v>83</v>
      </c>
    </row>
    <row r="307" spans="1:25" x14ac:dyDescent="0.25">
      <c r="A307" t="s">
        <v>975</v>
      </c>
      <c r="B307">
        <v>12</v>
      </c>
      <c r="C307">
        <v>1201</v>
      </c>
      <c r="D307">
        <v>11000</v>
      </c>
      <c r="E307">
        <v>1338.32</v>
      </c>
      <c r="F307" t="s">
        <v>971</v>
      </c>
      <c r="G307" t="s">
        <v>98</v>
      </c>
      <c r="H307">
        <v>6</v>
      </c>
      <c r="I307">
        <v>0</v>
      </c>
      <c r="J307">
        <v>11000</v>
      </c>
      <c r="K307">
        <v>0</v>
      </c>
      <c r="L307">
        <v>800</v>
      </c>
      <c r="M307">
        <v>0</v>
      </c>
      <c r="N307" t="s">
        <v>79</v>
      </c>
      <c r="O307" s="7">
        <v>44927</v>
      </c>
      <c r="P307" s="7">
        <v>44985</v>
      </c>
      <c r="Q307" s="7">
        <v>45012</v>
      </c>
      <c r="R307">
        <v>9661.68</v>
      </c>
      <c r="S307">
        <v>0</v>
      </c>
      <c r="T307" t="s">
        <v>976</v>
      </c>
      <c r="U307" t="s">
        <v>977</v>
      </c>
      <c r="V307" t="s">
        <v>978</v>
      </c>
      <c r="W307" t="s">
        <v>933</v>
      </c>
      <c r="X307" t="s">
        <v>80</v>
      </c>
      <c r="Y307" t="s">
        <v>283</v>
      </c>
    </row>
    <row r="308" spans="1:25" x14ac:dyDescent="0.25">
      <c r="A308" t="s">
        <v>979</v>
      </c>
      <c r="B308">
        <v>12</v>
      </c>
      <c r="C308">
        <v>1201</v>
      </c>
      <c r="E308">
        <v>2007.48</v>
      </c>
      <c r="F308" t="s">
        <v>980</v>
      </c>
      <c r="G308" t="s">
        <v>98</v>
      </c>
      <c r="H308">
        <v>6</v>
      </c>
      <c r="I308">
        <v>0</v>
      </c>
      <c r="K308">
        <v>0</v>
      </c>
      <c r="L308">
        <v>800</v>
      </c>
      <c r="M308">
        <v>0</v>
      </c>
      <c r="N308" t="s">
        <v>79</v>
      </c>
      <c r="O308" s="7">
        <v>44927</v>
      </c>
      <c r="P308" s="7">
        <v>44985</v>
      </c>
      <c r="Q308" s="7">
        <v>45012</v>
      </c>
      <c r="R308">
        <v>-2007.48</v>
      </c>
      <c r="S308">
        <v>0</v>
      </c>
      <c r="T308" t="s">
        <v>981</v>
      </c>
      <c r="U308" t="s">
        <v>982</v>
      </c>
      <c r="V308" t="s">
        <v>983</v>
      </c>
      <c r="W308" t="s">
        <v>933</v>
      </c>
      <c r="X308" t="s">
        <v>103</v>
      </c>
      <c r="Y308" t="s">
        <v>283</v>
      </c>
    </row>
    <row r="309" spans="1:25" x14ac:dyDescent="0.25">
      <c r="A309" t="s">
        <v>984</v>
      </c>
      <c r="B309">
        <v>2</v>
      </c>
      <c r="C309">
        <v>201</v>
      </c>
      <c r="D309">
        <v>8000</v>
      </c>
      <c r="E309">
        <v>1205.17</v>
      </c>
      <c r="F309" t="s">
        <v>985</v>
      </c>
      <c r="G309" t="s">
        <v>78</v>
      </c>
      <c r="H309">
        <v>6</v>
      </c>
      <c r="I309">
        <v>0</v>
      </c>
      <c r="J309">
        <v>8000</v>
      </c>
      <c r="K309">
        <v>0</v>
      </c>
      <c r="L309">
        <v>0</v>
      </c>
      <c r="M309">
        <v>0</v>
      </c>
      <c r="N309" t="s">
        <v>79</v>
      </c>
      <c r="O309" s="7">
        <v>44927</v>
      </c>
      <c r="P309" s="7">
        <v>44985</v>
      </c>
      <c r="Q309" s="7">
        <v>45012</v>
      </c>
      <c r="R309">
        <v>6794.83</v>
      </c>
      <c r="S309">
        <v>0</v>
      </c>
      <c r="T309" t="s">
        <v>986</v>
      </c>
      <c r="U309" t="s">
        <v>987</v>
      </c>
      <c r="V309" t="s">
        <v>988</v>
      </c>
      <c r="W309" t="s">
        <v>933</v>
      </c>
      <c r="X309" t="s">
        <v>82</v>
      </c>
      <c r="Y309" t="s">
        <v>83</v>
      </c>
    </row>
    <row r="310" spans="1:25" x14ac:dyDescent="0.25">
      <c r="A310" t="s">
        <v>989</v>
      </c>
      <c r="B310">
        <v>12</v>
      </c>
      <c r="C310">
        <v>1201</v>
      </c>
      <c r="D310">
        <v>8000</v>
      </c>
      <c r="E310">
        <v>482.07</v>
      </c>
      <c r="F310" t="s">
        <v>985</v>
      </c>
      <c r="G310" t="s">
        <v>98</v>
      </c>
      <c r="H310">
        <v>6</v>
      </c>
      <c r="I310">
        <v>0</v>
      </c>
      <c r="J310">
        <v>8000</v>
      </c>
      <c r="K310">
        <v>0</v>
      </c>
      <c r="L310">
        <v>800</v>
      </c>
      <c r="M310">
        <v>0</v>
      </c>
      <c r="N310" t="s">
        <v>79</v>
      </c>
      <c r="O310" s="7">
        <v>44927</v>
      </c>
      <c r="P310" s="7">
        <v>44985</v>
      </c>
      <c r="Q310" s="7">
        <v>45012</v>
      </c>
      <c r="R310">
        <v>7517.93</v>
      </c>
      <c r="S310">
        <v>0</v>
      </c>
      <c r="T310" t="s">
        <v>990</v>
      </c>
      <c r="U310" t="s">
        <v>991</v>
      </c>
      <c r="V310" t="s">
        <v>992</v>
      </c>
      <c r="W310" t="s">
        <v>933</v>
      </c>
      <c r="X310" t="s">
        <v>80</v>
      </c>
      <c r="Y310" t="s">
        <v>283</v>
      </c>
    </row>
    <row r="311" spans="1:25" x14ac:dyDescent="0.25">
      <c r="A311" t="s">
        <v>993</v>
      </c>
      <c r="B311">
        <v>12</v>
      </c>
      <c r="C311">
        <v>1201</v>
      </c>
      <c r="E311">
        <v>723.1</v>
      </c>
      <c r="F311" t="s">
        <v>994</v>
      </c>
      <c r="G311" t="s">
        <v>98</v>
      </c>
      <c r="H311">
        <v>6</v>
      </c>
      <c r="I311">
        <v>0</v>
      </c>
      <c r="K311">
        <v>0</v>
      </c>
      <c r="L311">
        <v>800</v>
      </c>
      <c r="M311">
        <v>0</v>
      </c>
      <c r="N311" t="s">
        <v>79</v>
      </c>
      <c r="O311" s="7">
        <v>44927</v>
      </c>
      <c r="P311" s="7">
        <v>44985</v>
      </c>
      <c r="Q311" s="7">
        <v>45012</v>
      </c>
      <c r="R311">
        <v>-723.1</v>
      </c>
      <c r="S311">
        <v>0</v>
      </c>
      <c r="T311" t="s">
        <v>995</v>
      </c>
      <c r="U311" t="s">
        <v>996</v>
      </c>
      <c r="V311" t="s">
        <v>997</v>
      </c>
      <c r="W311" t="s">
        <v>933</v>
      </c>
      <c r="X311" t="s">
        <v>103</v>
      </c>
      <c r="Y311" t="s">
        <v>283</v>
      </c>
    </row>
    <row r="312" spans="1:25" x14ac:dyDescent="0.25">
      <c r="A312" t="s">
        <v>998</v>
      </c>
      <c r="B312">
        <v>2</v>
      </c>
      <c r="C312">
        <v>201</v>
      </c>
      <c r="D312">
        <v>172000</v>
      </c>
      <c r="E312">
        <v>174036</v>
      </c>
      <c r="F312" t="s">
        <v>999</v>
      </c>
      <c r="G312" t="s">
        <v>78</v>
      </c>
      <c r="H312">
        <v>5</v>
      </c>
      <c r="I312">
        <v>0</v>
      </c>
      <c r="J312">
        <v>172000</v>
      </c>
      <c r="K312">
        <v>0</v>
      </c>
      <c r="L312">
        <v>0</v>
      </c>
      <c r="M312">
        <v>0</v>
      </c>
      <c r="N312" t="s">
        <v>79</v>
      </c>
      <c r="O312" s="7">
        <v>44927</v>
      </c>
      <c r="P312" s="7">
        <v>44985</v>
      </c>
      <c r="Q312" s="7">
        <v>45012</v>
      </c>
      <c r="R312">
        <v>-2036</v>
      </c>
      <c r="S312">
        <v>0</v>
      </c>
      <c r="T312" t="s">
        <v>1000</v>
      </c>
      <c r="U312" t="s">
        <v>1001</v>
      </c>
      <c r="V312" t="s">
        <v>1002</v>
      </c>
      <c r="W312" t="s">
        <v>933</v>
      </c>
      <c r="X312" t="s">
        <v>82</v>
      </c>
      <c r="Y312" t="s">
        <v>83</v>
      </c>
    </row>
    <row r="313" spans="1:25" x14ac:dyDescent="0.25">
      <c r="A313" t="s">
        <v>1003</v>
      </c>
      <c r="B313">
        <v>2</v>
      </c>
      <c r="C313">
        <v>201</v>
      </c>
      <c r="D313">
        <v>172000</v>
      </c>
      <c r="E313">
        <v>174036</v>
      </c>
      <c r="F313" t="s">
        <v>1004</v>
      </c>
      <c r="G313" t="s">
        <v>78</v>
      </c>
      <c r="H313">
        <v>6</v>
      </c>
      <c r="I313">
        <v>0</v>
      </c>
      <c r="J313">
        <v>172000</v>
      </c>
      <c r="K313">
        <v>0</v>
      </c>
      <c r="L313">
        <v>0</v>
      </c>
      <c r="M313">
        <v>0</v>
      </c>
      <c r="N313" t="s">
        <v>79</v>
      </c>
      <c r="O313" s="7">
        <v>44927</v>
      </c>
      <c r="P313" s="7">
        <v>44985</v>
      </c>
      <c r="Q313" s="7">
        <v>45012</v>
      </c>
      <c r="R313">
        <v>-2036</v>
      </c>
      <c r="S313">
        <v>0</v>
      </c>
      <c r="T313" t="s">
        <v>1005</v>
      </c>
      <c r="U313" t="s">
        <v>1006</v>
      </c>
      <c r="V313" t="s">
        <v>1007</v>
      </c>
      <c r="W313" t="s">
        <v>933</v>
      </c>
      <c r="X313" t="s">
        <v>82</v>
      </c>
      <c r="Y313" t="s">
        <v>83</v>
      </c>
    </row>
    <row r="314" spans="1:25" x14ac:dyDescent="0.25">
      <c r="A314" t="s">
        <v>1008</v>
      </c>
      <c r="B314">
        <v>12</v>
      </c>
      <c r="C314">
        <v>1201</v>
      </c>
      <c r="D314">
        <v>172000</v>
      </c>
      <c r="E314">
        <v>174036</v>
      </c>
      <c r="F314" t="s">
        <v>1004</v>
      </c>
      <c r="G314" t="s">
        <v>98</v>
      </c>
      <c r="H314">
        <v>6</v>
      </c>
      <c r="I314">
        <v>0</v>
      </c>
      <c r="J314">
        <v>172000</v>
      </c>
      <c r="K314">
        <v>0</v>
      </c>
      <c r="L314">
        <v>800</v>
      </c>
      <c r="M314">
        <v>0</v>
      </c>
      <c r="N314" t="s">
        <v>79</v>
      </c>
      <c r="O314" s="7">
        <v>44927</v>
      </c>
      <c r="P314" s="7">
        <v>44985</v>
      </c>
      <c r="Q314" s="7">
        <v>45012</v>
      </c>
      <c r="R314">
        <v>-2036</v>
      </c>
      <c r="S314">
        <v>0</v>
      </c>
      <c r="T314" t="s">
        <v>1009</v>
      </c>
      <c r="U314" t="s">
        <v>1010</v>
      </c>
      <c r="V314" t="s">
        <v>1011</v>
      </c>
      <c r="W314" t="s">
        <v>933</v>
      </c>
      <c r="X314" t="s">
        <v>80</v>
      </c>
      <c r="Y314" t="s">
        <v>283</v>
      </c>
    </row>
    <row r="315" spans="1:25" x14ac:dyDescent="0.25">
      <c r="A315" t="s">
        <v>1012</v>
      </c>
      <c r="B315">
        <v>2</v>
      </c>
      <c r="C315">
        <v>201</v>
      </c>
      <c r="D315">
        <v>175700</v>
      </c>
      <c r="F315" t="s">
        <v>553</v>
      </c>
      <c r="G315" t="s">
        <v>78</v>
      </c>
      <c r="H315">
        <v>2</v>
      </c>
      <c r="I315">
        <v>0</v>
      </c>
      <c r="J315">
        <v>175700</v>
      </c>
      <c r="K315">
        <v>0</v>
      </c>
      <c r="L315">
        <v>0</v>
      </c>
      <c r="M315">
        <v>0</v>
      </c>
      <c r="N315" t="s">
        <v>79</v>
      </c>
      <c r="O315" s="7">
        <v>44927</v>
      </c>
      <c r="P315" s="7">
        <v>44985</v>
      </c>
      <c r="Q315" s="7">
        <v>45012</v>
      </c>
      <c r="R315">
        <v>175700</v>
      </c>
      <c r="S315">
        <v>0</v>
      </c>
      <c r="T315" t="s">
        <v>552</v>
      </c>
      <c r="U315" t="s">
        <v>1013</v>
      </c>
      <c r="V315" t="s">
        <v>554</v>
      </c>
      <c r="W315" t="s">
        <v>933</v>
      </c>
      <c r="X315" t="s">
        <v>82</v>
      </c>
      <c r="Y315" t="s">
        <v>83</v>
      </c>
    </row>
    <row r="316" spans="1:25" x14ac:dyDescent="0.25">
      <c r="A316" t="s">
        <v>1014</v>
      </c>
      <c r="B316">
        <v>2</v>
      </c>
      <c r="C316">
        <v>201</v>
      </c>
      <c r="D316">
        <v>175700</v>
      </c>
      <c r="F316" t="s">
        <v>556</v>
      </c>
      <c r="G316" t="s">
        <v>78</v>
      </c>
      <c r="H316">
        <v>3</v>
      </c>
      <c r="I316">
        <v>0</v>
      </c>
      <c r="J316">
        <v>175700</v>
      </c>
      <c r="K316">
        <v>0</v>
      </c>
      <c r="L316">
        <v>0</v>
      </c>
      <c r="M316">
        <v>0</v>
      </c>
      <c r="N316" t="s">
        <v>79</v>
      </c>
      <c r="O316" s="7">
        <v>44927</v>
      </c>
      <c r="P316" s="7">
        <v>44985</v>
      </c>
      <c r="Q316" s="7">
        <v>45012</v>
      </c>
      <c r="R316">
        <v>175700</v>
      </c>
      <c r="S316">
        <v>0</v>
      </c>
      <c r="T316" t="s">
        <v>555</v>
      </c>
      <c r="U316" t="s">
        <v>1015</v>
      </c>
      <c r="V316" t="s">
        <v>557</v>
      </c>
      <c r="W316" t="s">
        <v>933</v>
      </c>
      <c r="X316" t="s">
        <v>82</v>
      </c>
      <c r="Y316" t="s">
        <v>83</v>
      </c>
    </row>
    <row r="317" spans="1:25" x14ac:dyDescent="0.25">
      <c r="A317" t="s">
        <v>1016</v>
      </c>
      <c r="B317">
        <v>2</v>
      </c>
      <c r="C317">
        <v>201</v>
      </c>
      <c r="D317">
        <v>175700</v>
      </c>
      <c r="F317" t="s">
        <v>556</v>
      </c>
      <c r="G317" t="s">
        <v>78</v>
      </c>
      <c r="H317">
        <v>4</v>
      </c>
      <c r="I317">
        <v>0</v>
      </c>
      <c r="J317">
        <v>175700</v>
      </c>
      <c r="K317">
        <v>0</v>
      </c>
      <c r="L317">
        <v>0</v>
      </c>
      <c r="M317">
        <v>0</v>
      </c>
      <c r="N317" t="s">
        <v>79</v>
      </c>
      <c r="O317" s="7">
        <v>44927</v>
      </c>
      <c r="P317" s="7">
        <v>44985</v>
      </c>
      <c r="Q317" s="7">
        <v>45012</v>
      </c>
      <c r="R317">
        <v>175700</v>
      </c>
      <c r="S317">
        <v>0</v>
      </c>
      <c r="T317" t="s">
        <v>558</v>
      </c>
      <c r="U317" t="s">
        <v>1017</v>
      </c>
      <c r="V317" t="s">
        <v>559</v>
      </c>
      <c r="W317" t="s">
        <v>933</v>
      </c>
      <c r="X317" t="s">
        <v>82</v>
      </c>
      <c r="Y317" t="s">
        <v>83</v>
      </c>
    </row>
    <row r="318" spans="1:25" x14ac:dyDescent="0.25">
      <c r="A318" t="s">
        <v>1018</v>
      </c>
      <c r="B318">
        <v>12</v>
      </c>
      <c r="C318">
        <v>1201</v>
      </c>
      <c r="D318">
        <v>175700</v>
      </c>
      <c r="F318" t="s">
        <v>1019</v>
      </c>
      <c r="G318" t="s">
        <v>78</v>
      </c>
      <c r="H318">
        <v>5</v>
      </c>
      <c r="I318">
        <v>0</v>
      </c>
      <c r="J318">
        <v>175700</v>
      </c>
      <c r="K318">
        <v>0</v>
      </c>
      <c r="L318">
        <v>0</v>
      </c>
      <c r="M318">
        <v>0</v>
      </c>
      <c r="N318" t="s">
        <v>79</v>
      </c>
      <c r="O318" s="7">
        <v>44927</v>
      </c>
      <c r="P318" s="7">
        <v>44985</v>
      </c>
      <c r="Q318" s="7">
        <v>45012</v>
      </c>
      <c r="R318">
        <v>175700</v>
      </c>
      <c r="S318">
        <v>0</v>
      </c>
      <c r="T318" t="s">
        <v>1020</v>
      </c>
      <c r="U318" t="s">
        <v>1021</v>
      </c>
      <c r="V318" t="s">
        <v>1022</v>
      </c>
      <c r="W318" t="s">
        <v>933</v>
      </c>
      <c r="X318" t="s">
        <v>82</v>
      </c>
      <c r="Y318" t="s">
        <v>283</v>
      </c>
    </row>
    <row r="319" spans="1:25" x14ac:dyDescent="0.25">
      <c r="A319" t="s">
        <v>1023</v>
      </c>
      <c r="B319">
        <v>12</v>
      </c>
      <c r="C319">
        <v>1201</v>
      </c>
      <c r="D319">
        <v>175700</v>
      </c>
      <c r="F319" t="s">
        <v>1024</v>
      </c>
      <c r="G319" t="s">
        <v>78</v>
      </c>
      <c r="H319">
        <v>6</v>
      </c>
      <c r="I319">
        <v>0</v>
      </c>
      <c r="J319">
        <v>175700</v>
      </c>
      <c r="K319">
        <v>0</v>
      </c>
      <c r="L319">
        <v>0</v>
      </c>
      <c r="M319">
        <v>0</v>
      </c>
      <c r="N319" t="s">
        <v>79</v>
      </c>
      <c r="O319" s="7">
        <v>44927</v>
      </c>
      <c r="P319" s="7">
        <v>44985</v>
      </c>
      <c r="Q319" s="7">
        <v>45012</v>
      </c>
      <c r="R319">
        <v>175700</v>
      </c>
      <c r="S319">
        <v>0</v>
      </c>
      <c r="T319" t="s">
        <v>1025</v>
      </c>
      <c r="U319" t="s">
        <v>1026</v>
      </c>
      <c r="V319" t="s">
        <v>1027</v>
      </c>
      <c r="W319" t="s">
        <v>933</v>
      </c>
      <c r="X319" t="s">
        <v>82</v>
      </c>
      <c r="Y319" t="s">
        <v>283</v>
      </c>
    </row>
    <row r="320" spans="1:25" x14ac:dyDescent="0.25">
      <c r="A320" t="s">
        <v>1028</v>
      </c>
      <c r="B320">
        <v>12</v>
      </c>
      <c r="C320">
        <v>1201</v>
      </c>
      <c r="D320">
        <v>175700</v>
      </c>
      <c r="F320" t="s">
        <v>1029</v>
      </c>
      <c r="G320" t="s">
        <v>98</v>
      </c>
      <c r="H320">
        <v>6</v>
      </c>
      <c r="I320">
        <v>0</v>
      </c>
      <c r="J320">
        <v>175700</v>
      </c>
      <c r="K320">
        <v>0</v>
      </c>
      <c r="L320">
        <v>802</v>
      </c>
      <c r="M320">
        <v>0</v>
      </c>
      <c r="N320" t="s">
        <v>79</v>
      </c>
      <c r="O320" s="7">
        <v>44927</v>
      </c>
      <c r="P320" s="7">
        <v>44985</v>
      </c>
      <c r="Q320" s="7">
        <v>45012</v>
      </c>
      <c r="R320">
        <v>175700</v>
      </c>
      <c r="S320">
        <v>0</v>
      </c>
      <c r="T320" t="s">
        <v>1030</v>
      </c>
      <c r="U320" t="s">
        <v>1031</v>
      </c>
      <c r="V320" t="s">
        <v>1032</v>
      </c>
      <c r="W320" t="s">
        <v>933</v>
      </c>
      <c r="X320" t="s">
        <v>80</v>
      </c>
      <c r="Y320" t="s">
        <v>283</v>
      </c>
    </row>
    <row r="321" spans="1:25" x14ac:dyDescent="0.25">
      <c r="A321" t="s">
        <v>1033</v>
      </c>
      <c r="B321">
        <v>2</v>
      </c>
      <c r="C321">
        <v>201</v>
      </c>
      <c r="D321">
        <v>-5465280</v>
      </c>
      <c r="E321">
        <v>-1001680.12</v>
      </c>
      <c r="F321" t="s">
        <v>1034</v>
      </c>
      <c r="G321" t="s">
        <v>78</v>
      </c>
      <c r="H321">
        <v>1</v>
      </c>
      <c r="I321">
        <v>0</v>
      </c>
      <c r="J321">
        <v>-5465280</v>
      </c>
      <c r="K321">
        <v>0</v>
      </c>
      <c r="L321">
        <v>0</v>
      </c>
      <c r="M321">
        <v>0</v>
      </c>
      <c r="N321" t="s">
        <v>79</v>
      </c>
      <c r="O321" s="7">
        <v>44927</v>
      </c>
      <c r="P321" s="7">
        <v>44985</v>
      </c>
      <c r="Q321" s="7">
        <v>45012</v>
      </c>
      <c r="R321">
        <v>-4463599.88</v>
      </c>
      <c r="S321">
        <v>0</v>
      </c>
      <c r="T321" t="s">
        <v>1035</v>
      </c>
      <c r="U321" t="s">
        <v>1036</v>
      </c>
      <c r="W321" t="s">
        <v>1037</v>
      </c>
      <c r="X321" t="s">
        <v>82</v>
      </c>
      <c r="Y321" t="s">
        <v>83</v>
      </c>
    </row>
    <row r="322" spans="1:25" x14ac:dyDescent="0.25">
      <c r="A322" t="s">
        <v>1038</v>
      </c>
      <c r="B322">
        <v>2</v>
      </c>
      <c r="C322">
        <v>201</v>
      </c>
      <c r="D322">
        <v>-5465280</v>
      </c>
      <c r="E322">
        <v>-1001680.12</v>
      </c>
      <c r="F322" t="s">
        <v>77</v>
      </c>
      <c r="G322" t="s">
        <v>78</v>
      </c>
      <c r="H322">
        <v>2</v>
      </c>
      <c r="I322">
        <v>0</v>
      </c>
      <c r="J322">
        <v>-5465280</v>
      </c>
      <c r="K322">
        <v>0</v>
      </c>
      <c r="L322">
        <v>0</v>
      </c>
      <c r="M322">
        <v>0</v>
      </c>
      <c r="N322" t="s">
        <v>79</v>
      </c>
      <c r="O322" s="7">
        <v>44927</v>
      </c>
      <c r="P322" s="7">
        <v>44985</v>
      </c>
      <c r="Q322" s="7">
        <v>45012</v>
      </c>
      <c r="R322">
        <v>-4463599.88</v>
      </c>
      <c r="S322">
        <v>0</v>
      </c>
      <c r="T322" t="s">
        <v>1039</v>
      </c>
      <c r="U322" t="s">
        <v>1040</v>
      </c>
      <c r="V322" t="s">
        <v>80</v>
      </c>
      <c r="W322" t="s">
        <v>1037</v>
      </c>
      <c r="X322" t="s">
        <v>82</v>
      </c>
      <c r="Y322" t="s">
        <v>83</v>
      </c>
    </row>
    <row r="323" spans="1:25" x14ac:dyDescent="0.25">
      <c r="A323" t="s">
        <v>1041</v>
      </c>
      <c r="B323">
        <v>2</v>
      </c>
      <c r="C323">
        <v>201</v>
      </c>
      <c r="D323">
        <v>-94000</v>
      </c>
      <c r="E323">
        <v>-6222.3</v>
      </c>
      <c r="F323" t="s">
        <v>85</v>
      </c>
      <c r="G323" t="s">
        <v>78</v>
      </c>
      <c r="H323">
        <v>3</v>
      </c>
      <c r="I323">
        <v>0</v>
      </c>
      <c r="J323">
        <v>-94000</v>
      </c>
      <c r="K323">
        <v>0</v>
      </c>
      <c r="L323">
        <v>0</v>
      </c>
      <c r="M323">
        <v>0</v>
      </c>
      <c r="N323" t="s">
        <v>79</v>
      </c>
      <c r="O323" s="7">
        <v>44927</v>
      </c>
      <c r="P323" s="7">
        <v>44985</v>
      </c>
      <c r="Q323" s="7">
        <v>45012</v>
      </c>
      <c r="R323">
        <v>-87777.7</v>
      </c>
      <c r="S323">
        <v>0</v>
      </c>
      <c r="T323" t="s">
        <v>1042</v>
      </c>
      <c r="U323" t="s">
        <v>1043</v>
      </c>
      <c r="V323" t="s">
        <v>86</v>
      </c>
      <c r="W323" t="s">
        <v>1037</v>
      </c>
      <c r="X323" t="s">
        <v>82</v>
      </c>
      <c r="Y323" t="s">
        <v>83</v>
      </c>
    </row>
    <row r="324" spans="1:25" x14ac:dyDescent="0.25">
      <c r="A324" t="s">
        <v>1044</v>
      </c>
      <c r="B324">
        <v>2</v>
      </c>
      <c r="C324">
        <v>201</v>
      </c>
      <c r="D324">
        <v>-94000</v>
      </c>
      <c r="E324">
        <v>-4413.97</v>
      </c>
      <c r="F324" t="s">
        <v>88</v>
      </c>
      <c r="G324" t="s">
        <v>78</v>
      </c>
      <c r="H324">
        <v>4</v>
      </c>
      <c r="I324">
        <v>0</v>
      </c>
      <c r="J324">
        <v>-94000</v>
      </c>
      <c r="K324">
        <v>0</v>
      </c>
      <c r="L324">
        <v>0</v>
      </c>
      <c r="M324">
        <v>0</v>
      </c>
      <c r="N324" t="s">
        <v>79</v>
      </c>
      <c r="O324" s="7">
        <v>44927</v>
      </c>
      <c r="P324" s="7">
        <v>44985</v>
      </c>
      <c r="Q324" s="7">
        <v>45012</v>
      </c>
      <c r="R324">
        <v>-89586.03</v>
      </c>
      <c r="S324">
        <v>0</v>
      </c>
      <c r="T324" t="s">
        <v>1045</v>
      </c>
      <c r="U324" t="s">
        <v>1046</v>
      </c>
      <c r="V324" t="s">
        <v>89</v>
      </c>
      <c r="W324" t="s">
        <v>1037</v>
      </c>
      <c r="X324" t="s">
        <v>82</v>
      </c>
      <c r="Y324" t="s">
        <v>83</v>
      </c>
    </row>
    <row r="325" spans="1:25" x14ac:dyDescent="0.25">
      <c r="A325" t="s">
        <v>1047</v>
      </c>
      <c r="B325">
        <v>2</v>
      </c>
      <c r="C325">
        <v>201</v>
      </c>
      <c r="D325">
        <v>-94000</v>
      </c>
      <c r="E325">
        <v>-4413.97</v>
      </c>
      <c r="F325" t="s">
        <v>91</v>
      </c>
      <c r="G325" t="s">
        <v>78</v>
      </c>
      <c r="H325">
        <v>5</v>
      </c>
      <c r="I325">
        <v>0</v>
      </c>
      <c r="J325">
        <v>-94000</v>
      </c>
      <c r="K325">
        <v>0</v>
      </c>
      <c r="L325">
        <v>0</v>
      </c>
      <c r="M325">
        <v>0</v>
      </c>
      <c r="N325" t="s">
        <v>79</v>
      </c>
      <c r="O325" s="7">
        <v>44927</v>
      </c>
      <c r="P325" s="7">
        <v>44985</v>
      </c>
      <c r="Q325" s="7">
        <v>45012</v>
      </c>
      <c r="R325">
        <v>-89586.03</v>
      </c>
      <c r="S325">
        <v>0</v>
      </c>
      <c r="T325" t="s">
        <v>1048</v>
      </c>
      <c r="U325" t="s">
        <v>1049</v>
      </c>
      <c r="V325" t="s">
        <v>92</v>
      </c>
      <c r="W325" t="s">
        <v>1037</v>
      </c>
      <c r="X325" t="s">
        <v>82</v>
      </c>
      <c r="Y325" t="s">
        <v>83</v>
      </c>
    </row>
    <row r="326" spans="1:25" x14ac:dyDescent="0.25">
      <c r="A326" t="s">
        <v>1050</v>
      </c>
      <c r="B326">
        <v>2</v>
      </c>
      <c r="C326">
        <v>201</v>
      </c>
      <c r="D326">
        <v>-94000</v>
      </c>
      <c r="E326">
        <v>-4413.97</v>
      </c>
      <c r="F326" t="s">
        <v>94</v>
      </c>
      <c r="G326" t="s">
        <v>78</v>
      </c>
      <c r="H326">
        <v>5</v>
      </c>
      <c r="I326">
        <v>0</v>
      </c>
      <c r="J326">
        <v>-94000</v>
      </c>
      <c r="K326">
        <v>0</v>
      </c>
      <c r="L326">
        <v>0</v>
      </c>
      <c r="M326">
        <v>0</v>
      </c>
      <c r="N326" t="s">
        <v>79</v>
      </c>
      <c r="O326" s="7">
        <v>44927</v>
      </c>
      <c r="P326" s="7">
        <v>44985</v>
      </c>
      <c r="Q326" s="7">
        <v>45012</v>
      </c>
      <c r="R326">
        <v>-89586.03</v>
      </c>
      <c r="S326">
        <v>0</v>
      </c>
      <c r="T326" t="s">
        <v>1051</v>
      </c>
      <c r="U326" t="s">
        <v>1052</v>
      </c>
      <c r="V326" t="s">
        <v>95</v>
      </c>
      <c r="W326" t="s">
        <v>1037</v>
      </c>
      <c r="X326" t="s">
        <v>82</v>
      </c>
      <c r="Y326" t="s">
        <v>83</v>
      </c>
    </row>
    <row r="327" spans="1:25" x14ac:dyDescent="0.25">
      <c r="A327" t="s">
        <v>1053</v>
      </c>
      <c r="B327">
        <v>2</v>
      </c>
      <c r="C327">
        <v>201</v>
      </c>
      <c r="D327">
        <v>-87000</v>
      </c>
      <c r="E327">
        <v>-4375.6899999999996</v>
      </c>
      <c r="F327" t="s">
        <v>1054</v>
      </c>
      <c r="G327" t="s">
        <v>98</v>
      </c>
      <c r="H327">
        <v>7</v>
      </c>
      <c r="I327">
        <v>103</v>
      </c>
      <c r="J327">
        <v>-87000</v>
      </c>
      <c r="K327">
        <v>0</v>
      </c>
      <c r="L327">
        <v>500</v>
      </c>
      <c r="M327">
        <v>0</v>
      </c>
      <c r="N327" t="s">
        <v>79</v>
      </c>
      <c r="O327" s="7">
        <v>44927</v>
      </c>
      <c r="P327" s="7">
        <v>44985</v>
      </c>
      <c r="Q327" s="7">
        <v>45012</v>
      </c>
      <c r="R327">
        <v>-82624.31</v>
      </c>
      <c r="S327">
        <v>0</v>
      </c>
      <c r="T327" t="s">
        <v>1055</v>
      </c>
      <c r="U327" t="s">
        <v>1056</v>
      </c>
      <c r="V327" t="s">
        <v>99</v>
      </c>
      <c r="W327" t="s">
        <v>1037</v>
      </c>
      <c r="X327" t="s">
        <v>82</v>
      </c>
      <c r="Y327" t="s">
        <v>83</v>
      </c>
    </row>
    <row r="328" spans="1:25" x14ac:dyDescent="0.25">
      <c r="A328" t="s">
        <v>1057</v>
      </c>
      <c r="B328">
        <v>2</v>
      </c>
      <c r="C328">
        <v>201</v>
      </c>
      <c r="D328">
        <v>0</v>
      </c>
      <c r="E328">
        <v>-38.28</v>
      </c>
      <c r="F328" t="s">
        <v>109</v>
      </c>
      <c r="G328" t="s">
        <v>98</v>
      </c>
      <c r="H328">
        <v>7</v>
      </c>
      <c r="I328">
        <v>101</v>
      </c>
      <c r="J328">
        <v>0</v>
      </c>
      <c r="K328">
        <v>0</v>
      </c>
      <c r="L328">
        <v>500</v>
      </c>
      <c r="M328">
        <v>0</v>
      </c>
      <c r="N328" t="s">
        <v>79</v>
      </c>
      <c r="O328" s="7">
        <v>44927</v>
      </c>
      <c r="P328" s="7">
        <v>44985</v>
      </c>
      <c r="Q328" s="7">
        <v>45012</v>
      </c>
      <c r="R328">
        <v>38.28</v>
      </c>
      <c r="S328">
        <v>0</v>
      </c>
      <c r="T328" t="s">
        <v>1058</v>
      </c>
      <c r="U328" t="s">
        <v>1059</v>
      </c>
      <c r="V328" t="s">
        <v>110</v>
      </c>
      <c r="W328" t="s">
        <v>1037</v>
      </c>
      <c r="X328" t="s">
        <v>82</v>
      </c>
      <c r="Y328" t="s">
        <v>83</v>
      </c>
    </row>
    <row r="329" spans="1:25" x14ac:dyDescent="0.25">
      <c r="A329" t="s">
        <v>1057</v>
      </c>
      <c r="B329">
        <v>2</v>
      </c>
      <c r="C329">
        <v>201</v>
      </c>
      <c r="D329">
        <v>-7000</v>
      </c>
      <c r="F329" t="s">
        <v>109</v>
      </c>
      <c r="G329" t="s">
        <v>98</v>
      </c>
      <c r="H329">
        <v>7</v>
      </c>
      <c r="I329">
        <v>103</v>
      </c>
      <c r="J329">
        <v>-7000</v>
      </c>
      <c r="K329">
        <v>0</v>
      </c>
      <c r="L329">
        <v>500</v>
      </c>
      <c r="M329">
        <v>0</v>
      </c>
      <c r="N329" t="s">
        <v>79</v>
      </c>
      <c r="O329" s="7">
        <v>44927</v>
      </c>
      <c r="P329" s="7">
        <v>44985</v>
      </c>
      <c r="Q329" s="7">
        <v>45012</v>
      </c>
      <c r="R329">
        <v>-7000</v>
      </c>
      <c r="S329">
        <v>0</v>
      </c>
      <c r="T329" t="s">
        <v>1058</v>
      </c>
      <c r="U329" t="s">
        <v>1059</v>
      </c>
      <c r="V329" t="s">
        <v>110</v>
      </c>
      <c r="W329" t="s">
        <v>1037</v>
      </c>
      <c r="X329" t="s">
        <v>82</v>
      </c>
      <c r="Y329" t="s">
        <v>83</v>
      </c>
    </row>
    <row r="330" spans="1:25" x14ac:dyDescent="0.25">
      <c r="A330" t="s">
        <v>1060</v>
      </c>
      <c r="B330">
        <v>2</v>
      </c>
      <c r="C330">
        <v>201</v>
      </c>
      <c r="D330">
        <v>0</v>
      </c>
      <c r="E330">
        <v>-1808.33</v>
      </c>
      <c r="F330" t="s">
        <v>1061</v>
      </c>
      <c r="G330" t="s">
        <v>78</v>
      </c>
      <c r="H330">
        <v>4</v>
      </c>
      <c r="I330">
        <v>0</v>
      </c>
      <c r="J330">
        <v>0</v>
      </c>
      <c r="K330">
        <v>0</v>
      </c>
      <c r="L330">
        <v>0</v>
      </c>
      <c r="M330">
        <v>0</v>
      </c>
      <c r="N330" t="s">
        <v>79</v>
      </c>
      <c r="O330" s="7">
        <v>44927</v>
      </c>
      <c r="P330" s="7">
        <v>44985</v>
      </c>
      <c r="Q330" s="7">
        <v>45012</v>
      </c>
      <c r="R330">
        <v>1808.33</v>
      </c>
      <c r="S330">
        <v>0</v>
      </c>
      <c r="T330" t="s">
        <v>1062</v>
      </c>
      <c r="U330" t="s">
        <v>1063</v>
      </c>
      <c r="V330" t="s">
        <v>177</v>
      </c>
      <c r="W330" t="s">
        <v>1037</v>
      </c>
      <c r="X330" t="s">
        <v>82</v>
      </c>
      <c r="Y330" t="s">
        <v>83</v>
      </c>
    </row>
    <row r="331" spans="1:25" x14ac:dyDescent="0.25">
      <c r="A331" t="s">
        <v>1064</v>
      </c>
      <c r="B331">
        <v>2</v>
      </c>
      <c r="C331">
        <v>201</v>
      </c>
      <c r="D331">
        <v>0</v>
      </c>
      <c r="E331">
        <v>-1808.33</v>
      </c>
      <c r="F331" t="s">
        <v>1065</v>
      </c>
      <c r="G331" t="s">
        <v>78</v>
      </c>
      <c r="H331">
        <v>5</v>
      </c>
      <c r="I331">
        <v>0</v>
      </c>
      <c r="J331">
        <v>0</v>
      </c>
      <c r="K331">
        <v>0</v>
      </c>
      <c r="L331">
        <v>0</v>
      </c>
      <c r="M331">
        <v>0</v>
      </c>
      <c r="N331" t="s">
        <v>79</v>
      </c>
      <c r="O331" s="7">
        <v>44927</v>
      </c>
      <c r="P331" s="7">
        <v>44985</v>
      </c>
      <c r="Q331" s="7">
        <v>45012</v>
      </c>
      <c r="R331">
        <v>1808.33</v>
      </c>
      <c r="S331">
        <v>0</v>
      </c>
      <c r="T331" t="s">
        <v>1066</v>
      </c>
      <c r="U331" t="s">
        <v>1067</v>
      </c>
      <c r="V331" t="s">
        <v>243</v>
      </c>
      <c r="W331" t="s">
        <v>1037</v>
      </c>
      <c r="X331" t="s">
        <v>82</v>
      </c>
      <c r="Y331" t="s">
        <v>83</v>
      </c>
    </row>
    <row r="332" spans="1:25" x14ac:dyDescent="0.25">
      <c r="A332" t="s">
        <v>1068</v>
      </c>
      <c r="B332">
        <v>2</v>
      </c>
      <c r="C332">
        <v>201</v>
      </c>
      <c r="D332">
        <v>0</v>
      </c>
      <c r="E332">
        <v>-1808.33</v>
      </c>
      <c r="F332" t="s">
        <v>1069</v>
      </c>
      <c r="G332" t="s">
        <v>78</v>
      </c>
      <c r="H332">
        <v>6</v>
      </c>
      <c r="I332">
        <v>0</v>
      </c>
      <c r="J332">
        <v>0</v>
      </c>
      <c r="K332">
        <v>0</v>
      </c>
      <c r="L332">
        <v>0</v>
      </c>
      <c r="M332">
        <v>0</v>
      </c>
      <c r="N332" t="s">
        <v>79</v>
      </c>
      <c r="O332" s="7">
        <v>44927</v>
      </c>
      <c r="P332" s="7">
        <v>44985</v>
      </c>
      <c r="Q332" s="7">
        <v>45012</v>
      </c>
      <c r="R332">
        <v>1808.33</v>
      </c>
      <c r="S332">
        <v>0</v>
      </c>
      <c r="T332" t="s">
        <v>1070</v>
      </c>
      <c r="U332" t="s">
        <v>1071</v>
      </c>
      <c r="V332" t="s">
        <v>246</v>
      </c>
      <c r="W332" t="s">
        <v>1037</v>
      </c>
      <c r="X332" t="s">
        <v>82</v>
      </c>
      <c r="Y332" t="s">
        <v>83</v>
      </c>
    </row>
    <row r="333" spans="1:25" x14ac:dyDescent="0.25">
      <c r="A333" t="s">
        <v>1072</v>
      </c>
      <c r="B333">
        <v>2</v>
      </c>
      <c r="C333">
        <v>201</v>
      </c>
      <c r="D333">
        <v>0</v>
      </c>
      <c r="E333">
        <v>-1808.33</v>
      </c>
      <c r="F333" t="s">
        <v>1073</v>
      </c>
      <c r="G333" t="s">
        <v>78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 t="s">
        <v>79</v>
      </c>
      <c r="O333" s="7">
        <v>44927</v>
      </c>
      <c r="P333" s="7">
        <v>44985</v>
      </c>
      <c r="Q333" s="7">
        <v>45012</v>
      </c>
      <c r="R333">
        <v>1808.33</v>
      </c>
      <c r="S333">
        <v>0</v>
      </c>
      <c r="T333" t="s">
        <v>1074</v>
      </c>
      <c r="U333" t="s">
        <v>1075</v>
      </c>
      <c r="V333" t="s">
        <v>249</v>
      </c>
      <c r="W333" t="s">
        <v>1037</v>
      </c>
      <c r="X333" t="s">
        <v>82</v>
      </c>
      <c r="Y333" t="s">
        <v>83</v>
      </c>
    </row>
    <row r="334" spans="1:25" x14ac:dyDescent="0.25">
      <c r="A334" t="s">
        <v>1076</v>
      </c>
      <c r="B334">
        <v>2</v>
      </c>
      <c r="C334">
        <v>201</v>
      </c>
      <c r="D334">
        <v>0</v>
      </c>
      <c r="E334">
        <v>-1808.33</v>
      </c>
      <c r="F334" t="s">
        <v>1077</v>
      </c>
      <c r="G334" t="s">
        <v>98</v>
      </c>
      <c r="H334">
        <v>8</v>
      </c>
      <c r="I334">
        <v>103</v>
      </c>
      <c r="J334">
        <v>0</v>
      </c>
      <c r="K334">
        <v>0</v>
      </c>
      <c r="L334">
        <v>501</v>
      </c>
      <c r="M334">
        <v>0</v>
      </c>
      <c r="N334" t="s">
        <v>79</v>
      </c>
      <c r="O334" s="7">
        <v>44927</v>
      </c>
      <c r="P334" s="7">
        <v>44985</v>
      </c>
      <c r="Q334" s="7">
        <v>45012</v>
      </c>
      <c r="R334">
        <v>1808.33</v>
      </c>
      <c r="S334">
        <v>0</v>
      </c>
      <c r="T334" t="s">
        <v>1078</v>
      </c>
      <c r="U334" t="s">
        <v>1079</v>
      </c>
      <c r="V334" t="s">
        <v>252</v>
      </c>
      <c r="W334" t="s">
        <v>1037</v>
      </c>
      <c r="X334" t="s">
        <v>82</v>
      </c>
      <c r="Y334" t="s">
        <v>83</v>
      </c>
    </row>
    <row r="335" spans="1:25" x14ac:dyDescent="0.25">
      <c r="A335" t="s">
        <v>1080</v>
      </c>
      <c r="B335">
        <v>2</v>
      </c>
      <c r="C335">
        <v>201</v>
      </c>
      <c r="D335">
        <v>-5371280</v>
      </c>
      <c r="E335">
        <v>-995457.82</v>
      </c>
      <c r="F335" t="s">
        <v>576</v>
      </c>
      <c r="G335" t="s">
        <v>78</v>
      </c>
      <c r="H335">
        <v>3</v>
      </c>
      <c r="I335">
        <v>0</v>
      </c>
      <c r="J335">
        <v>-5371280</v>
      </c>
      <c r="K335">
        <v>0</v>
      </c>
      <c r="L335">
        <v>0</v>
      </c>
      <c r="M335">
        <v>0</v>
      </c>
      <c r="N335" t="s">
        <v>79</v>
      </c>
      <c r="O335" s="7">
        <v>44927</v>
      </c>
      <c r="P335" s="7">
        <v>44985</v>
      </c>
      <c r="Q335" s="7">
        <v>45012</v>
      </c>
      <c r="R335">
        <v>-4375822.18</v>
      </c>
      <c r="S335">
        <v>0</v>
      </c>
      <c r="T335" t="s">
        <v>1081</v>
      </c>
      <c r="U335" t="s">
        <v>1082</v>
      </c>
      <c r="V335" t="s">
        <v>577</v>
      </c>
      <c r="W335" t="s">
        <v>1037</v>
      </c>
      <c r="X335" t="s">
        <v>82</v>
      </c>
      <c r="Y335" t="s">
        <v>83</v>
      </c>
    </row>
    <row r="336" spans="1:25" x14ac:dyDescent="0.25">
      <c r="A336" t="s">
        <v>1083</v>
      </c>
      <c r="B336">
        <v>2</v>
      </c>
      <c r="C336">
        <v>201</v>
      </c>
      <c r="D336">
        <v>-2678280</v>
      </c>
      <c r="E336">
        <v>-548502.17000000004</v>
      </c>
      <c r="F336" t="s">
        <v>579</v>
      </c>
      <c r="G336" t="s">
        <v>78</v>
      </c>
      <c r="H336">
        <v>4</v>
      </c>
      <c r="I336">
        <v>0</v>
      </c>
      <c r="J336">
        <v>-2678280</v>
      </c>
      <c r="K336">
        <v>0</v>
      </c>
      <c r="L336">
        <v>0</v>
      </c>
      <c r="M336">
        <v>0</v>
      </c>
      <c r="N336" t="s">
        <v>79</v>
      </c>
      <c r="O336" s="7">
        <v>44927</v>
      </c>
      <c r="P336" s="7">
        <v>44985</v>
      </c>
      <c r="Q336" s="7">
        <v>45012</v>
      </c>
      <c r="R336">
        <v>-2129777.83</v>
      </c>
      <c r="S336">
        <v>0</v>
      </c>
      <c r="T336" t="s">
        <v>1084</v>
      </c>
      <c r="U336" t="s">
        <v>1085</v>
      </c>
      <c r="V336" t="s">
        <v>580</v>
      </c>
      <c r="W336" t="s">
        <v>1037</v>
      </c>
      <c r="X336" t="s">
        <v>82</v>
      </c>
      <c r="Y336" t="s">
        <v>83</v>
      </c>
    </row>
    <row r="337" spans="1:25" x14ac:dyDescent="0.25">
      <c r="A337" t="s">
        <v>1086</v>
      </c>
      <c r="B337">
        <v>2</v>
      </c>
      <c r="C337">
        <v>201</v>
      </c>
      <c r="D337">
        <v>-2678280</v>
      </c>
      <c r="E337">
        <v>-548502.17000000004</v>
      </c>
      <c r="F337" t="s">
        <v>582</v>
      </c>
      <c r="G337" t="s">
        <v>78</v>
      </c>
      <c r="H337">
        <v>5</v>
      </c>
      <c r="I337">
        <v>0</v>
      </c>
      <c r="J337">
        <v>-2678280</v>
      </c>
      <c r="K337">
        <v>0</v>
      </c>
      <c r="L337">
        <v>0</v>
      </c>
      <c r="M337">
        <v>0</v>
      </c>
      <c r="N337" t="s">
        <v>79</v>
      </c>
      <c r="O337" s="7">
        <v>44927</v>
      </c>
      <c r="P337" s="7">
        <v>44985</v>
      </c>
      <c r="Q337" s="7">
        <v>45012</v>
      </c>
      <c r="R337">
        <v>-2129777.83</v>
      </c>
      <c r="S337">
        <v>0</v>
      </c>
      <c r="T337" t="s">
        <v>1087</v>
      </c>
      <c r="U337" t="s">
        <v>1088</v>
      </c>
      <c r="V337" t="s">
        <v>583</v>
      </c>
      <c r="W337" t="s">
        <v>1037</v>
      </c>
      <c r="X337" t="s">
        <v>82</v>
      </c>
      <c r="Y337" t="s">
        <v>83</v>
      </c>
    </row>
    <row r="338" spans="1:25" x14ac:dyDescent="0.25">
      <c r="A338" t="s">
        <v>1089</v>
      </c>
      <c r="B338">
        <v>2</v>
      </c>
      <c r="C338">
        <v>201</v>
      </c>
      <c r="D338">
        <v>-2632280</v>
      </c>
      <c r="E338">
        <v>-548233.12</v>
      </c>
      <c r="F338" t="s">
        <v>585</v>
      </c>
      <c r="G338" t="s">
        <v>78</v>
      </c>
      <c r="H338">
        <v>6</v>
      </c>
      <c r="I338">
        <v>0</v>
      </c>
      <c r="J338">
        <v>-2632280</v>
      </c>
      <c r="K338">
        <v>0</v>
      </c>
      <c r="L338">
        <v>0</v>
      </c>
      <c r="M338">
        <v>0</v>
      </c>
      <c r="N338" t="s">
        <v>79</v>
      </c>
      <c r="O338" s="7">
        <v>44927</v>
      </c>
      <c r="P338" s="7">
        <v>44985</v>
      </c>
      <c r="Q338" s="7">
        <v>45012</v>
      </c>
      <c r="R338">
        <v>-2084046.88</v>
      </c>
      <c r="S338">
        <v>0</v>
      </c>
      <c r="T338" t="s">
        <v>1090</v>
      </c>
      <c r="U338" t="s">
        <v>1091</v>
      </c>
      <c r="V338" t="s">
        <v>586</v>
      </c>
      <c r="W338" t="s">
        <v>1037</v>
      </c>
      <c r="X338" t="s">
        <v>82</v>
      </c>
      <c r="Y338" t="s">
        <v>83</v>
      </c>
    </row>
    <row r="339" spans="1:25" x14ac:dyDescent="0.25">
      <c r="A339" t="s">
        <v>1092</v>
      </c>
      <c r="B339">
        <v>2</v>
      </c>
      <c r="C339">
        <v>201</v>
      </c>
      <c r="D339">
        <v>-2632280</v>
      </c>
      <c r="E339">
        <v>-548233.12</v>
      </c>
      <c r="F339" t="s">
        <v>588</v>
      </c>
      <c r="G339" t="s">
        <v>78</v>
      </c>
      <c r="H339">
        <v>6</v>
      </c>
      <c r="I339">
        <v>0</v>
      </c>
      <c r="J339">
        <v>-2632280</v>
      </c>
      <c r="K339">
        <v>0</v>
      </c>
      <c r="L339">
        <v>0</v>
      </c>
      <c r="M339">
        <v>0</v>
      </c>
      <c r="N339" t="s">
        <v>79</v>
      </c>
      <c r="O339" s="7">
        <v>44927</v>
      </c>
      <c r="P339" s="7">
        <v>44985</v>
      </c>
      <c r="Q339" s="7">
        <v>45012</v>
      </c>
      <c r="R339">
        <v>-2084046.88</v>
      </c>
      <c r="S339">
        <v>0</v>
      </c>
      <c r="T339" t="s">
        <v>1093</v>
      </c>
      <c r="U339" t="s">
        <v>1094</v>
      </c>
      <c r="V339" t="s">
        <v>589</v>
      </c>
      <c r="W339" t="s">
        <v>1037</v>
      </c>
      <c r="X339" t="s">
        <v>80</v>
      </c>
      <c r="Y339" t="s">
        <v>83</v>
      </c>
    </row>
    <row r="340" spans="1:25" x14ac:dyDescent="0.25">
      <c r="A340" t="s">
        <v>1095</v>
      </c>
      <c r="B340">
        <v>2</v>
      </c>
      <c r="C340">
        <v>201</v>
      </c>
      <c r="D340">
        <v>-2632280</v>
      </c>
      <c r="E340">
        <v>-548233.12</v>
      </c>
      <c r="F340" t="s">
        <v>1096</v>
      </c>
      <c r="G340" t="s">
        <v>98</v>
      </c>
      <c r="H340">
        <v>7</v>
      </c>
      <c r="I340">
        <v>105</v>
      </c>
      <c r="J340">
        <v>-2632280</v>
      </c>
      <c r="K340">
        <v>0</v>
      </c>
      <c r="L340">
        <v>500</v>
      </c>
      <c r="M340">
        <v>0</v>
      </c>
      <c r="N340" t="s">
        <v>79</v>
      </c>
      <c r="O340" s="7">
        <v>44927</v>
      </c>
      <c r="P340" s="7">
        <v>44985</v>
      </c>
      <c r="Q340" s="7">
        <v>45012</v>
      </c>
      <c r="R340">
        <v>-2084046.88</v>
      </c>
      <c r="S340">
        <v>0</v>
      </c>
      <c r="T340" t="s">
        <v>1097</v>
      </c>
      <c r="U340" t="s">
        <v>1098</v>
      </c>
      <c r="V340" t="s">
        <v>591</v>
      </c>
      <c r="W340" t="s">
        <v>1037</v>
      </c>
      <c r="X340" t="s">
        <v>80</v>
      </c>
      <c r="Y340" t="s">
        <v>83</v>
      </c>
    </row>
    <row r="341" spans="1:25" x14ac:dyDescent="0.25">
      <c r="A341" t="s">
        <v>1099</v>
      </c>
      <c r="B341">
        <v>2</v>
      </c>
      <c r="C341">
        <v>201</v>
      </c>
      <c r="D341">
        <v>-46000</v>
      </c>
      <c r="E341">
        <v>-269.05</v>
      </c>
      <c r="F341" t="s">
        <v>607</v>
      </c>
      <c r="G341" t="s">
        <v>78</v>
      </c>
      <c r="H341">
        <v>6</v>
      </c>
      <c r="I341">
        <v>0</v>
      </c>
      <c r="J341">
        <v>-46000</v>
      </c>
      <c r="K341">
        <v>0</v>
      </c>
      <c r="L341">
        <v>0</v>
      </c>
      <c r="M341">
        <v>0</v>
      </c>
      <c r="N341" t="s">
        <v>79</v>
      </c>
      <c r="O341" s="7">
        <v>44927</v>
      </c>
      <c r="P341" s="7">
        <v>44985</v>
      </c>
      <c r="Q341" s="7">
        <v>45012</v>
      </c>
      <c r="R341">
        <v>-45730.95</v>
      </c>
      <c r="S341">
        <v>0</v>
      </c>
      <c r="T341" t="s">
        <v>1100</v>
      </c>
      <c r="U341" t="s">
        <v>1101</v>
      </c>
      <c r="V341" t="s">
        <v>608</v>
      </c>
      <c r="W341" t="s">
        <v>1037</v>
      </c>
      <c r="X341" t="s">
        <v>82</v>
      </c>
      <c r="Y341" t="s">
        <v>83</v>
      </c>
    </row>
    <row r="342" spans="1:25" x14ac:dyDescent="0.25">
      <c r="A342" t="s">
        <v>1102</v>
      </c>
      <c r="B342">
        <v>2</v>
      </c>
      <c r="C342">
        <v>201</v>
      </c>
      <c r="D342">
        <v>-46000</v>
      </c>
      <c r="E342">
        <v>-269.05</v>
      </c>
      <c r="F342" t="s">
        <v>1103</v>
      </c>
      <c r="G342" t="s">
        <v>98</v>
      </c>
      <c r="H342">
        <v>7</v>
      </c>
      <c r="I342">
        <v>105</v>
      </c>
      <c r="J342">
        <v>-46000</v>
      </c>
      <c r="K342">
        <v>0</v>
      </c>
      <c r="L342">
        <v>500</v>
      </c>
      <c r="M342">
        <v>0</v>
      </c>
      <c r="N342" t="s">
        <v>79</v>
      </c>
      <c r="O342" s="7">
        <v>44927</v>
      </c>
      <c r="P342" s="7">
        <v>44985</v>
      </c>
      <c r="Q342" s="7">
        <v>45012</v>
      </c>
      <c r="R342">
        <v>-45730.95</v>
      </c>
      <c r="S342">
        <v>0</v>
      </c>
      <c r="T342" t="s">
        <v>1104</v>
      </c>
      <c r="U342" t="s">
        <v>1105</v>
      </c>
      <c r="V342" t="s">
        <v>610</v>
      </c>
      <c r="W342" t="s">
        <v>1037</v>
      </c>
      <c r="X342" t="s">
        <v>82</v>
      </c>
      <c r="Y342" t="s">
        <v>83</v>
      </c>
    </row>
    <row r="343" spans="1:25" x14ac:dyDescent="0.25">
      <c r="A343" t="s">
        <v>1106</v>
      </c>
      <c r="B343">
        <v>2</v>
      </c>
      <c r="C343">
        <v>201</v>
      </c>
      <c r="D343">
        <v>-2693000</v>
      </c>
      <c r="E343">
        <v>-446955.65</v>
      </c>
      <c r="F343" t="s">
        <v>730</v>
      </c>
      <c r="G343" t="s">
        <v>78</v>
      </c>
      <c r="H343">
        <v>4</v>
      </c>
      <c r="I343">
        <v>0</v>
      </c>
      <c r="J343">
        <v>-2693000</v>
      </c>
      <c r="K343">
        <v>0</v>
      </c>
      <c r="L343">
        <v>0</v>
      </c>
      <c r="M343">
        <v>0</v>
      </c>
      <c r="N343" t="s">
        <v>79</v>
      </c>
      <c r="O343" s="7">
        <v>44927</v>
      </c>
      <c r="P343" s="7">
        <v>44985</v>
      </c>
      <c r="Q343" s="7">
        <v>45012</v>
      </c>
      <c r="R343">
        <v>-2246044.35</v>
      </c>
      <c r="S343">
        <v>0</v>
      </c>
      <c r="T343" t="s">
        <v>1107</v>
      </c>
      <c r="U343" t="s">
        <v>1108</v>
      </c>
      <c r="V343" t="s">
        <v>731</v>
      </c>
      <c r="W343" t="s">
        <v>1037</v>
      </c>
      <c r="X343" t="s">
        <v>82</v>
      </c>
      <c r="Y343" t="s">
        <v>83</v>
      </c>
    </row>
    <row r="344" spans="1:25" x14ac:dyDescent="0.25">
      <c r="A344" t="s">
        <v>1109</v>
      </c>
      <c r="B344">
        <v>2</v>
      </c>
      <c r="C344">
        <v>201</v>
      </c>
      <c r="D344">
        <v>-2693000</v>
      </c>
      <c r="E344">
        <v>-446955.65</v>
      </c>
      <c r="F344" t="s">
        <v>733</v>
      </c>
      <c r="G344" t="s">
        <v>78</v>
      </c>
      <c r="H344">
        <v>5</v>
      </c>
      <c r="I344">
        <v>0</v>
      </c>
      <c r="J344">
        <v>-2693000</v>
      </c>
      <c r="K344">
        <v>0</v>
      </c>
      <c r="L344">
        <v>0</v>
      </c>
      <c r="M344">
        <v>0</v>
      </c>
      <c r="N344" t="s">
        <v>79</v>
      </c>
      <c r="O344" s="7">
        <v>44927</v>
      </c>
      <c r="P344" s="7">
        <v>44985</v>
      </c>
      <c r="Q344" s="7">
        <v>45012</v>
      </c>
      <c r="R344">
        <v>-2246044.35</v>
      </c>
      <c r="S344">
        <v>0</v>
      </c>
      <c r="T344" t="s">
        <v>1110</v>
      </c>
      <c r="U344" t="s">
        <v>1111</v>
      </c>
      <c r="V344" t="s">
        <v>734</v>
      </c>
      <c r="W344" t="s">
        <v>1037</v>
      </c>
      <c r="X344" t="s">
        <v>82</v>
      </c>
      <c r="Y344" t="s">
        <v>83</v>
      </c>
    </row>
    <row r="345" spans="1:25" x14ac:dyDescent="0.25">
      <c r="A345" t="s">
        <v>1112</v>
      </c>
      <c r="B345">
        <v>2</v>
      </c>
      <c r="C345">
        <v>201</v>
      </c>
      <c r="D345">
        <v>-2480000</v>
      </c>
      <c r="E345">
        <v>-364266.82</v>
      </c>
      <c r="F345" t="s">
        <v>736</v>
      </c>
      <c r="G345" t="s">
        <v>78</v>
      </c>
      <c r="H345">
        <v>5</v>
      </c>
      <c r="I345">
        <v>0</v>
      </c>
      <c r="J345">
        <v>-2480000</v>
      </c>
      <c r="K345">
        <v>0</v>
      </c>
      <c r="L345">
        <v>0</v>
      </c>
      <c r="M345">
        <v>0</v>
      </c>
      <c r="N345" t="s">
        <v>79</v>
      </c>
      <c r="O345" s="7">
        <v>44927</v>
      </c>
      <c r="P345" s="7">
        <v>44985</v>
      </c>
      <c r="Q345" s="7">
        <v>45012</v>
      </c>
      <c r="R345">
        <v>-2115733.1800000002</v>
      </c>
      <c r="S345">
        <v>0</v>
      </c>
      <c r="T345" t="s">
        <v>1113</v>
      </c>
      <c r="U345" t="s">
        <v>1114</v>
      </c>
      <c r="V345" t="s">
        <v>737</v>
      </c>
      <c r="W345" t="s">
        <v>1037</v>
      </c>
      <c r="X345" t="s">
        <v>82</v>
      </c>
      <c r="Y345" t="s">
        <v>83</v>
      </c>
    </row>
    <row r="346" spans="1:25" x14ac:dyDescent="0.25">
      <c r="A346" t="s">
        <v>1115</v>
      </c>
      <c r="B346">
        <v>2</v>
      </c>
      <c r="C346">
        <v>201</v>
      </c>
      <c r="D346">
        <v>-2480000</v>
      </c>
      <c r="E346">
        <v>-364266.82</v>
      </c>
      <c r="F346" t="s">
        <v>1116</v>
      </c>
      <c r="G346" t="s">
        <v>98</v>
      </c>
      <c r="H346">
        <v>7</v>
      </c>
      <c r="I346">
        <v>105</v>
      </c>
      <c r="J346">
        <v>-2480000</v>
      </c>
      <c r="K346">
        <v>0</v>
      </c>
      <c r="L346">
        <v>500</v>
      </c>
      <c r="M346">
        <v>0</v>
      </c>
      <c r="N346" t="s">
        <v>79</v>
      </c>
      <c r="O346" s="7">
        <v>44927</v>
      </c>
      <c r="P346" s="7">
        <v>44985</v>
      </c>
      <c r="Q346" s="7">
        <v>45012</v>
      </c>
      <c r="R346">
        <v>-2115733.1800000002</v>
      </c>
      <c r="S346">
        <v>0</v>
      </c>
      <c r="T346" t="s">
        <v>1117</v>
      </c>
      <c r="U346" t="s">
        <v>1118</v>
      </c>
      <c r="V346" t="s">
        <v>739</v>
      </c>
      <c r="W346" t="s">
        <v>1037</v>
      </c>
      <c r="X346" t="s">
        <v>82</v>
      </c>
      <c r="Y346" t="s">
        <v>83</v>
      </c>
    </row>
    <row r="347" spans="1:25" x14ac:dyDescent="0.25">
      <c r="A347" t="s">
        <v>1119</v>
      </c>
      <c r="B347">
        <v>2</v>
      </c>
      <c r="C347">
        <v>201</v>
      </c>
      <c r="D347">
        <v>-179000</v>
      </c>
      <c r="E347">
        <v>-78732.42</v>
      </c>
      <c r="F347" t="s">
        <v>741</v>
      </c>
      <c r="G347" t="s">
        <v>78</v>
      </c>
      <c r="H347">
        <v>6</v>
      </c>
      <c r="I347">
        <v>0</v>
      </c>
      <c r="J347">
        <v>-179000</v>
      </c>
      <c r="K347">
        <v>0</v>
      </c>
      <c r="L347">
        <v>0</v>
      </c>
      <c r="M347">
        <v>0</v>
      </c>
      <c r="N347" t="s">
        <v>79</v>
      </c>
      <c r="O347" s="7">
        <v>44927</v>
      </c>
      <c r="P347" s="7">
        <v>44985</v>
      </c>
      <c r="Q347" s="7">
        <v>45012</v>
      </c>
      <c r="R347">
        <v>-100267.58</v>
      </c>
      <c r="S347">
        <v>0</v>
      </c>
      <c r="T347" t="s">
        <v>1120</v>
      </c>
      <c r="U347" t="s">
        <v>1121</v>
      </c>
      <c r="V347" t="s">
        <v>742</v>
      </c>
      <c r="W347" t="s">
        <v>1037</v>
      </c>
      <c r="X347" t="s">
        <v>82</v>
      </c>
      <c r="Y347" t="s">
        <v>83</v>
      </c>
    </row>
    <row r="348" spans="1:25" x14ac:dyDescent="0.25">
      <c r="A348" t="s">
        <v>1122</v>
      </c>
      <c r="B348">
        <v>2</v>
      </c>
      <c r="C348">
        <v>201</v>
      </c>
      <c r="D348">
        <v>-179000</v>
      </c>
      <c r="E348">
        <v>-78732.42</v>
      </c>
      <c r="F348" t="s">
        <v>1123</v>
      </c>
      <c r="G348" t="s">
        <v>98</v>
      </c>
      <c r="H348">
        <v>7</v>
      </c>
      <c r="I348">
        <v>105</v>
      </c>
      <c r="J348">
        <v>-179000</v>
      </c>
      <c r="K348">
        <v>0</v>
      </c>
      <c r="L348">
        <v>500</v>
      </c>
      <c r="M348">
        <v>0</v>
      </c>
      <c r="N348" t="s">
        <v>79</v>
      </c>
      <c r="O348" s="7">
        <v>44927</v>
      </c>
      <c r="P348" s="7">
        <v>44985</v>
      </c>
      <c r="Q348" s="7">
        <v>45012</v>
      </c>
      <c r="R348">
        <v>-100267.58</v>
      </c>
      <c r="S348">
        <v>0</v>
      </c>
      <c r="T348" t="s">
        <v>1124</v>
      </c>
      <c r="U348" t="s">
        <v>1125</v>
      </c>
      <c r="V348" t="s">
        <v>744</v>
      </c>
      <c r="W348" t="s">
        <v>1037</v>
      </c>
      <c r="X348" t="s">
        <v>82</v>
      </c>
      <c r="Y348" t="s">
        <v>83</v>
      </c>
    </row>
    <row r="349" spans="1:25" x14ac:dyDescent="0.25">
      <c r="A349" t="s">
        <v>1126</v>
      </c>
      <c r="B349">
        <v>2</v>
      </c>
      <c r="C349">
        <v>201</v>
      </c>
      <c r="D349">
        <v>-34000</v>
      </c>
      <c r="E349">
        <v>-3956.41</v>
      </c>
      <c r="F349" t="s">
        <v>746</v>
      </c>
      <c r="G349" t="s">
        <v>78</v>
      </c>
      <c r="H349">
        <v>6</v>
      </c>
      <c r="I349">
        <v>0</v>
      </c>
      <c r="J349">
        <v>-34000</v>
      </c>
      <c r="K349">
        <v>0</v>
      </c>
      <c r="L349">
        <v>0</v>
      </c>
      <c r="M349">
        <v>0</v>
      </c>
      <c r="N349" t="s">
        <v>79</v>
      </c>
      <c r="O349" s="7">
        <v>44927</v>
      </c>
      <c r="P349" s="7">
        <v>44985</v>
      </c>
      <c r="Q349" s="7">
        <v>45012</v>
      </c>
      <c r="R349">
        <v>-30043.59</v>
      </c>
      <c r="S349">
        <v>0</v>
      </c>
      <c r="T349" t="s">
        <v>1127</v>
      </c>
      <c r="U349" t="s">
        <v>1128</v>
      </c>
      <c r="V349" t="s">
        <v>747</v>
      </c>
      <c r="W349" t="s">
        <v>1037</v>
      </c>
      <c r="X349" t="s">
        <v>82</v>
      </c>
      <c r="Y349" t="s">
        <v>83</v>
      </c>
    </row>
    <row r="350" spans="1:25" x14ac:dyDescent="0.25">
      <c r="A350" t="s">
        <v>1129</v>
      </c>
      <c r="B350">
        <v>2</v>
      </c>
      <c r="C350">
        <v>201</v>
      </c>
      <c r="D350">
        <v>-34000</v>
      </c>
      <c r="E350">
        <v>-3956.41</v>
      </c>
      <c r="F350" t="s">
        <v>1130</v>
      </c>
      <c r="G350" t="s">
        <v>98</v>
      </c>
      <c r="H350">
        <v>7</v>
      </c>
      <c r="I350">
        <v>105</v>
      </c>
      <c r="J350">
        <v>-34000</v>
      </c>
      <c r="K350">
        <v>0</v>
      </c>
      <c r="L350">
        <v>500</v>
      </c>
      <c r="M350">
        <v>0</v>
      </c>
      <c r="N350" t="s">
        <v>79</v>
      </c>
      <c r="O350" s="7">
        <v>44927</v>
      </c>
      <c r="P350" s="7">
        <v>44985</v>
      </c>
      <c r="Q350" s="7">
        <v>45012</v>
      </c>
      <c r="R350">
        <v>-30043.59</v>
      </c>
      <c r="S350">
        <v>0</v>
      </c>
      <c r="T350" t="s">
        <v>1131</v>
      </c>
      <c r="U350" t="s">
        <v>1132</v>
      </c>
      <c r="V350" t="s">
        <v>749</v>
      </c>
      <c r="W350" t="s">
        <v>1037</v>
      </c>
      <c r="X350" t="s">
        <v>82</v>
      </c>
      <c r="Y350" t="s">
        <v>83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CC46-B300-46F0-8224-B2C61BA2C5B6}">
  <dimension ref="A1:AI985"/>
  <sheetViews>
    <sheetView workbookViewId="0">
      <selection activeCell="O964" sqref="O964"/>
    </sheetView>
  </sheetViews>
  <sheetFormatPr defaultRowHeight="15" x14ac:dyDescent="0.25"/>
  <cols>
    <col min="2" max="2" width="11.42578125" customWidth="1"/>
    <col min="4" max="4" width="12.28515625" customWidth="1"/>
    <col min="5" max="5" width="11.5703125" customWidth="1"/>
    <col min="6" max="6" width="10" customWidth="1"/>
    <col min="7" max="7" width="11.85546875" customWidth="1"/>
    <col min="8" max="8" width="16.42578125" customWidth="1"/>
    <col min="9" max="9" width="23.140625" customWidth="1"/>
    <col min="10" max="10" width="21.7109375" customWidth="1"/>
    <col min="11" max="11" width="17.7109375" customWidth="1"/>
    <col min="12" max="12" width="23.140625" customWidth="1"/>
    <col min="13" max="13" width="18.28515625" customWidth="1"/>
    <col min="14" max="14" width="19.28515625" customWidth="1"/>
    <col min="15" max="15" width="17" customWidth="1"/>
    <col min="16" max="16" width="12.85546875" customWidth="1"/>
    <col min="17" max="17" width="16" customWidth="1"/>
    <col min="18" max="18" width="19.140625" customWidth="1"/>
    <col min="19" max="19" width="20.5703125" customWidth="1"/>
    <col min="20" max="20" width="14.85546875" customWidth="1"/>
    <col min="21" max="21" width="14.28515625" customWidth="1"/>
    <col min="22" max="22" width="17.42578125" customWidth="1"/>
    <col min="23" max="23" width="33.85546875" customWidth="1"/>
    <col min="24" max="24" width="15.5703125" customWidth="1"/>
    <col min="26" max="26" width="13.28515625" customWidth="1"/>
    <col min="27" max="27" width="12" customWidth="1"/>
    <col min="28" max="28" width="14.85546875" customWidth="1"/>
    <col min="29" max="29" width="20.140625" customWidth="1"/>
    <col min="30" max="30" width="18.42578125" customWidth="1"/>
    <col min="31" max="31" width="22.28515625" customWidth="1"/>
    <col min="32" max="32" width="23.7109375" customWidth="1"/>
    <col min="33" max="33" width="21.7109375" customWidth="1"/>
    <col min="34" max="34" width="19.42578125" customWidth="1"/>
    <col min="35" max="35" width="11.140625" customWidth="1"/>
  </cols>
  <sheetData>
    <row r="1" spans="1:35" x14ac:dyDescent="0.25">
      <c r="A1" s="8" t="s">
        <v>52</v>
      </c>
      <c r="B1" s="8" t="s">
        <v>53</v>
      </c>
      <c r="C1" s="8" t="s">
        <v>1174</v>
      </c>
      <c r="D1" s="8" t="s">
        <v>1175</v>
      </c>
      <c r="E1" s="8" t="s">
        <v>1176</v>
      </c>
      <c r="F1" s="8" t="s">
        <v>1177</v>
      </c>
      <c r="G1" s="8" t="s">
        <v>1178</v>
      </c>
      <c r="H1" s="8" t="s">
        <v>1179</v>
      </c>
      <c r="I1" s="8" t="s">
        <v>1180</v>
      </c>
      <c r="J1" s="8" t="s">
        <v>1181</v>
      </c>
      <c r="K1" s="8" t="s">
        <v>1182</v>
      </c>
      <c r="L1" s="8" t="s">
        <v>1183</v>
      </c>
      <c r="M1" s="8" t="s">
        <v>1184</v>
      </c>
      <c r="N1" s="8" t="s">
        <v>1185</v>
      </c>
      <c r="O1" s="8" t="s">
        <v>1186</v>
      </c>
      <c r="P1" s="8" t="s">
        <v>1187</v>
      </c>
      <c r="Q1" s="8" t="s">
        <v>1188</v>
      </c>
      <c r="R1" s="8" t="s">
        <v>1189</v>
      </c>
      <c r="S1" s="8" t="s">
        <v>1190</v>
      </c>
      <c r="T1" s="8" t="s">
        <v>1191</v>
      </c>
      <c r="U1" s="8" t="s">
        <v>1192</v>
      </c>
      <c r="V1" s="8" t="s">
        <v>1193</v>
      </c>
      <c r="W1" s="8" t="s">
        <v>61</v>
      </c>
      <c r="X1" s="8" t="s">
        <v>62</v>
      </c>
      <c r="Y1" s="8" t="s">
        <v>64</v>
      </c>
      <c r="Z1" s="8" t="s">
        <v>65</v>
      </c>
      <c r="AA1" s="8" t="s">
        <v>66</v>
      </c>
      <c r="AB1" s="8" t="s">
        <v>67</v>
      </c>
      <c r="AC1" s="8" t="s">
        <v>1194</v>
      </c>
      <c r="AD1" s="8" t="s">
        <v>1195</v>
      </c>
      <c r="AE1" s="8" t="s">
        <v>1196</v>
      </c>
      <c r="AF1" s="8" t="s">
        <v>1197</v>
      </c>
      <c r="AG1" s="8" t="s">
        <v>1198</v>
      </c>
      <c r="AH1" s="8" t="s">
        <v>1199</v>
      </c>
      <c r="AI1" s="8" t="s">
        <v>75</v>
      </c>
    </row>
    <row r="2" spans="1:35" hidden="1" x14ac:dyDescent="0.25">
      <c r="A2">
        <v>2</v>
      </c>
      <c r="B2">
        <v>201</v>
      </c>
      <c r="C2">
        <v>4</v>
      </c>
      <c r="D2">
        <v>122</v>
      </c>
      <c r="E2">
        <v>1</v>
      </c>
      <c r="F2">
        <v>2078</v>
      </c>
      <c r="G2" t="s">
        <v>1200</v>
      </c>
      <c r="H2">
        <v>1000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500</v>
      </c>
      <c r="Y2" t="s">
        <v>79</v>
      </c>
      <c r="Z2" s="7">
        <v>44927</v>
      </c>
      <c r="AA2" s="7">
        <v>44985</v>
      </c>
      <c r="AB2" s="7">
        <v>45012</v>
      </c>
      <c r="AC2">
        <v>1000</v>
      </c>
      <c r="AD2">
        <v>0</v>
      </c>
      <c r="AE2">
        <v>1000</v>
      </c>
      <c r="AF2">
        <v>0</v>
      </c>
      <c r="AG2">
        <v>0</v>
      </c>
      <c r="AH2">
        <v>0</v>
      </c>
      <c r="AI2" t="s">
        <v>83</v>
      </c>
    </row>
    <row r="3" spans="1:35" hidden="1" x14ac:dyDescent="0.25">
      <c r="A3">
        <v>2</v>
      </c>
      <c r="B3">
        <v>201</v>
      </c>
      <c r="C3">
        <v>4</v>
      </c>
      <c r="D3">
        <v>122</v>
      </c>
      <c r="E3">
        <v>1</v>
      </c>
      <c r="F3">
        <v>2078</v>
      </c>
      <c r="G3" t="s">
        <v>1201</v>
      </c>
      <c r="H3">
        <v>440</v>
      </c>
      <c r="I3">
        <v>0</v>
      </c>
      <c r="J3">
        <v>70000</v>
      </c>
      <c r="K3">
        <v>0</v>
      </c>
      <c r="L3">
        <v>0</v>
      </c>
      <c r="M3">
        <v>0</v>
      </c>
      <c r="N3">
        <v>69027.19</v>
      </c>
      <c r="O3">
        <v>69027.19</v>
      </c>
      <c r="P3">
        <v>69027.19</v>
      </c>
      <c r="Q3">
        <v>0</v>
      </c>
      <c r="R3">
        <v>0</v>
      </c>
      <c r="S3">
        <v>440</v>
      </c>
      <c r="T3">
        <v>0</v>
      </c>
      <c r="U3">
        <v>0</v>
      </c>
      <c r="V3">
        <v>0</v>
      </c>
      <c r="W3">
        <v>0</v>
      </c>
      <c r="X3">
        <v>500</v>
      </c>
      <c r="Y3" t="s">
        <v>79</v>
      </c>
      <c r="Z3" s="7">
        <v>44927</v>
      </c>
      <c r="AA3" s="7">
        <v>44985</v>
      </c>
      <c r="AB3" s="7">
        <v>45012</v>
      </c>
      <c r="AC3">
        <v>70440</v>
      </c>
      <c r="AD3">
        <v>70000</v>
      </c>
      <c r="AE3">
        <v>1412.81</v>
      </c>
      <c r="AF3">
        <v>0</v>
      </c>
      <c r="AG3">
        <v>0</v>
      </c>
      <c r="AH3">
        <v>0</v>
      </c>
      <c r="AI3" t="s">
        <v>83</v>
      </c>
    </row>
    <row r="4" spans="1:35" hidden="1" x14ac:dyDescent="0.25">
      <c r="A4">
        <v>2</v>
      </c>
      <c r="B4">
        <v>201</v>
      </c>
      <c r="C4">
        <v>4</v>
      </c>
      <c r="D4">
        <v>122</v>
      </c>
      <c r="E4">
        <v>1</v>
      </c>
      <c r="F4">
        <v>2078</v>
      </c>
      <c r="G4" t="s">
        <v>1202</v>
      </c>
      <c r="H4">
        <v>80000</v>
      </c>
      <c r="I4">
        <v>0</v>
      </c>
      <c r="J4">
        <v>0</v>
      </c>
      <c r="K4">
        <v>0</v>
      </c>
      <c r="L4">
        <v>0</v>
      </c>
      <c r="M4">
        <v>0</v>
      </c>
      <c r="N4">
        <v>14252.74</v>
      </c>
      <c r="O4">
        <v>14252.74</v>
      </c>
      <c r="P4">
        <v>6720.84</v>
      </c>
      <c r="Q4">
        <v>0</v>
      </c>
      <c r="R4">
        <v>0</v>
      </c>
      <c r="S4">
        <v>80000</v>
      </c>
      <c r="T4">
        <v>0</v>
      </c>
      <c r="U4">
        <v>0</v>
      </c>
      <c r="V4">
        <v>0</v>
      </c>
      <c r="W4">
        <v>0</v>
      </c>
      <c r="X4">
        <v>500</v>
      </c>
      <c r="Y4" t="s">
        <v>79</v>
      </c>
      <c r="Z4" s="7">
        <v>44927</v>
      </c>
      <c r="AA4" s="7">
        <v>44985</v>
      </c>
      <c r="AB4" s="7">
        <v>45012</v>
      </c>
      <c r="AC4">
        <v>80000</v>
      </c>
      <c r="AD4">
        <v>0</v>
      </c>
      <c r="AE4">
        <v>65747.259999999995</v>
      </c>
      <c r="AF4">
        <v>0</v>
      </c>
      <c r="AG4">
        <v>7531.9</v>
      </c>
      <c r="AH4">
        <v>7531.9</v>
      </c>
      <c r="AI4" t="s">
        <v>83</v>
      </c>
    </row>
    <row r="5" spans="1:35" hidden="1" x14ac:dyDescent="0.25">
      <c r="A5">
        <v>2</v>
      </c>
      <c r="B5">
        <v>201</v>
      </c>
      <c r="C5">
        <v>4</v>
      </c>
      <c r="D5">
        <v>122</v>
      </c>
      <c r="E5">
        <v>1</v>
      </c>
      <c r="F5">
        <v>2078</v>
      </c>
      <c r="G5" t="s">
        <v>1203</v>
      </c>
      <c r="H5">
        <v>1000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500</v>
      </c>
      <c r="Y5" t="s">
        <v>79</v>
      </c>
      <c r="Z5" s="7">
        <v>44927</v>
      </c>
      <c r="AA5" s="7">
        <v>44985</v>
      </c>
      <c r="AB5" s="7">
        <v>45012</v>
      </c>
      <c r="AC5">
        <v>1000</v>
      </c>
      <c r="AD5">
        <v>0</v>
      </c>
      <c r="AE5">
        <v>1000</v>
      </c>
      <c r="AF5">
        <v>0</v>
      </c>
      <c r="AG5">
        <v>0</v>
      </c>
      <c r="AH5">
        <v>0</v>
      </c>
      <c r="AI5" t="s">
        <v>83</v>
      </c>
    </row>
    <row r="6" spans="1:35" hidden="1" x14ac:dyDescent="0.25">
      <c r="A6">
        <v>2</v>
      </c>
      <c r="B6">
        <v>201</v>
      </c>
      <c r="C6">
        <v>4</v>
      </c>
      <c r="D6">
        <v>122</v>
      </c>
      <c r="E6">
        <v>1</v>
      </c>
      <c r="F6">
        <v>2078</v>
      </c>
      <c r="G6" t="s">
        <v>1204</v>
      </c>
      <c r="H6">
        <v>13000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500</v>
      </c>
      <c r="Y6" t="s">
        <v>79</v>
      </c>
      <c r="Z6" s="7">
        <v>44927</v>
      </c>
      <c r="AA6" s="7">
        <v>44985</v>
      </c>
      <c r="AB6" s="7">
        <v>45012</v>
      </c>
      <c r="AC6">
        <v>13000</v>
      </c>
      <c r="AD6">
        <v>0</v>
      </c>
      <c r="AE6">
        <v>13000</v>
      </c>
      <c r="AF6">
        <v>0</v>
      </c>
      <c r="AG6">
        <v>0</v>
      </c>
      <c r="AH6">
        <v>0</v>
      </c>
      <c r="AI6" t="s">
        <v>83</v>
      </c>
    </row>
    <row r="7" spans="1:35" hidden="1" x14ac:dyDescent="0.25">
      <c r="A7">
        <v>2</v>
      </c>
      <c r="B7">
        <v>201</v>
      </c>
      <c r="C7">
        <v>4</v>
      </c>
      <c r="D7">
        <v>122</v>
      </c>
      <c r="E7">
        <v>1</v>
      </c>
      <c r="F7">
        <v>2078</v>
      </c>
      <c r="G7" t="s">
        <v>1205</v>
      </c>
      <c r="H7">
        <v>14000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500</v>
      </c>
      <c r="Y7" t="s">
        <v>79</v>
      </c>
      <c r="Z7" s="7">
        <v>44927</v>
      </c>
      <c r="AA7" s="7">
        <v>44985</v>
      </c>
      <c r="AB7" s="7">
        <v>45012</v>
      </c>
      <c r="AC7">
        <v>14000</v>
      </c>
      <c r="AD7">
        <v>0</v>
      </c>
      <c r="AE7">
        <v>14000</v>
      </c>
      <c r="AF7">
        <v>0</v>
      </c>
      <c r="AG7">
        <v>0</v>
      </c>
      <c r="AH7">
        <v>0</v>
      </c>
      <c r="AI7" t="s">
        <v>83</v>
      </c>
    </row>
    <row r="8" spans="1:35" hidden="1" x14ac:dyDescent="0.25">
      <c r="A8">
        <v>2</v>
      </c>
      <c r="B8">
        <v>201</v>
      </c>
      <c r="C8">
        <v>4</v>
      </c>
      <c r="D8">
        <v>122</v>
      </c>
      <c r="E8">
        <v>1</v>
      </c>
      <c r="F8">
        <v>2078</v>
      </c>
      <c r="G8" t="s">
        <v>1206</v>
      </c>
      <c r="H8">
        <v>1000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500</v>
      </c>
      <c r="Y8" t="s">
        <v>79</v>
      </c>
      <c r="Z8" s="7">
        <v>44927</v>
      </c>
      <c r="AA8" s="7">
        <v>44985</v>
      </c>
      <c r="AB8" s="7">
        <v>45012</v>
      </c>
      <c r="AC8">
        <v>1000</v>
      </c>
      <c r="AD8">
        <v>0</v>
      </c>
      <c r="AE8">
        <v>1000</v>
      </c>
      <c r="AF8">
        <v>0</v>
      </c>
      <c r="AG8">
        <v>0</v>
      </c>
      <c r="AH8">
        <v>0</v>
      </c>
      <c r="AI8" t="s">
        <v>83</v>
      </c>
    </row>
    <row r="9" spans="1:35" hidden="1" x14ac:dyDescent="0.25">
      <c r="A9">
        <v>2</v>
      </c>
      <c r="B9">
        <v>201</v>
      </c>
      <c r="C9">
        <v>4</v>
      </c>
      <c r="D9">
        <v>122</v>
      </c>
      <c r="E9">
        <v>1</v>
      </c>
      <c r="F9">
        <v>2078</v>
      </c>
      <c r="G9" t="s">
        <v>1207</v>
      </c>
      <c r="H9">
        <v>11000</v>
      </c>
      <c r="I9">
        <v>0</v>
      </c>
      <c r="J9">
        <v>0</v>
      </c>
      <c r="K9">
        <v>0</v>
      </c>
      <c r="L9">
        <v>0</v>
      </c>
      <c r="M9">
        <v>0</v>
      </c>
      <c r="N9">
        <v>233.12</v>
      </c>
      <c r="O9">
        <v>233.12</v>
      </c>
      <c r="P9">
        <v>233.12</v>
      </c>
      <c r="Q9">
        <v>0</v>
      </c>
      <c r="R9">
        <v>0</v>
      </c>
      <c r="S9">
        <v>11000</v>
      </c>
      <c r="T9">
        <v>0</v>
      </c>
      <c r="U9">
        <v>0</v>
      </c>
      <c r="V9">
        <v>0</v>
      </c>
      <c r="W9">
        <v>0</v>
      </c>
      <c r="X9">
        <v>500</v>
      </c>
      <c r="Y9" t="s">
        <v>79</v>
      </c>
      <c r="Z9" s="7">
        <v>44927</v>
      </c>
      <c r="AA9" s="7">
        <v>44985</v>
      </c>
      <c r="AB9" s="7">
        <v>45012</v>
      </c>
      <c r="AC9">
        <v>11000</v>
      </c>
      <c r="AD9">
        <v>0</v>
      </c>
      <c r="AE9">
        <v>10766.88</v>
      </c>
      <c r="AF9">
        <v>0</v>
      </c>
      <c r="AG9">
        <v>0</v>
      </c>
      <c r="AH9">
        <v>0</v>
      </c>
      <c r="AI9" t="s">
        <v>83</v>
      </c>
    </row>
    <row r="10" spans="1:35" hidden="1" x14ac:dyDescent="0.25">
      <c r="A10">
        <v>2</v>
      </c>
      <c r="B10">
        <v>201</v>
      </c>
      <c r="C10">
        <v>4</v>
      </c>
      <c r="D10">
        <v>122</v>
      </c>
      <c r="E10">
        <v>1</v>
      </c>
      <c r="F10">
        <v>2078</v>
      </c>
      <c r="G10" t="s">
        <v>1208</v>
      </c>
      <c r="H10">
        <v>6000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500</v>
      </c>
      <c r="Y10" t="s">
        <v>79</v>
      </c>
      <c r="Z10" s="7">
        <v>44927</v>
      </c>
      <c r="AA10" s="7">
        <v>44985</v>
      </c>
      <c r="AB10" s="7">
        <v>45012</v>
      </c>
      <c r="AC10">
        <v>6000</v>
      </c>
      <c r="AD10">
        <v>0</v>
      </c>
      <c r="AE10">
        <v>6000</v>
      </c>
      <c r="AF10">
        <v>0</v>
      </c>
      <c r="AG10">
        <v>0</v>
      </c>
      <c r="AH10">
        <v>0</v>
      </c>
      <c r="AI10" t="s">
        <v>83</v>
      </c>
    </row>
    <row r="11" spans="1:35" hidden="1" x14ac:dyDescent="0.25">
      <c r="A11">
        <v>2</v>
      </c>
      <c r="B11">
        <v>201</v>
      </c>
      <c r="C11">
        <v>4</v>
      </c>
      <c r="D11">
        <v>122</v>
      </c>
      <c r="E11">
        <v>1</v>
      </c>
      <c r="F11">
        <v>2078</v>
      </c>
      <c r="G11" t="s">
        <v>1209</v>
      </c>
      <c r="H11">
        <v>500</v>
      </c>
      <c r="I11">
        <v>0</v>
      </c>
      <c r="J11">
        <v>0</v>
      </c>
      <c r="K11">
        <v>0</v>
      </c>
      <c r="L11">
        <v>0</v>
      </c>
      <c r="M11">
        <v>100</v>
      </c>
      <c r="N11">
        <v>0</v>
      </c>
      <c r="O11">
        <v>0</v>
      </c>
      <c r="P11">
        <v>0</v>
      </c>
      <c r="Q11">
        <v>0</v>
      </c>
      <c r="R11">
        <v>0</v>
      </c>
      <c r="S11">
        <v>500</v>
      </c>
      <c r="T11">
        <v>0</v>
      </c>
      <c r="U11">
        <v>0</v>
      </c>
      <c r="V11">
        <v>0</v>
      </c>
      <c r="W11">
        <v>0</v>
      </c>
      <c r="X11">
        <v>500</v>
      </c>
      <c r="Y11" t="s">
        <v>79</v>
      </c>
      <c r="Z11" s="7">
        <v>44927</v>
      </c>
      <c r="AA11" s="7">
        <v>44985</v>
      </c>
      <c r="AB11" s="7">
        <v>45012</v>
      </c>
      <c r="AC11">
        <v>400</v>
      </c>
      <c r="AD11">
        <v>-100</v>
      </c>
      <c r="AE11">
        <v>400</v>
      </c>
      <c r="AF11">
        <v>0</v>
      </c>
      <c r="AG11">
        <v>0</v>
      </c>
      <c r="AH11">
        <v>0</v>
      </c>
      <c r="AI11" t="s">
        <v>83</v>
      </c>
    </row>
    <row r="12" spans="1:35" hidden="1" x14ac:dyDescent="0.25">
      <c r="A12">
        <v>2</v>
      </c>
      <c r="B12">
        <v>201</v>
      </c>
      <c r="C12">
        <v>4</v>
      </c>
      <c r="D12">
        <v>122</v>
      </c>
      <c r="E12">
        <v>1</v>
      </c>
      <c r="F12">
        <v>2078</v>
      </c>
      <c r="G12" t="s">
        <v>1210</v>
      </c>
      <c r="H12">
        <v>4000</v>
      </c>
      <c r="I12">
        <v>0</v>
      </c>
      <c r="J12">
        <v>0</v>
      </c>
      <c r="K12">
        <v>0</v>
      </c>
      <c r="L12">
        <v>0</v>
      </c>
      <c r="M12">
        <v>0</v>
      </c>
      <c r="N12">
        <v>2040</v>
      </c>
      <c r="O12">
        <v>2040</v>
      </c>
      <c r="P12">
        <v>2040</v>
      </c>
      <c r="Q12">
        <v>0</v>
      </c>
      <c r="R12">
        <v>0</v>
      </c>
      <c r="S12">
        <v>4000</v>
      </c>
      <c r="T12">
        <v>0</v>
      </c>
      <c r="U12">
        <v>0</v>
      </c>
      <c r="V12">
        <v>0</v>
      </c>
      <c r="W12">
        <v>0</v>
      </c>
      <c r="X12">
        <v>500</v>
      </c>
      <c r="Y12" t="s">
        <v>79</v>
      </c>
      <c r="Z12" s="7">
        <v>44927</v>
      </c>
      <c r="AA12" s="7">
        <v>44985</v>
      </c>
      <c r="AB12" s="7">
        <v>45012</v>
      </c>
      <c r="AC12">
        <v>4000</v>
      </c>
      <c r="AD12">
        <v>0</v>
      </c>
      <c r="AE12">
        <v>1960</v>
      </c>
      <c r="AF12">
        <v>0</v>
      </c>
      <c r="AG12">
        <v>0</v>
      </c>
      <c r="AH12">
        <v>0</v>
      </c>
      <c r="AI12" t="s">
        <v>83</v>
      </c>
    </row>
    <row r="13" spans="1:35" hidden="1" x14ac:dyDescent="0.25">
      <c r="A13">
        <v>2</v>
      </c>
      <c r="B13">
        <v>201</v>
      </c>
      <c r="C13">
        <v>4</v>
      </c>
      <c r="D13">
        <v>122</v>
      </c>
      <c r="E13">
        <v>1</v>
      </c>
      <c r="F13">
        <v>2078</v>
      </c>
      <c r="G13" t="s">
        <v>1211</v>
      </c>
      <c r="H13">
        <v>500</v>
      </c>
      <c r="I13">
        <v>0</v>
      </c>
      <c r="J13">
        <v>0</v>
      </c>
      <c r="K13">
        <v>0</v>
      </c>
      <c r="L13">
        <v>0</v>
      </c>
      <c r="M13">
        <v>0</v>
      </c>
      <c r="N13">
        <v>235</v>
      </c>
      <c r="O13">
        <v>0</v>
      </c>
      <c r="P13">
        <v>0</v>
      </c>
      <c r="Q13">
        <v>0</v>
      </c>
      <c r="R13">
        <v>0</v>
      </c>
      <c r="S13">
        <v>500</v>
      </c>
      <c r="T13">
        <v>0</v>
      </c>
      <c r="U13">
        <v>0</v>
      </c>
      <c r="V13">
        <v>0</v>
      </c>
      <c r="W13">
        <v>0</v>
      </c>
      <c r="X13">
        <v>500</v>
      </c>
      <c r="Y13" t="s">
        <v>79</v>
      </c>
      <c r="Z13" s="7">
        <v>44927</v>
      </c>
      <c r="AA13" s="7">
        <v>44985</v>
      </c>
      <c r="AB13" s="7">
        <v>45012</v>
      </c>
      <c r="AC13">
        <v>500</v>
      </c>
      <c r="AD13">
        <v>0</v>
      </c>
      <c r="AE13">
        <v>265</v>
      </c>
      <c r="AF13">
        <v>235</v>
      </c>
      <c r="AG13">
        <v>235</v>
      </c>
      <c r="AH13">
        <v>0</v>
      </c>
      <c r="AI13" t="s">
        <v>83</v>
      </c>
    </row>
    <row r="14" spans="1:35" hidden="1" x14ac:dyDescent="0.25">
      <c r="A14">
        <v>2</v>
      </c>
      <c r="B14">
        <v>201</v>
      </c>
      <c r="C14">
        <v>4</v>
      </c>
      <c r="D14">
        <v>122</v>
      </c>
      <c r="E14">
        <v>1</v>
      </c>
      <c r="F14">
        <v>2078</v>
      </c>
      <c r="G14" t="s">
        <v>1212</v>
      </c>
      <c r="H14">
        <v>8000</v>
      </c>
      <c r="I14">
        <v>0</v>
      </c>
      <c r="J14">
        <v>0</v>
      </c>
      <c r="K14">
        <v>0</v>
      </c>
      <c r="L14">
        <v>0</v>
      </c>
      <c r="M14">
        <v>0</v>
      </c>
      <c r="N14">
        <v>987.62</v>
      </c>
      <c r="O14">
        <v>987.62</v>
      </c>
      <c r="P14">
        <v>493.81</v>
      </c>
      <c r="Q14">
        <v>0</v>
      </c>
      <c r="R14">
        <v>0</v>
      </c>
      <c r="S14">
        <v>8000</v>
      </c>
      <c r="T14">
        <v>0</v>
      </c>
      <c r="U14">
        <v>0</v>
      </c>
      <c r="V14">
        <v>0</v>
      </c>
      <c r="W14">
        <v>0</v>
      </c>
      <c r="X14">
        <v>500</v>
      </c>
      <c r="Y14" t="s">
        <v>79</v>
      </c>
      <c r="Z14" s="7">
        <v>44927</v>
      </c>
      <c r="AA14" s="7">
        <v>44985</v>
      </c>
      <c r="AB14" s="7">
        <v>45012</v>
      </c>
      <c r="AC14">
        <v>8000</v>
      </c>
      <c r="AD14">
        <v>0</v>
      </c>
      <c r="AE14">
        <v>7012.38</v>
      </c>
      <c r="AF14">
        <v>0</v>
      </c>
      <c r="AG14">
        <v>493.81</v>
      </c>
      <c r="AH14">
        <v>493.81</v>
      </c>
      <c r="AI14" t="s">
        <v>83</v>
      </c>
    </row>
    <row r="15" spans="1:35" hidden="1" x14ac:dyDescent="0.25">
      <c r="A15">
        <v>2</v>
      </c>
      <c r="B15">
        <v>201</v>
      </c>
      <c r="C15">
        <v>4</v>
      </c>
      <c r="D15">
        <v>122</v>
      </c>
      <c r="E15">
        <v>1</v>
      </c>
      <c r="F15">
        <v>2078</v>
      </c>
      <c r="G15" t="s">
        <v>1213</v>
      </c>
      <c r="H15">
        <v>3500</v>
      </c>
      <c r="I15">
        <v>0</v>
      </c>
      <c r="J15">
        <v>0</v>
      </c>
      <c r="K15">
        <v>0</v>
      </c>
      <c r="L15">
        <v>0</v>
      </c>
      <c r="M15">
        <v>0</v>
      </c>
      <c r="N15">
        <v>86.4</v>
      </c>
      <c r="O15">
        <v>86.4</v>
      </c>
      <c r="P15">
        <v>86.4</v>
      </c>
      <c r="Q15">
        <v>0</v>
      </c>
      <c r="R15">
        <v>0</v>
      </c>
      <c r="S15">
        <v>3500</v>
      </c>
      <c r="T15">
        <v>0</v>
      </c>
      <c r="U15">
        <v>0</v>
      </c>
      <c r="V15">
        <v>0</v>
      </c>
      <c r="W15">
        <v>0</v>
      </c>
      <c r="X15">
        <v>500</v>
      </c>
      <c r="Y15" t="s">
        <v>79</v>
      </c>
      <c r="Z15" s="7">
        <v>44927</v>
      </c>
      <c r="AA15" s="7">
        <v>44985</v>
      </c>
      <c r="AB15" s="7">
        <v>45012</v>
      </c>
      <c r="AC15">
        <v>3500</v>
      </c>
      <c r="AD15">
        <v>0</v>
      </c>
      <c r="AE15">
        <v>3413.6</v>
      </c>
      <c r="AF15">
        <v>0</v>
      </c>
      <c r="AG15">
        <v>0</v>
      </c>
      <c r="AH15">
        <v>0</v>
      </c>
      <c r="AI15" t="s">
        <v>83</v>
      </c>
    </row>
    <row r="16" spans="1:35" hidden="1" x14ac:dyDescent="0.25">
      <c r="A16">
        <v>2</v>
      </c>
      <c r="B16">
        <v>201</v>
      </c>
      <c r="C16">
        <v>4</v>
      </c>
      <c r="D16">
        <v>122</v>
      </c>
      <c r="E16">
        <v>1</v>
      </c>
      <c r="F16">
        <v>2078</v>
      </c>
      <c r="G16" t="s">
        <v>1214</v>
      </c>
      <c r="H16">
        <v>500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500</v>
      </c>
      <c r="Y16" t="s">
        <v>79</v>
      </c>
      <c r="Z16" s="7">
        <v>44927</v>
      </c>
      <c r="AA16" s="7">
        <v>44985</v>
      </c>
      <c r="AB16" s="7">
        <v>45012</v>
      </c>
      <c r="AC16">
        <v>500</v>
      </c>
      <c r="AD16">
        <v>0</v>
      </c>
      <c r="AE16">
        <v>500</v>
      </c>
      <c r="AF16">
        <v>0</v>
      </c>
      <c r="AG16">
        <v>0</v>
      </c>
      <c r="AH16">
        <v>0</v>
      </c>
      <c r="AI16" t="s">
        <v>83</v>
      </c>
    </row>
    <row r="17" spans="1:35" hidden="1" x14ac:dyDescent="0.25">
      <c r="A17">
        <v>2</v>
      </c>
      <c r="B17">
        <v>201</v>
      </c>
      <c r="C17">
        <v>4</v>
      </c>
      <c r="D17">
        <v>122</v>
      </c>
      <c r="E17">
        <v>1</v>
      </c>
      <c r="F17">
        <v>2078</v>
      </c>
      <c r="G17" t="s">
        <v>1215</v>
      </c>
      <c r="H17">
        <v>500</v>
      </c>
      <c r="I17">
        <v>0</v>
      </c>
      <c r="J17">
        <v>100</v>
      </c>
      <c r="K17">
        <v>0</v>
      </c>
      <c r="L17">
        <v>0</v>
      </c>
      <c r="M17">
        <v>0</v>
      </c>
      <c r="N17">
        <v>440</v>
      </c>
      <c r="O17">
        <v>0</v>
      </c>
      <c r="P17">
        <v>0</v>
      </c>
      <c r="Q17">
        <v>0</v>
      </c>
      <c r="R17">
        <v>0</v>
      </c>
      <c r="S17">
        <v>500</v>
      </c>
      <c r="T17">
        <v>0</v>
      </c>
      <c r="U17">
        <v>0</v>
      </c>
      <c r="V17">
        <v>0</v>
      </c>
      <c r="W17">
        <v>0</v>
      </c>
      <c r="X17">
        <v>500</v>
      </c>
      <c r="Y17" t="s">
        <v>79</v>
      </c>
      <c r="Z17" s="7">
        <v>44927</v>
      </c>
      <c r="AA17" s="7">
        <v>44985</v>
      </c>
      <c r="AB17" s="7">
        <v>45012</v>
      </c>
      <c r="AC17">
        <v>600</v>
      </c>
      <c r="AD17">
        <v>100</v>
      </c>
      <c r="AE17">
        <v>160</v>
      </c>
      <c r="AF17">
        <v>440</v>
      </c>
      <c r="AG17">
        <v>440</v>
      </c>
      <c r="AH17">
        <v>0</v>
      </c>
      <c r="AI17" t="s">
        <v>83</v>
      </c>
    </row>
    <row r="18" spans="1:35" hidden="1" x14ac:dyDescent="0.25">
      <c r="A18">
        <v>2</v>
      </c>
      <c r="B18">
        <v>201</v>
      </c>
      <c r="C18">
        <v>4</v>
      </c>
      <c r="D18">
        <v>122</v>
      </c>
      <c r="E18">
        <v>1</v>
      </c>
      <c r="F18">
        <v>2080</v>
      </c>
      <c r="G18" t="s">
        <v>1216</v>
      </c>
      <c r="H18">
        <v>65220</v>
      </c>
      <c r="I18">
        <v>0</v>
      </c>
      <c r="J18">
        <v>0</v>
      </c>
      <c r="K18">
        <v>0</v>
      </c>
      <c r="L18">
        <v>0</v>
      </c>
      <c r="M18">
        <v>10000</v>
      </c>
      <c r="N18">
        <v>50563.08</v>
      </c>
      <c r="O18">
        <v>5952.64</v>
      </c>
      <c r="P18">
        <v>5952.64</v>
      </c>
      <c r="Q18">
        <v>0</v>
      </c>
      <c r="R18">
        <v>0</v>
      </c>
      <c r="S18">
        <v>65220</v>
      </c>
      <c r="T18">
        <v>0</v>
      </c>
      <c r="U18">
        <v>0</v>
      </c>
      <c r="V18">
        <v>0</v>
      </c>
      <c r="W18">
        <v>0</v>
      </c>
      <c r="X18">
        <v>500</v>
      </c>
      <c r="Y18" t="s">
        <v>79</v>
      </c>
      <c r="Z18" s="7">
        <v>44927</v>
      </c>
      <c r="AA18" s="7">
        <v>44985</v>
      </c>
      <c r="AB18" s="7">
        <v>45012</v>
      </c>
      <c r="AC18">
        <v>55220</v>
      </c>
      <c r="AD18">
        <v>-10000</v>
      </c>
      <c r="AE18">
        <v>4656.92</v>
      </c>
      <c r="AF18">
        <v>44610.44</v>
      </c>
      <c r="AG18">
        <v>44610.44</v>
      </c>
      <c r="AH18">
        <v>0</v>
      </c>
      <c r="AI18" t="s">
        <v>83</v>
      </c>
    </row>
    <row r="19" spans="1:35" hidden="1" x14ac:dyDescent="0.25">
      <c r="A19">
        <v>2</v>
      </c>
      <c r="B19">
        <v>201</v>
      </c>
      <c r="C19">
        <v>4</v>
      </c>
      <c r="D19">
        <v>243</v>
      </c>
      <c r="E19">
        <v>1</v>
      </c>
      <c r="F19">
        <v>2108</v>
      </c>
      <c r="G19" t="s">
        <v>1207</v>
      </c>
      <c r="H19">
        <v>1000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500</v>
      </c>
      <c r="Y19" t="s">
        <v>79</v>
      </c>
      <c r="Z19" s="7">
        <v>44927</v>
      </c>
      <c r="AA19" s="7">
        <v>44985</v>
      </c>
      <c r="AB19" s="7">
        <v>45012</v>
      </c>
      <c r="AC19">
        <v>1000</v>
      </c>
      <c r="AD19">
        <v>0</v>
      </c>
      <c r="AE19">
        <v>1000</v>
      </c>
      <c r="AF19">
        <v>0</v>
      </c>
      <c r="AG19">
        <v>0</v>
      </c>
      <c r="AH19">
        <v>0</v>
      </c>
      <c r="AI19" t="s">
        <v>83</v>
      </c>
    </row>
    <row r="20" spans="1:35" hidden="1" x14ac:dyDescent="0.25">
      <c r="A20">
        <v>2</v>
      </c>
      <c r="B20">
        <v>201</v>
      </c>
      <c r="C20">
        <v>4</v>
      </c>
      <c r="D20">
        <v>243</v>
      </c>
      <c r="E20">
        <v>1</v>
      </c>
      <c r="F20">
        <v>2108</v>
      </c>
      <c r="G20" t="s">
        <v>1208</v>
      </c>
      <c r="H20">
        <v>1000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500</v>
      </c>
      <c r="Y20" t="s">
        <v>79</v>
      </c>
      <c r="Z20" s="7">
        <v>44927</v>
      </c>
      <c r="AA20" s="7">
        <v>44985</v>
      </c>
      <c r="AB20" s="7">
        <v>45012</v>
      </c>
      <c r="AC20">
        <v>1000</v>
      </c>
      <c r="AD20">
        <v>0</v>
      </c>
      <c r="AE20">
        <v>1000</v>
      </c>
      <c r="AF20">
        <v>0</v>
      </c>
      <c r="AG20">
        <v>0</v>
      </c>
      <c r="AH20">
        <v>0</v>
      </c>
      <c r="AI20" t="s">
        <v>83</v>
      </c>
    </row>
    <row r="21" spans="1:35" hidden="1" x14ac:dyDescent="0.25">
      <c r="A21">
        <v>2</v>
      </c>
      <c r="B21">
        <v>201</v>
      </c>
      <c r="C21">
        <v>4</v>
      </c>
      <c r="D21">
        <v>243</v>
      </c>
      <c r="E21">
        <v>1</v>
      </c>
      <c r="F21">
        <v>2108</v>
      </c>
      <c r="G21" t="s">
        <v>1209</v>
      </c>
      <c r="H21">
        <v>1000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500</v>
      </c>
      <c r="Y21" t="s">
        <v>79</v>
      </c>
      <c r="Z21" s="7">
        <v>44927</v>
      </c>
      <c r="AA21" s="7">
        <v>44985</v>
      </c>
      <c r="AB21" s="7">
        <v>45012</v>
      </c>
      <c r="AC21">
        <v>1000</v>
      </c>
      <c r="AD21">
        <v>0</v>
      </c>
      <c r="AE21">
        <v>1000</v>
      </c>
      <c r="AF21">
        <v>0</v>
      </c>
      <c r="AG21">
        <v>0</v>
      </c>
      <c r="AH21">
        <v>0</v>
      </c>
      <c r="AI21" t="s">
        <v>83</v>
      </c>
    </row>
    <row r="22" spans="1:35" hidden="1" x14ac:dyDescent="0.25">
      <c r="A22">
        <v>2</v>
      </c>
      <c r="B22">
        <v>201</v>
      </c>
      <c r="C22">
        <v>4</v>
      </c>
      <c r="D22">
        <v>243</v>
      </c>
      <c r="E22">
        <v>1</v>
      </c>
      <c r="F22">
        <v>2108</v>
      </c>
      <c r="G22" t="s">
        <v>1210</v>
      </c>
      <c r="H22">
        <v>1000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500</v>
      </c>
      <c r="Y22" t="s">
        <v>79</v>
      </c>
      <c r="Z22" s="7">
        <v>44927</v>
      </c>
      <c r="AA22" s="7">
        <v>44985</v>
      </c>
      <c r="AB22" s="7">
        <v>45012</v>
      </c>
      <c r="AC22">
        <v>1000</v>
      </c>
      <c r="AD22">
        <v>0</v>
      </c>
      <c r="AE22">
        <v>1000</v>
      </c>
      <c r="AF22">
        <v>0</v>
      </c>
      <c r="AG22">
        <v>0</v>
      </c>
      <c r="AH22">
        <v>0</v>
      </c>
      <c r="AI22" t="s">
        <v>83</v>
      </c>
    </row>
    <row r="23" spans="1:35" hidden="1" x14ac:dyDescent="0.25">
      <c r="A23">
        <v>2</v>
      </c>
      <c r="B23">
        <v>201</v>
      </c>
      <c r="C23">
        <v>4</v>
      </c>
      <c r="D23">
        <v>243</v>
      </c>
      <c r="E23">
        <v>1</v>
      </c>
      <c r="F23">
        <v>2108</v>
      </c>
      <c r="G23" t="s">
        <v>1213</v>
      </c>
      <c r="H23">
        <v>1000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500</v>
      </c>
      <c r="Y23" t="s">
        <v>79</v>
      </c>
      <c r="Z23" s="7">
        <v>44927</v>
      </c>
      <c r="AA23" s="7">
        <v>44985</v>
      </c>
      <c r="AB23" s="7">
        <v>45012</v>
      </c>
      <c r="AC23">
        <v>1000</v>
      </c>
      <c r="AD23">
        <v>0</v>
      </c>
      <c r="AE23">
        <v>1000</v>
      </c>
      <c r="AF23">
        <v>0</v>
      </c>
      <c r="AG23">
        <v>0</v>
      </c>
      <c r="AH23">
        <v>0</v>
      </c>
      <c r="AI23" t="s">
        <v>83</v>
      </c>
    </row>
    <row r="24" spans="1:35" hidden="1" x14ac:dyDescent="0.25">
      <c r="A24">
        <v>2</v>
      </c>
      <c r="B24">
        <v>201</v>
      </c>
      <c r="C24">
        <v>5</v>
      </c>
      <c r="D24">
        <v>122</v>
      </c>
      <c r="E24">
        <v>2</v>
      </c>
      <c r="F24">
        <v>2079</v>
      </c>
      <c r="G24" t="s">
        <v>1201</v>
      </c>
      <c r="H24">
        <v>15000</v>
      </c>
      <c r="I24">
        <v>0</v>
      </c>
      <c r="J24">
        <v>0</v>
      </c>
      <c r="K24">
        <v>0</v>
      </c>
      <c r="L24">
        <v>0</v>
      </c>
      <c r="M24">
        <v>0</v>
      </c>
      <c r="N24">
        <v>2314</v>
      </c>
      <c r="O24">
        <v>2314</v>
      </c>
      <c r="P24">
        <v>2314</v>
      </c>
      <c r="Q24">
        <v>0</v>
      </c>
      <c r="R24">
        <v>0</v>
      </c>
      <c r="S24">
        <v>15000</v>
      </c>
      <c r="T24">
        <v>0</v>
      </c>
      <c r="U24">
        <v>0</v>
      </c>
      <c r="V24">
        <v>0</v>
      </c>
      <c r="W24">
        <v>0</v>
      </c>
      <c r="X24">
        <v>500</v>
      </c>
      <c r="Y24" t="s">
        <v>79</v>
      </c>
      <c r="Z24" s="7">
        <v>44927</v>
      </c>
      <c r="AA24" s="7">
        <v>44985</v>
      </c>
      <c r="AB24" s="7">
        <v>45012</v>
      </c>
      <c r="AC24">
        <v>15000</v>
      </c>
      <c r="AD24">
        <v>0</v>
      </c>
      <c r="AE24">
        <v>12686</v>
      </c>
      <c r="AF24">
        <v>0</v>
      </c>
      <c r="AG24">
        <v>0</v>
      </c>
      <c r="AH24">
        <v>0</v>
      </c>
      <c r="AI24" t="s">
        <v>83</v>
      </c>
    </row>
    <row r="25" spans="1:35" hidden="1" x14ac:dyDescent="0.25">
      <c r="A25">
        <v>2</v>
      </c>
      <c r="B25">
        <v>201</v>
      </c>
      <c r="C25">
        <v>5</v>
      </c>
      <c r="D25">
        <v>122</v>
      </c>
      <c r="E25">
        <v>2</v>
      </c>
      <c r="F25">
        <v>2079</v>
      </c>
      <c r="G25" t="s">
        <v>1207</v>
      </c>
      <c r="H25">
        <v>500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500</v>
      </c>
      <c r="Y25" t="s">
        <v>79</v>
      </c>
      <c r="Z25" s="7">
        <v>44927</v>
      </c>
      <c r="AA25" s="7">
        <v>44985</v>
      </c>
      <c r="AB25" s="7">
        <v>45012</v>
      </c>
      <c r="AC25">
        <v>500</v>
      </c>
      <c r="AD25">
        <v>0</v>
      </c>
      <c r="AE25">
        <v>500</v>
      </c>
      <c r="AF25">
        <v>0</v>
      </c>
      <c r="AG25">
        <v>0</v>
      </c>
      <c r="AH25">
        <v>0</v>
      </c>
      <c r="AI25" t="s">
        <v>83</v>
      </c>
    </row>
    <row r="26" spans="1:35" hidden="1" x14ac:dyDescent="0.25">
      <c r="A26">
        <v>2</v>
      </c>
      <c r="B26">
        <v>201</v>
      </c>
      <c r="C26">
        <v>5</v>
      </c>
      <c r="D26">
        <v>122</v>
      </c>
      <c r="E26">
        <v>2</v>
      </c>
      <c r="F26">
        <v>2079</v>
      </c>
      <c r="G26" t="s">
        <v>1208</v>
      </c>
      <c r="H26">
        <v>500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500</v>
      </c>
      <c r="Y26" t="s">
        <v>79</v>
      </c>
      <c r="Z26" s="7">
        <v>44927</v>
      </c>
      <c r="AA26" s="7">
        <v>44985</v>
      </c>
      <c r="AB26" s="7">
        <v>45012</v>
      </c>
      <c r="AC26">
        <v>500</v>
      </c>
      <c r="AD26">
        <v>0</v>
      </c>
      <c r="AE26">
        <v>500</v>
      </c>
      <c r="AF26">
        <v>0</v>
      </c>
      <c r="AG26">
        <v>0</v>
      </c>
      <c r="AH26">
        <v>0</v>
      </c>
      <c r="AI26" t="s">
        <v>83</v>
      </c>
    </row>
    <row r="27" spans="1:35" hidden="1" x14ac:dyDescent="0.25">
      <c r="A27">
        <v>2</v>
      </c>
      <c r="B27">
        <v>201</v>
      </c>
      <c r="C27">
        <v>5</v>
      </c>
      <c r="D27">
        <v>122</v>
      </c>
      <c r="E27">
        <v>2</v>
      </c>
      <c r="F27">
        <v>2079</v>
      </c>
      <c r="G27" t="s">
        <v>1209</v>
      </c>
      <c r="H27">
        <v>500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500</v>
      </c>
      <c r="Y27" t="s">
        <v>79</v>
      </c>
      <c r="Z27" s="7">
        <v>44927</v>
      </c>
      <c r="AA27" s="7">
        <v>44985</v>
      </c>
      <c r="AB27" s="7">
        <v>45012</v>
      </c>
      <c r="AC27">
        <v>500</v>
      </c>
      <c r="AD27">
        <v>0</v>
      </c>
      <c r="AE27">
        <v>500</v>
      </c>
      <c r="AF27">
        <v>0</v>
      </c>
      <c r="AG27">
        <v>0</v>
      </c>
      <c r="AH27">
        <v>0</v>
      </c>
      <c r="AI27" t="s">
        <v>83</v>
      </c>
    </row>
    <row r="28" spans="1:35" hidden="1" x14ac:dyDescent="0.25">
      <c r="A28">
        <v>2</v>
      </c>
      <c r="B28">
        <v>201</v>
      </c>
      <c r="C28">
        <v>5</v>
      </c>
      <c r="D28">
        <v>122</v>
      </c>
      <c r="E28">
        <v>2</v>
      </c>
      <c r="F28">
        <v>2079</v>
      </c>
      <c r="G28" t="s">
        <v>1210</v>
      </c>
      <c r="H28">
        <v>500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500</v>
      </c>
      <c r="Y28" t="s">
        <v>79</v>
      </c>
      <c r="Z28" s="7">
        <v>44927</v>
      </c>
      <c r="AA28" s="7">
        <v>44985</v>
      </c>
      <c r="AB28" s="7">
        <v>45012</v>
      </c>
      <c r="AC28">
        <v>500</v>
      </c>
      <c r="AD28">
        <v>0</v>
      </c>
      <c r="AE28">
        <v>500</v>
      </c>
      <c r="AF28">
        <v>0</v>
      </c>
      <c r="AG28">
        <v>0</v>
      </c>
      <c r="AH28">
        <v>0</v>
      </c>
      <c r="AI28" t="s">
        <v>83</v>
      </c>
    </row>
    <row r="29" spans="1:35" hidden="1" x14ac:dyDescent="0.25">
      <c r="A29">
        <v>2</v>
      </c>
      <c r="B29">
        <v>201</v>
      </c>
      <c r="C29">
        <v>5</v>
      </c>
      <c r="D29">
        <v>122</v>
      </c>
      <c r="E29">
        <v>2</v>
      </c>
      <c r="F29">
        <v>2079</v>
      </c>
      <c r="G29" t="s">
        <v>1211</v>
      </c>
      <c r="H29">
        <v>500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500</v>
      </c>
      <c r="Y29" t="s">
        <v>79</v>
      </c>
      <c r="Z29" s="7">
        <v>44927</v>
      </c>
      <c r="AA29" s="7">
        <v>44985</v>
      </c>
      <c r="AB29" s="7">
        <v>45012</v>
      </c>
      <c r="AC29">
        <v>500</v>
      </c>
      <c r="AD29">
        <v>0</v>
      </c>
      <c r="AE29">
        <v>500</v>
      </c>
      <c r="AF29">
        <v>0</v>
      </c>
      <c r="AG29">
        <v>0</v>
      </c>
      <c r="AH29">
        <v>0</v>
      </c>
      <c r="AI29" t="s">
        <v>83</v>
      </c>
    </row>
    <row r="30" spans="1:35" hidden="1" x14ac:dyDescent="0.25">
      <c r="A30">
        <v>2</v>
      </c>
      <c r="B30">
        <v>201</v>
      </c>
      <c r="C30">
        <v>5</v>
      </c>
      <c r="D30">
        <v>122</v>
      </c>
      <c r="E30">
        <v>2</v>
      </c>
      <c r="F30">
        <v>2079</v>
      </c>
      <c r="G30" t="s">
        <v>1213</v>
      </c>
      <c r="H30">
        <v>500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500</v>
      </c>
      <c r="Y30" t="s">
        <v>79</v>
      </c>
      <c r="Z30" s="7">
        <v>44927</v>
      </c>
      <c r="AA30" s="7">
        <v>44985</v>
      </c>
      <c r="AB30" s="7">
        <v>45012</v>
      </c>
      <c r="AC30">
        <v>500</v>
      </c>
      <c r="AD30">
        <v>0</v>
      </c>
      <c r="AE30">
        <v>500</v>
      </c>
      <c r="AF30">
        <v>0</v>
      </c>
      <c r="AG30">
        <v>0</v>
      </c>
      <c r="AH30">
        <v>0</v>
      </c>
      <c r="AI30" t="s">
        <v>83</v>
      </c>
    </row>
    <row r="31" spans="1:35" hidden="1" x14ac:dyDescent="0.25">
      <c r="A31">
        <v>2</v>
      </c>
      <c r="B31">
        <v>201</v>
      </c>
      <c r="C31">
        <v>5</v>
      </c>
      <c r="D31">
        <v>122</v>
      </c>
      <c r="E31">
        <v>2</v>
      </c>
      <c r="F31">
        <v>2079</v>
      </c>
      <c r="G31" t="s">
        <v>1214</v>
      </c>
      <c r="H31">
        <v>500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500</v>
      </c>
      <c r="Y31" t="s">
        <v>79</v>
      </c>
      <c r="Z31" s="7">
        <v>44927</v>
      </c>
      <c r="AA31" s="7">
        <v>44985</v>
      </c>
      <c r="AB31" s="7">
        <v>45012</v>
      </c>
      <c r="AC31">
        <v>500</v>
      </c>
      <c r="AD31">
        <v>0</v>
      </c>
      <c r="AE31">
        <v>500</v>
      </c>
      <c r="AF31">
        <v>0</v>
      </c>
      <c r="AG31">
        <v>0</v>
      </c>
      <c r="AH31">
        <v>0</v>
      </c>
      <c r="AI31" t="s">
        <v>83</v>
      </c>
    </row>
    <row r="32" spans="1:35" hidden="1" x14ac:dyDescent="0.25">
      <c r="A32">
        <v>2</v>
      </c>
      <c r="B32">
        <v>201</v>
      </c>
      <c r="C32">
        <v>5</v>
      </c>
      <c r="D32">
        <v>122</v>
      </c>
      <c r="E32">
        <v>2</v>
      </c>
      <c r="F32">
        <v>2079</v>
      </c>
      <c r="G32" t="s">
        <v>1215</v>
      </c>
      <c r="H32">
        <v>500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500</v>
      </c>
      <c r="Y32" t="s">
        <v>79</v>
      </c>
      <c r="Z32" s="7">
        <v>44927</v>
      </c>
      <c r="AA32" s="7">
        <v>44985</v>
      </c>
      <c r="AB32" s="7">
        <v>45012</v>
      </c>
      <c r="AC32">
        <v>500</v>
      </c>
      <c r="AD32">
        <v>0</v>
      </c>
      <c r="AE32">
        <v>500</v>
      </c>
      <c r="AF32">
        <v>0</v>
      </c>
      <c r="AG32">
        <v>0</v>
      </c>
      <c r="AH32">
        <v>0</v>
      </c>
      <c r="AI32" t="s">
        <v>83</v>
      </c>
    </row>
    <row r="33" spans="1:35" hidden="1" x14ac:dyDescent="0.25">
      <c r="A33">
        <v>2</v>
      </c>
      <c r="B33">
        <v>202</v>
      </c>
      <c r="C33">
        <v>8</v>
      </c>
      <c r="D33">
        <v>243</v>
      </c>
      <c r="E33">
        <v>11</v>
      </c>
      <c r="F33">
        <v>34</v>
      </c>
      <c r="G33" t="s">
        <v>1217</v>
      </c>
      <c r="H33">
        <v>0</v>
      </c>
      <c r="I33">
        <v>0</v>
      </c>
      <c r="J33">
        <v>0</v>
      </c>
      <c r="K33">
        <v>127000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759</v>
      </c>
      <c r="Y33" t="s">
        <v>79</v>
      </c>
      <c r="Z33" s="7">
        <v>44927</v>
      </c>
      <c r="AA33" s="7">
        <v>44985</v>
      </c>
      <c r="AB33" s="7">
        <v>45012</v>
      </c>
      <c r="AC33">
        <v>127000</v>
      </c>
      <c r="AD33">
        <v>127000</v>
      </c>
      <c r="AE33">
        <v>127000</v>
      </c>
      <c r="AF33">
        <v>0</v>
      </c>
      <c r="AG33">
        <v>0</v>
      </c>
      <c r="AH33">
        <v>0</v>
      </c>
      <c r="AI33" t="s">
        <v>83</v>
      </c>
    </row>
    <row r="34" spans="1:35" hidden="1" x14ac:dyDescent="0.25">
      <c r="A34">
        <v>2</v>
      </c>
      <c r="B34">
        <v>203</v>
      </c>
      <c r="C34">
        <v>4</v>
      </c>
      <c r="D34">
        <v>122</v>
      </c>
      <c r="E34">
        <v>1</v>
      </c>
      <c r="F34">
        <v>2081</v>
      </c>
      <c r="G34" t="s">
        <v>1200</v>
      </c>
      <c r="H34">
        <v>1000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500</v>
      </c>
      <c r="Y34" t="s">
        <v>79</v>
      </c>
      <c r="Z34" s="7">
        <v>44927</v>
      </c>
      <c r="AA34" s="7">
        <v>44985</v>
      </c>
      <c r="AB34" s="7">
        <v>45012</v>
      </c>
      <c r="AC34">
        <v>1000</v>
      </c>
      <c r="AD34">
        <v>0</v>
      </c>
      <c r="AE34">
        <v>1000</v>
      </c>
      <c r="AF34">
        <v>0</v>
      </c>
      <c r="AG34">
        <v>0</v>
      </c>
      <c r="AH34">
        <v>0</v>
      </c>
      <c r="AI34" t="s">
        <v>83</v>
      </c>
    </row>
    <row r="35" spans="1:35" hidden="1" x14ac:dyDescent="0.25">
      <c r="A35">
        <v>2</v>
      </c>
      <c r="B35">
        <v>203</v>
      </c>
      <c r="C35">
        <v>4</v>
      </c>
      <c r="D35">
        <v>122</v>
      </c>
      <c r="E35">
        <v>1</v>
      </c>
      <c r="F35">
        <v>2081</v>
      </c>
      <c r="G35" t="s">
        <v>1201</v>
      </c>
      <c r="H35">
        <v>200000</v>
      </c>
      <c r="I35">
        <v>0</v>
      </c>
      <c r="J35">
        <v>0</v>
      </c>
      <c r="K35">
        <v>0</v>
      </c>
      <c r="L35">
        <v>0</v>
      </c>
      <c r="M35">
        <v>0</v>
      </c>
      <c r="N35">
        <v>32138.12</v>
      </c>
      <c r="O35">
        <v>32138.12</v>
      </c>
      <c r="P35">
        <v>32138.12</v>
      </c>
      <c r="Q35">
        <v>0</v>
      </c>
      <c r="R35">
        <v>0</v>
      </c>
      <c r="S35">
        <v>200000</v>
      </c>
      <c r="T35">
        <v>0</v>
      </c>
      <c r="U35">
        <v>0</v>
      </c>
      <c r="V35">
        <v>0</v>
      </c>
      <c r="W35">
        <v>0</v>
      </c>
      <c r="X35">
        <v>500</v>
      </c>
      <c r="Y35" t="s">
        <v>79</v>
      </c>
      <c r="Z35" s="7">
        <v>44927</v>
      </c>
      <c r="AA35" s="7">
        <v>44985</v>
      </c>
      <c r="AB35" s="7">
        <v>45012</v>
      </c>
      <c r="AC35">
        <v>200000</v>
      </c>
      <c r="AD35">
        <v>0</v>
      </c>
      <c r="AE35">
        <v>167861.88</v>
      </c>
      <c r="AF35">
        <v>0</v>
      </c>
      <c r="AG35">
        <v>0</v>
      </c>
      <c r="AH35">
        <v>0</v>
      </c>
      <c r="AI35" t="s">
        <v>83</v>
      </c>
    </row>
    <row r="36" spans="1:35" hidden="1" x14ac:dyDescent="0.25">
      <c r="A36">
        <v>2</v>
      </c>
      <c r="B36">
        <v>203</v>
      </c>
      <c r="C36">
        <v>4</v>
      </c>
      <c r="D36">
        <v>122</v>
      </c>
      <c r="E36">
        <v>1</v>
      </c>
      <c r="F36">
        <v>2081</v>
      </c>
      <c r="G36" t="s">
        <v>1202</v>
      </c>
      <c r="H36">
        <v>40000</v>
      </c>
      <c r="I36">
        <v>0</v>
      </c>
      <c r="J36">
        <v>0</v>
      </c>
      <c r="K36">
        <v>0</v>
      </c>
      <c r="L36">
        <v>0</v>
      </c>
      <c r="M36">
        <v>0</v>
      </c>
      <c r="N36">
        <v>6749.01</v>
      </c>
      <c r="O36">
        <v>6749.01</v>
      </c>
      <c r="P36">
        <v>3478.63</v>
      </c>
      <c r="Q36">
        <v>0</v>
      </c>
      <c r="R36">
        <v>0</v>
      </c>
      <c r="S36">
        <v>40000</v>
      </c>
      <c r="T36">
        <v>0</v>
      </c>
      <c r="U36">
        <v>0</v>
      </c>
      <c r="V36">
        <v>0</v>
      </c>
      <c r="W36">
        <v>0</v>
      </c>
      <c r="X36">
        <v>500</v>
      </c>
      <c r="Y36" t="s">
        <v>79</v>
      </c>
      <c r="Z36" s="7">
        <v>44927</v>
      </c>
      <c r="AA36" s="7">
        <v>44985</v>
      </c>
      <c r="AB36" s="7">
        <v>45012</v>
      </c>
      <c r="AC36">
        <v>40000</v>
      </c>
      <c r="AD36">
        <v>0</v>
      </c>
      <c r="AE36">
        <v>33250.99</v>
      </c>
      <c r="AF36">
        <v>0</v>
      </c>
      <c r="AG36">
        <v>3270.38</v>
      </c>
      <c r="AH36">
        <v>3270.38</v>
      </c>
      <c r="AI36" t="s">
        <v>83</v>
      </c>
    </row>
    <row r="37" spans="1:35" hidden="1" x14ac:dyDescent="0.25">
      <c r="A37">
        <v>2</v>
      </c>
      <c r="B37">
        <v>203</v>
      </c>
      <c r="C37">
        <v>4</v>
      </c>
      <c r="D37">
        <v>122</v>
      </c>
      <c r="E37">
        <v>1</v>
      </c>
      <c r="F37">
        <v>2081</v>
      </c>
      <c r="G37" t="s">
        <v>1204</v>
      </c>
      <c r="H37">
        <v>1000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500</v>
      </c>
      <c r="Y37" t="s">
        <v>79</v>
      </c>
      <c r="Z37" s="7">
        <v>44927</v>
      </c>
      <c r="AA37" s="7">
        <v>44985</v>
      </c>
      <c r="AB37" s="7">
        <v>45012</v>
      </c>
      <c r="AC37">
        <v>1000</v>
      </c>
      <c r="AD37">
        <v>0</v>
      </c>
      <c r="AE37">
        <v>1000</v>
      </c>
      <c r="AF37">
        <v>0</v>
      </c>
      <c r="AG37">
        <v>0</v>
      </c>
      <c r="AH37">
        <v>0</v>
      </c>
      <c r="AI37" t="s">
        <v>83</v>
      </c>
    </row>
    <row r="38" spans="1:35" hidden="1" x14ac:dyDescent="0.25">
      <c r="A38">
        <v>2</v>
      </c>
      <c r="B38">
        <v>203</v>
      </c>
      <c r="C38">
        <v>4</v>
      </c>
      <c r="D38">
        <v>122</v>
      </c>
      <c r="E38">
        <v>1</v>
      </c>
      <c r="F38">
        <v>2081</v>
      </c>
      <c r="G38" t="s">
        <v>1206</v>
      </c>
      <c r="H38">
        <v>1000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500</v>
      </c>
      <c r="Y38" t="s">
        <v>79</v>
      </c>
      <c r="Z38" s="7">
        <v>44927</v>
      </c>
      <c r="AA38" s="7">
        <v>44985</v>
      </c>
      <c r="AB38" s="7">
        <v>45012</v>
      </c>
      <c r="AC38">
        <v>1000</v>
      </c>
      <c r="AD38">
        <v>0</v>
      </c>
      <c r="AE38">
        <v>1000</v>
      </c>
      <c r="AF38">
        <v>0</v>
      </c>
      <c r="AG38">
        <v>0</v>
      </c>
      <c r="AH38">
        <v>0</v>
      </c>
      <c r="AI38" t="s">
        <v>83</v>
      </c>
    </row>
    <row r="39" spans="1:35" hidden="1" x14ac:dyDescent="0.25">
      <c r="A39">
        <v>2</v>
      </c>
      <c r="B39">
        <v>203</v>
      </c>
      <c r="C39">
        <v>4</v>
      </c>
      <c r="D39">
        <v>122</v>
      </c>
      <c r="E39">
        <v>1</v>
      </c>
      <c r="F39">
        <v>2081</v>
      </c>
      <c r="G39" t="s">
        <v>1207</v>
      </c>
      <c r="H39">
        <v>3000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500</v>
      </c>
      <c r="Y39" t="s">
        <v>79</v>
      </c>
      <c r="Z39" s="7">
        <v>44927</v>
      </c>
      <c r="AA39" s="7">
        <v>44985</v>
      </c>
      <c r="AB39" s="7">
        <v>45012</v>
      </c>
      <c r="AC39">
        <v>3000</v>
      </c>
      <c r="AD39">
        <v>0</v>
      </c>
      <c r="AE39">
        <v>3000</v>
      </c>
      <c r="AF39">
        <v>0</v>
      </c>
      <c r="AG39">
        <v>0</v>
      </c>
      <c r="AH39">
        <v>0</v>
      </c>
      <c r="AI39" t="s">
        <v>83</v>
      </c>
    </row>
    <row r="40" spans="1:35" hidden="1" x14ac:dyDescent="0.25">
      <c r="A40">
        <v>2</v>
      </c>
      <c r="B40">
        <v>203</v>
      </c>
      <c r="C40">
        <v>4</v>
      </c>
      <c r="D40">
        <v>122</v>
      </c>
      <c r="E40">
        <v>1</v>
      </c>
      <c r="F40">
        <v>2081</v>
      </c>
      <c r="G40" t="s">
        <v>1208</v>
      </c>
      <c r="H40">
        <v>1000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500</v>
      </c>
      <c r="Y40" t="s">
        <v>79</v>
      </c>
      <c r="Z40" s="7">
        <v>44927</v>
      </c>
      <c r="AA40" s="7">
        <v>44985</v>
      </c>
      <c r="AB40" s="7">
        <v>45012</v>
      </c>
      <c r="AC40">
        <v>1000</v>
      </c>
      <c r="AD40">
        <v>0</v>
      </c>
      <c r="AE40">
        <v>1000</v>
      </c>
      <c r="AF40">
        <v>0</v>
      </c>
      <c r="AG40">
        <v>0</v>
      </c>
      <c r="AH40">
        <v>0</v>
      </c>
      <c r="AI40" t="s">
        <v>83</v>
      </c>
    </row>
    <row r="41" spans="1:35" hidden="1" x14ac:dyDescent="0.25">
      <c r="A41">
        <v>2</v>
      </c>
      <c r="B41">
        <v>203</v>
      </c>
      <c r="C41">
        <v>4</v>
      </c>
      <c r="D41">
        <v>122</v>
      </c>
      <c r="E41">
        <v>1</v>
      </c>
      <c r="F41">
        <v>2081</v>
      </c>
      <c r="G41" t="s">
        <v>1218</v>
      </c>
      <c r="H41">
        <v>75500</v>
      </c>
      <c r="I41">
        <v>0</v>
      </c>
      <c r="J41">
        <v>0</v>
      </c>
      <c r="K41">
        <v>0</v>
      </c>
      <c r="L41">
        <v>0</v>
      </c>
      <c r="M41">
        <v>10000</v>
      </c>
      <c r="N41">
        <v>60952.57</v>
      </c>
      <c r="O41">
        <v>7343.94</v>
      </c>
      <c r="P41">
        <v>7343.94</v>
      </c>
      <c r="Q41">
        <v>0</v>
      </c>
      <c r="R41">
        <v>0</v>
      </c>
      <c r="S41">
        <v>75500</v>
      </c>
      <c r="T41">
        <v>0</v>
      </c>
      <c r="U41">
        <v>0</v>
      </c>
      <c r="V41">
        <v>0</v>
      </c>
      <c r="W41">
        <v>0</v>
      </c>
      <c r="X41">
        <v>500</v>
      </c>
      <c r="Y41" t="s">
        <v>79</v>
      </c>
      <c r="Z41" s="7">
        <v>44927</v>
      </c>
      <c r="AA41" s="7">
        <v>44985</v>
      </c>
      <c r="AB41" s="7">
        <v>45012</v>
      </c>
      <c r="AC41">
        <v>65500</v>
      </c>
      <c r="AD41">
        <v>-10000</v>
      </c>
      <c r="AE41">
        <v>4547.43</v>
      </c>
      <c r="AF41">
        <v>53608.63</v>
      </c>
      <c r="AG41">
        <v>53608.63</v>
      </c>
      <c r="AH41">
        <v>0</v>
      </c>
      <c r="AI41" t="s">
        <v>83</v>
      </c>
    </row>
    <row r="42" spans="1:35" hidden="1" x14ac:dyDescent="0.25">
      <c r="A42">
        <v>2</v>
      </c>
      <c r="B42">
        <v>203</v>
      </c>
      <c r="C42">
        <v>4</v>
      </c>
      <c r="D42">
        <v>122</v>
      </c>
      <c r="E42">
        <v>1</v>
      </c>
      <c r="F42">
        <v>2081</v>
      </c>
      <c r="G42" t="s">
        <v>1209</v>
      </c>
      <c r="H42">
        <v>500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500</v>
      </c>
      <c r="Y42" t="s">
        <v>79</v>
      </c>
      <c r="Z42" s="7">
        <v>44927</v>
      </c>
      <c r="AA42" s="7">
        <v>44985</v>
      </c>
      <c r="AB42" s="7">
        <v>45012</v>
      </c>
      <c r="AC42">
        <v>500</v>
      </c>
      <c r="AD42">
        <v>0</v>
      </c>
      <c r="AE42">
        <v>500</v>
      </c>
      <c r="AF42">
        <v>0</v>
      </c>
      <c r="AG42">
        <v>0</v>
      </c>
      <c r="AH42">
        <v>0</v>
      </c>
      <c r="AI42" t="s">
        <v>83</v>
      </c>
    </row>
    <row r="43" spans="1:35" hidden="1" x14ac:dyDescent="0.25">
      <c r="A43">
        <v>2</v>
      </c>
      <c r="B43">
        <v>203</v>
      </c>
      <c r="C43">
        <v>4</v>
      </c>
      <c r="D43">
        <v>122</v>
      </c>
      <c r="E43">
        <v>1</v>
      </c>
      <c r="F43">
        <v>2081</v>
      </c>
      <c r="G43" t="s">
        <v>1210</v>
      </c>
      <c r="H43">
        <v>10500</v>
      </c>
      <c r="I43">
        <v>0</v>
      </c>
      <c r="J43">
        <v>18500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10500</v>
      </c>
      <c r="T43">
        <v>0</v>
      </c>
      <c r="U43">
        <v>0</v>
      </c>
      <c r="V43">
        <v>0</v>
      </c>
      <c r="W43">
        <v>0</v>
      </c>
      <c r="X43">
        <v>500</v>
      </c>
      <c r="Y43" t="s">
        <v>79</v>
      </c>
      <c r="Z43" s="7">
        <v>44927</v>
      </c>
      <c r="AA43" s="7">
        <v>44985</v>
      </c>
      <c r="AB43" s="7">
        <v>45012</v>
      </c>
      <c r="AC43">
        <v>29000</v>
      </c>
      <c r="AD43">
        <v>18500</v>
      </c>
      <c r="AE43">
        <v>29000</v>
      </c>
      <c r="AF43">
        <v>0</v>
      </c>
      <c r="AG43">
        <v>0</v>
      </c>
      <c r="AH43">
        <v>0</v>
      </c>
      <c r="AI43" t="s">
        <v>83</v>
      </c>
    </row>
    <row r="44" spans="1:35" hidden="1" x14ac:dyDescent="0.25">
      <c r="A44">
        <v>2</v>
      </c>
      <c r="B44">
        <v>203</v>
      </c>
      <c r="C44">
        <v>4</v>
      </c>
      <c r="D44">
        <v>122</v>
      </c>
      <c r="E44">
        <v>1</v>
      </c>
      <c r="F44">
        <v>2081</v>
      </c>
      <c r="G44" t="s">
        <v>1211</v>
      </c>
      <c r="H44">
        <v>1500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500</v>
      </c>
      <c r="Y44" t="s">
        <v>79</v>
      </c>
      <c r="Z44" s="7">
        <v>44927</v>
      </c>
      <c r="AA44" s="7">
        <v>44985</v>
      </c>
      <c r="AB44" s="7">
        <v>45012</v>
      </c>
      <c r="AC44">
        <v>1500</v>
      </c>
      <c r="AD44">
        <v>0</v>
      </c>
      <c r="AE44">
        <v>1500</v>
      </c>
      <c r="AF44">
        <v>0</v>
      </c>
      <c r="AG44">
        <v>0</v>
      </c>
      <c r="AH44">
        <v>0</v>
      </c>
      <c r="AI44" t="s">
        <v>83</v>
      </c>
    </row>
    <row r="45" spans="1:35" hidden="1" x14ac:dyDescent="0.25">
      <c r="A45">
        <v>2</v>
      </c>
      <c r="B45">
        <v>203</v>
      </c>
      <c r="C45">
        <v>4</v>
      </c>
      <c r="D45">
        <v>122</v>
      </c>
      <c r="E45">
        <v>1</v>
      </c>
      <c r="F45">
        <v>2081</v>
      </c>
      <c r="G45" t="s">
        <v>1212</v>
      </c>
      <c r="H45">
        <v>18000</v>
      </c>
      <c r="I45">
        <v>0</v>
      </c>
      <c r="J45">
        <v>0</v>
      </c>
      <c r="K45">
        <v>0</v>
      </c>
      <c r="L45">
        <v>0</v>
      </c>
      <c r="M45">
        <v>0</v>
      </c>
      <c r="N45">
        <v>2592.5100000000002</v>
      </c>
      <c r="O45">
        <v>2592.5100000000002</v>
      </c>
      <c r="P45">
        <v>1481.43</v>
      </c>
      <c r="Q45">
        <v>0</v>
      </c>
      <c r="R45">
        <v>0</v>
      </c>
      <c r="S45">
        <v>18000</v>
      </c>
      <c r="T45">
        <v>0</v>
      </c>
      <c r="U45">
        <v>0</v>
      </c>
      <c r="V45">
        <v>0</v>
      </c>
      <c r="W45">
        <v>0</v>
      </c>
      <c r="X45">
        <v>500</v>
      </c>
      <c r="Y45" t="s">
        <v>79</v>
      </c>
      <c r="Z45" s="7">
        <v>44927</v>
      </c>
      <c r="AA45" s="7">
        <v>44985</v>
      </c>
      <c r="AB45" s="7">
        <v>45012</v>
      </c>
      <c r="AC45">
        <v>18000</v>
      </c>
      <c r="AD45">
        <v>0</v>
      </c>
      <c r="AE45">
        <v>15407.49</v>
      </c>
      <c r="AF45">
        <v>0</v>
      </c>
      <c r="AG45">
        <v>1111.08</v>
      </c>
      <c r="AH45">
        <v>1111.08</v>
      </c>
      <c r="AI45" t="s">
        <v>83</v>
      </c>
    </row>
    <row r="46" spans="1:35" hidden="1" x14ac:dyDescent="0.25">
      <c r="A46">
        <v>2</v>
      </c>
      <c r="B46">
        <v>203</v>
      </c>
      <c r="C46">
        <v>4</v>
      </c>
      <c r="D46">
        <v>122</v>
      </c>
      <c r="E46">
        <v>1</v>
      </c>
      <c r="F46">
        <v>2081</v>
      </c>
      <c r="G46" t="s">
        <v>1213</v>
      </c>
      <c r="H46">
        <v>1000</v>
      </c>
      <c r="I46">
        <v>0</v>
      </c>
      <c r="J46">
        <v>0</v>
      </c>
      <c r="K46">
        <v>0</v>
      </c>
      <c r="L46">
        <v>0</v>
      </c>
      <c r="M46">
        <v>0</v>
      </c>
      <c r="N46">
        <v>312.8</v>
      </c>
      <c r="O46">
        <v>312.8</v>
      </c>
      <c r="P46">
        <v>312.8</v>
      </c>
      <c r="Q46">
        <v>0</v>
      </c>
      <c r="R46">
        <v>0</v>
      </c>
      <c r="S46">
        <v>1000</v>
      </c>
      <c r="T46">
        <v>0</v>
      </c>
      <c r="U46">
        <v>0</v>
      </c>
      <c r="V46">
        <v>0</v>
      </c>
      <c r="W46">
        <v>0</v>
      </c>
      <c r="X46">
        <v>500</v>
      </c>
      <c r="Y46" t="s">
        <v>79</v>
      </c>
      <c r="Z46" s="7">
        <v>44927</v>
      </c>
      <c r="AA46" s="7">
        <v>44985</v>
      </c>
      <c r="AB46" s="7">
        <v>45012</v>
      </c>
      <c r="AC46">
        <v>1000</v>
      </c>
      <c r="AD46">
        <v>0</v>
      </c>
      <c r="AE46">
        <v>687.2</v>
      </c>
      <c r="AF46">
        <v>0</v>
      </c>
      <c r="AG46">
        <v>0</v>
      </c>
      <c r="AH46">
        <v>0</v>
      </c>
      <c r="AI46" t="s">
        <v>83</v>
      </c>
    </row>
    <row r="47" spans="1:35" hidden="1" x14ac:dyDescent="0.25">
      <c r="A47">
        <v>2</v>
      </c>
      <c r="B47">
        <v>203</v>
      </c>
      <c r="C47">
        <v>4</v>
      </c>
      <c r="D47">
        <v>122</v>
      </c>
      <c r="E47">
        <v>1</v>
      </c>
      <c r="F47">
        <v>2081</v>
      </c>
      <c r="G47" t="s">
        <v>1214</v>
      </c>
      <c r="H47">
        <v>500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500</v>
      </c>
      <c r="Y47" t="s">
        <v>79</v>
      </c>
      <c r="Z47" s="7">
        <v>44927</v>
      </c>
      <c r="AA47" s="7">
        <v>44985</v>
      </c>
      <c r="AB47" s="7">
        <v>45012</v>
      </c>
      <c r="AC47">
        <v>500</v>
      </c>
      <c r="AD47">
        <v>0</v>
      </c>
      <c r="AE47">
        <v>500</v>
      </c>
      <c r="AF47">
        <v>0</v>
      </c>
      <c r="AG47">
        <v>0</v>
      </c>
      <c r="AH47">
        <v>0</v>
      </c>
      <c r="AI47" t="s">
        <v>83</v>
      </c>
    </row>
    <row r="48" spans="1:35" hidden="1" x14ac:dyDescent="0.25">
      <c r="A48">
        <v>2</v>
      </c>
      <c r="B48">
        <v>203</v>
      </c>
      <c r="C48">
        <v>4</v>
      </c>
      <c r="D48">
        <v>122</v>
      </c>
      <c r="E48">
        <v>1</v>
      </c>
      <c r="F48">
        <v>2081</v>
      </c>
      <c r="G48" t="s">
        <v>1215</v>
      </c>
      <c r="H48">
        <v>1000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500</v>
      </c>
      <c r="Y48" t="s">
        <v>79</v>
      </c>
      <c r="Z48" s="7">
        <v>44927</v>
      </c>
      <c r="AA48" s="7">
        <v>44985</v>
      </c>
      <c r="AB48" s="7">
        <v>45012</v>
      </c>
      <c r="AC48">
        <v>1000</v>
      </c>
      <c r="AD48">
        <v>0</v>
      </c>
      <c r="AE48">
        <v>1000</v>
      </c>
      <c r="AF48">
        <v>0</v>
      </c>
      <c r="AG48">
        <v>0</v>
      </c>
      <c r="AH48">
        <v>0</v>
      </c>
      <c r="AI48" t="s">
        <v>83</v>
      </c>
    </row>
    <row r="49" spans="1:35" hidden="1" x14ac:dyDescent="0.25">
      <c r="A49">
        <v>2</v>
      </c>
      <c r="B49">
        <v>203</v>
      </c>
      <c r="C49">
        <v>4</v>
      </c>
      <c r="D49">
        <v>124</v>
      </c>
      <c r="E49">
        <v>1</v>
      </c>
      <c r="F49">
        <v>2082</v>
      </c>
      <c r="G49" t="s">
        <v>1200</v>
      </c>
      <c r="H49">
        <v>1000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500</v>
      </c>
      <c r="Y49" t="s">
        <v>79</v>
      </c>
      <c r="Z49" s="7">
        <v>44927</v>
      </c>
      <c r="AA49" s="7">
        <v>44985</v>
      </c>
      <c r="AB49" s="7">
        <v>45012</v>
      </c>
      <c r="AC49">
        <v>1000</v>
      </c>
      <c r="AD49">
        <v>0</v>
      </c>
      <c r="AE49">
        <v>1000</v>
      </c>
      <c r="AF49">
        <v>0</v>
      </c>
      <c r="AG49">
        <v>0</v>
      </c>
      <c r="AH49">
        <v>0</v>
      </c>
      <c r="AI49" t="s">
        <v>83</v>
      </c>
    </row>
    <row r="50" spans="1:35" hidden="1" x14ac:dyDescent="0.25">
      <c r="A50">
        <v>2</v>
      </c>
      <c r="B50">
        <v>203</v>
      </c>
      <c r="C50">
        <v>4</v>
      </c>
      <c r="D50">
        <v>124</v>
      </c>
      <c r="E50">
        <v>1</v>
      </c>
      <c r="F50">
        <v>2082</v>
      </c>
      <c r="G50" t="s">
        <v>1201</v>
      </c>
      <c r="H50">
        <v>130000</v>
      </c>
      <c r="I50">
        <v>0</v>
      </c>
      <c r="J50">
        <v>0</v>
      </c>
      <c r="K50">
        <v>0</v>
      </c>
      <c r="L50">
        <v>0</v>
      </c>
      <c r="M50">
        <v>0</v>
      </c>
      <c r="N50">
        <v>23368.19</v>
      </c>
      <c r="O50">
        <v>23368.19</v>
      </c>
      <c r="P50">
        <v>23368.19</v>
      </c>
      <c r="Q50">
        <v>0</v>
      </c>
      <c r="R50">
        <v>0</v>
      </c>
      <c r="S50">
        <v>130000</v>
      </c>
      <c r="T50">
        <v>0</v>
      </c>
      <c r="U50">
        <v>0</v>
      </c>
      <c r="V50">
        <v>0</v>
      </c>
      <c r="W50">
        <v>0</v>
      </c>
      <c r="X50">
        <v>500</v>
      </c>
      <c r="Y50" t="s">
        <v>79</v>
      </c>
      <c r="Z50" s="7">
        <v>44927</v>
      </c>
      <c r="AA50" s="7">
        <v>44985</v>
      </c>
      <c r="AB50" s="7">
        <v>45012</v>
      </c>
      <c r="AC50">
        <v>130000</v>
      </c>
      <c r="AD50">
        <v>0</v>
      </c>
      <c r="AE50">
        <v>106631.81</v>
      </c>
      <c r="AF50">
        <v>0</v>
      </c>
      <c r="AG50">
        <v>0</v>
      </c>
      <c r="AH50">
        <v>0</v>
      </c>
      <c r="AI50" t="s">
        <v>83</v>
      </c>
    </row>
    <row r="51" spans="1:35" hidden="1" x14ac:dyDescent="0.25">
      <c r="A51">
        <v>2</v>
      </c>
      <c r="B51">
        <v>203</v>
      </c>
      <c r="C51">
        <v>4</v>
      </c>
      <c r="D51">
        <v>124</v>
      </c>
      <c r="E51">
        <v>1</v>
      </c>
      <c r="F51">
        <v>2082</v>
      </c>
      <c r="G51" t="s">
        <v>1203</v>
      </c>
      <c r="H51">
        <v>1000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500</v>
      </c>
      <c r="Y51" t="s">
        <v>79</v>
      </c>
      <c r="Z51" s="7">
        <v>44927</v>
      </c>
      <c r="AA51" s="7">
        <v>44985</v>
      </c>
      <c r="AB51" s="7">
        <v>45012</v>
      </c>
      <c r="AC51">
        <v>1000</v>
      </c>
      <c r="AD51">
        <v>0</v>
      </c>
      <c r="AE51">
        <v>1000</v>
      </c>
      <c r="AF51">
        <v>0</v>
      </c>
      <c r="AG51">
        <v>0</v>
      </c>
      <c r="AH51">
        <v>0</v>
      </c>
      <c r="AI51" t="s">
        <v>83</v>
      </c>
    </row>
    <row r="52" spans="1:35" hidden="1" x14ac:dyDescent="0.25">
      <c r="A52">
        <v>2</v>
      </c>
      <c r="B52">
        <v>203</v>
      </c>
      <c r="C52">
        <v>4</v>
      </c>
      <c r="D52">
        <v>124</v>
      </c>
      <c r="E52">
        <v>1</v>
      </c>
      <c r="F52">
        <v>2082</v>
      </c>
      <c r="G52" t="s">
        <v>1204</v>
      </c>
      <c r="H52">
        <v>1000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500</v>
      </c>
      <c r="Y52" t="s">
        <v>79</v>
      </c>
      <c r="Z52" s="7">
        <v>44927</v>
      </c>
      <c r="AA52" s="7">
        <v>44985</v>
      </c>
      <c r="AB52" s="7">
        <v>45012</v>
      </c>
      <c r="AC52">
        <v>1000</v>
      </c>
      <c r="AD52">
        <v>0</v>
      </c>
      <c r="AE52">
        <v>1000</v>
      </c>
      <c r="AF52">
        <v>0</v>
      </c>
      <c r="AG52">
        <v>0</v>
      </c>
      <c r="AH52">
        <v>0</v>
      </c>
      <c r="AI52" t="s">
        <v>83</v>
      </c>
    </row>
    <row r="53" spans="1:35" hidden="1" x14ac:dyDescent="0.25">
      <c r="A53">
        <v>2</v>
      </c>
      <c r="B53">
        <v>203</v>
      </c>
      <c r="C53">
        <v>4</v>
      </c>
      <c r="D53">
        <v>124</v>
      </c>
      <c r="E53">
        <v>1</v>
      </c>
      <c r="F53">
        <v>2082</v>
      </c>
      <c r="G53" t="s">
        <v>1205</v>
      </c>
      <c r="H53">
        <v>30000</v>
      </c>
      <c r="I53">
        <v>0</v>
      </c>
      <c r="J53">
        <v>0</v>
      </c>
      <c r="K53">
        <v>0</v>
      </c>
      <c r="L53">
        <v>0</v>
      </c>
      <c r="M53">
        <v>0</v>
      </c>
      <c r="N53">
        <v>6570.48</v>
      </c>
      <c r="O53">
        <v>6570.48</v>
      </c>
      <c r="P53">
        <v>2979.28</v>
      </c>
      <c r="Q53">
        <v>0</v>
      </c>
      <c r="R53">
        <v>0</v>
      </c>
      <c r="S53">
        <v>30000</v>
      </c>
      <c r="T53">
        <v>0</v>
      </c>
      <c r="U53">
        <v>0</v>
      </c>
      <c r="V53">
        <v>0</v>
      </c>
      <c r="W53">
        <v>0</v>
      </c>
      <c r="X53">
        <v>500</v>
      </c>
      <c r="Y53" t="s">
        <v>79</v>
      </c>
      <c r="Z53" s="7">
        <v>44927</v>
      </c>
      <c r="AA53" s="7">
        <v>44985</v>
      </c>
      <c r="AB53" s="7">
        <v>45012</v>
      </c>
      <c r="AC53">
        <v>30000</v>
      </c>
      <c r="AD53">
        <v>0</v>
      </c>
      <c r="AE53">
        <v>23429.52</v>
      </c>
      <c r="AF53">
        <v>0</v>
      </c>
      <c r="AG53">
        <v>3591.2</v>
      </c>
      <c r="AH53">
        <v>3591.2</v>
      </c>
      <c r="AI53" t="s">
        <v>83</v>
      </c>
    </row>
    <row r="54" spans="1:35" hidden="1" x14ac:dyDescent="0.25">
      <c r="A54">
        <v>2</v>
      </c>
      <c r="B54">
        <v>203</v>
      </c>
      <c r="C54">
        <v>4</v>
      </c>
      <c r="D54">
        <v>124</v>
      </c>
      <c r="E54">
        <v>1</v>
      </c>
      <c r="F54">
        <v>2082</v>
      </c>
      <c r="G54" t="s">
        <v>1206</v>
      </c>
      <c r="H54">
        <v>1000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500</v>
      </c>
      <c r="Y54" t="s">
        <v>79</v>
      </c>
      <c r="Z54" s="7">
        <v>44927</v>
      </c>
      <c r="AA54" s="7">
        <v>44985</v>
      </c>
      <c r="AB54" s="7">
        <v>45012</v>
      </c>
      <c r="AC54">
        <v>1000</v>
      </c>
      <c r="AD54">
        <v>0</v>
      </c>
      <c r="AE54">
        <v>1000</v>
      </c>
      <c r="AF54">
        <v>0</v>
      </c>
      <c r="AG54">
        <v>0</v>
      </c>
      <c r="AH54">
        <v>0</v>
      </c>
      <c r="AI54" t="s">
        <v>83</v>
      </c>
    </row>
    <row r="55" spans="1:35" hidden="1" x14ac:dyDescent="0.25">
      <c r="A55">
        <v>2</v>
      </c>
      <c r="B55">
        <v>203</v>
      </c>
      <c r="C55">
        <v>4</v>
      </c>
      <c r="D55">
        <v>124</v>
      </c>
      <c r="E55">
        <v>1</v>
      </c>
      <c r="F55">
        <v>2082</v>
      </c>
      <c r="G55" t="s">
        <v>1207</v>
      </c>
      <c r="H55">
        <v>20000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500</v>
      </c>
      <c r="Y55" t="s">
        <v>79</v>
      </c>
      <c r="Z55" s="7">
        <v>44927</v>
      </c>
      <c r="AA55" s="7">
        <v>44985</v>
      </c>
      <c r="AB55" s="7">
        <v>45012</v>
      </c>
      <c r="AC55">
        <v>20000</v>
      </c>
      <c r="AD55">
        <v>0</v>
      </c>
      <c r="AE55">
        <v>20000</v>
      </c>
      <c r="AF55">
        <v>0</v>
      </c>
      <c r="AG55">
        <v>0</v>
      </c>
      <c r="AH55">
        <v>0</v>
      </c>
      <c r="AI55" t="s">
        <v>83</v>
      </c>
    </row>
    <row r="56" spans="1:35" hidden="1" x14ac:dyDescent="0.25">
      <c r="A56">
        <v>2</v>
      </c>
      <c r="B56">
        <v>203</v>
      </c>
      <c r="C56">
        <v>4</v>
      </c>
      <c r="D56">
        <v>124</v>
      </c>
      <c r="E56">
        <v>1</v>
      </c>
      <c r="F56">
        <v>2082</v>
      </c>
      <c r="G56" t="s">
        <v>1208</v>
      </c>
      <c r="H56">
        <v>1000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500</v>
      </c>
      <c r="Y56" t="s">
        <v>79</v>
      </c>
      <c r="Z56" s="7">
        <v>44927</v>
      </c>
      <c r="AA56" s="7">
        <v>44985</v>
      </c>
      <c r="AB56" s="7">
        <v>45012</v>
      </c>
      <c r="AC56">
        <v>1000</v>
      </c>
      <c r="AD56">
        <v>0</v>
      </c>
      <c r="AE56">
        <v>1000</v>
      </c>
      <c r="AF56">
        <v>0</v>
      </c>
      <c r="AG56">
        <v>0</v>
      </c>
      <c r="AH56">
        <v>0</v>
      </c>
      <c r="AI56" t="s">
        <v>83</v>
      </c>
    </row>
    <row r="57" spans="1:35" hidden="1" x14ac:dyDescent="0.25">
      <c r="A57">
        <v>2</v>
      </c>
      <c r="B57">
        <v>203</v>
      </c>
      <c r="C57">
        <v>4</v>
      </c>
      <c r="D57">
        <v>124</v>
      </c>
      <c r="E57">
        <v>1</v>
      </c>
      <c r="F57">
        <v>2082</v>
      </c>
      <c r="G57" t="s">
        <v>1209</v>
      </c>
      <c r="H57">
        <v>500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500</v>
      </c>
      <c r="Y57" t="s">
        <v>79</v>
      </c>
      <c r="Z57" s="7">
        <v>44927</v>
      </c>
      <c r="AA57" s="7">
        <v>44985</v>
      </c>
      <c r="AB57" s="7">
        <v>45012</v>
      </c>
      <c r="AC57">
        <v>500</v>
      </c>
      <c r="AD57">
        <v>0</v>
      </c>
      <c r="AE57">
        <v>500</v>
      </c>
      <c r="AF57">
        <v>0</v>
      </c>
      <c r="AG57">
        <v>0</v>
      </c>
      <c r="AH57">
        <v>0</v>
      </c>
      <c r="AI57" t="s">
        <v>83</v>
      </c>
    </row>
    <row r="58" spans="1:35" hidden="1" x14ac:dyDescent="0.25">
      <c r="A58">
        <v>2</v>
      </c>
      <c r="B58">
        <v>203</v>
      </c>
      <c r="C58">
        <v>4</v>
      </c>
      <c r="D58">
        <v>124</v>
      </c>
      <c r="E58">
        <v>1</v>
      </c>
      <c r="F58">
        <v>2082</v>
      </c>
      <c r="G58" t="s">
        <v>1210</v>
      </c>
      <c r="H58">
        <v>13000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500</v>
      </c>
      <c r="Y58" t="s">
        <v>79</v>
      </c>
      <c r="Z58" s="7">
        <v>44927</v>
      </c>
      <c r="AA58" s="7">
        <v>44985</v>
      </c>
      <c r="AB58" s="7">
        <v>45012</v>
      </c>
      <c r="AC58">
        <v>13000</v>
      </c>
      <c r="AD58">
        <v>0</v>
      </c>
      <c r="AE58">
        <v>13000</v>
      </c>
      <c r="AF58">
        <v>0</v>
      </c>
      <c r="AG58">
        <v>0</v>
      </c>
      <c r="AH58">
        <v>0</v>
      </c>
      <c r="AI58" t="s">
        <v>83</v>
      </c>
    </row>
    <row r="59" spans="1:35" hidden="1" x14ac:dyDescent="0.25">
      <c r="A59">
        <v>2</v>
      </c>
      <c r="B59">
        <v>203</v>
      </c>
      <c r="C59">
        <v>4</v>
      </c>
      <c r="D59">
        <v>124</v>
      </c>
      <c r="E59">
        <v>1</v>
      </c>
      <c r="F59">
        <v>2082</v>
      </c>
      <c r="G59" t="s">
        <v>1211</v>
      </c>
      <c r="H59">
        <v>2500</v>
      </c>
      <c r="I59">
        <v>0</v>
      </c>
      <c r="J59">
        <v>0</v>
      </c>
      <c r="K59">
        <v>0</v>
      </c>
      <c r="L59">
        <v>0</v>
      </c>
      <c r="M59">
        <v>0</v>
      </c>
      <c r="N59">
        <v>583.59</v>
      </c>
      <c r="O59">
        <v>135.01</v>
      </c>
      <c r="P59">
        <v>135.01</v>
      </c>
      <c r="Q59">
        <v>0</v>
      </c>
      <c r="R59">
        <v>0</v>
      </c>
      <c r="S59">
        <v>2500</v>
      </c>
      <c r="T59">
        <v>0</v>
      </c>
      <c r="U59">
        <v>0</v>
      </c>
      <c r="V59">
        <v>0</v>
      </c>
      <c r="W59">
        <v>0</v>
      </c>
      <c r="X59">
        <v>500</v>
      </c>
      <c r="Y59" t="s">
        <v>79</v>
      </c>
      <c r="Z59" s="7">
        <v>44927</v>
      </c>
      <c r="AA59" s="7">
        <v>44985</v>
      </c>
      <c r="AB59" s="7">
        <v>45012</v>
      </c>
      <c r="AC59">
        <v>2500</v>
      </c>
      <c r="AD59">
        <v>0</v>
      </c>
      <c r="AE59">
        <v>1916.41</v>
      </c>
      <c r="AF59">
        <v>448.58</v>
      </c>
      <c r="AG59">
        <v>448.58</v>
      </c>
      <c r="AH59">
        <v>0</v>
      </c>
      <c r="AI59" t="s">
        <v>83</v>
      </c>
    </row>
    <row r="60" spans="1:35" hidden="1" x14ac:dyDescent="0.25">
      <c r="A60">
        <v>2</v>
      </c>
      <c r="B60">
        <v>203</v>
      </c>
      <c r="C60">
        <v>4</v>
      </c>
      <c r="D60">
        <v>124</v>
      </c>
      <c r="E60">
        <v>1</v>
      </c>
      <c r="F60">
        <v>2082</v>
      </c>
      <c r="G60" t="s">
        <v>1212</v>
      </c>
      <c r="H60">
        <v>6000</v>
      </c>
      <c r="I60">
        <v>0</v>
      </c>
      <c r="J60">
        <v>0</v>
      </c>
      <c r="K60">
        <v>0</v>
      </c>
      <c r="L60">
        <v>0</v>
      </c>
      <c r="M60">
        <v>0</v>
      </c>
      <c r="N60">
        <v>888.86</v>
      </c>
      <c r="O60">
        <v>888.86</v>
      </c>
      <c r="P60">
        <v>419.74</v>
      </c>
      <c r="Q60">
        <v>0</v>
      </c>
      <c r="R60">
        <v>0</v>
      </c>
      <c r="S60">
        <v>6000</v>
      </c>
      <c r="T60">
        <v>0</v>
      </c>
      <c r="U60">
        <v>0</v>
      </c>
      <c r="V60">
        <v>0</v>
      </c>
      <c r="W60">
        <v>0</v>
      </c>
      <c r="X60">
        <v>500</v>
      </c>
      <c r="Y60" t="s">
        <v>79</v>
      </c>
      <c r="Z60" s="7">
        <v>44927</v>
      </c>
      <c r="AA60" s="7">
        <v>44985</v>
      </c>
      <c r="AB60" s="7">
        <v>45012</v>
      </c>
      <c r="AC60">
        <v>6000</v>
      </c>
      <c r="AD60">
        <v>0</v>
      </c>
      <c r="AE60">
        <v>5111.1400000000003</v>
      </c>
      <c r="AF60">
        <v>0</v>
      </c>
      <c r="AG60">
        <v>469.12</v>
      </c>
      <c r="AH60">
        <v>469.12</v>
      </c>
      <c r="AI60" t="s">
        <v>83</v>
      </c>
    </row>
    <row r="61" spans="1:35" hidden="1" x14ac:dyDescent="0.25">
      <c r="A61">
        <v>2</v>
      </c>
      <c r="B61">
        <v>203</v>
      </c>
      <c r="C61">
        <v>4</v>
      </c>
      <c r="D61">
        <v>124</v>
      </c>
      <c r="E61">
        <v>1</v>
      </c>
      <c r="F61">
        <v>2082</v>
      </c>
      <c r="G61" t="s">
        <v>1213</v>
      </c>
      <c r="H61">
        <v>5000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500</v>
      </c>
      <c r="Y61" t="s">
        <v>79</v>
      </c>
      <c r="Z61" s="7">
        <v>44927</v>
      </c>
      <c r="AA61" s="7">
        <v>44985</v>
      </c>
      <c r="AB61" s="7">
        <v>45012</v>
      </c>
      <c r="AC61">
        <v>5000</v>
      </c>
      <c r="AD61">
        <v>0</v>
      </c>
      <c r="AE61">
        <v>5000</v>
      </c>
      <c r="AF61">
        <v>0</v>
      </c>
      <c r="AG61">
        <v>0</v>
      </c>
      <c r="AH61">
        <v>0</v>
      </c>
      <c r="AI61" t="s">
        <v>83</v>
      </c>
    </row>
    <row r="62" spans="1:35" hidden="1" x14ac:dyDescent="0.25">
      <c r="A62">
        <v>2</v>
      </c>
      <c r="B62">
        <v>203</v>
      </c>
      <c r="C62">
        <v>4</v>
      </c>
      <c r="D62">
        <v>124</v>
      </c>
      <c r="E62">
        <v>1</v>
      </c>
      <c r="F62">
        <v>2082</v>
      </c>
      <c r="G62" t="s">
        <v>1214</v>
      </c>
      <c r="H62">
        <v>500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500</v>
      </c>
      <c r="Y62" t="s">
        <v>79</v>
      </c>
      <c r="Z62" s="7">
        <v>44927</v>
      </c>
      <c r="AA62" s="7">
        <v>44985</v>
      </c>
      <c r="AB62" s="7">
        <v>45012</v>
      </c>
      <c r="AC62">
        <v>500</v>
      </c>
      <c r="AD62">
        <v>0</v>
      </c>
      <c r="AE62">
        <v>500</v>
      </c>
      <c r="AF62">
        <v>0</v>
      </c>
      <c r="AG62">
        <v>0</v>
      </c>
      <c r="AH62">
        <v>0</v>
      </c>
      <c r="AI62" t="s">
        <v>83</v>
      </c>
    </row>
    <row r="63" spans="1:35" hidden="1" x14ac:dyDescent="0.25">
      <c r="A63">
        <v>2</v>
      </c>
      <c r="B63">
        <v>203</v>
      </c>
      <c r="C63">
        <v>4</v>
      </c>
      <c r="D63">
        <v>124</v>
      </c>
      <c r="E63">
        <v>1</v>
      </c>
      <c r="F63">
        <v>2082</v>
      </c>
      <c r="G63" t="s">
        <v>1215</v>
      </c>
      <c r="H63">
        <v>15000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500</v>
      </c>
      <c r="Y63" t="s">
        <v>79</v>
      </c>
      <c r="Z63" s="7">
        <v>44927</v>
      </c>
      <c r="AA63" s="7">
        <v>44985</v>
      </c>
      <c r="AB63" s="7">
        <v>45012</v>
      </c>
      <c r="AC63">
        <v>15000</v>
      </c>
      <c r="AD63">
        <v>0</v>
      </c>
      <c r="AE63">
        <v>15000</v>
      </c>
      <c r="AF63">
        <v>0</v>
      </c>
      <c r="AG63">
        <v>0</v>
      </c>
      <c r="AH63">
        <v>0</v>
      </c>
      <c r="AI63" t="s">
        <v>83</v>
      </c>
    </row>
    <row r="64" spans="1:35" hidden="1" x14ac:dyDescent="0.25">
      <c r="A64">
        <v>3</v>
      </c>
      <c r="B64">
        <v>301</v>
      </c>
      <c r="C64">
        <v>4</v>
      </c>
      <c r="D64">
        <v>122</v>
      </c>
      <c r="E64">
        <v>1</v>
      </c>
      <c r="F64">
        <v>1022</v>
      </c>
      <c r="G64" t="s">
        <v>1208</v>
      </c>
      <c r="H64">
        <v>100000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501</v>
      </c>
      <c r="Y64" t="s">
        <v>79</v>
      </c>
      <c r="Z64" s="7">
        <v>44927</v>
      </c>
      <c r="AA64" s="7">
        <v>44985</v>
      </c>
      <c r="AB64" s="7">
        <v>45012</v>
      </c>
      <c r="AC64">
        <v>100000</v>
      </c>
      <c r="AD64">
        <v>0</v>
      </c>
      <c r="AE64">
        <v>100000</v>
      </c>
      <c r="AF64">
        <v>0</v>
      </c>
      <c r="AG64">
        <v>0</v>
      </c>
      <c r="AH64">
        <v>0</v>
      </c>
      <c r="AI64" t="s">
        <v>83</v>
      </c>
    </row>
    <row r="65" spans="1:35" hidden="1" x14ac:dyDescent="0.25">
      <c r="A65">
        <v>3</v>
      </c>
      <c r="B65">
        <v>301</v>
      </c>
      <c r="C65">
        <v>4</v>
      </c>
      <c r="D65">
        <v>122</v>
      </c>
      <c r="E65">
        <v>1</v>
      </c>
      <c r="F65">
        <v>1022</v>
      </c>
      <c r="G65" t="s">
        <v>1210</v>
      </c>
      <c r="H65">
        <v>130000</v>
      </c>
      <c r="I65">
        <v>0</v>
      </c>
      <c r="J65">
        <v>0</v>
      </c>
      <c r="K65">
        <v>0</v>
      </c>
      <c r="L65">
        <v>0</v>
      </c>
      <c r="M65">
        <v>50000</v>
      </c>
      <c r="N65">
        <v>0</v>
      </c>
      <c r="O65">
        <v>0</v>
      </c>
      <c r="P65">
        <v>0</v>
      </c>
      <c r="Q65">
        <v>0</v>
      </c>
      <c r="R65">
        <v>0</v>
      </c>
      <c r="S65">
        <v>130000</v>
      </c>
      <c r="T65">
        <v>0</v>
      </c>
      <c r="U65">
        <v>0</v>
      </c>
      <c r="V65">
        <v>0</v>
      </c>
      <c r="W65">
        <v>0</v>
      </c>
      <c r="X65">
        <v>501</v>
      </c>
      <c r="Y65" t="s">
        <v>79</v>
      </c>
      <c r="Z65" s="7">
        <v>44927</v>
      </c>
      <c r="AA65" s="7">
        <v>44985</v>
      </c>
      <c r="AB65" s="7">
        <v>45012</v>
      </c>
      <c r="AC65">
        <v>80000</v>
      </c>
      <c r="AD65">
        <v>-50000</v>
      </c>
      <c r="AE65">
        <v>80000</v>
      </c>
      <c r="AF65">
        <v>0</v>
      </c>
      <c r="AG65">
        <v>0</v>
      </c>
      <c r="AH65">
        <v>0</v>
      </c>
      <c r="AI65" t="s">
        <v>83</v>
      </c>
    </row>
    <row r="66" spans="1:35" hidden="1" x14ac:dyDescent="0.25">
      <c r="A66">
        <v>3</v>
      </c>
      <c r="B66">
        <v>301</v>
      </c>
      <c r="C66">
        <v>4</v>
      </c>
      <c r="D66">
        <v>122</v>
      </c>
      <c r="E66">
        <v>1</v>
      </c>
      <c r="F66">
        <v>1022</v>
      </c>
      <c r="G66" t="s">
        <v>1215</v>
      </c>
      <c r="H66">
        <v>1000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500</v>
      </c>
      <c r="Y66" t="s">
        <v>79</v>
      </c>
      <c r="Z66" s="7">
        <v>44927</v>
      </c>
      <c r="AA66" s="7">
        <v>44985</v>
      </c>
      <c r="AB66" s="7">
        <v>45012</v>
      </c>
      <c r="AC66">
        <v>1000</v>
      </c>
      <c r="AD66">
        <v>0</v>
      </c>
      <c r="AE66">
        <v>1000</v>
      </c>
      <c r="AF66">
        <v>0</v>
      </c>
      <c r="AG66">
        <v>0</v>
      </c>
      <c r="AH66">
        <v>0</v>
      </c>
      <c r="AI66" t="s">
        <v>83</v>
      </c>
    </row>
    <row r="67" spans="1:35" hidden="1" x14ac:dyDescent="0.25">
      <c r="A67">
        <v>3</v>
      </c>
      <c r="B67">
        <v>301</v>
      </c>
      <c r="C67">
        <v>4</v>
      </c>
      <c r="D67">
        <v>122</v>
      </c>
      <c r="E67">
        <v>1</v>
      </c>
      <c r="F67">
        <v>1024</v>
      </c>
      <c r="G67" t="s">
        <v>1208</v>
      </c>
      <c r="H67">
        <v>4000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500</v>
      </c>
      <c r="Y67" t="s">
        <v>79</v>
      </c>
      <c r="Z67" s="7">
        <v>44927</v>
      </c>
      <c r="AA67" s="7">
        <v>44985</v>
      </c>
      <c r="AB67" s="7">
        <v>45012</v>
      </c>
      <c r="AC67">
        <v>4000</v>
      </c>
      <c r="AD67">
        <v>0</v>
      </c>
      <c r="AE67">
        <v>4000</v>
      </c>
      <c r="AF67">
        <v>0</v>
      </c>
      <c r="AG67">
        <v>0</v>
      </c>
      <c r="AH67">
        <v>0</v>
      </c>
      <c r="AI67" t="s">
        <v>83</v>
      </c>
    </row>
    <row r="68" spans="1:35" hidden="1" x14ac:dyDescent="0.25">
      <c r="A68">
        <v>3</v>
      </c>
      <c r="B68">
        <v>301</v>
      </c>
      <c r="C68">
        <v>4</v>
      </c>
      <c r="D68">
        <v>122</v>
      </c>
      <c r="E68">
        <v>1</v>
      </c>
      <c r="F68">
        <v>1024</v>
      </c>
      <c r="G68" t="s">
        <v>1209</v>
      </c>
      <c r="H68">
        <v>1000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500</v>
      </c>
      <c r="Y68" t="s">
        <v>79</v>
      </c>
      <c r="Z68" s="7">
        <v>44927</v>
      </c>
      <c r="AA68" s="7">
        <v>44985</v>
      </c>
      <c r="AB68" s="7">
        <v>45012</v>
      </c>
      <c r="AC68">
        <v>1000</v>
      </c>
      <c r="AD68">
        <v>0</v>
      </c>
      <c r="AE68">
        <v>1000</v>
      </c>
      <c r="AF68">
        <v>0</v>
      </c>
      <c r="AG68">
        <v>0</v>
      </c>
      <c r="AH68">
        <v>0</v>
      </c>
      <c r="AI68" t="s">
        <v>83</v>
      </c>
    </row>
    <row r="69" spans="1:35" hidden="1" x14ac:dyDescent="0.25">
      <c r="A69">
        <v>3</v>
      </c>
      <c r="B69">
        <v>301</v>
      </c>
      <c r="C69">
        <v>4</v>
      </c>
      <c r="D69">
        <v>122</v>
      </c>
      <c r="E69">
        <v>1</v>
      </c>
      <c r="F69">
        <v>1024</v>
      </c>
      <c r="G69" t="s">
        <v>1210</v>
      </c>
      <c r="H69">
        <v>3000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500</v>
      </c>
      <c r="Y69" t="s">
        <v>79</v>
      </c>
      <c r="Z69" s="7">
        <v>44927</v>
      </c>
      <c r="AA69" s="7">
        <v>44985</v>
      </c>
      <c r="AB69" s="7">
        <v>45012</v>
      </c>
      <c r="AC69">
        <v>3000</v>
      </c>
      <c r="AD69">
        <v>0</v>
      </c>
      <c r="AE69">
        <v>3000</v>
      </c>
      <c r="AF69">
        <v>0</v>
      </c>
      <c r="AG69">
        <v>0</v>
      </c>
      <c r="AH69">
        <v>0</v>
      </c>
      <c r="AI69" t="s">
        <v>83</v>
      </c>
    </row>
    <row r="70" spans="1:35" hidden="1" x14ac:dyDescent="0.25">
      <c r="A70">
        <v>3</v>
      </c>
      <c r="B70">
        <v>301</v>
      </c>
      <c r="C70">
        <v>4</v>
      </c>
      <c r="D70">
        <v>122</v>
      </c>
      <c r="E70">
        <v>1</v>
      </c>
      <c r="F70">
        <v>1024</v>
      </c>
      <c r="G70" t="s">
        <v>1211</v>
      </c>
      <c r="H70">
        <v>1000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500</v>
      </c>
      <c r="Y70" t="s">
        <v>79</v>
      </c>
      <c r="Z70" s="7">
        <v>44927</v>
      </c>
      <c r="AA70" s="7">
        <v>44985</v>
      </c>
      <c r="AB70" s="7">
        <v>45012</v>
      </c>
      <c r="AC70">
        <v>1000</v>
      </c>
      <c r="AD70">
        <v>0</v>
      </c>
      <c r="AE70">
        <v>1000</v>
      </c>
      <c r="AF70">
        <v>0</v>
      </c>
      <c r="AG70">
        <v>0</v>
      </c>
      <c r="AH70">
        <v>0</v>
      </c>
      <c r="AI70" t="s">
        <v>83</v>
      </c>
    </row>
    <row r="71" spans="1:35" hidden="1" x14ac:dyDescent="0.25">
      <c r="A71">
        <v>3</v>
      </c>
      <c r="B71">
        <v>301</v>
      </c>
      <c r="C71">
        <v>4</v>
      </c>
      <c r="D71">
        <v>122</v>
      </c>
      <c r="E71">
        <v>1</v>
      </c>
      <c r="F71">
        <v>1024</v>
      </c>
      <c r="G71" t="s">
        <v>1214</v>
      </c>
      <c r="H71">
        <v>1000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500</v>
      </c>
      <c r="Y71" t="s">
        <v>79</v>
      </c>
      <c r="Z71" s="7">
        <v>44927</v>
      </c>
      <c r="AA71" s="7">
        <v>44985</v>
      </c>
      <c r="AB71" s="7">
        <v>45012</v>
      </c>
      <c r="AC71">
        <v>1000</v>
      </c>
      <c r="AD71">
        <v>0</v>
      </c>
      <c r="AE71">
        <v>1000</v>
      </c>
      <c r="AF71">
        <v>0</v>
      </c>
      <c r="AG71">
        <v>0</v>
      </c>
      <c r="AH71">
        <v>0</v>
      </c>
      <c r="AI71" t="s">
        <v>83</v>
      </c>
    </row>
    <row r="72" spans="1:35" hidden="1" x14ac:dyDescent="0.25">
      <c r="A72">
        <v>3</v>
      </c>
      <c r="B72">
        <v>301</v>
      </c>
      <c r="C72">
        <v>4</v>
      </c>
      <c r="D72">
        <v>122</v>
      </c>
      <c r="E72">
        <v>1</v>
      </c>
      <c r="F72">
        <v>1024</v>
      </c>
      <c r="G72" t="s">
        <v>1215</v>
      </c>
      <c r="H72">
        <v>1000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500</v>
      </c>
      <c r="Y72" t="s">
        <v>79</v>
      </c>
      <c r="Z72" s="7">
        <v>44927</v>
      </c>
      <c r="AA72" s="7">
        <v>44985</v>
      </c>
      <c r="AB72" s="7">
        <v>45012</v>
      </c>
      <c r="AC72">
        <v>1000</v>
      </c>
      <c r="AD72">
        <v>0</v>
      </c>
      <c r="AE72">
        <v>1000</v>
      </c>
      <c r="AF72">
        <v>0</v>
      </c>
      <c r="AG72">
        <v>0</v>
      </c>
      <c r="AH72">
        <v>0</v>
      </c>
      <c r="AI72" t="s">
        <v>83</v>
      </c>
    </row>
    <row r="73" spans="1:35" hidden="1" x14ac:dyDescent="0.25">
      <c r="A73">
        <v>3</v>
      </c>
      <c r="B73">
        <v>301</v>
      </c>
      <c r="C73">
        <v>4</v>
      </c>
      <c r="D73">
        <v>122</v>
      </c>
      <c r="E73">
        <v>1</v>
      </c>
      <c r="F73">
        <v>2067</v>
      </c>
      <c r="G73" t="s">
        <v>1200</v>
      </c>
      <c r="H73">
        <v>1000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500</v>
      </c>
      <c r="Y73" t="s">
        <v>79</v>
      </c>
      <c r="Z73" s="7">
        <v>44927</v>
      </c>
      <c r="AA73" s="7">
        <v>44985</v>
      </c>
      <c r="AB73" s="7">
        <v>45012</v>
      </c>
      <c r="AC73">
        <v>1000</v>
      </c>
      <c r="AD73">
        <v>0</v>
      </c>
      <c r="AE73">
        <v>1000</v>
      </c>
      <c r="AF73">
        <v>0</v>
      </c>
      <c r="AG73">
        <v>0</v>
      </c>
      <c r="AH73">
        <v>0</v>
      </c>
      <c r="AI73" t="s">
        <v>83</v>
      </c>
    </row>
    <row r="74" spans="1:35" hidden="1" x14ac:dyDescent="0.25">
      <c r="A74">
        <v>3</v>
      </c>
      <c r="B74">
        <v>301</v>
      </c>
      <c r="C74">
        <v>4</v>
      </c>
      <c r="D74">
        <v>122</v>
      </c>
      <c r="E74">
        <v>1</v>
      </c>
      <c r="F74">
        <v>2067</v>
      </c>
      <c r="G74" t="s">
        <v>1201</v>
      </c>
      <c r="H74">
        <v>85000</v>
      </c>
      <c r="I74">
        <v>0</v>
      </c>
      <c r="J74">
        <v>0</v>
      </c>
      <c r="K74">
        <v>0</v>
      </c>
      <c r="L74">
        <v>0</v>
      </c>
      <c r="M74">
        <v>0</v>
      </c>
      <c r="N74">
        <v>15633.37</v>
      </c>
      <c r="O74">
        <v>15633.37</v>
      </c>
      <c r="P74">
        <v>15633.37</v>
      </c>
      <c r="Q74">
        <v>0</v>
      </c>
      <c r="R74">
        <v>0</v>
      </c>
      <c r="S74">
        <v>85000</v>
      </c>
      <c r="T74">
        <v>0</v>
      </c>
      <c r="U74">
        <v>0</v>
      </c>
      <c r="V74">
        <v>0</v>
      </c>
      <c r="W74">
        <v>0</v>
      </c>
      <c r="X74">
        <v>500</v>
      </c>
      <c r="Y74" t="s">
        <v>79</v>
      </c>
      <c r="Z74" s="7">
        <v>44927</v>
      </c>
      <c r="AA74" s="7">
        <v>44985</v>
      </c>
      <c r="AB74" s="7">
        <v>45012</v>
      </c>
      <c r="AC74">
        <v>85000</v>
      </c>
      <c r="AD74">
        <v>0</v>
      </c>
      <c r="AE74">
        <v>69366.63</v>
      </c>
      <c r="AF74">
        <v>0</v>
      </c>
      <c r="AG74">
        <v>0</v>
      </c>
      <c r="AH74">
        <v>0</v>
      </c>
      <c r="AI74" t="s">
        <v>83</v>
      </c>
    </row>
    <row r="75" spans="1:35" hidden="1" x14ac:dyDescent="0.25">
      <c r="A75">
        <v>3</v>
      </c>
      <c r="B75">
        <v>301</v>
      </c>
      <c r="C75">
        <v>4</v>
      </c>
      <c r="D75">
        <v>122</v>
      </c>
      <c r="E75">
        <v>1</v>
      </c>
      <c r="F75">
        <v>2067</v>
      </c>
      <c r="G75" t="s">
        <v>1203</v>
      </c>
      <c r="H75">
        <v>1000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500</v>
      </c>
      <c r="Y75" t="s">
        <v>79</v>
      </c>
      <c r="Z75" s="7">
        <v>44927</v>
      </c>
      <c r="AA75" s="7">
        <v>44985</v>
      </c>
      <c r="AB75" s="7">
        <v>45012</v>
      </c>
      <c r="AC75">
        <v>1000</v>
      </c>
      <c r="AD75">
        <v>0</v>
      </c>
      <c r="AE75">
        <v>1000</v>
      </c>
      <c r="AF75">
        <v>0</v>
      </c>
      <c r="AG75">
        <v>0</v>
      </c>
      <c r="AH75">
        <v>0</v>
      </c>
      <c r="AI75" t="s">
        <v>83</v>
      </c>
    </row>
    <row r="76" spans="1:35" hidden="1" x14ac:dyDescent="0.25">
      <c r="A76">
        <v>3</v>
      </c>
      <c r="B76">
        <v>301</v>
      </c>
      <c r="C76">
        <v>4</v>
      </c>
      <c r="D76">
        <v>122</v>
      </c>
      <c r="E76">
        <v>1</v>
      </c>
      <c r="F76">
        <v>2067</v>
      </c>
      <c r="G76" t="s">
        <v>1204</v>
      </c>
      <c r="H76">
        <v>1000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500</v>
      </c>
      <c r="Y76" t="s">
        <v>79</v>
      </c>
      <c r="Z76" s="7">
        <v>44927</v>
      </c>
      <c r="AA76" s="7">
        <v>44985</v>
      </c>
      <c r="AB76" s="7">
        <v>45012</v>
      </c>
      <c r="AC76">
        <v>1000</v>
      </c>
      <c r="AD76">
        <v>0</v>
      </c>
      <c r="AE76">
        <v>1000</v>
      </c>
      <c r="AF76">
        <v>0</v>
      </c>
      <c r="AG76">
        <v>0</v>
      </c>
      <c r="AH76">
        <v>0</v>
      </c>
      <c r="AI76" t="s">
        <v>83</v>
      </c>
    </row>
    <row r="77" spans="1:35" hidden="1" x14ac:dyDescent="0.25">
      <c r="A77">
        <v>3</v>
      </c>
      <c r="B77">
        <v>301</v>
      </c>
      <c r="C77">
        <v>4</v>
      </c>
      <c r="D77">
        <v>122</v>
      </c>
      <c r="E77">
        <v>1</v>
      </c>
      <c r="F77">
        <v>2067</v>
      </c>
      <c r="G77" t="s">
        <v>1205</v>
      </c>
      <c r="H77">
        <v>28000</v>
      </c>
      <c r="I77">
        <v>0</v>
      </c>
      <c r="J77">
        <v>0</v>
      </c>
      <c r="K77">
        <v>0</v>
      </c>
      <c r="L77">
        <v>0</v>
      </c>
      <c r="M77">
        <v>0</v>
      </c>
      <c r="N77">
        <v>4980.1899999999996</v>
      </c>
      <c r="O77">
        <v>4980.1899999999996</v>
      </c>
      <c r="P77">
        <v>3081.73</v>
      </c>
      <c r="Q77">
        <v>0</v>
      </c>
      <c r="R77">
        <v>0</v>
      </c>
      <c r="S77">
        <v>28000</v>
      </c>
      <c r="T77">
        <v>0</v>
      </c>
      <c r="U77">
        <v>0</v>
      </c>
      <c r="V77">
        <v>0</v>
      </c>
      <c r="W77">
        <v>0</v>
      </c>
      <c r="X77">
        <v>500</v>
      </c>
      <c r="Y77" t="s">
        <v>79</v>
      </c>
      <c r="Z77" s="7">
        <v>44927</v>
      </c>
      <c r="AA77" s="7">
        <v>44985</v>
      </c>
      <c r="AB77" s="7">
        <v>45012</v>
      </c>
      <c r="AC77">
        <v>28000</v>
      </c>
      <c r="AD77">
        <v>0</v>
      </c>
      <c r="AE77">
        <v>23019.81</v>
      </c>
      <c r="AF77">
        <v>0</v>
      </c>
      <c r="AG77">
        <v>1898.46</v>
      </c>
      <c r="AH77">
        <v>1898.46</v>
      </c>
      <c r="AI77" t="s">
        <v>83</v>
      </c>
    </row>
    <row r="78" spans="1:35" hidden="1" x14ac:dyDescent="0.25">
      <c r="A78">
        <v>3</v>
      </c>
      <c r="B78">
        <v>301</v>
      </c>
      <c r="C78">
        <v>4</v>
      </c>
      <c r="D78">
        <v>122</v>
      </c>
      <c r="E78">
        <v>1</v>
      </c>
      <c r="F78">
        <v>2067</v>
      </c>
      <c r="G78" t="s">
        <v>1206</v>
      </c>
      <c r="H78">
        <v>1000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500</v>
      </c>
      <c r="Y78" t="s">
        <v>79</v>
      </c>
      <c r="Z78" s="7">
        <v>44927</v>
      </c>
      <c r="AA78" s="7">
        <v>44985</v>
      </c>
      <c r="AB78" s="7">
        <v>45012</v>
      </c>
      <c r="AC78">
        <v>1000</v>
      </c>
      <c r="AD78">
        <v>0</v>
      </c>
      <c r="AE78">
        <v>1000</v>
      </c>
      <c r="AF78">
        <v>0</v>
      </c>
      <c r="AG78">
        <v>0</v>
      </c>
      <c r="AH78">
        <v>0</v>
      </c>
      <c r="AI78" t="s">
        <v>83</v>
      </c>
    </row>
    <row r="79" spans="1:35" hidden="1" x14ac:dyDescent="0.25">
      <c r="A79">
        <v>3</v>
      </c>
      <c r="B79">
        <v>301</v>
      </c>
      <c r="C79">
        <v>4</v>
      </c>
      <c r="D79">
        <v>122</v>
      </c>
      <c r="E79">
        <v>1</v>
      </c>
      <c r="F79">
        <v>2067</v>
      </c>
      <c r="G79" t="s">
        <v>1208</v>
      </c>
      <c r="H79">
        <v>19135</v>
      </c>
      <c r="I79">
        <v>0</v>
      </c>
      <c r="J79">
        <v>0</v>
      </c>
      <c r="K79">
        <v>0</v>
      </c>
      <c r="L79">
        <v>0</v>
      </c>
      <c r="M79">
        <v>0</v>
      </c>
      <c r="N79">
        <v>3231.62</v>
      </c>
      <c r="O79">
        <v>2255.6</v>
      </c>
      <c r="P79">
        <v>2255.6</v>
      </c>
      <c r="Q79">
        <v>0</v>
      </c>
      <c r="R79">
        <v>0</v>
      </c>
      <c r="S79">
        <v>19135</v>
      </c>
      <c r="T79">
        <v>0</v>
      </c>
      <c r="U79">
        <v>0</v>
      </c>
      <c r="V79">
        <v>0</v>
      </c>
      <c r="W79">
        <v>0</v>
      </c>
      <c r="X79">
        <v>500</v>
      </c>
      <c r="Y79" t="s">
        <v>79</v>
      </c>
      <c r="Z79" s="7">
        <v>44927</v>
      </c>
      <c r="AA79" s="7">
        <v>44985</v>
      </c>
      <c r="AB79" s="7">
        <v>45012</v>
      </c>
      <c r="AC79">
        <v>19135</v>
      </c>
      <c r="AD79">
        <v>0</v>
      </c>
      <c r="AE79">
        <v>15903.38</v>
      </c>
      <c r="AF79">
        <v>976.02</v>
      </c>
      <c r="AG79">
        <v>976.02</v>
      </c>
      <c r="AH79">
        <v>0</v>
      </c>
      <c r="AI79" t="s">
        <v>83</v>
      </c>
    </row>
    <row r="80" spans="1:35" hidden="1" x14ac:dyDescent="0.25">
      <c r="A80">
        <v>3</v>
      </c>
      <c r="B80">
        <v>301</v>
      </c>
      <c r="C80">
        <v>4</v>
      </c>
      <c r="D80">
        <v>122</v>
      </c>
      <c r="E80">
        <v>1</v>
      </c>
      <c r="F80">
        <v>2067</v>
      </c>
      <c r="G80" t="s">
        <v>1209</v>
      </c>
      <c r="H80">
        <v>500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500</v>
      </c>
      <c r="Y80" t="s">
        <v>79</v>
      </c>
      <c r="Z80" s="7">
        <v>44927</v>
      </c>
      <c r="AA80" s="7">
        <v>44985</v>
      </c>
      <c r="AB80" s="7">
        <v>45012</v>
      </c>
      <c r="AC80">
        <v>500</v>
      </c>
      <c r="AD80">
        <v>0</v>
      </c>
      <c r="AE80">
        <v>500</v>
      </c>
      <c r="AF80">
        <v>0</v>
      </c>
      <c r="AG80">
        <v>0</v>
      </c>
      <c r="AH80">
        <v>0</v>
      </c>
      <c r="AI80" t="s">
        <v>83</v>
      </c>
    </row>
    <row r="81" spans="1:35" hidden="1" x14ac:dyDescent="0.25">
      <c r="A81">
        <v>3</v>
      </c>
      <c r="B81">
        <v>301</v>
      </c>
      <c r="C81">
        <v>4</v>
      </c>
      <c r="D81">
        <v>122</v>
      </c>
      <c r="E81">
        <v>1</v>
      </c>
      <c r="F81">
        <v>2067</v>
      </c>
      <c r="G81" t="s">
        <v>1210</v>
      </c>
      <c r="H81">
        <v>75400</v>
      </c>
      <c r="I81">
        <v>0</v>
      </c>
      <c r="J81">
        <v>0</v>
      </c>
      <c r="K81">
        <v>0</v>
      </c>
      <c r="L81">
        <v>0</v>
      </c>
      <c r="M81">
        <v>0</v>
      </c>
      <c r="N81">
        <v>31540</v>
      </c>
      <c r="O81">
        <v>1024.54</v>
      </c>
      <c r="P81">
        <v>1024.54</v>
      </c>
      <c r="Q81">
        <v>0</v>
      </c>
      <c r="R81">
        <v>0</v>
      </c>
      <c r="S81">
        <v>75400</v>
      </c>
      <c r="T81">
        <v>0</v>
      </c>
      <c r="U81">
        <v>0</v>
      </c>
      <c r="V81">
        <v>0</v>
      </c>
      <c r="W81">
        <v>0</v>
      </c>
      <c r="X81">
        <v>500</v>
      </c>
      <c r="Y81" t="s">
        <v>79</v>
      </c>
      <c r="Z81" s="7">
        <v>44927</v>
      </c>
      <c r="AA81" s="7">
        <v>44985</v>
      </c>
      <c r="AB81" s="7">
        <v>45012</v>
      </c>
      <c r="AC81">
        <v>75400</v>
      </c>
      <c r="AD81">
        <v>0</v>
      </c>
      <c r="AE81">
        <v>43860</v>
      </c>
      <c r="AF81">
        <v>30515.46</v>
      </c>
      <c r="AG81">
        <v>30515.46</v>
      </c>
      <c r="AH81">
        <v>0</v>
      </c>
      <c r="AI81" t="s">
        <v>83</v>
      </c>
    </row>
    <row r="82" spans="1:35" hidden="1" x14ac:dyDescent="0.25">
      <c r="A82">
        <v>3</v>
      </c>
      <c r="B82">
        <v>301</v>
      </c>
      <c r="C82">
        <v>4</v>
      </c>
      <c r="D82">
        <v>122</v>
      </c>
      <c r="E82">
        <v>1</v>
      </c>
      <c r="F82">
        <v>2067</v>
      </c>
      <c r="G82" t="s">
        <v>1212</v>
      </c>
      <c r="H82">
        <v>13000</v>
      </c>
      <c r="I82">
        <v>0</v>
      </c>
      <c r="J82">
        <v>0</v>
      </c>
      <c r="K82">
        <v>0</v>
      </c>
      <c r="L82">
        <v>0</v>
      </c>
      <c r="M82">
        <v>0</v>
      </c>
      <c r="N82">
        <v>2641.89</v>
      </c>
      <c r="O82">
        <v>2641.89</v>
      </c>
      <c r="P82">
        <v>1753.03</v>
      </c>
      <c r="Q82">
        <v>0</v>
      </c>
      <c r="R82">
        <v>0</v>
      </c>
      <c r="S82">
        <v>13000</v>
      </c>
      <c r="T82">
        <v>0</v>
      </c>
      <c r="U82">
        <v>0</v>
      </c>
      <c r="V82">
        <v>0</v>
      </c>
      <c r="W82">
        <v>0</v>
      </c>
      <c r="X82">
        <v>500</v>
      </c>
      <c r="Y82" t="s">
        <v>79</v>
      </c>
      <c r="Z82" s="7">
        <v>44927</v>
      </c>
      <c r="AA82" s="7">
        <v>44985</v>
      </c>
      <c r="AB82" s="7">
        <v>45012</v>
      </c>
      <c r="AC82">
        <v>13000</v>
      </c>
      <c r="AD82">
        <v>0</v>
      </c>
      <c r="AE82">
        <v>10358.11</v>
      </c>
      <c r="AF82">
        <v>0</v>
      </c>
      <c r="AG82">
        <v>888.86</v>
      </c>
      <c r="AH82">
        <v>888.86</v>
      </c>
      <c r="AI82" t="s">
        <v>83</v>
      </c>
    </row>
    <row r="83" spans="1:35" hidden="1" x14ac:dyDescent="0.25">
      <c r="A83">
        <v>3</v>
      </c>
      <c r="B83">
        <v>301</v>
      </c>
      <c r="C83">
        <v>4</v>
      </c>
      <c r="D83">
        <v>122</v>
      </c>
      <c r="E83">
        <v>1</v>
      </c>
      <c r="F83">
        <v>2067</v>
      </c>
      <c r="G83" t="s">
        <v>1219</v>
      </c>
      <c r="H83">
        <v>0</v>
      </c>
      <c r="I83">
        <v>0</v>
      </c>
      <c r="J83">
        <v>0</v>
      </c>
      <c r="K83">
        <v>5000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500</v>
      </c>
      <c r="Y83" t="s">
        <v>79</v>
      </c>
      <c r="Z83" s="7">
        <v>44927</v>
      </c>
      <c r="AA83" s="7">
        <v>44985</v>
      </c>
      <c r="AB83" s="7">
        <v>45012</v>
      </c>
      <c r="AC83">
        <v>5000</v>
      </c>
      <c r="AD83">
        <v>5000</v>
      </c>
      <c r="AE83">
        <v>5000</v>
      </c>
      <c r="AF83">
        <v>0</v>
      </c>
      <c r="AG83">
        <v>0</v>
      </c>
      <c r="AH83">
        <v>0</v>
      </c>
      <c r="AI83" t="s">
        <v>83</v>
      </c>
    </row>
    <row r="84" spans="1:35" hidden="1" x14ac:dyDescent="0.25">
      <c r="A84">
        <v>3</v>
      </c>
      <c r="B84">
        <v>301</v>
      </c>
      <c r="C84">
        <v>4</v>
      </c>
      <c r="D84">
        <v>122</v>
      </c>
      <c r="E84">
        <v>1</v>
      </c>
      <c r="F84">
        <v>2067</v>
      </c>
      <c r="G84" t="s">
        <v>1215</v>
      </c>
      <c r="H84">
        <v>200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500</v>
      </c>
      <c r="Y84" t="s">
        <v>79</v>
      </c>
      <c r="Z84" s="7">
        <v>44927</v>
      </c>
      <c r="AA84" s="7">
        <v>44985</v>
      </c>
      <c r="AB84" s="7">
        <v>45012</v>
      </c>
      <c r="AC84">
        <v>200</v>
      </c>
      <c r="AD84">
        <v>0</v>
      </c>
      <c r="AE84">
        <v>200</v>
      </c>
      <c r="AF84">
        <v>0</v>
      </c>
      <c r="AG84">
        <v>0</v>
      </c>
      <c r="AH84">
        <v>0</v>
      </c>
      <c r="AI84" t="s">
        <v>83</v>
      </c>
    </row>
    <row r="85" spans="1:35" hidden="1" x14ac:dyDescent="0.25">
      <c r="A85">
        <v>3</v>
      </c>
      <c r="B85">
        <v>301</v>
      </c>
      <c r="C85">
        <v>4</v>
      </c>
      <c r="D85">
        <v>122</v>
      </c>
      <c r="E85">
        <v>1</v>
      </c>
      <c r="F85">
        <v>2068</v>
      </c>
      <c r="G85" t="s">
        <v>1200</v>
      </c>
      <c r="H85">
        <v>1000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500</v>
      </c>
      <c r="Y85" t="s">
        <v>79</v>
      </c>
      <c r="Z85" s="7">
        <v>44927</v>
      </c>
      <c r="AA85" s="7">
        <v>44985</v>
      </c>
      <c r="AB85" s="7">
        <v>45012</v>
      </c>
      <c r="AC85">
        <v>1000</v>
      </c>
      <c r="AD85">
        <v>0</v>
      </c>
      <c r="AE85">
        <v>1000</v>
      </c>
      <c r="AF85">
        <v>0</v>
      </c>
      <c r="AG85">
        <v>0</v>
      </c>
      <c r="AH85">
        <v>0</v>
      </c>
      <c r="AI85" t="s">
        <v>83</v>
      </c>
    </row>
    <row r="86" spans="1:35" hidden="1" x14ac:dyDescent="0.25">
      <c r="A86">
        <v>3</v>
      </c>
      <c r="B86">
        <v>301</v>
      </c>
      <c r="C86">
        <v>4</v>
      </c>
      <c r="D86">
        <v>122</v>
      </c>
      <c r="E86">
        <v>1</v>
      </c>
      <c r="F86">
        <v>2068</v>
      </c>
      <c r="G86" t="s">
        <v>1201</v>
      </c>
      <c r="H86">
        <v>520000</v>
      </c>
      <c r="I86">
        <v>0</v>
      </c>
      <c r="J86">
        <v>0</v>
      </c>
      <c r="K86">
        <v>0</v>
      </c>
      <c r="L86">
        <v>0</v>
      </c>
      <c r="M86">
        <v>0</v>
      </c>
      <c r="N86">
        <v>81310.2</v>
      </c>
      <c r="O86">
        <v>81310.2</v>
      </c>
      <c r="P86">
        <v>81310.2</v>
      </c>
      <c r="Q86">
        <v>0</v>
      </c>
      <c r="R86">
        <v>0</v>
      </c>
      <c r="S86">
        <v>520000</v>
      </c>
      <c r="T86">
        <v>0</v>
      </c>
      <c r="U86">
        <v>0</v>
      </c>
      <c r="V86">
        <v>0</v>
      </c>
      <c r="W86">
        <v>0</v>
      </c>
      <c r="X86">
        <v>500</v>
      </c>
      <c r="Y86" t="s">
        <v>79</v>
      </c>
      <c r="Z86" s="7">
        <v>44927</v>
      </c>
      <c r="AA86" s="7">
        <v>44985</v>
      </c>
      <c r="AB86" s="7">
        <v>45012</v>
      </c>
      <c r="AC86">
        <v>520000</v>
      </c>
      <c r="AD86">
        <v>0</v>
      </c>
      <c r="AE86">
        <v>438689.8</v>
      </c>
      <c r="AF86">
        <v>0</v>
      </c>
      <c r="AG86">
        <v>0</v>
      </c>
      <c r="AH86">
        <v>0</v>
      </c>
      <c r="AI86" t="s">
        <v>83</v>
      </c>
    </row>
    <row r="87" spans="1:35" hidden="1" x14ac:dyDescent="0.25">
      <c r="A87">
        <v>3</v>
      </c>
      <c r="B87">
        <v>301</v>
      </c>
      <c r="C87">
        <v>4</v>
      </c>
      <c r="D87">
        <v>122</v>
      </c>
      <c r="E87">
        <v>1</v>
      </c>
      <c r="F87">
        <v>2068</v>
      </c>
      <c r="G87" t="s">
        <v>1202</v>
      </c>
      <c r="H87">
        <v>20000</v>
      </c>
      <c r="I87">
        <v>0</v>
      </c>
      <c r="J87">
        <v>0</v>
      </c>
      <c r="K87">
        <v>0</v>
      </c>
      <c r="L87">
        <v>0</v>
      </c>
      <c r="M87">
        <v>0</v>
      </c>
      <c r="N87">
        <v>2590.04</v>
      </c>
      <c r="O87">
        <v>2590.04</v>
      </c>
      <c r="P87">
        <v>1295.02</v>
      </c>
      <c r="Q87">
        <v>0</v>
      </c>
      <c r="R87">
        <v>0</v>
      </c>
      <c r="S87">
        <v>20000</v>
      </c>
      <c r="T87">
        <v>0</v>
      </c>
      <c r="U87">
        <v>0</v>
      </c>
      <c r="V87">
        <v>0</v>
      </c>
      <c r="W87">
        <v>0</v>
      </c>
      <c r="X87">
        <v>500</v>
      </c>
      <c r="Y87" t="s">
        <v>79</v>
      </c>
      <c r="Z87" s="7">
        <v>44927</v>
      </c>
      <c r="AA87" s="7">
        <v>44985</v>
      </c>
      <c r="AB87" s="7">
        <v>45012</v>
      </c>
      <c r="AC87">
        <v>20000</v>
      </c>
      <c r="AD87">
        <v>0</v>
      </c>
      <c r="AE87">
        <v>17409.96</v>
      </c>
      <c r="AF87">
        <v>0</v>
      </c>
      <c r="AG87">
        <v>1295.02</v>
      </c>
      <c r="AH87">
        <v>1295.02</v>
      </c>
      <c r="AI87" t="s">
        <v>83</v>
      </c>
    </row>
    <row r="88" spans="1:35" hidden="1" x14ac:dyDescent="0.25">
      <c r="A88">
        <v>3</v>
      </c>
      <c r="B88">
        <v>301</v>
      </c>
      <c r="C88">
        <v>4</v>
      </c>
      <c r="D88">
        <v>122</v>
      </c>
      <c r="E88">
        <v>1</v>
      </c>
      <c r="F88">
        <v>2068</v>
      </c>
      <c r="G88" t="s">
        <v>1203</v>
      </c>
      <c r="H88">
        <v>2000</v>
      </c>
      <c r="I88">
        <v>0</v>
      </c>
      <c r="J88">
        <v>0</v>
      </c>
      <c r="K88">
        <v>0</v>
      </c>
      <c r="L88">
        <v>0</v>
      </c>
      <c r="M88">
        <v>0</v>
      </c>
      <c r="N88">
        <v>662.36</v>
      </c>
      <c r="O88">
        <v>662.36</v>
      </c>
      <c r="P88">
        <v>662.36</v>
      </c>
      <c r="Q88">
        <v>0</v>
      </c>
      <c r="R88">
        <v>0</v>
      </c>
      <c r="S88">
        <v>2000</v>
      </c>
      <c r="T88">
        <v>0</v>
      </c>
      <c r="U88">
        <v>0</v>
      </c>
      <c r="V88">
        <v>0</v>
      </c>
      <c r="W88">
        <v>0</v>
      </c>
      <c r="X88">
        <v>500</v>
      </c>
      <c r="Y88" t="s">
        <v>79</v>
      </c>
      <c r="Z88" s="7">
        <v>44927</v>
      </c>
      <c r="AA88" s="7">
        <v>44985</v>
      </c>
      <c r="AB88" s="7">
        <v>45012</v>
      </c>
      <c r="AC88">
        <v>2000</v>
      </c>
      <c r="AD88">
        <v>0</v>
      </c>
      <c r="AE88">
        <v>1337.64</v>
      </c>
      <c r="AF88">
        <v>0</v>
      </c>
      <c r="AG88">
        <v>0</v>
      </c>
      <c r="AH88">
        <v>0</v>
      </c>
      <c r="AI88" t="s">
        <v>83</v>
      </c>
    </row>
    <row r="89" spans="1:35" hidden="1" x14ac:dyDescent="0.25">
      <c r="A89">
        <v>3</v>
      </c>
      <c r="B89">
        <v>301</v>
      </c>
      <c r="C89">
        <v>4</v>
      </c>
      <c r="D89">
        <v>122</v>
      </c>
      <c r="E89">
        <v>1</v>
      </c>
      <c r="F89">
        <v>2068</v>
      </c>
      <c r="G89" t="s">
        <v>1204</v>
      </c>
      <c r="H89">
        <v>6000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500</v>
      </c>
      <c r="Y89" t="s">
        <v>79</v>
      </c>
      <c r="Z89" s="7">
        <v>44927</v>
      </c>
      <c r="AA89" s="7">
        <v>44985</v>
      </c>
      <c r="AB89" s="7">
        <v>45012</v>
      </c>
      <c r="AC89">
        <v>6000</v>
      </c>
      <c r="AD89">
        <v>0</v>
      </c>
      <c r="AE89">
        <v>6000</v>
      </c>
      <c r="AF89">
        <v>0</v>
      </c>
      <c r="AG89">
        <v>0</v>
      </c>
      <c r="AH89">
        <v>0</v>
      </c>
      <c r="AI89" t="s">
        <v>83</v>
      </c>
    </row>
    <row r="90" spans="1:35" hidden="1" x14ac:dyDescent="0.25">
      <c r="A90">
        <v>3</v>
      </c>
      <c r="B90">
        <v>301</v>
      </c>
      <c r="C90">
        <v>4</v>
      </c>
      <c r="D90">
        <v>122</v>
      </c>
      <c r="E90">
        <v>1</v>
      </c>
      <c r="F90">
        <v>2068</v>
      </c>
      <c r="G90" t="s">
        <v>1205</v>
      </c>
      <c r="H90">
        <v>10000</v>
      </c>
      <c r="I90">
        <v>0</v>
      </c>
      <c r="J90">
        <v>10000</v>
      </c>
      <c r="K90">
        <v>0</v>
      </c>
      <c r="L90">
        <v>0</v>
      </c>
      <c r="M90">
        <v>0</v>
      </c>
      <c r="N90">
        <v>17871.87</v>
      </c>
      <c r="O90">
        <v>17871.87</v>
      </c>
      <c r="P90">
        <v>8819.6200000000008</v>
      </c>
      <c r="Q90">
        <v>0</v>
      </c>
      <c r="R90">
        <v>0</v>
      </c>
      <c r="S90">
        <v>10000</v>
      </c>
      <c r="T90">
        <v>0</v>
      </c>
      <c r="U90">
        <v>0</v>
      </c>
      <c r="V90">
        <v>0</v>
      </c>
      <c r="W90">
        <v>0</v>
      </c>
      <c r="X90">
        <v>500</v>
      </c>
      <c r="Y90" t="s">
        <v>79</v>
      </c>
      <c r="Z90" s="7">
        <v>44927</v>
      </c>
      <c r="AA90" s="7">
        <v>44985</v>
      </c>
      <c r="AB90" s="7">
        <v>45012</v>
      </c>
      <c r="AC90">
        <v>20000</v>
      </c>
      <c r="AD90">
        <v>10000</v>
      </c>
      <c r="AE90">
        <v>2128.13</v>
      </c>
      <c r="AF90">
        <v>0</v>
      </c>
      <c r="AG90">
        <v>9052.25</v>
      </c>
      <c r="AH90">
        <v>9052.25</v>
      </c>
      <c r="AI90" t="s">
        <v>83</v>
      </c>
    </row>
    <row r="91" spans="1:35" hidden="1" x14ac:dyDescent="0.25">
      <c r="A91">
        <v>3</v>
      </c>
      <c r="B91">
        <v>301</v>
      </c>
      <c r="C91">
        <v>4</v>
      </c>
      <c r="D91">
        <v>122</v>
      </c>
      <c r="E91">
        <v>1</v>
      </c>
      <c r="F91">
        <v>2068</v>
      </c>
      <c r="G91" t="s">
        <v>1206</v>
      </c>
      <c r="H91">
        <v>1000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500</v>
      </c>
      <c r="Y91" t="s">
        <v>79</v>
      </c>
      <c r="Z91" s="7">
        <v>44927</v>
      </c>
      <c r="AA91" s="7">
        <v>44985</v>
      </c>
      <c r="AB91" s="7">
        <v>45012</v>
      </c>
      <c r="AC91">
        <v>1000</v>
      </c>
      <c r="AD91">
        <v>0</v>
      </c>
      <c r="AE91">
        <v>1000</v>
      </c>
      <c r="AF91">
        <v>0</v>
      </c>
      <c r="AG91">
        <v>0</v>
      </c>
      <c r="AH91">
        <v>0</v>
      </c>
      <c r="AI91" t="s">
        <v>83</v>
      </c>
    </row>
    <row r="92" spans="1:35" hidden="1" x14ac:dyDescent="0.25">
      <c r="A92">
        <v>3</v>
      </c>
      <c r="B92">
        <v>301</v>
      </c>
      <c r="C92">
        <v>4</v>
      </c>
      <c r="D92">
        <v>122</v>
      </c>
      <c r="E92">
        <v>1</v>
      </c>
      <c r="F92">
        <v>2068</v>
      </c>
      <c r="G92" t="s">
        <v>1207</v>
      </c>
      <c r="H92">
        <v>8000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500</v>
      </c>
      <c r="Y92" t="s">
        <v>79</v>
      </c>
      <c r="Z92" s="7">
        <v>44927</v>
      </c>
      <c r="AA92" s="7">
        <v>44985</v>
      </c>
      <c r="AB92" s="7">
        <v>45012</v>
      </c>
      <c r="AC92">
        <v>8000</v>
      </c>
      <c r="AD92">
        <v>0</v>
      </c>
      <c r="AE92">
        <v>8000</v>
      </c>
      <c r="AF92">
        <v>0</v>
      </c>
      <c r="AG92">
        <v>0</v>
      </c>
      <c r="AH92">
        <v>0</v>
      </c>
      <c r="AI92" t="s">
        <v>83</v>
      </c>
    </row>
    <row r="93" spans="1:35" hidden="1" x14ac:dyDescent="0.25">
      <c r="A93">
        <v>3</v>
      </c>
      <c r="B93">
        <v>301</v>
      </c>
      <c r="C93">
        <v>4</v>
      </c>
      <c r="D93">
        <v>122</v>
      </c>
      <c r="E93">
        <v>1</v>
      </c>
      <c r="F93">
        <v>2068</v>
      </c>
      <c r="G93" t="s">
        <v>1208</v>
      </c>
      <c r="H93">
        <v>11000</v>
      </c>
      <c r="I93">
        <v>0</v>
      </c>
      <c r="J93">
        <v>0</v>
      </c>
      <c r="K93">
        <v>0</v>
      </c>
      <c r="L93">
        <v>0</v>
      </c>
      <c r="M93">
        <v>0</v>
      </c>
      <c r="N93">
        <v>4258.92</v>
      </c>
      <c r="O93">
        <v>4237.96</v>
      </c>
      <c r="P93">
        <v>4237.96</v>
      </c>
      <c r="Q93">
        <v>0</v>
      </c>
      <c r="R93">
        <v>0</v>
      </c>
      <c r="S93">
        <v>11000</v>
      </c>
      <c r="T93">
        <v>0</v>
      </c>
      <c r="U93">
        <v>0</v>
      </c>
      <c r="V93">
        <v>0</v>
      </c>
      <c r="W93">
        <v>0</v>
      </c>
      <c r="X93">
        <v>500</v>
      </c>
      <c r="Y93" t="s">
        <v>79</v>
      </c>
      <c r="Z93" s="7">
        <v>44927</v>
      </c>
      <c r="AA93" s="7">
        <v>44985</v>
      </c>
      <c r="AB93" s="7">
        <v>45012</v>
      </c>
      <c r="AC93">
        <v>11000</v>
      </c>
      <c r="AD93">
        <v>0</v>
      </c>
      <c r="AE93">
        <v>6741.08</v>
      </c>
      <c r="AF93">
        <v>20.96</v>
      </c>
      <c r="AG93">
        <v>20.96</v>
      </c>
      <c r="AH93">
        <v>0</v>
      </c>
      <c r="AI93" t="s">
        <v>83</v>
      </c>
    </row>
    <row r="94" spans="1:35" hidden="1" x14ac:dyDescent="0.25">
      <c r="A94">
        <v>3</v>
      </c>
      <c r="B94">
        <v>301</v>
      </c>
      <c r="C94">
        <v>4</v>
      </c>
      <c r="D94">
        <v>122</v>
      </c>
      <c r="E94">
        <v>1</v>
      </c>
      <c r="F94">
        <v>2068</v>
      </c>
      <c r="G94" t="s">
        <v>1209</v>
      </c>
      <c r="H94">
        <v>500</v>
      </c>
      <c r="I94">
        <v>0</v>
      </c>
      <c r="J94">
        <v>1500</v>
      </c>
      <c r="K94">
        <v>0</v>
      </c>
      <c r="L94">
        <v>0</v>
      </c>
      <c r="M94">
        <v>0</v>
      </c>
      <c r="N94">
        <v>2000</v>
      </c>
      <c r="O94">
        <v>360.5</v>
      </c>
      <c r="P94">
        <v>360.5</v>
      </c>
      <c r="Q94">
        <v>0</v>
      </c>
      <c r="R94">
        <v>0</v>
      </c>
      <c r="S94">
        <v>500</v>
      </c>
      <c r="T94">
        <v>0</v>
      </c>
      <c r="U94">
        <v>0</v>
      </c>
      <c r="V94">
        <v>0</v>
      </c>
      <c r="W94">
        <v>0</v>
      </c>
      <c r="X94">
        <v>500</v>
      </c>
      <c r="Y94" t="s">
        <v>79</v>
      </c>
      <c r="Z94" s="7">
        <v>44927</v>
      </c>
      <c r="AA94" s="7">
        <v>44985</v>
      </c>
      <c r="AB94" s="7">
        <v>45012</v>
      </c>
      <c r="AC94">
        <v>2000</v>
      </c>
      <c r="AD94">
        <v>1500</v>
      </c>
      <c r="AE94">
        <v>0</v>
      </c>
      <c r="AF94">
        <v>1639.5</v>
      </c>
      <c r="AG94">
        <v>1639.5</v>
      </c>
      <c r="AH94">
        <v>0</v>
      </c>
      <c r="AI94" t="s">
        <v>83</v>
      </c>
    </row>
    <row r="95" spans="1:35" hidden="1" x14ac:dyDescent="0.25">
      <c r="A95">
        <v>3</v>
      </c>
      <c r="B95">
        <v>301</v>
      </c>
      <c r="C95">
        <v>4</v>
      </c>
      <c r="D95">
        <v>122</v>
      </c>
      <c r="E95">
        <v>1</v>
      </c>
      <c r="F95">
        <v>2068</v>
      </c>
      <c r="G95" t="s">
        <v>1210</v>
      </c>
      <c r="H95">
        <v>202500</v>
      </c>
      <c r="I95">
        <v>0</v>
      </c>
      <c r="J95">
        <v>0</v>
      </c>
      <c r="K95">
        <v>0</v>
      </c>
      <c r="L95">
        <v>0</v>
      </c>
      <c r="M95">
        <v>44150</v>
      </c>
      <c r="N95">
        <v>37670</v>
      </c>
      <c r="O95">
        <v>9968.74</v>
      </c>
      <c r="P95">
        <v>9968.74</v>
      </c>
      <c r="Q95">
        <v>0</v>
      </c>
      <c r="R95">
        <v>0</v>
      </c>
      <c r="S95">
        <v>202500</v>
      </c>
      <c r="T95">
        <v>0</v>
      </c>
      <c r="U95">
        <v>0</v>
      </c>
      <c r="V95">
        <v>0</v>
      </c>
      <c r="W95">
        <v>0</v>
      </c>
      <c r="X95">
        <v>500</v>
      </c>
      <c r="Y95" t="s">
        <v>79</v>
      </c>
      <c r="Z95" s="7">
        <v>44927</v>
      </c>
      <c r="AA95" s="7">
        <v>44985</v>
      </c>
      <c r="AB95" s="7">
        <v>45012</v>
      </c>
      <c r="AC95">
        <v>158350</v>
      </c>
      <c r="AD95">
        <v>-44150</v>
      </c>
      <c r="AE95">
        <v>120680</v>
      </c>
      <c r="AF95">
        <v>27701.26</v>
      </c>
      <c r="AG95">
        <v>27701.26</v>
      </c>
      <c r="AH95">
        <v>0</v>
      </c>
      <c r="AI95" t="s">
        <v>83</v>
      </c>
    </row>
    <row r="96" spans="1:35" hidden="1" x14ac:dyDescent="0.25">
      <c r="A96">
        <v>3</v>
      </c>
      <c r="B96">
        <v>301</v>
      </c>
      <c r="C96">
        <v>4</v>
      </c>
      <c r="D96">
        <v>122</v>
      </c>
      <c r="E96">
        <v>1</v>
      </c>
      <c r="F96">
        <v>2068</v>
      </c>
      <c r="G96" t="s">
        <v>1211</v>
      </c>
      <c r="H96">
        <v>52500</v>
      </c>
      <c r="I96">
        <v>0</v>
      </c>
      <c r="J96">
        <v>0</v>
      </c>
      <c r="K96">
        <v>0</v>
      </c>
      <c r="L96">
        <v>0</v>
      </c>
      <c r="M96">
        <v>0</v>
      </c>
      <c r="N96">
        <v>37493.550000000003</v>
      </c>
      <c r="O96">
        <v>4164.91</v>
      </c>
      <c r="P96">
        <v>4164.91</v>
      </c>
      <c r="Q96">
        <v>0</v>
      </c>
      <c r="R96">
        <v>0</v>
      </c>
      <c r="S96">
        <v>52500</v>
      </c>
      <c r="T96">
        <v>0</v>
      </c>
      <c r="U96">
        <v>0</v>
      </c>
      <c r="V96">
        <v>0</v>
      </c>
      <c r="W96">
        <v>0</v>
      </c>
      <c r="X96">
        <v>500</v>
      </c>
      <c r="Y96" t="s">
        <v>79</v>
      </c>
      <c r="Z96" s="7">
        <v>44927</v>
      </c>
      <c r="AA96" s="7">
        <v>44985</v>
      </c>
      <c r="AB96" s="7">
        <v>45012</v>
      </c>
      <c r="AC96">
        <v>52500</v>
      </c>
      <c r="AD96">
        <v>0</v>
      </c>
      <c r="AE96">
        <v>15006.45</v>
      </c>
      <c r="AF96">
        <v>33328.639999999999</v>
      </c>
      <c r="AG96">
        <v>33328.639999999999</v>
      </c>
      <c r="AH96">
        <v>0</v>
      </c>
      <c r="AI96" t="s">
        <v>83</v>
      </c>
    </row>
    <row r="97" spans="1:35" hidden="1" x14ac:dyDescent="0.25">
      <c r="A97">
        <v>3</v>
      </c>
      <c r="B97">
        <v>301</v>
      </c>
      <c r="C97">
        <v>4</v>
      </c>
      <c r="D97">
        <v>122</v>
      </c>
      <c r="E97">
        <v>1</v>
      </c>
      <c r="F97">
        <v>2068</v>
      </c>
      <c r="G97" t="s">
        <v>1212</v>
      </c>
      <c r="H97">
        <v>45000</v>
      </c>
      <c r="I97">
        <v>0</v>
      </c>
      <c r="J97">
        <v>0</v>
      </c>
      <c r="K97">
        <v>0</v>
      </c>
      <c r="L97">
        <v>0</v>
      </c>
      <c r="M97">
        <v>0</v>
      </c>
      <c r="N97">
        <v>7481.25</v>
      </c>
      <c r="O97">
        <v>7481.25</v>
      </c>
      <c r="P97">
        <v>3678.9</v>
      </c>
      <c r="Q97">
        <v>0</v>
      </c>
      <c r="R97">
        <v>0</v>
      </c>
      <c r="S97">
        <v>45000</v>
      </c>
      <c r="T97">
        <v>0</v>
      </c>
      <c r="U97">
        <v>0</v>
      </c>
      <c r="V97">
        <v>0</v>
      </c>
      <c r="W97">
        <v>0</v>
      </c>
      <c r="X97">
        <v>500</v>
      </c>
      <c r="Y97" t="s">
        <v>79</v>
      </c>
      <c r="Z97" s="7">
        <v>44927</v>
      </c>
      <c r="AA97" s="7">
        <v>44985</v>
      </c>
      <c r="AB97" s="7">
        <v>45012</v>
      </c>
      <c r="AC97">
        <v>45000</v>
      </c>
      <c r="AD97">
        <v>0</v>
      </c>
      <c r="AE97">
        <v>37518.75</v>
      </c>
      <c r="AF97">
        <v>0</v>
      </c>
      <c r="AG97">
        <v>3802.35</v>
      </c>
      <c r="AH97">
        <v>3802.35</v>
      </c>
      <c r="AI97" t="s">
        <v>83</v>
      </c>
    </row>
    <row r="98" spans="1:35" hidden="1" x14ac:dyDescent="0.25">
      <c r="A98">
        <v>3</v>
      </c>
      <c r="B98">
        <v>301</v>
      </c>
      <c r="C98">
        <v>4</v>
      </c>
      <c r="D98">
        <v>122</v>
      </c>
      <c r="E98">
        <v>1</v>
      </c>
      <c r="F98">
        <v>2068</v>
      </c>
      <c r="G98" t="s">
        <v>1213</v>
      </c>
      <c r="H98">
        <v>500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500</v>
      </c>
      <c r="Y98" t="s">
        <v>79</v>
      </c>
      <c r="Z98" s="7">
        <v>44927</v>
      </c>
      <c r="AA98" s="7">
        <v>44985</v>
      </c>
      <c r="AB98" s="7">
        <v>45012</v>
      </c>
      <c r="AC98">
        <v>500</v>
      </c>
      <c r="AD98">
        <v>0</v>
      </c>
      <c r="AE98">
        <v>500</v>
      </c>
      <c r="AF98">
        <v>0</v>
      </c>
      <c r="AG98">
        <v>0</v>
      </c>
      <c r="AH98">
        <v>0</v>
      </c>
      <c r="AI98" t="s">
        <v>83</v>
      </c>
    </row>
    <row r="99" spans="1:35" hidden="1" x14ac:dyDescent="0.25">
      <c r="A99">
        <v>3</v>
      </c>
      <c r="B99">
        <v>301</v>
      </c>
      <c r="C99">
        <v>4</v>
      </c>
      <c r="D99">
        <v>122</v>
      </c>
      <c r="E99">
        <v>1</v>
      </c>
      <c r="F99">
        <v>2068</v>
      </c>
      <c r="G99" t="s">
        <v>1214</v>
      </c>
      <c r="H99">
        <v>500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500</v>
      </c>
      <c r="Y99" t="s">
        <v>79</v>
      </c>
      <c r="Z99" s="7">
        <v>44927</v>
      </c>
      <c r="AA99" s="7">
        <v>44985</v>
      </c>
      <c r="AB99" s="7">
        <v>45012</v>
      </c>
      <c r="AC99">
        <v>500</v>
      </c>
      <c r="AD99">
        <v>0</v>
      </c>
      <c r="AE99">
        <v>500</v>
      </c>
      <c r="AF99">
        <v>0</v>
      </c>
      <c r="AG99">
        <v>0</v>
      </c>
      <c r="AH99">
        <v>0</v>
      </c>
      <c r="AI99" t="s">
        <v>83</v>
      </c>
    </row>
    <row r="100" spans="1:35" hidden="1" x14ac:dyDescent="0.25">
      <c r="A100">
        <v>3</v>
      </c>
      <c r="B100">
        <v>301</v>
      </c>
      <c r="C100">
        <v>4</v>
      </c>
      <c r="D100">
        <v>122</v>
      </c>
      <c r="E100">
        <v>1</v>
      </c>
      <c r="F100">
        <v>2068</v>
      </c>
      <c r="G100" t="s">
        <v>1215</v>
      </c>
      <c r="H100">
        <v>1000</v>
      </c>
      <c r="I100">
        <v>0</v>
      </c>
      <c r="J100">
        <v>3000</v>
      </c>
      <c r="K100">
        <v>0</v>
      </c>
      <c r="L100">
        <v>0</v>
      </c>
      <c r="M100">
        <v>0</v>
      </c>
      <c r="N100">
        <v>1945</v>
      </c>
      <c r="O100">
        <v>0</v>
      </c>
      <c r="P100">
        <v>0</v>
      </c>
      <c r="Q100">
        <v>0</v>
      </c>
      <c r="R100">
        <v>0</v>
      </c>
      <c r="S100">
        <v>1000</v>
      </c>
      <c r="T100">
        <v>0</v>
      </c>
      <c r="U100">
        <v>0</v>
      </c>
      <c r="V100">
        <v>0</v>
      </c>
      <c r="W100">
        <v>0</v>
      </c>
      <c r="X100">
        <v>500</v>
      </c>
      <c r="Y100" t="s">
        <v>79</v>
      </c>
      <c r="Z100" s="7">
        <v>44927</v>
      </c>
      <c r="AA100" s="7">
        <v>44985</v>
      </c>
      <c r="AB100" s="7">
        <v>45012</v>
      </c>
      <c r="AC100">
        <v>4000</v>
      </c>
      <c r="AD100">
        <v>3000</v>
      </c>
      <c r="AE100">
        <v>2055</v>
      </c>
      <c r="AF100">
        <v>1945</v>
      </c>
      <c r="AG100">
        <v>1945</v>
      </c>
      <c r="AH100">
        <v>0</v>
      </c>
      <c r="AI100" t="s">
        <v>83</v>
      </c>
    </row>
    <row r="101" spans="1:35" hidden="1" x14ac:dyDescent="0.25">
      <c r="A101">
        <v>3</v>
      </c>
      <c r="B101">
        <v>301</v>
      </c>
      <c r="C101">
        <v>4</v>
      </c>
      <c r="D101">
        <v>126</v>
      </c>
      <c r="E101">
        <v>1</v>
      </c>
      <c r="F101">
        <v>1023</v>
      </c>
      <c r="G101" t="s">
        <v>1208</v>
      </c>
      <c r="H101">
        <v>1000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500</v>
      </c>
      <c r="Y101" t="s">
        <v>79</v>
      </c>
      <c r="Z101" s="7">
        <v>44927</v>
      </c>
      <c r="AA101" s="7">
        <v>44985</v>
      </c>
      <c r="AB101" s="7">
        <v>45012</v>
      </c>
      <c r="AC101">
        <v>1000</v>
      </c>
      <c r="AD101">
        <v>0</v>
      </c>
      <c r="AE101">
        <v>1000</v>
      </c>
      <c r="AF101">
        <v>0</v>
      </c>
      <c r="AG101">
        <v>0</v>
      </c>
      <c r="AH101">
        <v>0</v>
      </c>
      <c r="AI101" t="s">
        <v>83</v>
      </c>
    </row>
    <row r="102" spans="1:35" hidden="1" x14ac:dyDescent="0.25">
      <c r="A102">
        <v>3</v>
      </c>
      <c r="B102">
        <v>301</v>
      </c>
      <c r="C102">
        <v>4</v>
      </c>
      <c r="D102">
        <v>126</v>
      </c>
      <c r="E102">
        <v>1</v>
      </c>
      <c r="F102">
        <v>1023</v>
      </c>
      <c r="G102" t="s">
        <v>1209</v>
      </c>
      <c r="H102">
        <v>3500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500</v>
      </c>
      <c r="Y102" t="s">
        <v>79</v>
      </c>
      <c r="Z102" s="7">
        <v>44927</v>
      </c>
      <c r="AA102" s="7">
        <v>44985</v>
      </c>
      <c r="AB102" s="7">
        <v>45012</v>
      </c>
      <c r="AC102">
        <v>3500</v>
      </c>
      <c r="AD102">
        <v>0</v>
      </c>
      <c r="AE102">
        <v>3500</v>
      </c>
      <c r="AF102">
        <v>0</v>
      </c>
      <c r="AG102">
        <v>0</v>
      </c>
      <c r="AH102">
        <v>0</v>
      </c>
      <c r="AI102" t="s">
        <v>83</v>
      </c>
    </row>
    <row r="103" spans="1:35" hidden="1" x14ac:dyDescent="0.25">
      <c r="A103">
        <v>3</v>
      </c>
      <c r="B103">
        <v>301</v>
      </c>
      <c r="C103">
        <v>4</v>
      </c>
      <c r="D103">
        <v>126</v>
      </c>
      <c r="E103">
        <v>1</v>
      </c>
      <c r="F103">
        <v>1023</v>
      </c>
      <c r="G103" t="s">
        <v>1210</v>
      </c>
      <c r="H103">
        <v>2000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500</v>
      </c>
      <c r="Y103" t="s">
        <v>79</v>
      </c>
      <c r="Z103" s="7">
        <v>44927</v>
      </c>
      <c r="AA103" s="7">
        <v>44985</v>
      </c>
      <c r="AB103" s="7">
        <v>45012</v>
      </c>
      <c r="AC103">
        <v>2000</v>
      </c>
      <c r="AD103">
        <v>0</v>
      </c>
      <c r="AE103">
        <v>2000</v>
      </c>
      <c r="AF103">
        <v>0</v>
      </c>
      <c r="AG103">
        <v>0</v>
      </c>
      <c r="AH103">
        <v>0</v>
      </c>
      <c r="AI103" t="s">
        <v>83</v>
      </c>
    </row>
    <row r="104" spans="1:35" hidden="1" x14ac:dyDescent="0.25">
      <c r="A104">
        <v>3</v>
      </c>
      <c r="B104">
        <v>301</v>
      </c>
      <c r="C104">
        <v>4</v>
      </c>
      <c r="D104">
        <v>126</v>
      </c>
      <c r="E104">
        <v>1</v>
      </c>
      <c r="F104">
        <v>1023</v>
      </c>
      <c r="G104" t="s">
        <v>1211</v>
      </c>
      <c r="H104">
        <v>1000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500</v>
      </c>
      <c r="Y104" t="s">
        <v>79</v>
      </c>
      <c r="Z104" s="7">
        <v>44927</v>
      </c>
      <c r="AA104" s="7">
        <v>44985</v>
      </c>
      <c r="AB104" s="7">
        <v>45012</v>
      </c>
      <c r="AC104">
        <v>1000</v>
      </c>
      <c r="AD104">
        <v>0</v>
      </c>
      <c r="AE104">
        <v>1000</v>
      </c>
      <c r="AF104">
        <v>0</v>
      </c>
      <c r="AG104">
        <v>0</v>
      </c>
      <c r="AH104">
        <v>0</v>
      </c>
      <c r="AI104" t="s">
        <v>83</v>
      </c>
    </row>
    <row r="105" spans="1:35" hidden="1" x14ac:dyDescent="0.25">
      <c r="A105">
        <v>3</v>
      </c>
      <c r="B105">
        <v>301</v>
      </c>
      <c r="C105">
        <v>4</v>
      </c>
      <c r="D105">
        <v>126</v>
      </c>
      <c r="E105">
        <v>1</v>
      </c>
      <c r="F105">
        <v>1023</v>
      </c>
      <c r="G105" t="s">
        <v>1214</v>
      </c>
      <c r="H105">
        <v>5000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500</v>
      </c>
      <c r="Y105" t="s">
        <v>79</v>
      </c>
      <c r="Z105" s="7">
        <v>44927</v>
      </c>
      <c r="AA105" s="7">
        <v>44985</v>
      </c>
      <c r="AB105" s="7">
        <v>45012</v>
      </c>
      <c r="AC105">
        <v>5000</v>
      </c>
      <c r="AD105">
        <v>0</v>
      </c>
      <c r="AE105">
        <v>5000</v>
      </c>
      <c r="AF105">
        <v>0</v>
      </c>
      <c r="AG105">
        <v>0</v>
      </c>
      <c r="AH105">
        <v>0</v>
      </c>
      <c r="AI105" t="s">
        <v>83</v>
      </c>
    </row>
    <row r="106" spans="1:35" hidden="1" x14ac:dyDescent="0.25">
      <c r="A106">
        <v>3</v>
      </c>
      <c r="B106">
        <v>301</v>
      </c>
      <c r="C106">
        <v>4</v>
      </c>
      <c r="D106">
        <v>126</v>
      </c>
      <c r="E106">
        <v>1</v>
      </c>
      <c r="F106">
        <v>1023</v>
      </c>
      <c r="G106" t="s">
        <v>1215</v>
      </c>
      <c r="H106">
        <v>51000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501</v>
      </c>
      <c r="Y106" t="s">
        <v>79</v>
      </c>
      <c r="Z106" s="7">
        <v>44927</v>
      </c>
      <c r="AA106" s="7">
        <v>44985</v>
      </c>
      <c r="AB106" s="7">
        <v>45012</v>
      </c>
      <c r="AC106">
        <v>51000</v>
      </c>
      <c r="AD106">
        <v>0</v>
      </c>
      <c r="AE106">
        <v>51000</v>
      </c>
      <c r="AF106">
        <v>0</v>
      </c>
      <c r="AG106">
        <v>0</v>
      </c>
      <c r="AH106">
        <v>0</v>
      </c>
      <c r="AI106" t="s">
        <v>83</v>
      </c>
    </row>
    <row r="107" spans="1:35" hidden="1" x14ac:dyDescent="0.25">
      <c r="A107">
        <v>3</v>
      </c>
      <c r="B107">
        <v>301</v>
      </c>
      <c r="C107">
        <v>4</v>
      </c>
      <c r="D107">
        <v>131</v>
      </c>
      <c r="E107">
        <v>1</v>
      </c>
      <c r="F107">
        <v>2069</v>
      </c>
      <c r="G107" t="s">
        <v>1200</v>
      </c>
      <c r="H107">
        <v>1000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500</v>
      </c>
      <c r="Y107" t="s">
        <v>79</v>
      </c>
      <c r="Z107" s="7">
        <v>44927</v>
      </c>
      <c r="AA107" s="7">
        <v>44985</v>
      </c>
      <c r="AB107" s="7">
        <v>45012</v>
      </c>
      <c r="AC107">
        <v>1000</v>
      </c>
      <c r="AD107">
        <v>0</v>
      </c>
      <c r="AE107">
        <v>1000</v>
      </c>
      <c r="AF107">
        <v>0</v>
      </c>
      <c r="AG107">
        <v>0</v>
      </c>
      <c r="AH107">
        <v>0</v>
      </c>
      <c r="AI107" t="s">
        <v>83</v>
      </c>
    </row>
    <row r="108" spans="1:35" hidden="1" x14ac:dyDescent="0.25">
      <c r="A108">
        <v>3</v>
      </c>
      <c r="B108">
        <v>301</v>
      </c>
      <c r="C108">
        <v>4</v>
      </c>
      <c r="D108">
        <v>131</v>
      </c>
      <c r="E108">
        <v>1</v>
      </c>
      <c r="F108">
        <v>2069</v>
      </c>
      <c r="G108" t="s">
        <v>1201</v>
      </c>
      <c r="H108">
        <v>140200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15181.8</v>
      </c>
      <c r="O108">
        <v>15181.8</v>
      </c>
      <c r="P108">
        <v>15181.8</v>
      </c>
      <c r="Q108">
        <v>0</v>
      </c>
      <c r="R108">
        <v>0</v>
      </c>
      <c r="S108">
        <v>140200</v>
      </c>
      <c r="T108">
        <v>0</v>
      </c>
      <c r="U108">
        <v>0</v>
      </c>
      <c r="V108">
        <v>0</v>
      </c>
      <c r="W108">
        <v>0</v>
      </c>
      <c r="X108">
        <v>500</v>
      </c>
      <c r="Y108" t="s">
        <v>79</v>
      </c>
      <c r="Z108" s="7">
        <v>44927</v>
      </c>
      <c r="AA108" s="7">
        <v>44985</v>
      </c>
      <c r="AB108" s="7">
        <v>45012</v>
      </c>
      <c r="AC108">
        <v>140200</v>
      </c>
      <c r="AD108">
        <v>0</v>
      </c>
      <c r="AE108">
        <v>125018.2</v>
      </c>
      <c r="AF108">
        <v>0</v>
      </c>
      <c r="AG108">
        <v>0</v>
      </c>
      <c r="AH108">
        <v>0</v>
      </c>
      <c r="AI108" t="s">
        <v>83</v>
      </c>
    </row>
    <row r="109" spans="1:35" hidden="1" x14ac:dyDescent="0.25">
      <c r="A109">
        <v>3</v>
      </c>
      <c r="B109">
        <v>301</v>
      </c>
      <c r="C109">
        <v>4</v>
      </c>
      <c r="D109">
        <v>131</v>
      </c>
      <c r="E109">
        <v>1</v>
      </c>
      <c r="F109">
        <v>2069</v>
      </c>
      <c r="G109" t="s">
        <v>1203</v>
      </c>
      <c r="H109">
        <v>2000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500</v>
      </c>
      <c r="Y109" t="s">
        <v>79</v>
      </c>
      <c r="Z109" s="7">
        <v>44927</v>
      </c>
      <c r="AA109" s="7">
        <v>44985</v>
      </c>
      <c r="AB109" s="7">
        <v>45012</v>
      </c>
      <c r="AC109">
        <v>2000</v>
      </c>
      <c r="AD109">
        <v>0</v>
      </c>
      <c r="AE109">
        <v>2000</v>
      </c>
      <c r="AF109">
        <v>0</v>
      </c>
      <c r="AG109">
        <v>0</v>
      </c>
      <c r="AH109">
        <v>0</v>
      </c>
      <c r="AI109" t="s">
        <v>83</v>
      </c>
    </row>
    <row r="110" spans="1:35" hidden="1" x14ac:dyDescent="0.25">
      <c r="A110">
        <v>3</v>
      </c>
      <c r="B110">
        <v>301</v>
      </c>
      <c r="C110">
        <v>4</v>
      </c>
      <c r="D110">
        <v>131</v>
      </c>
      <c r="E110">
        <v>1</v>
      </c>
      <c r="F110">
        <v>2069</v>
      </c>
      <c r="G110" t="s">
        <v>1204</v>
      </c>
      <c r="H110">
        <v>2000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500</v>
      </c>
      <c r="Y110" t="s">
        <v>79</v>
      </c>
      <c r="Z110" s="7">
        <v>44927</v>
      </c>
      <c r="AA110" s="7">
        <v>44985</v>
      </c>
      <c r="AB110" s="7">
        <v>45012</v>
      </c>
      <c r="AC110">
        <v>2000</v>
      </c>
      <c r="AD110">
        <v>0</v>
      </c>
      <c r="AE110">
        <v>2000</v>
      </c>
      <c r="AF110">
        <v>0</v>
      </c>
      <c r="AG110">
        <v>0</v>
      </c>
      <c r="AH110">
        <v>0</v>
      </c>
      <c r="AI110" t="s">
        <v>83</v>
      </c>
    </row>
    <row r="111" spans="1:35" hidden="1" x14ac:dyDescent="0.25">
      <c r="A111">
        <v>3</v>
      </c>
      <c r="B111">
        <v>301</v>
      </c>
      <c r="C111">
        <v>4</v>
      </c>
      <c r="D111">
        <v>131</v>
      </c>
      <c r="E111">
        <v>1</v>
      </c>
      <c r="F111">
        <v>2069</v>
      </c>
      <c r="G111" t="s">
        <v>1205</v>
      </c>
      <c r="H111">
        <v>50000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6072.72</v>
      </c>
      <c r="O111">
        <v>6072.72</v>
      </c>
      <c r="P111">
        <v>3157.33</v>
      </c>
      <c r="Q111">
        <v>0</v>
      </c>
      <c r="R111">
        <v>0</v>
      </c>
      <c r="S111">
        <v>50000</v>
      </c>
      <c r="T111">
        <v>0</v>
      </c>
      <c r="U111">
        <v>0</v>
      </c>
      <c r="V111">
        <v>0</v>
      </c>
      <c r="W111">
        <v>0</v>
      </c>
      <c r="X111">
        <v>500</v>
      </c>
      <c r="Y111" t="s">
        <v>79</v>
      </c>
      <c r="Z111" s="7">
        <v>44927</v>
      </c>
      <c r="AA111" s="7">
        <v>44985</v>
      </c>
      <c r="AB111" s="7">
        <v>45012</v>
      </c>
      <c r="AC111">
        <v>50000</v>
      </c>
      <c r="AD111">
        <v>0</v>
      </c>
      <c r="AE111">
        <v>43927.28</v>
      </c>
      <c r="AF111">
        <v>0</v>
      </c>
      <c r="AG111">
        <v>2915.39</v>
      </c>
      <c r="AH111">
        <v>2915.39</v>
      </c>
      <c r="AI111" t="s">
        <v>83</v>
      </c>
    </row>
    <row r="112" spans="1:35" hidden="1" x14ac:dyDescent="0.25">
      <c r="A112">
        <v>3</v>
      </c>
      <c r="B112">
        <v>301</v>
      </c>
      <c r="C112">
        <v>4</v>
      </c>
      <c r="D112">
        <v>131</v>
      </c>
      <c r="E112">
        <v>1</v>
      </c>
      <c r="F112">
        <v>2069</v>
      </c>
      <c r="G112" t="s">
        <v>1206</v>
      </c>
      <c r="H112">
        <v>1000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500</v>
      </c>
      <c r="Y112" t="s">
        <v>79</v>
      </c>
      <c r="Z112" s="7">
        <v>44927</v>
      </c>
      <c r="AA112" s="7">
        <v>44985</v>
      </c>
      <c r="AB112" s="7">
        <v>45012</v>
      </c>
      <c r="AC112">
        <v>1000</v>
      </c>
      <c r="AD112">
        <v>0</v>
      </c>
      <c r="AE112">
        <v>1000</v>
      </c>
      <c r="AF112">
        <v>0</v>
      </c>
      <c r="AG112">
        <v>0</v>
      </c>
      <c r="AH112">
        <v>0</v>
      </c>
      <c r="AI112" t="s">
        <v>83</v>
      </c>
    </row>
    <row r="113" spans="1:35" hidden="1" x14ac:dyDescent="0.25">
      <c r="A113">
        <v>3</v>
      </c>
      <c r="B113">
        <v>301</v>
      </c>
      <c r="C113">
        <v>4</v>
      </c>
      <c r="D113">
        <v>131</v>
      </c>
      <c r="E113">
        <v>1</v>
      </c>
      <c r="F113">
        <v>2069</v>
      </c>
      <c r="G113" t="s">
        <v>1207</v>
      </c>
      <c r="H113">
        <v>1000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500</v>
      </c>
      <c r="Y113" t="s">
        <v>79</v>
      </c>
      <c r="Z113" s="7">
        <v>44927</v>
      </c>
      <c r="AA113" s="7">
        <v>44985</v>
      </c>
      <c r="AB113" s="7">
        <v>45012</v>
      </c>
      <c r="AC113">
        <v>1000</v>
      </c>
      <c r="AD113">
        <v>0</v>
      </c>
      <c r="AE113">
        <v>1000</v>
      </c>
      <c r="AF113">
        <v>0</v>
      </c>
      <c r="AG113">
        <v>0</v>
      </c>
      <c r="AH113">
        <v>0</v>
      </c>
      <c r="AI113" t="s">
        <v>83</v>
      </c>
    </row>
    <row r="114" spans="1:35" hidden="1" x14ac:dyDescent="0.25">
      <c r="A114">
        <v>3</v>
      </c>
      <c r="B114">
        <v>301</v>
      </c>
      <c r="C114">
        <v>4</v>
      </c>
      <c r="D114">
        <v>131</v>
      </c>
      <c r="E114">
        <v>1</v>
      </c>
      <c r="F114">
        <v>2069</v>
      </c>
      <c r="G114" t="s">
        <v>1208</v>
      </c>
      <c r="H114">
        <v>7000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1016</v>
      </c>
      <c r="O114">
        <v>1016</v>
      </c>
      <c r="P114">
        <v>1016</v>
      </c>
      <c r="Q114">
        <v>0</v>
      </c>
      <c r="R114">
        <v>0</v>
      </c>
      <c r="S114">
        <v>7000</v>
      </c>
      <c r="T114">
        <v>0</v>
      </c>
      <c r="U114">
        <v>0</v>
      </c>
      <c r="V114">
        <v>0</v>
      </c>
      <c r="W114">
        <v>0</v>
      </c>
      <c r="X114">
        <v>500</v>
      </c>
      <c r="Y114" t="s">
        <v>79</v>
      </c>
      <c r="Z114" s="7">
        <v>44927</v>
      </c>
      <c r="AA114" s="7">
        <v>44985</v>
      </c>
      <c r="AB114" s="7">
        <v>45012</v>
      </c>
      <c r="AC114">
        <v>7000</v>
      </c>
      <c r="AD114">
        <v>0</v>
      </c>
      <c r="AE114">
        <v>5984</v>
      </c>
      <c r="AF114">
        <v>0</v>
      </c>
      <c r="AG114">
        <v>0</v>
      </c>
      <c r="AH114">
        <v>0</v>
      </c>
      <c r="AI114" t="s">
        <v>83</v>
      </c>
    </row>
    <row r="115" spans="1:35" hidden="1" x14ac:dyDescent="0.25">
      <c r="A115">
        <v>3</v>
      </c>
      <c r="B115">
        <v>301</v>
      </c>
      <c r="C115">
        <v>4</v>
      </c>
      <c r="D115">
        <v>131</v>
      </c>
      <c r="E115">
        <v>1</v>
      </c>
      <c r="F115">
        <v>2069</v>
      </c>
      <c r="G115" t="s">
        <v>1218</v>
      </c>
      <c r="H115">
        <v>15000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356</v>
      </c>
      <c r="O115">
        <v>356</v>
      </c>
      <c r="P115">
        <v>356</v>
      </c>
      <c r="Q115">
        <v>0</v>
      </c>
      <c r="R115">
        <v>0</v>
      </c>
      <c r="S115">
        <v>15000</v>
      </c>
      <c r="T115">
        <v>0</v>
      </c>
      <c r="U115">
        <v>0</v>
      </c>
      <c r="V115">
        <v>0</v>
      </c>
      <c r="W115">
        <v>0</v>
      </c>
      <c r="X115">
        <v>500</v>
      </c>
      <c r="Y115" t="s">
        <v>79</v>
      </c>
      <c r="Z115" s="7">
        <v>44927</v>
      </c>
      <c r="AA115" s="7">
        <v>44985</v>
      </c>
      <c r="AB115" s="7">
        <v>45012</v>
      </c>
      <c r="AC115">
        <v>15000</v>
      </c>
      <c r="AD115">
        <v>0</v>
      </c>
      <c r="AE115">
        <v>14644</v>
      </c>
      <c r="AF115">
        <v>0</v>
      </c>
      <c r="AG115">
        <v>0</v>
      </c>
      <c r="AH115">
        <v>0</v>
      </c>
      <c r="AI115" t="s">
        <v>83</v>
      </c>
    </row>
    <row r="116" spans="1:35" hidden="1" x14ac:dyDescent="0.25">
      <c r="A116">
        <v>3</v>
      </c>
      <c r="B116">
        <v>301</v>
      </c>
      <c r="C116">
        <v>4</v>
      </c>
      <c r="D116">
        <v>131</v>
      </c>
      <c r="E116">
        <v>1</v>
      </c>
      <c r="F116">
        <v>2069</v>
      </c>
      <c r="G116" t="s">
        <v>1209</v>
      </c>
      <c r="H116">
        <v>500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500</v>
      </c>
      <c r="Y116" t="s">
        <v>79</v>
      </c>
      <c r="Z116" s="7">
        <v>44927</v>
      </c>
      <c r="AA116" s="7">
        <v>44985</v>
      </c>
      <c r="AB116" s="7">
        <v>45012</v>
      </c>
      <c r="AC116">
        <v>500</v>
      </c>
      <c r="AD116">
        <v>0</v>
      </c>
      <c r="AE116">
        <v>500</v>
      </c>
      <c r="AF116">
        <v>0</v>
      </c>
      <c r="AG116">
        <v>0</v>
      </c>
      <c r="AH116">
        <v>0</v>
      </c>
      <c r="AI116" t="s">
        <v>83</v>
      </c>
    </row>
    <row r="117" spans="1:35" hidden="1" x14ac:dyDescent="0.25">
      <c r="A117">
        <v>3</v>
      </c>
      <c r="B117">
        <v>301</v>
      </c>
      <c r="C117">
        <v>4</v>
      </c>
      <c r="D117">
        <v>131</v>
      </c>
      <c r="E117">
        <v>1</v>
      </c>
      <c r="F117">
        <v>2069</v>
      </c>
      <c r="G117" t="s">
        <v>1210</v>
      </c>
      <c r="H117">
        <v>6000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500</v>
      </c>
      <c r="Y117" t="s">
        <v>79</v>
      </c>
      <c r="Z117" s="7">
        <v>44927</v>
      </c>
      <c r="AA117" s="7">
        <v>44985</v>
      </c>
      <c r="AB117" s="7">
        <v>45012</v>
      </c>
      <c r="AC117">
        <v>6000</v>
      </c>
      <c r="AD117">
        <v>0</v>
      </c>
      <c r="AE117">
        <v>6000</v>
      </c>
      <c r="AF117">
        <v>0</v>
      </c>
      <c r="AG117">
        <v>0</v>
      </c>
      <c r="AH117">
        <v>0</v>
      </c>
      <c r="AI117" t="s">
        <v>83</v>
      </c>
    </row>
    <row r="118" spans="1:35" hidden="1" x14ac:dyDescent="0.25">
      <c r="A118">
        <v>3</v>
      </c>
      <c r="B118">
        <v>301</v>
      </c>
      <c r="C118">
        <v>4</v>
      </c>
      <c r="D118">
        <v>131</v>
      </c>
      <c r="E118">
        <v>1</v>
      </c>
      <c r="F118">
        <v>2069</v>
      </c>
      <c r="G118" t="s">
        <v>1211</v>
      </c>
      <c r="H118">
        <v>31000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24692.76</v>
      </c>
      <c r="O118">
        <v>3601.08</v>
      </c>
      <c r="P118">
        <v>3601.08</v>
      </c>
      <c r="Q118">
        <v>0</v>
      </c>
      <c r="R118">
        <v>0</v>
      </c>
      <c r="S118">
        <v>31000</v>
      </c>
      <c r="T118">
        <v>0</v>
      </c>
      <c r="U118">
        <v>0</v>
      </c>
      <c r="V118">
        <v>0</v>
      </c>
      <c r="W118">
        <v>0</v>
      </c>
      <c r="X118">
        <v>500</v>
      </c>
      <c r="Y118" t="s">
        <v>79</v>
      </c>
      <c r="Z118" s="7">
        <v>44927</v>
      </c>
      <c r="AA118" s="7">
        <v>44985</v>
      </c>
      <c r="AB118" s="7">
        <v>45012</v>
      </c>
      <c r="AC118">
        <v>31000</v>
      </c>
      <c r="AD118">
        <v>0</v>
      </c>
      <c r="AE118">
        <v>6307.24</v>
      </c>
      <c r="AF118">
        <v>21091.68</v>
      </c>
      <c r="AG118">
        <v>21091.68</v>
      </c>
      <c r="AH118">
        <v>0</v>
      </c>
      <c r="AI118" t="s">
        <v>83</v>
      </c>
    </row>
    <row r="119" spans="1:35" hidden="1" x14ac:dyDescent="0.25">
      <c r="A119">
        <v>3</v>
      </c>
      <c r="B119">
        <v>301</v>
      </c>
      <c r="C119">
        <v>4</v>
      </c>
      <c r="D119">
        <v>131</v>
      </c>
      <c r="E119">
        <v>1</v>
      </c>
      <c r="F119">
        <v>2069</v>
      </c>
      <c r="G119" t="s">
        <v>1212</v>
      </c>
      <c r="H119">
        <v>5000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1580.2</v>
      </c>
      <c r="O119">
        <v>1580.2</v>
      </c>
      <c r="P119">
        <v>962.93</v>
      </c>
      <c r="Q119">
        <v>0</v>
      </c>
      <c r="R119">
        <v>0</v>
      </c>
      <c r="S119">
        <v>5000</v>
      </c>
      <c r="T119">
        <v>0</v>
      </c>
      <c r="U119">
        <v>0</v>
      </c>
      <c r="V119">
        <v>0</v>
      </c>
      <c r="W119">
        <v>0</v>
      </c>
      <c r="X119">
        <v>500</v>
      </c>
      <c r="Y119" t="s">
        <v>79</v>
      </c>
      <c r="Z119" s="7">
        <v>44927</v>
      </c>
      <c r="AA119" s="7">
        <v>44985</v>
      </c>
      <c r="AB119" s="7">
        <v>45012</v>
      </c>
      <c r="AC119">
        <v>5000</v>
      </c>
      <c r="AD119">
        <v>0</v>
      </c>
      <c r="AE119">
        <v>3419.8</v>
      </c>
      <c r="AF119">
        <v>0</v>
      </c>
      <c r="AG119">
        <v>617.27</v>
      </c>
      <c r="AH119">
        <v>617.27</v>
      </c>
      <c r="AI119" t="s">
        <v>83</v>
      </c>
    </row>
    <row r="120" spans="1:35" hidden="1" x14ac:dyDescent="0.25">
      <c r="A120">
        <v>3</v>
      </c>
      <c r="B120">
        <v>301</v>
      </c>
      <c r="C120">
        <v>4</v>
      </c>
      <c r="D120">
        <v>131</v>
      </c>
      <c r="E120">
        <v>1</v>
      </c>
      <c r="F120">
        <v>2069</v>
      </c>
      <c r="G120" t="s">
        <v>1213</v>
      </c>
      <c r="H120">
        <v>500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500</v>
      </c>
      <c r="Y120" t="s">
        <v>79</v>
      </c>
      <c r="Z120" s="7">
        <v>44927</v>
      </c>
      <c r="AA120" s="7">
        <v>44985</v>
      </c>
      <c r="AB120" s="7">
        <v>45012</v>
      </c>
      <c r="AC120">
        <v>500</v>
      </c>
      <c r="AD120">
        <v>0</v>
      </c>
      <c r="AE120">
        <v>500</v>
      </c>
      <c r="AF120">
        <v>0</v>
      </c>
      <c r="AG120">
        <v>0</v>
      </c>
      <c r="AH120">
        <v>0</v>
      </c>
      <c r="AI120" t="s">
        <v>83</v>
      </c>
    </row>
    <row r="121" spans="1:35" hidden="1" x14ac:dyDescent="0.25">
      <c r="A121">
        <v>3</v>
      </c>
      <c r="B121">
        <v>301</v>
      </c>
      <c r="C121">
        <v>4</v>
      </c>
      <c r="D121">
        <v>131</v>
      </c>
      <c r="E121">
        <v>1</v>
      </c>
      <c r="F121">
        <v>2069</v>
      </c>
      <c r="G121" t="s">
        <v>1214</v>
      </c>
      <c r="H121">
        <v>5000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500</v>
      </c>
      <c r="Y121" t="s">
        <v>79</v>
      </c>
      <c r="Z121" s="7">
        <v>44927</v>
      </c>
      <c r="AA121" s="7">
        <v>44985</v>
      </c>
      <c r="AB121" s="7">
        <v>45012</v>
      </c>
      <c r="AC121">
        <v>5000</v>
      </c>
      <c r="AD121">
        <v>0</v>
      </c>
      <c r="AE121">
        <v>5000</v>
      </c>
      <c r="AF121">
        <v>0</v>
      </c>
      <c r="AG121">
        <v>0</v>
      </c>
      <c r="AH121">
        <v>0</v>
      </c>
      <c r="AI121" t="s">
        <v>83</v>
      </c>
    </row>
    <row r="122" spans="1:35" hidden="1" x14ac:dyDescent="0.25">
      <c r="A122">
        <v>3</v>
      </c>
      <c r="B122">
        <v>301</v>
      </c>
      <c r="C122">
        <v>4</v>
      </c>
      <c r="D122">
        <v>131</v>
      </c>
      <c r="E122">
        <v>1</v>
      </c>
      <c r="F122">
        <v>2069</v>
      </c>
      <c r="G122" t="s">
        <v>1215</v>
      </c>
      <c r="H122">
        <v>14000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500</v>
      </c>
      <c r="Y122" t="s">
        <v>79</v>
      </c>
      <c r="Z122" s="7">
        <v>44927</v>
      </c>
      <c r="AA122" s="7">
        <v>44985</v>
      </c>
      <c r="AB122" s="7">
        <v>45012</v>
      </c>
      <c r="AC122">
        <v>14000</v>
      </c>
      <c r="AD122">
        <v>0</v>
      </c>
      <c r="AE122">
        <v>14000</v>
      </c>
      <c r="AF122">
        <v>0</v>
      </c>
      <c r="AG122">
        <v>0</v>
      </c>
      <c r="AH122">
        <v>0</v>
      </c>
      <c r="AI122" t="s">
        <v>83</v>
      </c>
    </row>
    <row r="123" spans="1:35" hidden="1" x14ac:dyDescent="0.25">
      <c r="A123">
        <v>3</v>
      </c>
      <c r="B123">
        <v>301</v>
      </c>
      <c r="C123">
        <v>4</v>
      </c>
      <c r="D123">
        <v>131</v>
      </c>
      <c r="E123">
        <v>1</v>
      </c>
      <c r="F123">
        <v>2070</v>
      </c>
      <c r="G123" t="s">
        <v>1208</v>
      </c>
      <c r="H123">
        <v>1000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500</v>
      </c>
      <c r="Y123" t="s">
        <v>79</v>
      </c>
      <c r="Z123" s="7">
        <v>44927</v>
      </c>
      <c r="AA123" s="7">
        <v>44985</v>
      </c>
      <c r="AB123" s="7">
        <v>45012</v>
      </c>
      <c r="AC123">
        <v>1000</v>
      </c>
      <c r="AD123">
        <v>0</v>
      </c>
      <c r="AE123">
        <v>1000</v>
      </c>
      <c r="AF123">
        <v>0</v>
      </c>
      <c r="AG123">
        <v>0</v>
      </c>
      <c r="AH123">
        <v>0</v>
      </c>
      <c r="AI123" t="s">
        <v>83</v>
      </c>
    </row>
    <row r="124" spans="1:35" hidden="1" x14ac:dyDescent="0.25">
      <c r="A124">
        <v>3</v>
      </c>
      <c r="B124">
        <v>301</v>
      </c>
      <c r="C124">
        <v>4</v>
      </c>
      <c r="D124">
        <v>131</v>
      </c>
      <c r="E124">
        <v>1</v>
      </c>
      <c r="F124">
        <v>2070</v>
      </c>
      <c r="G124" t="s">
        <v>1209</v>
      </c>
      <c r="H124">
        <v>500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500</v>
      </c>
      <c r="Y124" t="s">
        <v>79</v>
      </c>
      <c r="Z124" s="7">
        <v>44927</v>
      </c>
      <c r="AA124" s="7">
        <v>44985</v>
      </c>
      <c r="AB124" s="7">
        <v>45012</v>
      </c>
      <c r="AC124">
        <v>500</v>
      </c>
      <c r="AD124">
        <v>0</v>
      </c>
      <c r="AE124">
        <v>500</v>
      </c>
      <c r="AF124">
        <v>0</v>
      </c>
      <c r="AG124">
        <v>0</v>
      </c>
      <c r="AH124">
        <v>0</v>
      </c>
      <c r="AI124" t="s">
        <v>83</v>
      </c>
    </row>
    <row r="125" spans="1:35" hidden="1" x14ac:dyDescent="0.25">
      <c r="A125">
        <v>3</v>
      </c>
      <c r="B125">
        <v>301</v>
      </c>
      <c r="C125">
        <v>4</v>
      </c>
      <c r="D125">
        <v>131</v>
      </c>
      <c r="E125">
        <v>1</v>
      </c>
      <c r="F125">
        <v>2070</v>
      </c>
      <c r="G125" t="s">
        <v>1210</v>
      </c>
      <c r="H125">
        <v>10000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8899.27</v>
      </c>
      <c r="O125">
        <v>4436.24</v>
      </c>
      <c r="P125">
        <v>4436.24</v>
      </c>
      <c r="Q125">
        <v>0</v>
      </c>
      <c r="R125">
        <v>0</v>
      </c>
      <c r="S125">
        <v>10000</v>
      </c>
      <c r="T125">
        <v>0</v>
      </c>
      <c r="U125">
        <v>0</v>
      </c>
      <c r="V125">
        <v>0</v>
      </c>
      <c r="W125">
        <v>0</v>
      </c>
      <c r="X125">
        <v>500</v>
      </c>
      <c r="Y125" t="s">
        <v>79</v>
      </c>
      <c r="Z125" s="7">
        <v>44927</v>
      </c>
      <c r="AA125" s="7">
        <v>44985</v>
      </c>
      <c r="AB125" s="7">
        <v>45012</v>
      </c>
      <c r="AC125">
        <v>10000</v>
      </c>
      <c r="AD125">
        <v>0</v>
      </c>
      <c r="AE125">
        <v>1100.73</v>
      </c>
      <c r="AF125">
        <v>4463.03</v>
      </c>
      <c r="AG125">
        <v>4463.03</v>
      </c>
      <c r="AH125">
        <v>0</v>
      </c>
      <c r="AI125" t="s">
        <v>83</v>
      </c>
    </row>
    <row r="126" spans="1:35" hidden="1" x14ac:dyDescent="0.25">
      <c r="A126">
        <v>3</v>
      </c>
      <c r="B126">
        <v>301</v>
      </c>
      <c r="C126">
        <v>4</v>
      </c>
      <c r="D126">
        <v>131</v>
      </c>
      <c r="E126">
        <v>1</v>
      </c>
      <c r="F126">
        <v>2070</v>
      </c>
      <c r="G126" t="s">
        <v>1211</v>
      </c>
      <c r="H126">
        <v>10000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500</v>
      </c>
      <c r="Y126" t="s">
        <v>79</v>
      </c>
      <c r="Z126" s="7">
        <v>44927</v>
      </c>
      <c r="AA126" s="7">
        <v>44985</v>
      </c>
      <c r="AB126" s="7">
        <v>45012</v>
      </c>
      <c r="AC126">
        <v>10000</v>
      </c>
      <c r="AD126">
        <v>0</v>
      </c>
      <c r="AE126">
        <v>10000</v>
      </c>
      <c r="AF126">
        <v>0</v>
      </c>
      <c r="AG126">
        <v>0</v>
      </c>
      <c r="AH126">
        <v>0</v>
      </c>
      <c r="AI126" t="s">
        <v>83</v>
      </c>
    </row>
    <row r="127" spans="1:35" hidden="1" x14ac:dyDescent="0.25">
      <c r="A127">
        <v>3</v>
      </c>
      <c r="B127">
        <v>301</v>
      </c>
      <c r="C127">
        <v>4</v>
      </c>
      <c r="D127">
        <v>131</v>
      </c>
      <c r="E127">
        <v>1</v>
      </c>
      <c r="F127">
        <v>2071</v>
      </c>
      <c r="G127" t="s">
        <v>1208</v>
      </c>
      <c r="H127">
        <v>500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500</v>
      </c>
      <c r="Y127" t="s">
        <v>79</v>
      </c>
      <c r="Z127" s="7">
        <v>44927</v>
      </c>
      <c r="AA127" s="7">
        <v>44985</v>
      </c>
      <c r="AB127" s="7">
        <v>45012</v>
      </c>
      <c r="AC127">
        <v>500</v>
      </c>
      <c r="AD127">
        <v>0</v>
      </c>
      <c r="AE127">
        <v>500</v>
      </c>
      <c r="AF127">
        <v>0</v>
      </c>
      <c r="AG127">
        <v>0</v>
      </c>
      <c r="AH127">
        <v>0</v>
      </c>
      <c r="AI127" t="s">
        <v>83</v>
      </c>
    </row>
    <row r="128" spans="1:35" hidden="1" x14ac:dyDescent="0.25">
      <c r="A128">
        <v>3</v>
      </c>
      <c r="B128">
        <v>301</v>
      </c>
      <c r="C128">
        <v>4</v>
      </c>
      <c r="D128">
        <v>131</v>
      </c>
      <c r="E128">
        <v>1</v>
      </c>
      <c r="F128">
        <v>2071</v>
      </c>
      <c r="G128" t="s">
        <v>1210</v>
      </c>
      <c r="H128">
        <v>17500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7238</v>
      </c>
      <c r="O128">
        <v>1020</v>
      </c>
      <c r="P128">
        <v>1020</v>
      </c>
      <c r="Q128">
        <v>0</v>
      </c>
      <c r="R128">
        <v>0</v>
      </c>
      <c r="S128">
        <v>17500</v>
      </c>
      <c r="T128">
        <v>0</v>
      </c>
      <c r="U128">
        <v>0</v>
      </c>
      <c r="V128">
        <v>0</v>
      </c>
      <c r="W128">
        <v>0</v>
      </c>
      <c r="X128">
        <v>500</v>
      </c>
      <c r="Y128" t="s">
        <v>79</v>
      </c>
      <c r="Z128" s="7">
        <v>44927</v>
      </c>
      <c r="AA128" s="7">
        <v>44985</v>
      </c>
      <c r="AB128" s="7">
        <v>45012</v>
      </c>
      <c r="AC128">
        <v>17500</v>
      </c>
      <c r="AD128">
        <v>0</v>
      </c>
      <c r="AE128">
        <v>10262</v>
      </c>
      <c r="AF128">
        <v>6218</v>
      </c>
      <c r="AG128">
        <v>6218</v>
      </c>
      <c r="AH128">
        <v>0</v>
      </c>
      <c r="AI128" t="s">
        <v>83</v>
      </c>
    </row>
    <row r="129" spans="1:35" hidden="1" x14ac:dyDescent="0.25">
      <c r="A129">
        <v>4</v>
      </c>
      <c r="B129">
        <v>401</v>
      </c>
      <c r="C129">
        <v>4</v>
      </c>
      <c r="D129">
        <v>122</v>
      </c>
      <c r="E129">
        <v>1</v>
      </c>
      <c r="F129">
        <v>2130</v>
      </c>
      <c r="G129" t="s">
        <v>1200</v>
      </c>
      <c r="H129">
        <v>500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500</v>
      </c>
      <c r="Y129" t="s">
        <v>79</v>
      </c>
      <c r="Z129" s="7">
        <v>44927</v>
      </c>
      <c r="AA129" s="7">
        <v>44985</v>
      </c>
      <c r="AB129" s="7">
        <v>45012</v>
      </c>
      <c r="AC129">
        <v>500</v>
      </c>
      <c r="AD129">
        <v>0</v>
      </c>
      <c r="AE129">
        <v>500</v>
      </c>
      <c r="AF129">
        <v>0</v>
      </c>
      <c r="AG129">
        <v>0</v>
      </c>
      <c r="AH129">
        <v>0</v>
      </c>
      <c r="AI129" t="s">
        <v>83</v>
      </c>
    </row>
    <row r="130" spans="1:35" hidden="1" x14ac:dyDescent="0.25">
      <c r="A130">
        <v>4</v>
      </c>
      <c r="B130">
        <v>401</v>
      </c>
      <c r="C130">
        <v>4</v>
      </c>
      <c r="D130">
        <v>122</v>
      </c>
      <c r="E130">
        <v>1</v>
      </c>
      <c r="F130">
        <v>2130</v>
      </c>
      <c r="G130" t="s">
        <v>1201</v>
      </c>
      <c r="H130">
        <v>215000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27716.3</v>
      </c>
      <c r="O130">
        <v>27716.3</v>
      </c>
      <c r="P130">
        <v>27716.3</v>
      </c>
      <c r="Q130">
        <v>0</v>
      </c>
      <c r="R130">
        <v>0</v>
      </c>
      <c r="S130">
        <v>215000</v>
      </c>
      <c r="T130">
        <v>0</v>
      </c>
      <c r="U130">
        <v>0</v>
      </c>
      <c r="V130">
        <v>0</v>
      </c>
      <c r="W130">
        <v>0</v>
      </c>
      <c r="X130">
        <v>500</v>
      </c>
      <c r="Y130" t="s">
        <v>79</v>
      </c>
      <c r="Z130" s="7">
        <v>44927</v>
      </c>
      <c r="AA130" s="7">
        <v>44985</v>
      </c>
      <c r="AB130" s="7">
        <v>45012</v>
      </c>
      <c r="AC130">
        <v>215000</v>
      </c>
      <c r="AD130">
        <v>0</v>
      </c>
      <c r="AE130">
        <v>187283.7</v>
      </c>
      <c r="AF130">
        <v>0</v>
      </c>
      <c r="AG130">
        <v>0</v>
      </c>
      <c r="AH130">
        <v>0</v>
      </c>
      <c r="AI130" t="s">
        <v>83</v>
      </c>
    </row>
    <row r="131" spans="1:35" hidden="1" x14ac:dyDescent="0.25">
      <c r="A131">
        <v>4</v>
      </c>
      <c r="B131">
        <v>401</v>
      </c>
      <c r="C131">
        <v>4</v>
      </c>
      <c r="D131">
        <v>122</v>
      </c>
      <c r="E131">
        <v>1</v>
      </c>
      <c r="F131">
        <v>2130</v>
      </c>
      <c r="G131" t="s">
        <v>1202</v>
      </c>
      <c r="H131">
        <v>11000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4414.3100000000004</v>
      </c>
      <c r="O131">
        <v>4414.3100000000004</v>
      </c>
      <c r="P131">
        <v>2315.06</v>
      </c>
      <c r="Q131">
        <v>0</v>
      </c>
      <c r="R131">
        <v>0</v>
      </c>
      <c r="S131">
        <v>11000</v>
      </c>
      <c r="T131">
        <v>0</v>
      </c>
      <c r="U131">
        <v>0</v>
      </c>
      <c r="V131">
        <v>0</v>
      </c>
      <c r="W131">
        <v>0</v>
      </c>
      <c r="X131">
        <v>500</v>
      </c>
      <c r="Y131" t="s">
        <v>79</v>
      </c>
      <c r="Z131" s="7">
        <v>44927</v>
      </c>
      <c r="AA131" s="7">
        <v>44985</v>
      </c>
      <c r="AB131" s="7">
        <v>45012</v>
      </c>
      <c r="AC131">
        <v>11000</v>
      </c>
      <c r="AD131">
        <v>0</v>
      </c>
      <c r="AE131">
        <v>6585.69</v>
      </c>
      <c r="AF131">
        <v>0</v>
      </c>
      <c r="AG131">
        <v>2099.25</v>
      </c>
      <c r="AH131">
        <v>2099.25</v>
      </c>
      <c r="AI131" t="s">
        <v>83</v>
      </c>
    </row>
    <row r="132" spans="1:35" hidden="1" x14ac:dyDescent="0.25">
      <c r="A132">
        <v>4</v>
      </c>
      <c r="B132">
        <v>401</v>
      </c>
      <c r="C132">
        <v>4</v>
      </c>
      <c r="D132">
        <v>122</v>
      </c>
      <c r="E132">
        <v>1</v>
      </c>
      <c r="F132">
        <v>2130</v>
      </c>
      <c r="G132" t="s">
        <v>1203</v>
      </c>
      <c r="H132">
        <v>1000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4.82</v>
      </c>
      <c r="O132">
        <v>4.82</v>
      </c>
      <c r="P132">
        <v>4.82</v>
      </c>
      <c r="Q132">
        <v>0</v>
      </c>
      <c r="R132">
        <v>0</v>
      </c>
      <c r="S132">
        <v>1000</v>
      </c>
      <c r="T132">
        <v>0</v>
      </c>
      <c r="U132">
        <v>0</v>
      </c>
      <c r="V132">
        <v>0</v>
      </c>
      <c r="W132">
        <v>0</v>
      </c>
      <c r="X132">
        <v>500</v>
      </c>
      <c r="Y132" t="s">
        <v>79</v>
      </c>
      <c r="Z132" s="7">
        <v>44927</v>
      </c>
      <c r="AA132" s="7">
        <v>44985</v>
      </c>
      <c r="AB132" s="7">
        <v>45012</v>
      </c>
      <c r="AC132">
        <v>1000</v>
      </c>
      <c r="AD132">
        <v>0</v>
      </c>
      <c r="AE132">
        <v>995.18</v>
      </c>
      <c r="AF132">
        <v>0</v>
      </c>
      <c r="AG132">
        <v>0</v>
      </c>
      <c r="AH132">
        <v>0</v>
      </c>
      <c r="AI132" t="s">
        <v>83</v>
      </c>
    </row>
    <row r="133" spans="1:35" hidden="1" x14ac:dyDescent="0.25">
      <c r="A133">
        <v>4</v>
      </c>
      <c r="B133">
        <v>401</v>
      </c>
      <c r="C133">
        <v>4</v>
      </c>
      <c r="D133">
        <v>122</v>
      </c>
      <c r="E133">
        <v>1</v>
      </c>
      <c r="F133">
        <v>2130</v>
      </c>
      <c r="G133" t="s">
        <v>1205</v>
      </c>
      <c r="H133">
        <v>60000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3480.27</v>
      </c>
      <c r="O133">
        <v>3480.27</v>
      </c>
      <c r="P133">
        <v>1620.1</v>
      </c>
      <c r="Q133">
        <v>0</v>
      </c>
      <c r="R133">
        <v>0</v>
      </c>
      <c r="S133">
        <v>60000</v>
      </c>
      <c r="T133">
        <v>0</v>
      </c>
      <c r="U133">
        <v>0</v>
      </c>
      <c r="V133">
        <v>0</v>
      </c>
      <c r="W133">
        <v>0</v>
      </c>
      <c r="X133">
        <v>500</v>
      </c>
      <c r="Y133" t="s">
        <v>79</v>
      </c>
      <c r="Z133" s="7">
        <v>44927</v>
      </c>
      <c r="AA133" s="7">
        <v>44985</v>
      </c>
      <c r="AB133" s="7">
        <v>45012</v>
      </c>
      <c r="AC133">
        <v>60000</v>
      </c>
      <c r="AD133">
        <v>0</v>
      </c>
      <c r="AE133">
        <v>56519.73</v>
      </c>
      <c r="AF133">
        <v>0</v>
      </c>
      <c r="AG133">
        <v>1860.17</v>
      </c>
      <c r="AH133">
        <v>1860.17</v>
      </c>
      <c r="AI133" t="s">
        <v>83</v>
      </c>
    </row>
    <row r="134" spans="1:35" hidden="1" x14ac:dyDescent="0.25">
      <c r="A134">
        <v>4</v>
      </c>
      <c r="B134">
        <v>401</v>
      </c>
      <c r="C134">
        <v>4</v>
      </c>
      <c r="D134">
        <v>122</v>
      </c>
      <c r="E134">
        <v>1</v>
      </c>
      <c r="F134">
        <v>2130</v>
      </c>
      <c r="G134" t="s">
        <v>1206</v>
      </c>
      <c r="H134">
        <v>1000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500</v>
      </c>
      <c r="Y134" t="s">
        <v>79</v>
      </c>
      <c r="Z134" s="7">
        <v>44927</v>
      </c>
      <c r="AA134" s="7">
        <v>44985</v>
      </c>
      <c r="AB134" s="7">
        <v>45012</v>
      </c>
      <c r="AC134">
        <v>1000</v>
      </c>
      <c r="AD134">
        <v>0</v>
      </c>
      <c r="AE134">
        <v>1000</v>
      </c>
      <c r="AF134">
        <v>0</v>
      </c>
      <c r="AG134">
        <v>0</v>
      </c>
      <c r="AH134">
        <v>0</v>
      </c>
      <c r="AI134" t="s">
        <v>83</v>
      </c>
    </row>
    <row r="135" spans="1:35" hidden="1" x14ac:dyDescent="0.25">
      <c r="A135">
        <v>4</v>
      </c>
      <c r="B135">
        <v>401</v>
      </c>
      <c r="C135">
        <v>4</v>
      </c>
      <c r="D135">
        <v>122</v>
      </c>
      <c r="E135">
        <v>1</v>
      </c>
      <c r="F135">
        <v>2130</v>
      </c>
      <c r="G135" t="s">
        <v>1207</v>
      </c>
      <c r="H135">
        <v>5000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821.28</v>
      </c>
      <c r="O135">
        <v>821.28</v>
      </c>
      <c r="P135">
        <v>0</v>
      </c>
      <c r="Q135">
        <v>0</v>
      </c>
      <c r="R135">
        <v>0</v>
      </c>
      <c r="S135">
        <v>5000</v>
      </c>
      <c r="T135">
        <v>0</v>
      </c>
      <c r="U135">
        <v>0</v>
      </c>
      <c r="V135">
        <v>0</v>
      </c>
      <c r="W135">
        <v>0</v>
      </c>
      <c r="X135">
        <v>500</v>
      </c>
      <c r="Y135" t="s">
        <v>79</v>
      </c>
      <c r="Z135" s="7">
        <v>44927</v>
      </c>
      <c r="AA135" s="7">
        <v>44985</v>
      </c>
      <c r="AB135" s="7">
        <v>45012</v>
      </c>
      <c r="AC135">
        <v>5000</v>
      </c>
      <c r="AD135">
        <v>0</v>
      </c>
      <c r="AE135">
        <v>4178.72</v>
      </c>
      <c r="AF135">
        <v>0</v>
      </c>
      <c r="AG135">
        <v>821.28</v>
      </c>
      <c r="AH135">
        <v>821.28</v>
      </c>
      <c r="AI135" t="s">
        <v>83</v>
      </c>
    </row>
    <row r="136" spans="1:35" hidden="1" x14ac:dyDescent="0.25">
      <c r="A136">
        <v>4</v>
      </c>
      <c r="B136">
        <v>401</v>
      </c>
      <c r="C136">
        <v>4</v>
      </c>
      <c r="D136">
        <v>122</v>
      </c>
      <c r="E136">
        <v>1</v>
      </c>
      <c r="F136">
        <v>2130</v>
      </c>
      <c r="G136" t="s">
        <v>1208</v>
      </c>
      <c r="H136">
        <v>10000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1675.62</v>
      </c>
      <c r="O136">
        <v>1675.62</v>
      </c>
      <c r="P136">
        <v>1675.62</v>
      </c>
      <c r="Q136">
        <v>0</v>
      </c>
      <c r="R136">
        <v>0</v>
      </c>
      <c r="S136">
        <v>10000</v>
      </c>
      <c r="T136">
        <v>0</v>
      </c>
      <c r="U136">
        <v>0</v>
      </c>
      <c r="V136">
        <v>0</v>
      </c>
      <c r="W136">
        <v>0</v>
      </c>
      <c r="X136">
        <v>500</v>
      </c>
      <c r="Y136" t="s">
        <v>79</v>
      </c>
      <c r="Z136" s="7">
        <v>44927</v>
      </c>
      <c r="AA136" s="7">
        <v>44985</v>
      </c>
      <c r="AB136" s="7">
        <v>45012</v>
      </c>
      <c r="AC136">
        <v>10000</v>
      </c>
      <c r="AD136">
        <v>0</v>
      </c>
      <c r="AE136">
        <v>8324.3799999999992</v>
      </c>
      <c r="AF136">
        <v>0</v>
      </c>
      <c r="AG136">
        <v>0</v>
      </c>
      <c r="AH136">
        <v>0</v>
      </c>
      <c r="AI136" t="s">
        <v>83</v>
      </c>
    </row>
    <row r="137" spans="1:35" hidden="1" x14ac:dyDescent="0.25">
      <c r="A137">
        <v>4</v>
      </c>
      <c r="B137">
        <v>401</v>
      </c>
      <c r="C137">
        <v>4</v>
      </c>
      <c r="D137">
        <v>122</v>
      </c>
      <c r="E137">
        <v>1</v>
      </c>
      <c r="F137">
        <v>2130</v>
      </c>
      <c r="G137" t="s">
        <v>1209</v>
      </c>
      <c r="H137">
        <v>500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500</v>
      </c>
      <c r="Y137" t="s">
        <v>79</v>
      </c>
      <c r="Z137" s="7">
        <v>44927</v>
      </c>
      <c r="AA137" s="7">
        <v>44985</v>
      </c>
      <c r="AB137" s="7">
        <v>45012</v>
      </c>
      <c r="AC137">
        <v>500</v>
      </c>
      <c r="AD137">
        <v>0</v>
      </c>
      <c r="AE137">
        <v>500</v>
      </c>
      <c r="AF137">
        <v>0</v>
      </c>
      <c r="AG137">
        <v>0</v>
      </c>
      <c r="AH137">
        <v>0</v>
      </c>
      <c r="AI137" t="s">
        <v>83</v>
      </c>
    </row>
    <row r="138" spans="1:35" hidden="1" x14ac:dyDescent="0.25">
      <c r="A138">
        <v>4</v>
      </c>
      <c r="B138">
        <v>401</v>
      </c>
      <c r="C138">
        <v>4</v>
      </c>
      <c r="D138">
        <v>122</v>
      </c>
      <c r="E138">
        <v>1</v>
      </c>
      <c r="F138">
        <v>2130</v>
      </c>
      <c r="G138" t="s">
        <v>1210</v>
      </c>
      <c r="H138">
        <v>20000</v>
      </c>
      <c r="I138">
        <v>0</v>
      </c>
      <c r="J138">
        <v>13000</v>
      </c>
      <c r="K138">
        <v>0</v>
      </c>
      <c r="L138">
        <v>0</v>
      </c>
      <c r="M138">
        <v>0</v>
      </c>
      <c r="N138">
        <v>32500</v>
      </c>
      <c r="O138">
        <v>32500</v>
      </c>
      <c r="P138">
        <v>32500</v>
      </c>
      <c r="Q138">
        <v>0</v>
      </c>
      <c r="R138">
        <v>0</v>
      </c>
      <c r="S138">
        <v>20000</v>
      </c>
      <c r="T138">
        <v>0</v>
      </c>
      <c r="U138">
        <v>0</v>
      </c>
      <c r="V138">
        <v>0</v>
      </c>
      <c r="W138">
        <v>0</v>
      </c>
      <c r="X138">
        <v>500</v>
      </c>
      <c r="Y138" t="s">
        <v>79</v>
      </c>
      <c r="Z138" s="7">
        <v>44927</v>
      </c>
      <c r="AA138" s="7">
        <v>44985</v>
      </c>
      <c r="AB138" s="7">
        <v>45012</v>
      </c>
      <c r="AC138">
        <v>33000</v>
      </c>
      <c r="AD138">
        <v>13000</v>
      </c>
      <c r="AE138">
        <v>500</v>
      </c>
      <c r="AF138">
        <v>0</v>
      </c>
      <c r="AG138">
        <v>0</v>
      </c>
      <c r="AH138">
        <v>0</v>
      </c>
      <c r="AI138" t="s">
        <v>83</v>
      </c>
    </row>
    <row r="139" spans="1:35" hidden="1" x14ac:dyDescent="0.25">
      <c r="A139">
        <v>4</v>
      </c>
      <c r="B139">
        <v>401</v>
      </c>
      <c r="C139">
        <v>4</v>
      </c>
      <c r="D139">
        <v>122</v>
      </c>
      <c r="E139">
        <v>1</v>
      </c>
      <c r="F139">
        <v>2130</v>
      </c>
      <c r="G139" t="s">
        <v>1211</v>
      </c>
      <c r="H139">
        <v>20000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6171.97</v>
      </c>
      <c r="O139">
        <v>1136.45</v>
      </c>
      <c r="P139">
        <v>1136.45</v>
      </c>
      <c r="Q139">
        <v>0</v>
      </c>
      <c r="R139">
        <v>0</v>
      </c>
      <c r="S139">
        <v>20000</v>
      </c>
      <c r="T139">
        <v>0</v>
      </c>
      <c r="U139">
        <v>0</v>
      </c>
      <c r="V139">
        <v>0</v>
      </c>
      <c r="W139">
        <v>0</v>
      </c>
      <c r="X139">
        <v>500</v>
      </c>
      <c r="Y139" t="s">
        <v>79</v>
      </c>
      <c r="Z139" s="7">
        <v>44927</v>
      </c>
      <c r="AA139" s="7">
        <v>44985</v>
      </c>
      <c r="AB139" s="7">
        <v>45012</v>
      </c>
      <c r="AC139">
        <v>20000</v>
      </c>
      <c r="AD139">
        <v>0</v>
      </c>
      <c r="AE139">
        <v>13828.03</v>
      </c>
      <c r="AF139">
        <v>5035.5200000000004</v>
      </c>
      <c r="AG139">
        <v>5035.5200000000004</v>
      </c>
      <c r="AH139">
        <v>0</v>
      </c>
      <c r="AI139" t="s">
        <v>83</v>
      </c>
    </row>
    <row r="140" spans="1:35" hidden="1" x14ac:dyDescent="0.25">
      <c r="A140">
        <v>4</v>
      </c>
      <c r="B140">
        <v>401</v>
      </c>
      <c r="C140">
        <v>4</v>
      </c>
      <c r="D140">
        <v>122</v>
      </c>
      <c r="E140">
        <v>1</v>
      </c>
      <c r="F140">
        <v>2130</v>
      </c>
      <c r="G140" t="s">
        <v>1212</v>
      </c>
      <c r="H140">
        <v>42000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3481.37</v>
      </c>
      <c r="O140">
        <v>3481.37</v>
      </c>
      <c r="P140">
        <v>1827.1</v>
      </c>
      <c r="Q140">
        <v>0</v>
      </c>
      <c r="R140">
        <v>0</v>
      </c>
      <c r="S140">
        <v>42000</v>
      </c>
      <c r="T140">
        <v>0</v>
      </c>
      <c r="U140">
        <v>0</v>
      </c>
      <c r="V140">
        <v>0</v>
      </c>
      <c r="W140">
        <v>0</v>
      </c>
      <c r="X140">
        <v>500</v>
      </c>
      <c r="Y140" t="s">
        <v>79</v>
      </c>
      <c r="Z140" s="7">
        <v>44927</v>
      </c>
      <c r="AA140" s="7">
        <v>44985</v>
      </c>
      <c r="AB140" s="7">
        <v>45012</v>
      </c>
      <c r="AC140">
        <v>42000</v>
      </c>
      <c r="AD140">
        <v>0</v>
      </c>
      <c r="AE140">
        <v>38518.629999999997</v>
      </c>
      <c r="AF140">
        <v>0</v>
      </c>
      <c r="AG140">
        <v>1654.27</v>
      </c>
      <c r="AH140">
        <v>1654.27</v>
      </c>
      <c r="AI140" t="s">
        <v>83</v>
      </c>
    </row>
    <row r="141" spans="1:35" hidden="1" x14ac:dyDescent="0.25">
      <c r="A141">
        <v>4</v>
      </c>
      <c r="B141">
        <v>401</v>
      </c>
      <c r="C141">
        <v>4</v>
      </c>
      <c r="D141">
        <v>122</v>
      </c>
      <c r="E141">
        <v>1</v>
      </c>
      <c r="F141">
        <v>2130</v>
      </c>
      <c r="G141" t="s">
        <v>1213</v>
      </c>
      <c r="H141">
        <v>1000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500</v>
      </c>
      <c r="Y141" t="s">
        <v>79</v>
      </c>
      <c r="Z141" s="7">
        <v>44927</v>
      </c>
      <c r="AA141" s="7">
        <v>44985</v>
      </c>
      <c r="AB141" s="7">
        <v>45012</v>
      </c>
      <c r="AC141">
        <v>1000</v>
      </c>
      <c r="AD141">
        <v>0</v>
      </c>
      <c r="AE141">
        <v>1000</v>
      </c>
      <c r="AF141">
        <v>0</v>
      </c>
      <c r="AG141">
        <v>0</v>
      </c>
      <c r="AH141">
        <v>0</v>
      </c>
      <c r="AI141" t="s">
        <v>83</v>
      </c>
    </row>
    <row r="142" spans="1:35" hidden="1" x14ac:dyDescent="0.25">
      <c r="A142">
        <v>4</v>
      </c>
      <c r="B142">
        <v>401</v>
      </c>
      <c r="C142">
        <v>4</v>
      </c>
      <c r="D142">
        <v>122</v>
      </c>
      <c r="E142">
        <v>1</v>
      </c>
      <c r="F142">
        <v>2130</v>
      </c>
      <c r="G142" t="s">
        <v>1214</v>
      </c>
      <c r="H142">
        <v>1000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500</v>
      </c>
      <c r="Y142" t="s">
        <v>79</v>
      </c>
      <c r="Z142" s="7">
        <v>44927</v>
      </c>
      <c r="AA142" s="7">
        <v>44985</v>
      </c>
      <c r="AB142" s="7">
        <v>45012</v>
      </c>
      <c r="AC142">
        <v>1000</v>
      </c>
      <c r="AD142">
        <v>0</v>
      </c>
      <c r="AE142">
        <v>1000</v>
      </c>
      <c r="AF142">
        <v>0</v>
      </c>
      <c r="AG142">
        <v>0</v>
      </c>
      <c r="AH142">
        <v>0</v>
      </c>
      <c r="AI142" t="s">
        <v>83</v>
      </c>
    </row>
    <row r="143" spans="1:35" hidden="1" x14ac:dyDescent="0.25">
      <c r="A143">
        <v>4</v>
      </c>
      <c r="B143">
        <v>401</v>
      </c>
      <c r="C143">
        <v>4</v>
      </c>
      <c r="D143">
        <v>122</v>
      </c>
      <c r="E143">
        <v>1</v>
      </c>
      <c r="F143">
        <v>2130</v>
      </c>
      <c r="G143" t="s">
        <v>1215</v>
      </c>
      <c r="H143">
        <v>1000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669.9</v>
      </c>
      <c r="O143">
        <v>0</v>
      </c>
      <c r="P143">
        <v>0</v>
      </c>
      <c r="Q143">
        <v>0</v>
      </c>
      <c r="R143">
        <v>0</v>
      </c>
      <c r="S143">
        <v>1000</v>
      </c>
      <c r="T143">
        <v>0</v>
      </c>
      <c r="U143">
        <v>0</v>
      </c>
      <c r="V143">
        <v>0</v>
      </c>
      <c r="W143">
        <v>0</v>
      </c>
      <c r="X143">
        <v>500</v>
      </c>
      <c r="Y143" t="s">
        <v>79</v>
      </c>
      <c r="Z143" s="7">
        <v>44927</v>
      </c>
      <c r="AA143" s="7">
        <v>44985</v>
      </c>
      <c r="AB143" s="7">
        <v>45012</v>
      </c>
      <c r="AC143">
        <v>1000</v>
      </c>
      <c r="AD143">
        <v>0</v>
      </c>
      <c r="AE143">
        <v>330.1</v>
      </c>
      <c r="AF143">
        <v>669.9</v>
      </c>
      <c r="AG143">
        <v>669.9</v>
      </c>
      <c r="AH143">
        <v>0</v>
      </c>
      <c r="AI143" t="s">
        <v>83</v>
      </c>
    </row>
    <row r="144" spans="1:35" hidden="1" x14ac:dyDescent="0.25">
      <c r="A144">
        <v>4</v>
      </c>
      <c r="B144">
        <v>401</v>
      </c>
      <c r="C144">
        <v>4</v>
      </c>
      <c r="D144">
        <v>123</v>
      </c>
      <c r="E144">
        <v>1</v>
      </c>
      <c r="F144">
        <v>2075</v>
      </c>
      <c r="G144" t="s">
        <v>1200</v>
      </c>
      <c r="H144">
        <v>1000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500</v>
      </c>
      <c r="Y144" t="s">
        <v>79</v>
      </c>
      <c r="Z144" s="7">
        <v>44927</v>
      </c>
      <c r="AA144" s="7">
        <v>44985</v>
      </c>
      <c r="AB144" s="7">
        <v>45012</v>
      </c>
      <c r="AC144">
        <v>1000</v>
      </c>
      <c r="AD144">
        <v>0</v>
      </c>
      <c r="AE144">
        <v>1000</v>
      </c>
      <c r="AF144">
        <v>0</v>
      </c>
      <c r="AG144">
        <v>0</v>
      </c>
      <c r="AH144">
        <v>0</v>
      </c>
      <c r="AI144" t="s">
        <v>83</v>
      </c>
    </row>
    <row r="145" spans="1:35" hidden="1" x14ac:dyDescent="0.25">
      <c r="A145">
        <v>4</v>
      </c>
      <c r="B145">
        <v>401</v>
      </c>
      <c r="C145">
        <v>4</v>
      </c>
      <c r="D145">
        <v>123</v>
      </c>
      <c r="E145">
        <v>1</v>
      </c>
      <c r="F145">
        <v>2075</v>
      </c>
      <c r="G145" t="s">
        <v>1201</v>
      </c>
      <c r="H145">
        <v>700000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76664.02</v>
      </c>
      <c r="O145">
        <v>76664.02</v>
      </c>
      <c r="P145">
        <v>76664.02</v>
      </c>
      <c r="Q145">
        <v>0</v>
      </c>
      <c r="R145">
        <v>0</v>
      </c>
      <c r="S145">
        <v>700000</v>
      </c>
      <c r="T145">
        <v>0</v>
      </c>
      <c r="U145">
        <v>0</v>
      </c>
      <c r="V145">
        <v>0</v>
      </c>
      <c r="W145">
        <v>0</v>
      </c>
      <c r="X145">
        <v>500</v>
      </c>
      <c r="Y145" t="s">
        <v>79</v>
      </c>
      <c r="Z145" s="7">
        <v>44927</v>
      </c>
      <c r="AA145" s="7">
        <v>44985</v>
      </c>
      <c r="AB145" s="7">
        <v>45012</v>
      </c>
      <c r="AC145">
        <v>700000</v>
      </c>
      <c r="AD145">
        <v>0</v>
      </c>
      <c r="AE145">
        <v>623335.98</v>
      </c>
      <c r="AF145">
        <v>0</v>
      </c>
      <c r="AG145">
        <v>0</v>
      </c>
      <c r="AH145">
        <v>0</v>
      </c>
      <c r="AI145" t="s">
        <v>83</v>
      </c>
    </row>
    <row r="146" spans="1:35" hidden="1" x14ac:dyDescent="0.25">
      <c r="A146">
        <v>4</v>
      </c>
      <c r="B146">
        <v>401</v>
      </c>
      <c r="C146">
        <v>4</v>
      </c>
      <c r="D146">
        <v>123</v>
      </c>
      <c r="E146">
        <v>1</v>
      </c>
      <c r="F146">
        <v>2075</v>
      </c>
      <c r="G146" t="s">
        <v>1202</v>
      </c>
      <c r="H146">
        <v>22000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500</v>
      </c>
      <c r="Y146" t="s">
        <v>79</v>
      </c>
      <c r="Z146" s="7">
        <v>44927</v>
      </c>
      <c r="AA146" s="7">
        <v>44985</v>
      </c>
      <c r="AB146" s="7">
        <v>45012</v>
      </c>
      <c r="AC146">
        <v>22000</v>
      </c>
      <c r="AD146">
        <v>0</v>
      </c>
      <c r="AE146">
        <v>22000</v>
      </c>
      <c r="AF146">
        <v>0</v>
      </c>
      <c r="AG146">
        <v>0</v>
      </c>
      <c r="AH146">
        <v>0</v>
      </c>
      <c r="AI146" t="s">
        <v>83</v>
      </c>
    </row>
    <row r="147" spans="1:35" hidden="1" x14ac:dyDescent="0.25">
      <c r="A147">
        <v>4</v>
      </c>
      <c r="B147">
        <v>401</v>
      </c>
      <c r="C147">
        <v>4</v>
      </c>
      <c r="D147">
        <v>123</v>
      </c>
      <c r="E147">
        <v>1</v>
      </c>
      <c r="F147">
        <v>2075</v>
      </c>
      <c r="G147" t="s">
        <v>1203</v>
      </c>
      <c r="H147">
        <v>11000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4301.83</v>
      </c>
      <c r="O147">
        <v>4301.83</v>
      </c>
      <c r="P147">
        <v>4301.83</v>
      </c>
      <c r="Q147">
        <v>0</v>
      </c>
      <c r="R147">
        <v>0</v>
      </c>
      <c r="S147">
        <v>11000</v>
      </c>
      <c r="T147">
        <v>0</v>
      </c>
      <c r="U147">
        <v>0</v>
      </c>
      <c r="V147">
        <v>0</v>
      </c>
      <c r="W147">
        <v>0</v>
      </c>
      <c r="X147">
        <v>500</v>
      </c>
      <c r="Y147" t="s">
        <v>79</v>
      </c>
      <c r="Z147" s="7">
        <v>44927</v>
      </c>
      <c r="AA147" s="7">
        <v>44985</v>
      </c>
      <c r="AB147" s="7">
        <v>45012</v>
      </c>
      <c r="AC147">
        <v>11000</v>
      </c>
      <c r="AD147">
        <v>0</v>
      </c>
      <c r="AE147">
        <v>6698.17</v>
      </c>
      <c r="AF147">
        <v>0</v>
      </c>
      <c r="AG147">
        <v>0</v>
      </c>
      <c r="AH147">
        <v>0</v>
      </c>
      <c r="AI147" t="s">
        <v>83</v>
      </c>
    </row>
    <row r="148" spans="1:35" hidden="1" x14ac:dyDescent="0.25">
      <c r="A148">
        <v>4</v>
      </c>
      <c r="B148">
        <v>401</v>
      </c>
      <c r="C148">
        <v>4</v>
      </c>
      <c r="D148">
        <v>123</v>
      </c>
      <c r="E148">
        <v>1</v>
      </c>
      <c r="F148">
        <v>2075</v>
      </c>
      <c r="G148" t="s">
        <v>1204</v>
      </c>
      <c r="H148">
        <v>2000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500</v>
      </c>
      <c r="Y148" t="s">
        <v>79</v>
      </c>
      <c r="Z148" s="7">
        <v>44927</v>
      </c>
      <c r="AA148" s="7">
        <v>44985</v>
      </c>
      <c r="AB148" s="7">
        <v>45012</v>
      </c>
      <c r="AC148">
        <v>2000</v>
      </c>
      <c r="AD148">
        <v>0</v>
      </c>
      <c r="AE148">
        <v>2000</v>
      </c>
      <c r="AF148">
        <v>0</v>
      </c>
      <c r="AG148">
        <v>0</v>
      </c>
      <c r="AH148">
        <v>0</v>
      </c>
      <c r="AI148" t="s">
        <v>83</v>
      </c>
    </row>
    <row r="149" spans="1:35" hidden="1" x14ac:dyDescent="0.25">
      <c r="A149">
        <v>4</v>
      </c>
      <c r="B149">
        <v>401</v>
      </c>
      <c r="C149">
        <v>4</v>
      </c>
      <c r="D149">
        <v>123</v>
      </c>
      <c r="E149">
        <v>1</v>
      </c>
      <c r="F149">
        <v>2075</v>
      </c>
      <c r="G149" t="s">
        <v>1205</v>
      </c>
      <c r="H149">
        <v>135000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20547.47</v>
      </c>
      <c r="O149">
        <v>20547.47</v>
      </c>
      <c r="P149">
        <v>10445.469999999999</v>
      </c>
      <c r="Q149">
        <v>0</v>
      </c>
      <c r="R149">
        <v>0</v>
      </c>
      <c r="S149">
        <v>135000</v>
      </c>
      <c r="T149">
        <v>0</v>
      </c>
      <c r="U149">
        <v>0</v>
      </c>
      <c r="V149">
        <v>0</v>
      </c>
      <c r="W149">
        <v>0</v>
      </c>
      <c r="X149">
        <v>500</v>
      </c>
      <c r="Y149" t="s">
        <v>79</v>
      </c>
      <c r="Z149" s="7">
        <v>44927</v>
      </c>
      <c r="AA149" s="7">
        <v>44985</v>
      </c>
      <c r="AB149" s="7">
        <v>45012</v>
      </c>
      <c r="AC149">
        <v>135000</v>
      </c>
      <c r="AD149">
        <v>0</v>
      </c>
      <c r="AE149">
        <v>114452.53</v>
      </c>
      <c r="AF149">
        <v>0</v>
      </c>
      <c r="AG149">
        <v>10102</v>
      </c>
      <c r="AH149">
        <v>10102</v>
      </c>
      <c r="AI149" t="s">
        <v>83</v>
      </c>
    </row>
    <row r="150" spans="1:35" hidden="1" x14ac:dyDescent="0.25">
      <c r="A150">
        <v>4</v>
      </c>
      <c r="B150">
        <v>401</v>
      </c>
      <c r="C150">
        <v>4</v>
      </c>
      <c r="D150">
        <v>123</v>
      </c>
      <c r="E150">
        <v>1</v>
      </c>
      <c r="F150">
        <v>2075</v>
      </c>
      <c r="G150" t="s">
        <v>1206</v>
      </c>
      <c r="H150">
        <v>1000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500</v>
      </c>
      <c r="Y150" t="s">
        <v>79</v>
      </c>
      <c r="Z150" s="7">
        <v>44927</v>
      </c>
      <c r="AA150" s="7">
        <v>44985</v>
      </c>
      <c r="AB150" s="7">
        <v>45012</v>
      </c>
      <c r="AC150">
        <v>1000</v>
      </c>
      <c r="AD150">
        <v>0</v>
      </c>
      <c r="AE150">
        <v>1000</v>
      </c>
      <c r="AF150">
        <v>0</v>
      </c>
      <c r="AG150">
        <v>0</v>
      </c>
      <c r="AH150">
        <v>0</v>
      </c>
      <c r="AI150" t="s">
        <v>83</v>
      </c>
    </row>
    <row r="151" spans="1:35" hidden="1" x14ac:dyDescent="0.25">
      <c r="A151">
        <v>4</v>
      </c>
      <c r="B151">
        <v>401</v>
      </c>
      <c r="C151">
        <v>4</v>
      </c>
      <c r="D151">
        <v>123</v>
      </c>
      <c r="E151">
        <v>1</v>
      </c>
      <c r="F151">
        <v>2075</v>
      </c>
      <c r="G151" t="s">
        <v>1207</v>
      </c>
      <c r="H151">
        <v>15000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1420.01</v>
      </c>
      <c r="O151">
        <v>1420.01</v>
      </c>
      <c r="P151">
        <v>1420.01</v>
      </c>
      <c r="Q151">
        <v>0</v>
      </c>
      <c r="R151">
        <v>0</v>
      </c>
      <c r="S151">
        <v>15000</v>
      </c>
      <c r="T151">
        <v>0</v>
      </c>
      <c r="U151">
        <v>0</v>
      </c>
      <c r="V151">
        <v>0</v>
      </c>
      <c r="W151">
        <v>0</v>
      </c>
      <c r="X151">
        <v>500</v>
      </c>
      <c r="Y151" t="s">
        <v>79</v>
      </c>
      <c r="Z151" s="7">
        <v>44927</v>
      </c>
      <c r="AA151" s="7">
        <v>44985</v>
      </c>
      <c r="AB151" s="7">
        <v>45012</v>
      </c>
      <c r="AC151">
        <v>15000</v>
      </c>
      <c r="AD151">
        <v>0</v>
      </c>
      <c r="AE151">
        <v>13579.99</v>
      </c>
      <c r="AF151">
        <v>0</v>
      </c>
      <c r="AG151">
        <v>0</v>
      </c>
      <c r="AH151">
        <v>0</v>
      </c>
      <c r="AI151" t="s">
        <v>83</v>
      </c>
    </row>
    <row r="152" spans="1:35" hidden="1" x14ac:dyDescent="0.25">
      <c r="A152">
        <v>4</v>
      </c>
      <c r="B152">
        <v>401</v>
      </c>
      <c r="C152">
        <v>4</v>
      </c>
      <c r="D152">
        <v>123</v>
      </c>
      <c r="E152">
        <v>1</v>
      </c>
      <c r="F152">
        <v>2075</v>
      </c>
      <c r="G152" t="s">
        <v>1208</v>
      </c>
      <c r="H152">
        <v>7000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1356.72</v>
      </c>
      <c r="O152">
        <v>941.52</v>
      </c>
      <c r="P152">
        <v>941.52</v>
      </c>
      <c r="Q152">
        <v>0</v>
      </c>
      <c r="R152">
        <v>0</v>
      </c>
      <c r="S152">
        <v>7000</v>
      </c>
      <c r="T152">
        <v>0</v>
      </c>
      <c r="U152">
        <v>0</v>
      </c>
      <c r="V152">
        <v>0</v>
      </c>
      <c r="W152">
        <v>0</v>
      </c>
      <c r="X152">
        <v>500</v>
      </c>
      <c r="Y152" t="s">
        <v>79</v>
      </c>
      <c r="Z152" s="7">
        <v>44927</v>
      </c>
      <c r="AA152" s="7">
        <v>44985</v>
      </c>
      <c r="AB152" s="7">
        <v>45012</v>
      </c>
      <c r="AC152">
        <v>7000</v>
      </c>
      <c r="AD152">
        <v>0</v>
      </c>
      <c r="AE152">
        <v>5643.28</v>
      </c>
      <c r="AF152">
        <v>415.2</v>
      </c>
      <c r="AG152">
        <v>415.2</v>
      </c>
      <c r="AH152">
        <v>0</v>
      </c>
      <c r="AI152" t="s">
        <v>83</v>
      </c>
    </row>
    <row r="153" spans="1:35" hidden="1" x14ac:dyDescent="0.25">
      <c r="A153">
        <v>4</v>
      </c>
      <c r="B153">
        <v>401</v>
      </c>
      <c r="C153">
        <v>4</v>
      </c>
      <c r="D153">
        <v>123</v>
      </c>
      <c r="E153">
        <v>1</v>
      </c>
      <c r="F153">
        <v>2075</v>
      </c>
      <c r="G153" t="s">
        <v>1218</v>
      </c>
      <c r="H153">
        <v>4000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500</v>
      </c>
      <c r="Y153" t="s">
        <v>79</v>
      </c>
      <c r="Z153" s="7">
        <v>44927</v>
      </c>
      <c r="AA153" s="7">
        <v>44985</v>
      </c>
      <c r="AB153" s="7">
        <v>45012</v>
      </c>
      <c r="AC153">
        <v>4000</v>
      </c>
      <c r="AD153">
        <v>0</v>
      </c>
      <c r="AE153">
        <v>4000</v>
      </c>
      <c r="AF153">
        <v>0</v>
      </c>
      <c r="AG153">
        <v>0</v>
      </c>
      <c r="AH153">
        <v>0</v>
      </c>
      <c r="AI153" t="s">
        <v>83</v>
      </c>
    </row>
    <row r="154" spans="1:35" hidden="1" x14ac:dyDescent="0.25">
      <c r="A154">
        <v>4</v>
      </c>
      <c r="B154">
        <v>401</v>
      </c>
      <c r="C154">
        <v>4</v>
      </c>
      <c r="D154">
        <v>123</v>
      </c>
      <c r="E154">
        <v>1</v>
      </c>
      <c r="F154">
        <v>2075</v>
      </c>
      <c r="G154" t="s">
        <v>1209</v>
      </c>
      <c r="H154">
        <v>500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500</v>
      </c>
      <c r="Y154" t="s">
        <v>79</v>
      </c>
      <c r="Z154" s="7">
        <v>44927</v>
      </c>
      <c r="AA154" s="7">
        <v>44985</v>
      </c>
      <c r="AB154" s="7">
        <v>45012</v>
      </c>
      <c r="AC154">
        <v>500</v>
      </c>
      <c r="AD154">
        <v>0</v>
      </c>
      <c r="AE154">
        <v>500</v>
      </c>
      <c r="AF154">
        <v>0</v>
      </c>
      <c r="AG154">
        <v>0</v>
      </c>
      <c r="AH154">
        <v>0</v>
      </c>
      <c r="AI154" t="s">
        <v>83</v>
      </c>
    </row>
    <row r="155" spans="1:35" hidden="1" x14ac:dyDescent="0.25">
      <c r="A155">
        <v>4</v>
      </c>
      <c r="B155">
        <v>401</v>
      </c>
      <c r="C155">
        <v>4</v>
      </c>
      <c r="D155">
        <v>123</v>
      </c>
      <c r="E155">
        <v>1</v>
      </c>
      <c r="F155">
        <v>2075</v>
      </c>
      <c r="G155" t="s">
        <v>1210</v>
      </c>
      <c r="H155">
        <v>22000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15208</v>
      </c>
      <c r="O155">
        <v>1222.6500000000001</v>
      </c>
      <c r="P155">
        <v>1090.6500000000001</v>
      </c>
      <c r="Q155">
        <v>0</v>
      </c>
      <c r="R155">
        <v>0</v>
      </c>
      <c r="S155">
        <v>22000</v>
      </c>
      <c r="T155">
        <v>0</v>
      </c>
      <c r="U155">
        <v>0</v>
      </c>
      <c r="V155">
        <v>0</v>
      </c>
      <c r="W155">
        <v>0</v>
      </c>
      <c r="X155">
        <v>500</v>
      </c>
      <c r="Y155" t="s">
        <v>79</v>
      </c>
      <c r="Z155" s="7">
        <v>44927</v>
      </c>
      <c r="AA155" s="7">
        <v>44985</v>
      </c>
      <c r="AB155" s="7">
        <v>45012</v>
      </c>
      <c r="AC155">
        <v>22000</v>
      </c>
      <c r="AD155">
        <v>0</v>
      </c>
      <c r="AE155">
        <v>6792</v>
      </c>
      <c r="AF155">
        <v>13985.35</v>
      </c>
      <c r="AG155">
        <v>14117.35</v>
      </c>
      <c r="AH155">
        <v>132</v>
      </c>
      <c r="AI155" t="s">
        <v>83</v>
      </c>
    </row>
    <row r="156" spans="1:35" hidden="1" x14ac:dyDescent="0.25">
      <c r="A156">
        <v>4</v>
      </c>
      <c r="B156">
        <v>401</v>
      </c>
      <c r="C156">
        <v>4</v>
      </c>
      <c r="D156">
        <v>123</v>
      </c>
      <c r="E156">
        <v>1</v>
      </c>
      <c r="F156">
        <v>2075</v>
      </c>
      <c r="G156" t="s">
        <v>1210</v>
      </c>
      <c r="H156">
        <v>0</v>
      </c>
      <c r="I156">
        <v>0</v>
      </c>
      <c r="J156">
        <v>200</v>
      </c>
      <c r="K156">
        <v>0</v>
      </c>
      <c r="L156">
        <v>0</v>
      </c>
      <c r="M156">
        <v>0</v>
      </c>
      <c r="N156">
        <v>197.5</v>
      </c>
      <c r="O156">
        <v>197.5</v>
      </c>
      <c r="P156">
        <v>197.5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501</v>
      </c>
      <c r="Y156" t="s">
        <v>79</v>
      </c>
      <c r="Z156" s="7">
        <v>44927</v>
      </c>
      <c r="AA156" s="7">
        <v>44985</v>
      </c>
      <c r="AB156" s="7">
        <v>45012</v>
      </c>
      <c r="AC156">
        <v>200</v>
      </c>
      <c r="AD156">
        <v>200</v>
      </c>
      <c r="AE156">
        <v>2.5</v>
      </c>
      <c r="AF156">
        <v>0</v>
      </c>
      <c r="AG156">
        <v>0</v>
      </c>
      <c r="AH156">
        <v>0</v>
      </c>
      <c r="AI156" t="s">
        <v>83</v>
      </c>
    </row>
    <row r="157" spans="1:35" hidden="1" x14ac:dyDescent="0.25">
      <c r="A157">
        <v>4</v>
      </c>
      <c r="B157">
        <v>401</v>
      </c>
      <c r="C157">
        <v>4</v>
      </c>
      <c r="D157">
        <v>123</v>
      </c>
      <c r="E157">
        <v>1</v>
      </c>
      <c r="F157">
        <v>2075</v>
      </c>
      <c r="G157" t="s">
        <v>1211</v>
      </c>
      <c r="H157">
        <v>67000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35800.1</v>
      </c>
      <c r="O157">
        <v>5618.61</v>
      </c>
      <c r="P157">
        <v>5618.61</v>
      </c>
      <c r="Q157">
        <v>0</v>
      </c>
      <c r="R157">
        <v>0</v>
      </c>
      <c r="S157">
        <v>67000</v>
      </c>
      <c r="T157">
        <v>0</v>
      </c>
      <c r="U157">
        <v>0</v>
      </c>
      <c r="V157">
        <v>0</v>
      </c>
      <c r="W157">
        <v>0</v>
      </c>
      <c r="X157">
        <v>500</v>
      </c>
      <c r="Y157" t="s">
        <v>79</v>
      </c>
      <c r="Z157" s="7">
        <v>44927</v>
      </c>
      <c r="AA157" s="7">
        <v>44985</v>
      </c>
      <c r="AB157" s="7">
        <v>45012</v>
      </c>
      <c r="AC157">
        <v>67000</v>
      </c>
      <c r="AD157">
        <v>0</v>
      </c>
      <c r="AE157">
        <v>31199.9</v>
      </c>
      <c r="AF157">
        <v>30181.49</v>
      </c>
      <c r="AG157">
        <v>30181.49</v>
      </c>
      <c r="AH157">
        <v>0</v>
      </c>
      <c r="AI157" t="s">
        <v>83</v>
      </c>
    </row>
    <row r="158" spans="1:35" hidden="1" x14ac:dyDescent="0.25">
      <c r="A158">
        <v>4</v>
      </c>
      <c r="B158">
        <v>401</v>
      </c>
      <c r="C158">
        <v>4</v>
      </c>
      <c r="D158">
        <v>123</v>
      </c>
      <c r="E158">
        <v>1</v>
      </c>
      <c r="F158">
        <v>2075</v>
      </c>
      <c r="G158" t="s">
        <v>1212</v>
      </c>
      <c r="H158">
        <v>52000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4888.74</v>
      </c>
      <c r="O158">
        <v>4888.74</v>
      </c>
      <c r="P158">
        <v>2839.41</v>
      </c>
      <c r="Q158">
        <v>0</v>
      </c>
      <c r="R158">
        <v>0</v>
      </c>
      <c r="S158">
        <v>52000</v>
      </c>
      <c r="T158">
        <v>0</v>
      </c>
      <c r="U158">
        <v>0</v>
      </c>
      <c r="V158">
        <v>0</v>
      </c>
      <c r="W158">
        <v>0</v>
      </c>
      <c r="X158">
        <v>500</v>
      </c>
      <c r="Y158" t="s">
        <v>79</v>
      </c>
      <c r="Z158" s="7">
        <v>44927</v>
      </c>
      <c r="AA158" s="7">
        <v>44985</v>
      </c>
      <c r="AB158" s="7">
        <v>45012</v>
      </c>
      <c r="AC158">
        <v>52000</v>
      </c>
      <c r="AD158">
        <v>0</v>
      </c>
      <c r="AE158">
        <v>47111.26</v>
      </c>
      <c r="AF158">
        <v>0</v>
      </c>
      <c r="AG158">
        <v>2049.33</v>
      </c>
      <c r="AH158">
        <v>2049.33</v>
      </c>
      <c r="AI158" t="s">
        <v>83</v>
      </c>
    </row>
    <row r="159" spans="1:35" hidden="1" x14ac:dyDescent="0.25">
      <c r="A159">
        <v>4</v>
      </c>
      <c r="B159">
        <v>401</v>
      </c>
      <c r="C159">
        <v>4</v>
      </c>
      <c r="D159">
        <v>123</v>
      </c>
      <c r="E159">
        <v>1</v>
      </c>
      <c r="F159">
        <v>2075</v>
      </c>
      <c r="G159" t="s">
        <v>1213</v>
      </c>
      <c r="H159">
        <v>4000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514.5</v>
      </c>
      <c r="O159">
        <v>514.5</v>
      </c>
      <c r="P159">
        <v>514.5</v>
      </c>
      <c r="Q159">
        <v>0</v>
      </c>
      <c r="R159">
        <v>0</v>
      </c>
      <c r="S159">
        <v>4000</v>
      </c>
      <c r="T159">
        <v>0</v>
      </c>
      <c r="U159">
        <v>0</v>
      </c>
      <c r="V159">
        <v>0</v>
      </c>
      <c r="W159">
        <v>0</v>
      </c>
      <c r="X159">
        <v>500</v>
      </c>
      <c r="Y159" t="s">
        <v>79</v>
      </c>
      <c r="Z159" s="7">
        <v>44927</v>
      </c>
      <c r="AA159" s="7">
        <v>44985</v>
      </c>
      <c r="AB159" s="7">
        <v>45012</v>
      </c>
      <c r="AC159">
        <v>4000</v>
      </c>
      <c r="AD159">
        <v>0</v>
      </c>
      <c r="AE159">
        <v>3485.5</v>
      </c>
      <c r="AF159">
        <v>0</v>
      </c>
      <c r="AG159">
        <v>0</v>
      </c>
      <c r="AH159">
        <v>0</v>
      </c>
      <c r="AI159" t="s">
        <v>83</v>
      </c>
    </row>
    <row r="160" spans="1:35" hidden="1" x14ac:dyDescent="0.25">
      <c r="A160">
        <v>4</v>
      </c>
      <c r="B160">
        <v>401</v>
      </c>
      <c r="C160">
        <v>4</v>
      </c>
      <c r="D160">
        <v>123</v>
      </c>
      <c r="E160">
        <v>1</v>
      </c>
      <c r="F160">
        <v>2075</v>
      </c>
      <c r="G160" t="s">
        <v>1214</v>
      </c>
      <c r="H160">
        <v>5000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500</v>
      </c>
      <c r="Y160" t="s">
        <v>79</v>
      </c>
      <c r="Z160" s="7">
        <v>44927</v>
      </c>
      <c r="AA160" s="7">
        <v>44985</v>
      </c>
      <c r="AB160" s="7">
        <v>45012</v>
      </c>
      <c r="AC160">
        <v>5000</v>
      </c>
      <c r="AD160">
        <v>0</v>
      </c>
      <c r="AE160">
        <v>5000</v>
      </c>
      <c r="AF160">
        <v>0</v>
      </c>
      <c r="AG160">
        <v>0</v>
      </c>
      <c r="AH160">
        <v>0</v>
      </c>
      <c r="AI160" t="s">
        <v>83</v>
      </c>
    </row>
    <row r="161" spans="1:35" hidden="1" x14ac:dyDescent="0.25">
      <c r="A161">
        <v>4</v>
      </c>
      <c r="B161">
        <v>401</v>
      </c>
      <c r="C161">
        <v>4</v>
      </c>
      <c r="D161">
        <v>123</v>
      </c>
      <c r="E161">
        <v>1</v>
      </c>
      <c r="F161">
        <v>2075</v>
      </c>
      <c r="G161" t="s">
        <v>1215</v>
      </c>
      <c r="H161">
        <v>1000</v>
      </c>
      <c r="I161">
        <v>0</v>
      </c>
      <c r="J161">
        <v>1000</v>
      </c>
      <c r="K161">
        <v>0</v>
      </c>
      <c r="L161">
        <v>0</v>
      </c>
      <c r="M161">
        <v>0</v>
      </c>
      <c r="N161">
        <v>1945</v>
      </c>
      <c r="O161">
        <v>0</v>
      </c>
      <c r="P161">
        <v>0</v>
      </c>
      <c r="Q161">
        <v>0</v>
      </c>
      <c r="R161">
        <v>0</v>
      </c>
      <c r="S161">
        <v>1000</v>
      </c>
      <c r="T161">
        <v>0</v>
      </c>
      <c r="U161">
        <v>0</v>
      </c>
      <c r="V161">
        <v>0</v>
      </c>
      <c r="W161">
        <v>0</v>
      </c>
      <c r="X161">
        <v>500</v>
      </c>
      <c r="Y161" t="s">
        <v>79</v>
      </c>
      <c r="Z161" s="7">
        <v>44927</v>
      </c>
      <c r="AA161" s="7">
        <v>44985</v>
      </c>
      <c r="AB161" s="7">
        <v>45012</v>
      </c>
      <c r="AC161">
        <v>2000</v>
      </c>
      <c r="AD161">
        <v>1000</v>
      </c>
      <c r="AE161">
        <v>55</v>
      </c>
      <c r="AF161">
        <v>1945</v>
      </c>
      <c r="AG161">
        <v>1945</v>
      </c>
      <c r="AH161">
        <v>0</v>
      </c>
      <c r="AI161" t="s">
        <v>83</v>
      </c>
    </row>
    <row r="162" spans="1:35" hidden="1" x14ac:dyDescent="0.25">
      <c r="A162">
        <v>4</v>
      </c>
      <c r="B162">
        <v>401</v>
      </c>
      <c r="C162">
        <v>4</v>
      </c>
      <c r="D162">
        <v>129</v>
      </c>
      <c r="E162">
        <v>1</v>
      </c>
      <c r="F162">
        <v>2076</v>
      </c>
      <c r="G162" t="s">
        <v>1208</v>
      </c>
      <c r="H162">
        <v>1000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500</v>
      </c>
      <c r="Y162" t="s">
        <v>79</v>
      </c>
      <c r="Z162" s="7">
        <v>44927</v>
      </c>
      <c r="AA162" s="7">
        <v>44985</v>
      </c>
      <c r="AB162" s="7">
        <v>45012</v>
      </c>
      <c r="AC162">
        <v>1000</v>
      </c>
      <c r="AD162">
        <v>0</v>
      </c>
      <c r="AE162">
        <v>1000</v>
      </c>
      <c r="AF162">
        <v>0</v>
      </c>
      <c r="AG162">
        <v>0</v>
      </c>
      <c r="AH162">
        <v>0</v>
      </c>
      <c r="AI162" t="s">
        <v>83</v>
      </c>
    </row>
    <row r="163" spans="1:35" hidden="1" x14ac:dyDescent="0.25">
      <c r="A163">
        <v>4</v>
      </c>
      <c r="B163">
        <v>401</v>
      </c>
      <c r="C163">
        <v>4</v>
      </c>
      <c r="D163">
        <v>129</v>
      </c>
      <c r="E163">
        <v>1</v>
      </c>
      <c r="F163">
        <v>2076</v>
      </c>
      <c r="G163" t="s">
        <v>1220</v>
      </c>
      <c r="H163">
        <v>1000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500</v>
      </c>
      <c r="Y163" t="s">
        <v>79</v>
      </c>
      <c r="Z163" s="7">
        <v>44927</v>
      </c>
      <c r="AA163" s="7">
        <v>44985</v>
      </c>
      <c r="AB163" s="7">
        <v>45012</v>
      </c>
      <c r="AC163">
        <v>1000</v>
      </c>
      <c r="AD163">
        <v>0</v>
      </c>
      <c r="AE163">
        <v>1000</v>
      </c>
      <c r="AF163">
        <v>0</v>
      </c>
      <c r="AG163">
        <v>0</v>
      </c>
      <c r="AH163">
        <v>0</v>
      </c>
      <c r="AI163" t="s">
        <v>83</v>
      </c>
    </row>
    <row r="164" spans="1:35" hidden="1" x14ac:dyDescent="0.25">
      <c r="A164">
        <v>4</v>
      </c>
      <c r="B164">
        <v>401</v>
      </c>
      <c r="C164">
        <v>4</v>
      </c>
      <c r="D164">
        <v>129</v>
      </c>
      <c r="E164">
        <v>1</v>
      </c>
      <c r="F164">
        <v>2076</v>
      </c>
      <c r="G164" t="s">
        <v>1221</v>
      </c>
      <c r="H164">
        <v>1000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500</v>
      </c>
      <c r="Y164" t="s">
        <v>79</v>
      </c>
      <c r="Z164" s="7">
        <v>44927</v>
      </c>
      <c r="AA164" s="7">
        <v>44985</v>
      </c>
      <c r="AB164" s="7">
        <v>45012</v>
      </c>
      <c r="AC164">
        <v>1000</v>
      </c>
      <c r="AD164">
        <v>0</v>
      </c>
      <c r="AE164">
        <v>1000</v>
      </c>
      <c r="AF164">
        <v>0</v>
      </c>
      <c r="AG164">
        <v>0</v>
      </c>
      <c r="AH164">
        <v>0</v>
      </c>
      <c r="AI164" t="s">
        <v>83</v>
      </c>
    </row>
    <row r="165" spans="1:35" hidden="1" x14ac:dyDescent="0.25">
      <c r="A165">
        <v>4</v>
      </c>
      <c r="B165">
        <v>401</v>
      </c>
      <c r="C165">
        <v>4</v>
      </c>
      <c r="D165">
        <v>129</v>
      </c>
      <c r="E165">
        <v>1</v>
      </c>
      <c r="F165">
        <v>2076</v>
      </c>
      <c r="G165" t="s">
        <v>1210</v>
      </c>
      <c r="H165">
        <v>1000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500</v>
      </c>
      <c r="Y165" t="s">
        <v>79</v>
      </c>
      <c r="Z165" s="7">
        <v>44927</v>
      </c>
      <c r="AA165" s="7">
        <v>44985</v>
      </c>
      <c r="AB165" s="7">
        <v>45012</v>
      </c>
      <c r="AC165">
        <v>1000</v>
      </c>
      <c r="AD165">
        <v>0</v>
      </c>
      <c r="AE165">
        <v>1000</v>
      </c>
      <c r="AF165">
        <v>0</v>
      </c>
      <c r="AG165">
        <v>0</v>
      </c>
      <c r="AH165">
        <v>0</v>
      </c>
      <c r="AI165" t="s">
        <v>83</v>
      </c>
    </row>
    <row r="166" spans="1:35" hidden="1" x14ac:dyDescent="0.25">
      <c r="A166">
        <v>4</v>
      </c>
      <c r="B166">
        <v>401</v>
      </c>
      <c r="C166">
        <v>4</v>
      </c>
      <c r="D166">
        <v>129</v>
      </c>
      <c r="E166">
        <v>1</v>
      </c>
      <c r="F166">
        <v>2077</v>
      </c>
      <c r="G166" t="s">
        <v>1200</v>
      </c>
      <c r="H166">
        <v>2000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500</v>
      </c>
      <c r="Y166" t="s">
        <v>79</v>
      </c>
      <c r="Z166" s="7">
        <v>44927</v>
      </c>
      <c r="AA166" s="7">
        <v>44985</v>
      </c>
      <c r="AB166" s="7">
        <v>45012</v>
      </c>
      <c r="AC166">
        <v>2000</v>
      </c>
      <c r="AD166">
        <v>0</v>
      </c>
      <c r="AE166">
        <v>2000</v>
      </c>
      <c r="AF166">
        <v>0</v>
      </c>
      <c r="AG166">
        <v>0</v>
      </c>
      <c r="AH166">
        <v>0</v>
      </c>
      <c r="AI166" t="s">
        <v>83</v>
      </c>
    </row>
    <row r="167" spans="1:35" hidden="1" x14ac:dyDescent="0.25">
      <c r="A167">
        <v>4</v>
      </c>
      <c r="B167">
        <v>401</v>
      </c>
      <c r="C167">
        <v>4</v>
      </c>
      <c r="D167">
        <v>129</v>
      </c>
      <c r="E167">
        <v>1</v>
      </c>
      <c r="F167">
        <v>2077</v>
      </c>
      <c r="G167" t="s">
        <v>1201</v>
      </c>
      <c r="H167">
        <v>160000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38074.92</v>
      </c>
      <c r="O167">
        <v>38074.92</v>
      </c>
      <c r="P167">
        <v>38074.92</v>
      </c>
      <c r="Q167">
        <v>0</v>
      </c>
      <c r="R167">
        <v>0</v>
      </c>
      <c r="S167">
        <v>160000</v>
      </c>
      <c r="T167">
        <v>0</v>
      </c>
      <c r="U167">
        <v>0</v>
      </c>
      <c r="V167">
        <v>0</v>
      </c>
      <c r="W167">
        <v>0</v>
      </c>
      <c r="X167">
        <v>500</v>
      </c>
      <c r="Y167" t="s">
        <v>79</v>
      </c>
      <c r="Z167" s="7">
        <v>44927</v>
      </c>
      <c r="AA167" s="7">
        <v>44985</v>
      </c>
      <c r="AB167" s="7">
        <v>45012</v>
      </c>
      <c r="AC167">
        <v>160000</v>
      </c>
      <c r="AD167">
        <v>0</v>
      </c>
      <c r="AE167">
        <v>121925.08</v>
      </c>
      <c r="AF167">
        <v>0</v>
      </c>
      <c r="AG167">
        <v>0</v>
      </c>
      <c r="AH167">
        <v>0</v>
      </c>
      <c r="AI167" t="s">
        <v>83</v>
      </c>
    </row>
    <row r="168" spans="1:35" hidden="1" x14ac:dyDescent="0.25">
      <c r="A168">
        <v>4</v>
      </c>
      <c r="B168">
        <v>401</v>
      </c>
      <c r="C168">
        <v>4</v>
      </c>
      <c r="D168">
        <v>129</v>
      </c>
      <c r="E168">
        <v>1</v>
      </c>
      <c r="F168">
        <v>2077</v>
      </c>
      <c r="G168" t="s">
        <v>1201</v>
      </c>
      <c r="H168">
        <v>22000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2734.59</v>
      </c>
      <c r="O168">
        <v>2734.59</v>
      </c>
      <c r="P168">
        <v>2734.59</v>
      </c>
      <c r="Q168">
        <v>0</v>
      </c>
      <c r="R168">
        <v>0</v>
      </c>
      <c r="S168">
        <v>22000</v>
      </c>
      <c r="T168">
        <v>0</v>
      </c>
      <c r="U168">
        <v>0</v>
      </c>
      <c r="V168">
        <v>0</v>
      </c>
      <c r="W168">
        <v>0</v>
      </c>
      <c r="X168">
        <v>701</v>
      </c>
      <c r="Y168" t="s">
        <v>79</v>
      </c>
      <c r="Z168" s="7">
        <v>44927</v>
      </c>
      <c r="AA168" s="7">
        <v>44985</v>
      </c>
      <c r="AB168" s="7">
        <v>45012</v>
      </c>
      <c r="AC168">
        <v>22000</v>
      </c>
      <c r="AD168">
        <v>0</v>
      </c>
      <c r="AE168">
        <v>19265.41</v>
      </c>
      <c r="AF168">
        <v>0</v>
      </c>
      <c r="AG168">
        <v>0</v>
      </c>
      <c r="AH168">
        <v>0</v>
      </c>
      <c r="AI168" t="s">
        <v>83</v>
      </c>
    </row>
    <row r="169" spans="1:35" hidden="1" x14ac:dyDescent="0.25">
      <c r="A169">
        <v>4</v>
      </c>
      <c r="B169">
        <v>401</v>
      </c>
      <c r="C169">
        <v>4</v>
      </c>
      <c r="D169">
        <v>129</v>
      </c>
      <c r="E169">
        <v>1</v>
      </c>
      <c r="F169">
        <v>2077</v>
      </c>
      <c r="G169" t="s">
        <v>1202</v>
      </c>
      <c r="H169">
        <v>1100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500</v>
      </c>
      <c r="Y169" t="s">
        <v>79</v>
      </c>
      <c r="Z169" s="7">
        <v>44927</v>
      </c>
      <c r="AA169" s="7">
        <v>44985</v>
      </c>
      <c r="AB169" s="7">
        <v>45012</v>
      </c>
      <c r="AC169">
        <v>1100</v>
      </c>
      <c r="AD169">
        <v>0</v>
      </c>
      <c r="AE169">
        <v>1100</v>
      </c>
      <c r="AF169">
        <v>0</v>
      </c>
      <c r="AG169">
        <v>0</v>
      </c>
      <c r="AH169">
        <v>0</v>
      </c>
      <c r="AI169" t="s">
        <v>83</v>
      </c>
    </row>
    <row r="170" spans="1:35" hidden="1" x14ac:dyDescent="0.25">
      <c r="A170">
        <v>4</v>
      </c>
      <c r="B170">
        <v>401</v>
      </c>
      <c r="C170">
        <v>4</v>
      </c>
      <c r="D170">
        <v>129</v>
      </c>
      <c r="E170">
        <v>1</v>
      </c>
      <c r="F170">
        <v>2077</v>
      </c>
      <c r="G170" t="s">
        <v>1203</v>
      </c>
      <c r="H170">
        <v>10000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500</v>
      </c>
      <c r="Y170" t="s">
        <v>79</v>
      </c>
      <c r="Z170" s="7">
        <v>44927</v>
      </c>
      <c r="AA170" s="7">
        <v>44985</v>
      </c>
      <c r="AB170" s="7">
        <v>45012</v>
      </c>
      <c r="AC170">
        <v>10000</v>
      </c>
      <c r="AD170">
        <v>0</v>
      </c>
      <c r="AE170">
        <v>10000</v>
      </c>
      <c r="AF170">
        <v>0</v>
      </c>
      <c r="AG170">
        <v>0</v>
      </c>
      <c r="AH170">
        <v>0</v>
      </c>
      <c r="AI170" t="s">
        <v>83</v>
      </c>
    </row>
    <row r="171" spans="1:35" hidden="1" x14ac:dyDescent="0.25">
      <c r="A171">
        <v>4</v>
      </c>
      <c r="B171">
        <v>401</v>
      </c>
      <c r="C171">
        <v>4</v>
      </c>
      <c r="D171">
        <v>129</v>
      </c>
      <c r="E171">
        <v>1</v>
      </c>
      <c r="F171">
        <v>2077</v>
      </c>
      <c r="G171" t="s">
        <v>1204</v>
      </c>
      <c r="H171">
        <v>8000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500</v>
      </c>
      <c r="Y171" t="s">
        <v>79</v>
      </c>
      <c r="Z171" s="7">
        <v>44927</v>
      </c>
      <c r="AA171" s="7">
        <v>44985</v>
      </c>
      <c r="AB171" s="7">
        <v>45012</v>
      </c>
      <c r="AC171">
        <v>8000</v>
      </c>
      <c r="AD171">
        <v>0</v>
      </c>
      <c r="AE171">
        <v>8000</v>
      </c>
      <c r="AF171">
        <v>0</v>
      </c>
      <c r="AG171">
        <v>0</v>
      </c>
      <c r="AH171">
        <v>0</v>
      </c>
      <c r="AI171" t="s">
        <v>83</v>
      </c>
    </row>
    <row r="172" spans="1:35" hidden="1" x14ac:dyDescent="0.25">
      <c r="A172">
        <v>4</v>
      </c>
      <c r="B172">
        <v>401</v>
      </c>
      <c r="C172">
        <v>4</v>
      </c>
      <c r="D172">
        <v>129</v>
      </c>
      <c r="E172">
        <v>1</v>
      </c>
      <c r="F172">
        <v>2077</v>
      </c>
      <c r="G172" t="s">
        <v>1205</v>
      </c>
      <c r="H172">
        <v>73000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14136.13</v>
      </c>
      <c r="O172">
        <v>14136.13</v>
      </c>
      <c r="P172">
        <v>7244.33</v>
      </c>
      <c r="Q172">
        <v>0</v>
      </c>
      <c r="R172">
        <v>0</v>
      </c>
      <c r="S172">
        <v>73000</v>
      </c>
      <c r="T172">
        <v>0</v>
      </c>
      <c r="U172">
        <v>0</v>
      </c>
      <c r="V172">
        <v>0</v>
      </c>
      <c r="W172">
        <v>0</v>
      </c>
      <c r="X172">
        <v>500</v>
      </c>
      <c r="Y172" t="s">
        <v>79</v>
      </c>
      <c r="Z172" s="7">
        <v>44927</v>
      </c>
      <c r="AA172" s="7">
        <v>44985</v>
      </c>
      <c r="AB172" s="7">
        <v>45012</v>
      </c>
      <c r="AC172">
        <v>73000</v>
      </c>
      <c r="AD172">
        <v>0</v>
      </c>
      <c r="AE172">
        <v>58863.87</v>
      </c>
      <c r="AF172">
        <v>0</v>
      </c>
      <c r="AG172">
        <v>6891.8</v>
      </c>
      <c r="AH172">
        <v>6891.8</v>
      </c>
      <c r="AI172" t="s">
        <v>83</v>
      </c>
    </row>
    <row r="173" spans="1:35" hidden="1" x14ac:dyDescent="0.25">
      <c r="A173">
        <v>4</v>
      </c>
      <c r="B173">
        <v>401</v>
      </c>
      <c r="C173">
        <v>4</v>
      </c>
      <c r="D173">
        <v>129</v>
      </c>
      <c r="E173">
        <v>1</v>
      </c>
      <c r="F173">
        <v>2077</v>
      </c>
      <c r="G173" t="s">
        <v>1206</v>
      </c>
      <c r="H173">
        <v>1000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500</v>
      </c>
      <c r="Y173" t="s">
        <v>79</v>
      </c>
      <c r="Z173" s="7">
        <v>44927</v>
      </c>
      <c r="AA173" s="7">
        <v>44985</v>
      </c>
      <c r="AB173" s="7">
        <v>45012</v>
      </c>
      <c r="AC173">
        <v>1000</v>
      </c>
      <c r="AD173">
        <v>0</v>
      </c>
      <c r="AE173">
        <v>1000</v>
      </c>
      <c r="AF173">
        <v>0</v>
      </c>
      <c r="AG173">
        <v>0</v>
      </c>
      <c r="AH173">
        <v>0</v>
      </c>
      <c r="AI173" t="s">
        <v>83</v>
      </c>
    </row>
    <row r="174" spans="1:35" hidden="1" x14ac:dyDescent="0.25">
      <c r="A174">
        <v>4</v>
      </c>
      <c r="B174">
        <v>401</v>
      </c>
      <c r="C174">
        <v>4</v>
      </c>
      <c r="D174">
        <v>129</v>
      </c>
      <c r="E174">
        <v>1</v>
      </c>
      <c r="F174">
        <v>2077</v>
      </c>
      <c r="G174" t="s">
        <v>1207</v>
      </c>
      <c r="H174">
        <v>8000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500</v>
      </c>
      <c r="Y174" t="s">
        <v>79</v>
      </c>
      <c r="Z174" s="7">
        <v>44927</v>
      </c>
      <c r="AA174" s="7">
        <v>44985</v>
      </c>
      <c r="AB174" s="7">
        <v>45012</v>
      </c>
      <c r="AC174">
        <v>8000</v>
      </c>
      <c r="AD174">
        <v>0</v>
      </c>
      <c r="AE174">
        <v>8000</v>
      </c>
      <c r="AF174">
        <v>0</v>
      </c>
      <c r="AG174">
        <v>0</v>
      </c>
      <c r="AH174">
        <v>0</v>
      </c>
      <c r="AI174" t="s">
        <v>83</v>
      </c>
    </row>
    <row r="175" spans="1:35" hidden="1" x14ac:dyDescent="0.25">
      <c r="A175">
        <v>4</v>
      </c>
      <c r="B175">
        <v>401</v>
      </c>
      <c r="C175">
        <v>4</v>
      </c>
      <c r="D175">
        <v>129</v>
      </c>
      <c r="E175">
        <v>1</v>
      </c>
      <c r="F175">
        <v>2077</v>
      </c>
      <c r="G175" t="s">
        <v>1208</v>
      </c>
      <c r="H175">
        <v>8207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500</v>
      </c>
      <c r="Y175" t="s">
        <v>79</v>
      </c>
      <c r="Z175" s="7">
        <v>44927</v>
      </c>
      <c r="AA175" s="7">
        <v>44985</v>
      </c>
      <c r="AB175" s="7">
        <v>45012</v>
      </c>
      <c r="AC175">
        <v>8207</v>
      </c>
      <c r="AD175">
        <v>0</v>
      </c>
      <c r="AE175">
        <v>8207</v>
      </c>
      <c r="AF175">
        <v>0</v>
      </c>
      <c r="AG175">
        <v>0</v>
      </c>
      <c r="AH175">
        <v>0</v>
      </c>
      <c r="AI175" t="s">
        <v>83</v>
      </c>
    </row>
    <row r="176" spans="1:35" hidden="1" x14ac:dyDescent="0.25">
      <c r="A176">
        <v>4</v>
      </c>
      <c r="B176">
        <v>401</v>
      </c>
      <c r="C176">
        <v>4</v>
      </c>
      <c r="D176">
        <v>129</v>
      </c>
      <c r="E176">
        <v>1</v>
      </c>
      <c r="F176">
        <v>2077</v>
      </c>
      <c r="G176" t="s">
        <v>1208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701</v>
      </c>
      <c r="Y176" t="s">
        <v>79</v>
      </c>
      <c r="Z176" s="7">
        <v>44927</v>
      </c>
      <c r="AA176" s="7">
        <v>44985</v>
      </c>
      <c r="AB176" s="7">
        <v>45012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83</v>
      </c>
    </row>
    <row r="177" spans="1:35" hidden="1" x14ac:dyDescent="0.25">
      <c r="A177">
        <v>4</v>
      </c>
      <c r="B177">
        <v>401</v>
      </c>
      <c r="C177">
        <v>4</v>
      </c>
      <c r="D177">
        <v>129</v>
      </c>
      <c r="E177">
        <v>1</v>
      </c>
      <c r="F177">
        <v>2077</v>
      </c>
      <c r="G177" t="s">
        <v>1218</v>
      </c>
      <c r="H177">
        <v>13500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10226.69</v>
      </c>
      <c r="O177">
        <v>823.12</v>
      </c>
      <c r="P177">
        <v>823.12</v>
      </c>
      <c r="Q177">
        <v>0</v>
      </c>
      <c r="R177">
        <v>0</v>
      </c>
      <c r="S177">
        <v>13500</v>
      </c>
      <c r="T177">
        <v>0</v>
      </c>
      <c r="U177">
        <v>0</v>
      </c>
      <c r="V177">
        <v>0</v>
      </c>
      <c r="W177">
        <v>0</v>
      </c>
      <c r="X177">
        <v>500</v>
      </c>
      <c r="Y177" t="s">
        <v>79</v>
      </c>
      <c r="Z177" s="7">
        <v>44927</v>
      </c>
      <c r="AA177" s="7">
        <v>44985</v>
      </c>
      <c r="AB177" s="7">
        <v>45012</v>
      </c>
      <c r="AC177">
        <v>13500</v>
      </c>
      <c r="AD177">
        <v>0</v>
      </c>
      <c r="AE177">
        <v>3273.31</v>
      </c>
      <c r="AF177">
        <v>9403.57</v>
      </c>
      <c r="AG177">
        <v>9403.57</v>
      </c>
      <c r="AH177">
        <v>0</v>
      </c>
      <c r="AI177" t="s">
        <v>83</v>
      </c>
    </row>
    <row r="178" spans="1:35" hidden="1" x14ac:dyDescent="0.25">
      <c r="A178">
        <v>4</v>
      </c>
      <c r="B178">
        <v>401</v>
      </c>
      <c r="C178">
        <v>4</v>
      </c>
      <c r="D178">
        <v>129</v>
      </c>
      <c r="E178">
        <v>1</v>
      </c>
      <c r="F178">
        <v>2077</v>
      </c>
      <c r="G178" t="s">
        <v>1209</v>
      </c>
      <c r="H178">
        <v>500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500</v>
      </c>
      <c r="Y178" t="s">
        <v>79</v>
      </c>
      <c r="Z178" s="7">
        <v>44927</v>
      </c>
      <c r="AA178" s="7">
        <v>44985</v>
      </c>
      <c r="AB178" s="7">
        <v>45012</v>
      </c>
      <c r="AC178">
        <v>500</v>
      </c>
      <c r="AD178">
        <v>0</v>
      </c>
      <c r="AE178">
        <v>500</v>
      </c>
      <c r="AF178">
        <v>0</v>
      </c>
      <c r="AG178">
        <v>0</v>
      </c>
      <c r="AH178">
        <v>0</v>
      </c>
      <c r="AI178" t="s">
        <v>83</v>
      </c>
    </row>
    <row r="179" spans="1:35" hidden="1" x14ac:dyDescent="0.25">
      <c r="A179">
        <v>4</v>
      </c>
      <c r="B179">
        <v>401</v>
      </c>
      <c r="C179">
        <v>4</v>
      </c>
      <c r="D179">
        <v>129</v>
      </c>
      <c r="E179">
        <v>1</v>
      </c>
      <c r="F179">
        <v>2077</v>
      </c>
      <c r="G179" t="s">
        <v>1210</v>
      </c>
      <c r="H179">
        <v>11500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599.6</v>
      </c>
      <c r="O179">
        <v>0</v>
      </c>
      <c r="P179">
        <v>0</v>
      </c>
      <c r="Q179">
        <v>0</v>
      </c>
      <c r="R179">
        <v>0</v>
      </c>
      <c r="S179">
        <v>11500</v>
      </c>
      <c r="T179">
        <v>0</v>
      </c>
      <c r="U179">
        <v>0</v>
      </c>
      <c r="V179">
        <v>0</v>
      </c>
      <c r="W179">
        <v>0</v>
      </c>
      <c r="X179">
        <v>500</v>
      </c>
      <c r="Y179" t="s">
        <v>79</v>
      </c>
      <c r="Z179" s="7">
        <v>44927</v>
      </c>
      <c r="AA179" s="7">
        <v>44985</v>
      </c>
      <c r="AB179" s="7">
        <v>45012</v>
      </c>
      <c r="AC179">
        <v>11500</v>
      </c>
      <c r="AD179">
        <v>0</v>
      </c>
      <c r="AE179">
        <v>10900.4</v>
      </c>
      <c r="AF179">
        <v>599.6</v>
      </c>
      <c r="AG179">
        <v>599.6</v>
      </c>
      <c r="AH179">
        <v>0</v>
      </c>
      <c r="AI179" t="s">
        <v>83</v>
      </c>
    </row>
    <row r="180" spans="1:35" hidden="1" x14ac:dyDescent="0.25">
      <c r="A180">
        <v>4</v>
      </c>
      <c r="B180">
        <v>401</v>
      </c>
      <c r="C180">
        <v>4</v>
      </c>
      <c r="D180">
        <v>129</v>
      </c>
      <c r="E180">
        <v>1</v>
      </c>
      <c r="F180">
        <v>2077</v>
      </c>
      <c r="G180" t="s">
        <v>1210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701</v>
      </c>
      <c r="Y180" t="s">
        <v>79</v>
      </c>
      <c r="Z180" s="7">
        <v>44927</v>
      </c>
      <c r="AA180" s="7">
        <v>44985</v>
      </c>
      <c r="AB180" s="7">
        <v>45012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83</v>
      </c>
    </row>
    <row r="181" spans="1:35" hidden="1" x14ac:dyDescent="0.25">
      <c r="A181">
        <v>4</v>
      </c>
      <c r="B181">
        <v>401</v>
      </c>
      <c r="C181">
        <v>4</v>
      </c>
      <c r="D181">
        <v>129</v>
      </c>
      <c r="E181">
        <v>1</v>
      </c>
      <c r="F181">
        <v>2077</v>
      </c>
      <c r="G181" t="s">
        <v>1211</v>
      </c>
      <c r="H181">
        <v>10000</v>
      </c>
      <c r="I181">
        <v>0</v>
      </c>
      <c r="J181">
        <v>0</v>
      </c>
      <c r="K181">
        <v>0</v>
      </c>
      <c r="L181">
        <v>0</v>
      </c>
      <c r="M181">
        <v>200</v>
      </c>
      <c r="N181">
        <v>1898.05</v>
      </c>
      <c r="O181">
        <v>1435.11</v>
      </c>
      <c r="P181">
        <v>1435.11</v>
      </c>
      <c r="Q181">
        <v>0</v>
      </c>
      <c r="R181">
        <v>0</v>
      </c>
      <c r="S181">
        <v>10000</v>
      </c>
      <c r="T181">
        <v>0</v>
      </c>
      <c r="U181">
        <v>0</v>
      </c>
      <c r="V181">
        <v>0</v>
      </c>
      <c r="W181">
        <v>0</v>
      </c>
      <c r="X181">
        <v>501</v>
      </c>
      <c r="Y181" t="s">
        <v>79</v>
      </c>
      <c r="Z181" s="7">
        <v>44927</v>
      </c>
      <c r="AA181" s="7">
        <v>44985</v>
      </c>
      <c r="AB181" s="7">
        <v>45012</v>
      </c>
      <c r="AC181">
        <v>9800</v>
      </c>
      <c r="AD181">
        <v>-200</v>
      </c>
      <c r="AE181">
        <v>7901.95</v>
      </c>
      <c r="AF181">
        <v>462.94</v>
      </c>
      <c r="AG181">
        <v>462.94</v>
      </c>
      <c r="AH181">
        <v>0</v>
      </c>
      <c r="AI181" t="s">
        <v>83</v>
      </c>
    </row>
    <row r="182" spans="1:35" hidden="1" x14ac:dyDescent="0.25">
      <c r="A182">
        <v>4</v>
      </c>
      <c r="B182">
        <v>401</v>
      </c>
      <c r="C182">
        <v>4</v>
      </c>
      <c r="D182">
        <v>129</v>
      </c>
      <c r="E182">
        <v>1</v>
      </c>
      <c r="F182">
        <v>2077</v>
      </c>
      <c r="G182" t="s">
        <v>1212</v>
      </c>
      <c r="H182">
        <v>20000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3925.81</v>
      </c>
      <c r="O182">
        <v>3925.81</v>
      </c>
      <c r="P182">
        <v>1975.25</v>
      </c>
      <c r="Q182">
        <v>0</v>
      </c>
      <c r="R182">
        <v>0</v>
      </c>
      <c r="S182">
        <v>20000</v>
      </c>
      <c r="T182">
        <v>0</v>
      </c>
      <c r="U182">
        <v>0</v>
      </c>
      <c r="V182">
        <v>0</v>
      </c>
      <c r="W182">
        <v>0</v>
      </c>
      <c r="X182">
        <v>500</v>
      </c>
      <c r="Y182" t="s">
        <v>79</v>
      </c>
      <c r="Z182" s="7">
        <v>44927</v>
      </c>
      <c r="AA182" s="7">
        <v>44985</v>
      </c>
      <c r="AB182" s="7">
        <v>45012</v>
      </c>
      <c r="AC182">
        <v>20000</v>
      </c>
      <c r="AD182">
        <v>0</v>
      </c>
      <c r="AE182">
        <v>16074.19</v>
      </c>
      <c r="AF182">
        <v>0</v>
      </c>
      <c r="AG182">
        <v>1950.56</v>
      </c>
      <c r="AH182">
        <v>1950.56</v>
      </c>
      <c r="AI182" t="s">
        <v>83</v>
      </c>
    </row>
    <row r="183" spans="1:35" hidden="1" x14ac:dyDescent="0.25">
      <c r="A183">
        <v>4</v>
      </c>
      <c r="B183">
        <v>401</v>
      </c>
      <c r="C183">
        <v>4</v>
      </c>
      <c r="D183">
        <v>129</v>
      </c>
      <c r="E183">
        <v>1</v>
      </c>
      <c r="F183">
        <v>2077</v>
      </c>
      <c r="G183" t="s">
        <v>1213</v>
      </c>
      <c r="H183">
        <v>2000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500</v>
      </c>
      <c r="Y183" t="s">
        <v>79</v>
      </c>
      <c r="Z183" s="7">
        <v>44927</v>
      </c>
      <c r="AA183" s="7">
        <v>44985</v>
      </c>
      <c r="AB183" s="7">
        <v>45012</v>
      </c>
      <c r="AC183">
        <v>2000</v>
      </c>
      <c r="AD183">
        <v>0</v>
      </c>
      <c r="AE183">
        <v>2000</v>
      </c>
      <c r="AF183">
        <v>0</v>
      </c>
      <c r="AG183">
        <v>0</v>
      </c>
      <c r="AH183">
        <v>0</v>
      </c>
      <c r="AI183" t="s">
        <v>83</v>
      </c>
    </row>
    <row r="184" spans="1:35" hidden="1" x14ac:dyDescent="0.25">
      <c r="A184">
        <v>4</v>
      </c>
      <c r="B184">
        <v>401</v>
      </c>
      <c r="C184">
        <v>4</v>
      </c>
      <c r="D184">
        <v>129</v>
      </c>
      <c r="E184">
        <v>1</v>
      </c>
      <c r="F184">
        <v>2077</v>
      </c>
      <c r="G184" t="s">
        <v>1214</v>
      </c>
      <c r="H184">
        <v>500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500</v>
      </c>
      <c r="Y184" t="s">
        <v>79</v>
      </c>
      <c r="Z184" s="7">
        <v>44927</v>
      </c>
      <c r="AA184" s="7">
        <v>44985</v>
      </c>
      <c r="AB184" s="7">
        <v>45012</v>
      </c>
      <c r="AC184">
        <v>500</v>
      </c>
      <c r="AD184">
        <v>0</v>
      </c>
      <c r="AE184">
        <v>500</v>
      </c>
      <c r="AF184">
        <v>0</v>
      </c>
      <c r="AG184">
        <v>0</v>
      </c>
      <c r="AH184">
        <v>0</v>
      </c>
      <c r="AI184" t="s">
        <v>83</v>
      </c>
    </row>
    <row r="185" spans="1:35" hidden="1" x14ac:dyDescent="0.25">
      <c r="A185">
        <v>4</v>
      </c>
      <c r="B185">
        <v>401</v>
      </c>
      <c r="C185">
        <v>4</v>
      </c>
      <c r="D185">
        <v>129</v>
      </c>
      <c r="E185">
        <v>1</v>
      </c>
      <c r="F185">
        <v>2077</v>
      </c>
      <c r="G185" t="s">
        <v>1215</v>
      </c>
      <c r="H185">
        <v>1000</v>
      </c>
      <c r="I185">
        <v>0</v>
      </c>
      <c r="J185">
        <v>5000</v>
      </c>
      <c r="K185">
        <v>0</v>
      </c>
      <c r="L185">
        <v>0</v>
      </c>
      <c r="M185">
        <v>1000</v>
      </c>
      <c r="N185">
        <v>678</v>
      </c>
      <c r="O185">
        <v>0</v>
      </c>
      <c r="P185">
        <v>0</v>
      </c>
      <c r="Q185">
        <v>0</v>
      </c>
      <c r="R185">
        <v>0</v>
      </c>
      <c r="S185">
        <v>1000</v>
      </c>
      <c r="T185">
        <v>0</v>
      </c>
      <c r="U185">
        <v>0</v>
      </c>
      <c r="V185">
        <v>0</v>
      </c>
      <c r="W185">
        <v>0</v>
      </c>
      <c r="X185">
        <v>500</v>
      </c>
      <c r="Y185" t="s">
        <v>79</v>
      </c>
      <c r="Z185" s="7">
        <v>44927</v>
      </c>
      <c r="AA185" s="7">
        <v>44985</v>
      </c>
      <c r="AB185" s="7">
        <v>45012</v>
      </c>
      <c r="AC185">
        <v>5000</v>
      </c>
      <c r="AD185">
        <v>4000</v>
      </c>
      <c r="AE185">
        <v>4322</v>
      </c>
      <c r="AF185">
        <v>678</v>
      </c>
      <c r="AG185">
        <v>678</v>
      </c>
      <c r="AH185">
        <v>0</v>
      </c>
      <c r="AI185" t="s">
        <v>83</v>
      </c>
    </row>
    <row r="186" spans="1:35" hidden="1" x14ac:dyDescent="0.25">
      <c r="A186">
        <v>5</v>
      </c>
      <c r="B186">
        <v>501</v>
      </c>
      <c r="C186">
        <v>4</v>
      </c>
      <c r="D186">
        <v>122</v>
      </c>
      <c r="E186">
        <v>1</v>
      </c>
      <c r="F186">
        <v>1005</v>
      </c>
      <c r="G186" t="s">
        <v>1208</v>
      </c>
      <c r="H186">
        <v>50000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501</v>
      </c>
      <c r="Y186" t="s">
        <v>79</v>
      </c>
      <c r="Z186" s="7">
        <v>44927</v>
      </c>
      <c r="AA186" s="7">
        <v>44985</v>
      </c>
      <c r="AB186" s="7">
        <v>45012</v>
      </c>
      <c r="AC186">
        <v>50000</v>
      </c>
      <c r="AD186">
        <v>0</v>
      </c>
      <c r="AE186">
        <v>50000</v>
      </c>
      <c r="AF186">
        <v>0</v>
      </c>
      <c r="AG186">
        <v>0</v>
      </c>
      <c r="AH186">
        <v>0</v>
      </c>
      <c r="AI186" t="s">
        <v>83</v>
      </c>
    </row>
    <row r="187" spans="1:35" hidden="1" x14ac:dyDescent="0.25">
      <c r="A187">
        <v>5</v>
      </c>
      <c r="B187">
        <v>501</v>
      </c>
      <c r="C187">
        <v>4</v>
      </c>
      <c r="D187">
        <v>122</v>
      </c>
      <c r="E187">
        <v>1</v>
      </c>
      <c r="F187">
        <v>1005</v>
      </c>
      <c r="G187" t="s">
        <v>1210</v>
      </c>
      <c r="H187">
        <v>10000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500</v>
      </c>
      <c r="Y187" t="s">
        <v>79</v>
      </c>
      <c r="Z187" s="7">
        <v>44927</v>
      </c>
      <c r="AA187" s="7">
        <v>44985</v>
      </c>
      <c r="AB187" s="7">
        <v>45012</v>
      </c>
      <c r="AC187">
        <v>10000</v>
      </c>
      <c r="AD187">
        <v>0</v>
      </c>
      <c r="AE187">
        <v>10000</v>
      </c>
      <c r="AF187">
        <v>0</v>
      </c>
      <c r="AG187">
        <v>0</v>
      </c>
      <c r="AH187">
        <v>0</v>
      </c>
      <c r="AI187" t="s">
        <v>83</v>
      </c>
    </row>
    <row r="188" spans="1:35" hidden="1" x14ac:dyDescent="0.25">
      <c r="A188">
        <v>5</v>
      </c>
      <c r="B188">
        <v>501</v>
      </c>
      <c r="C188">
        <v>4</v>
      </c>
      <c r="D188">
        <v>122</v>
      </c>
      <c r="E188">
        <v>1</v>
      </c>
      <c r="F188">
        <v>1005</v>
      </c>
      <c r="G188" t="s">
        <v>1211</v>
      </c>
      <c r="H188">
        <v>10000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501</v>
      </c>
      <c r="Y188" t="s">
        <v>79</v>
      </c>
      <c r="Z188" s="7">
        <v>44927</v>
      </c>
      <c r="AA188" s="7">
        <v>44985</v>
      </c>
      <c r="AB188" s="7">
        <v>45012</v>
      </c>
      <c r="AC188">
        <v>10000</v>
      </c>
      <c r="AD188">
        <v>0</v>
      </c>
      <c r="AE188">
        <v>10000</v>
      </c>
      <c r="AF188">
        <v>0</v>
      </c>
      <c r="AG188">
        <v>0</v>
      </c>
      <c r="AH188">
        <v>0</v>
      </c>
      <c r="AI188" t="s">
        <v>83</v>
      </c>
    </row>
    <row r="189" spans="1:35" hidden="1" x14ac:dyDescent="0.25">
      <c r="A189">
        <v>5</v>
      </c>
      <c r="B189">
        <v>501</v>
      </c>
      <c r="C189">
        <v>4</v>
      </c>
      <c r="D189">
        <v>122</v>
      </c>
      <c r="E189">
        <v>1</v>
      </c>
      <c r="F189">
        <v>1005</v>
      </c>
      <c r="G189" t="s">
        <v>1214</v>
      </c>
      <c r="H189">
        <v>10000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501</v>
      </c>
      <c r="Y189" t="s">
        <v>79</v>
      </c>
      <c r="Z189" s="7">
        <v>44927</v>
      </c>
      <c r="AA189" s="7">
        <v>44985</v>
      </c>
      <c r="AB189" s="7">
        <v>45012</v>
      </c>
      <c r="AC189">
        <v>10000</v>
      </c>
      <c r="AD189">
        <v>0</v>
      </c>
      <c r="AE189">
        <v>10000</v>
      </c>
      <c r="AF189">
        <v>0</v>
      </c>
      <c r="AG189">
        <v>0</v>
      </c>
      <c r="AH189">
        <v>0</v>
      </c>
      <c r="AI189" t="s">
        <v>83</v>
      </c>
    </row>
    <row r="190" spans="1:35" hidden="1" x14ac:dyDescent="0.25">
      <c r="A190">
        <v>5</v>
      </c>
      <c r="B190">
        <v>501</v>
      </c>
      <c r="C190">
        <v>4</v>
      </c>
      <c r="D190">
        <v>122</v>
      </c>
      <c r="E190">
        <v>1</v>
      </c>
      <c r="F190">
        <v>1081</v>
      </c>
      <c r="G190" t="s">
        <v>1215</v>
      </c>
      <c r="H190">
        <v>69000</v>
      </c>
      <c r="I190">
        <v>0</v>
      </c>
      <c r="J190">
        <v>15000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69000</v>
      </c>
      <c r="T190">
        <v>0</v>
      </c>
      <c r="U190">
        <v>0</v>
      </c>
      <c r="V190">
        <v>0</v>
      </c>
      <c r="W190">
        <v>0</v>
      </c>
      <c r="X190">
        <v>501</v>
      </c>
      <c r="Y190" t="s">
        <v>79</v>
      </c>
      <c r="Z190" s="7">
        <v>44927</v>
      </c>
      <c r="AA190" s="7">
        <v>44985</v>
      </c>
      <c r="AB190" s="7">
        <v>45012</v>
      </c>
      <c r="AC190">
        <v>84000</v>
      </c>
      <c r="AD190">
        <v>15000</v>
      </c>
      <c r="AE190">
        <v>84000</v>
      </c>
      <c r="AF190">
        <v>0</v>
      </c>
      <c r="AG190">
        <v>0</v>
      </c>
      <c r="AH190">
        <v>0</v>
      </c>
      <c r="AI190" t="s">
        <v>83</v>
      </c>
    </row>
    <row r="191" spans="1:35" hidden="1" x14ac:dyDescent="0.25">
      <c r="A191">
        <v>5</v>
      </c>
      <c r="B191">
        <v>501</v>
      </c>
      <c r="C191">
        <v>4</v>
      </c>
      <c r="D191">
        <v>122</v>
      </c>
      <c r="E191">
        <v>1</v>
      </c>
      <c r="F191">
        <v>1082</v>
      </c>
      <c r="G191" t="s">
        <v>1215</v>
      </c>
      <c r="H191">
        <v>100000</v>
      </c>
      <c r="I191">
        <v>0</v>
      </c>
      <c r="J191">
        <v>0</v>
      </c>
      <c r="K191">
        <v>0</v>
      </c>
      <c r="L191">
        <v>0</v>
      </c>
      <c r="M191">
        <v>15000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100000</v>
      </c>
      <c r="T191">
        <v>0</v>
      </c>
      <c r="U191">
        <v>0</v>
      </c>
      <c r="V191">
        <v>0</v>
      </c>
      <c r="W191">
        <v>0</v>
      </c>
      <c r="X191">
        <v>501</v>
      </c>
      <c r="Y191" t="s">
        <v>79</v>
      </c>
      <c r="Z191" s="7">
        <v>44927</v>
      </c>
      <c r="AA191" s="7">
        <v>44985</v>
      </c>
      <c r="AB191" s="7">
        <v>45012</v>
      </c>
      <c r="AC191">
        <v>85000</v>
      </c>
      <c r="AD191">
        <v>-15000</v>
      </c>
      <c r="AE191">
        <v>85000</v>
      </c>
      <c r="AF191">
        <v>0</v>
      </c>
      <c r="AG191">
        <v>0</v>
      </c>
      <c r="AH191">
        <v>0</v>
      </c>
      <c r="AI191" t="s">
        <v>83</v>
      </c>
    </row>
    <row r="192" spans="1:35" hidden="1" x14ac:dyDescent="0.25">
      <c r="A192">
        <v>5</v>
      </c>
      <c r="B192">
        <v>501</v>
      </c>
      <c r="C192">
        <v>4</v>
      </c>
      <c r="D192">
        <v>122</v>
      </c>
      <c r="E192">
        <v>1</v>
      </c>
      <c r="F192">
        <v>2022</v>
      </c>
      <c r="G192" t="s">
        <v>1200</v>
      </c>
      <c r="H192">
        <v>1000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500</v>
      </c>
      <c r="Y192" t="s">
        <v>79</v>
      </c>
      <c r="Z192" s="7">
        <v>44927</v>
      </c>
      <c r="AA192" s="7">
        <v>44985</v>
      </c>
      <c r="AB192" s="7">
        <v>45012</v>
      </c>
      <c r="AC192">
        <v>1000</v>
      </c>
      <c r="AD192">
        <v>0</v>
      </c>
      <c r="AE192">
        <v>1000</v>
      </c>
      <c r="AF192">
        <v>0</v>
      </c>
      <c r="AG192">
        <v>0</v>
      </c>
      <c r="AH192">
        <v>0</v>
      </c>
      <c r="AI192" t="s">
        <v>83</v>
      </c>
    </row>
    <row r="193" spans="1:35" hidden="1" x14ac:dyDescent="0.25">
      <c r="A193">
        <v>5</v>
      </c>
      <c r="B193">
        <v>501</v>
      </c>
      <c r="C193">
        <v>4</v>
      </c>
      <c r="D193">
        <v>122</v>
      </c>
      <c r="E193">
        <v>1</v>
      </c>
      <c r="F193">
        <v>2022</v>
      </c>
      <c r="G193" t="s">
        <v>1201</v>
      </c>
      <c r="H193">
        <v>350000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49844.93</v>
      </c>
      <c r="O193">
        <v>49844.93</v>
      </c>
      <c r="P193">
        <v>49844.93</v>
      </c>
      <c r="Q193">
        <v>0</v>
      </c>
      <c r="R193">
        <v>0</v>
      </c>
      <c r="S193">
        <v>350000</v>
      </c>
      <c r="T193">
        <v>0</v>
      </c>
      <c r="U193">
        <v>0</v>
      </c>
      <c r="V193">
        <v>0</v>
      </c>
      <c r="W193">
        <v>0</v>
      </c>
      <c r="X193">
        <v>500</v>
      </c>
      <c r="Y193" t="s">
        <v>79</v>
      </c>
      <c r="Z193" s="7">
        <v>44927</v>
      </c>
      <c r="AA193" s="7">
        <v>44985</v>
      </c>
      <c r="AB193" s="7">
        <v>45012</v>
      </c>
      <c r="AC193">
        <v>350000</v>
      </c>
      <c r="AD193">
        <v>0</v>
      </c>
      <c r="AE193">
        <v>300155.07</v>
      </c>
      <c r="AF193">
        <v>0</v>
      </c>
      <c r="AG193">
        <v>0</v>
      </c>
      <c r="AH193">
        <v>0</v>
      </c>
      <c r="AI193" t="s">
        <v>83</v>
      </c>
    </row>
    <row r="194" spans="1:35" hidden="1" x14ac:dyDescent="0.25">
      <c r="A194">
        <v>5</v>
      </c>
      <c r="B194">
        <v>501</v>
      </c>
      <c r="C194">
        <v>4</v>
      </c>
      <c r="D194">
        <v>122</v>
      </c>
      <c r="E194">
        <v>1</v>
      </c>
      <c r="F194">
        <v>2022</v>
      </c>
      <c r="G194" t="s">
        <v>1202</v>
      </c>
      <c r="H194">
        <v>33000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3945.87</v>
      </c>
      <c r="O194">
        <v>3945.87</v>
      </c>
      <c r="P194">
        <v>1739.47</v>
      </c>
      <c r="Q194">
        <v>0</v>
      </c>
      <c r="R194">
        <v>0</v>
      </c>
      <c r="S194">
        <v>33000</v>
      </c>
      <c r="T194">
        <v>0</v>
      </c>
      <c r="U194">
        <v>0</v>
      </c>
      <c r="V194">
        <v>0</v>
      </c>
      <c r="W194">
        <v>0</v>
      </c>
      <c r="X194">
        <v>500</v>
      </c>
      <c r="Y194" t="s">
        <v>79</v>
      </c>
      <c r="Z194" s="7">
        <v>44927</v>
      </c>
      <c r="AA194" s="7">
        <v>44985</v>
      </c>
      <c r="AB194" s="7">
        <v>45012</v>
      </c>
      <c r="AC194">
        <v>33000</v>
      </c>
      <c r="AD194">
        <v>0</v>
      </c>
      <c r="AE194">
        <v>29054.13</v>
      </c>
      <c r="AF194">
        <v>0</v>
      </c>
      <c r="AG194">
        <v>2206.4</v>
      </c>
      <c r="AH194">
        <v>2206.4</v>
      </c>
      <c r="AI194" t="s">
        <v>83</v>
      </c>
    </row>
    <row r="195" spans="1:35" hidden="1" x14ac:dyDescent="0.25">
      <c r="A195">
        <v>5</v>
      </c>
      <c r="B195">
        <v>501</v>
      </c>
      <c r="C195">
        <v>4</v>
      </c>
      <c r="D195">
        <v>122</v>
      </c>
      <c r="E195">
        <v>1</v>
      </c>
      <c r="F195">
        <v>2022</v>
      </c>
      <c r="G195" t="s">
        <v>1203</v>
      </c>
      <c r="H195">
        <v>1000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140.94999999999999</v>
      </c>
      <c r="O195">
        <v>140.94999999999999</v>
      </c>
      <c r="P195">
        <v>140.94999999999999</v>
      </c>
      <c r="Q195">
        <v>0</v>
      </c>
      <c r="R195">
        <v>0</v>
      </c>
      <c r="S195">
        <v>1000</v>
      </c>
      <c r="T195">
        <v>0</v>
      </c>
      <c r="U195">
        <v>0</v>
      </c>
      <c r="V195">
        <v>0</v>
      </c>
      <c r="W195">
        <v>0</v>
      </c>
      <c r="X195">
        <v>500</v>
      </c>
      <c r="Y195" t="s">
        <v>79</v>
      </c>
      <c r="Z195" s="7">
        <v>44927</v>
      </c>
      <c r="AA195" s="7">
        <v>44985</v>
      </c>
      <c r="AB195" s="7">
        <v>45012</v>
      </c>
      <c r="AC195">
        <v>1000</v>
      </c>
      <c r="AD195">
        <v>0</v>
      </c>
      <c r="AE195">
        <v>859.05</v>
      </c>
      <c r="AF195">
        <v>0</v>
      </c>
      <c r="AG195">
        <v>0</v>
      </c>
      <c r="AH195">
        <v>0</v>
      </c>
      <c r="AI195" t="s">
        <v>83</v>
      </c>
    </row>
    <row r="196" spans="1:35" hidden="1" x14ac:dyDescent="0.25">
      <c r="A196">
        <v>5</v>
      </c>
      <c r="B196">
        <v>501</v>
      </c>
      <c r="C196">
        <v>4</v>
      </c>
      <c r="D196">
        <v>122</v>
      </c>
      <c r="E196">
        <v>1</v>
      </c>
      <c r="F196">
        <v>2022</v>
      </c>
      <c r="G196" t="s">
        <v>1204</v>
      </c>
      <c r="H196">
        <v>4000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500</v>
      </c>
      <c r="Y196" t="s">
        <v>79</v>
      </c>
      <c r="Z196" s="7">
        <v>44927</v>
      </c>
      <c r="AA196" s="7">
        <v>44985</v>
      </c>
      <c r="AB196" s="7">
        <v>45012</v>
      </c>
      <c r="AC196">
        <v>4000</v>
      </c>
      <c r="AD196">
        <v>0</v>
      </c>
      <c r="AE196">
        <v>4000</v>
      </c>
      <c r="AF196">
        <v>0</v>
      </c>
      <c r="AG196">
        <v>0</v>
      </c>
      <c r="AH196">
        <v>0</v>
      </c>
      <c r="AI196" t="s">
        <v>83</v>
      </c>
    </row>
    <row r="197" spans="1:35" hidden="1" x14ac:dyDescent="0.25">
      <c r="A197">
        <v>5</v>
      </c>
      <c r="B197">
        <v>501</v>
      </c>
      <c r="C197">
        <v>4</v>
      </c>
      <c r="D197">
        <v>122</v>
      </c>
      <c r="E197">
        <v>1</v>
      </c>
      <c r="F197">
        <v>2022</v>
      </c>
      <c r="G197" t="s">
        <v>1205</v>
      </c>
      <c r="H197">
        <v>30000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8860.7800000000007</v>
      </c>
      <c r="O197">
        <v>8860.7800000000007</v>
      </c>
      <c r="P197">
        <v>4732.42</v>
      </c>
      <c r="Q197">
        <v>0</v>
      </c>
      <c r="R197">
        <v>0</v>
      </c>
      <c r="S197">
        <v>30000</v>
      </c>
      <c r="T197">
        <v>0</v>
      </c>
      <c r="U197">
        <v>0</v>
      </c>
      <c r="V197">
        <v>0</v>
      </c>
      <c r="W197">
        <v>0</v>
      </c>
      <c r="X197">
        <v>500</v>
      </c>
      <c r="Y197" t="s">
        <v>79</v>
      </c>
      <c r="Z197" s="7">
        <v>44927</v>
      </c>
      <c r="AA197" s="7">
        <v>44985</v>
      </c>
      <c r="AB197" s="7">
        <v>45012</v>
      </c>
      <c r="AC197">
        <v>30000</v>
      </c>
      <c r="AD197">
        <v>0</v>
      </c>
      <c r="AE197">
        <v>21139.22</v>
      </c>
      <c r="AF197">
        <v>0</v>
      </c>
      <c r="AG197">
        <v>4128.3599999999997</v>
      </c>
      <c r="AH197">
        <v>4128.3599999999997</v>
      </c>
      <c r="AI197" t="s">
        <v>83</v>
      </c>
    </row>
    <row r="198" spans="1:35" hidden="1" x14ac:dyDescent="0.25">
      <c r="A198">
        <v>5</v>
      </c>
      <c r="B198">
        <v>501</v>
      </c>
      <c r="C198">
        <v>4</v>
      </c>
      <c r="D198">
        <v>122</v>
      </c>
      <c r="E198">
        <v>1</v>
      </c>
      <c r="F198">
        <v>2022</v>
      </c>
      <c r="G198" t="s">
        <v>1206</v>
      </c>
      <c r="H198">
        <v>2000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500</v>
      </c>
      <c r="Y198" t="s">
        <v>79</v>
      </c>
      <c r="Z198" s="7">
        <v>44927</v>
      </c>
      <c r="AA198" s="7">
        <v>44985</v>
      </c>
      <c r="AB198" s="7">
        <v>45012</v>
      </c>
      <c r="AC198">
        <v>2000</v>
      </c>
      <c r="AD198">
        <v>0</v>
      </c>
      <c r="AE198">
        <v>2000</v>
      </c>
      <c r="AF198">
        <v>0</v>
      </c>
      <c r="AG198">
        <v>0</v>
      </c>
      <c r="AH198">
        <v>0</v>
      </c>
      <c r="AI198" t="s">
        <v>83</v>
      </c>
    </row>
    <row r="199" spans="1:35" hidden="1" x14ac:dyDescent="0.25">
      <c r="A199">
        <v>5</v>
      </c>
      <c r="B199">
        <v>501</v>
      </c>
      <c r="C199">
        <v>4</v>
      </c>
      <c r="D199">
        <v>122</v>
      </c>
      <c r="E199">
        <v>1</v>
      </c>
      <c r="F199">
        <v>2022</v>
      </c>
      <c r="G199" t="s">
        <v>1207</v>
      </c>
      <c r="H199">
        <v>2000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50.34</v>
      </c>
      <c r="O199">
        <v>50.34</v>
      </c>
      <c r="P199">
        <v>50.34</v>
      </c>
      <c r="Q199">
        <v>0</v>
      </c>
      <c r="R199">
        <v>0</v>
      </c>
      <c r="S199">
        <v>2000</v>
      </c>
      <c r="T199">
        <v>0</v>
      </c>
      <c r="U199">
        <v>0</v>
      </c>
      <c r="V199">
        <v>0</v>
      </c>
      <c r="W199">
        <v>0</v>
      </c>
      <c r="X199">
        <v>500</v>
      </c>
      <c r="Y199" t="s">
        <v>79</v>
      </c>
      <c r="Z199" s="7">
        <v>44927</v>
      </c>
      <c r="AA199" s="7">
        <v>44985</v>
      </c>
      <c r="AB199" s="7">
        <v>45012</v>
      </c>
      <c r="AC199">
        <v>2000</v>
      </c>
      <c r="AD199">
        <v>0</v>
      </c>
      <c r="AE199">
        <v>1949.66</v>
      </c>
      <c r="AF199">
        <v>0</v>
      </c>
      <c r="AG199">
        <v>0</v>
      </c>
      <c r="AH199">
        <v>0</v>
      </c>
      <c r="AI199" t="s">
        <v>83</v>
      </c>
    </row>
    <row r="200" spans="1:35" hidden="1" x14ac:dyDescent="0.25">
      <c r="A200">
        <v>5</v>
      </c>
      <c r="B200">
        <v>501</v>
      </c>
      <c r="C200">
        <v>4</v>
      </c>
      <c r="D200">
        <v>122</v>
      </c>
      <c r="E200">
        <v>1</v>
      </c>
      <c r="F200">
        <v>2022</v>
      </c>
      <c r="G200" t="s">
        <v>1208</v>
      </c>
      <c r="H200">
        <v>11750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500</v>
      </c>
      <c r="Y200" t="s">
        <v>79</v>
      </c>
      <c r="Z200" s="7">
        <v>44927</v>
      </c>
      <c r="AA200" s="7">
        <v>44985</v>
      </c>
      <c r="AB200" s="7">
        <v>45012</v>
      </c>
      <c r="AC200">
        <v>11750</v>
      </c>
      <c r="AD200">
        <v>0</v>
      </c>
      <c r="AE200">
        <v>11750</v>
      </c>
      <c r="AF200">
        <v>0</v>
      </c>
      <c r="AG200">
        <v>0</v>
      </c>
      <c r="AH200">
        <v>0</v>
      </c>
      <c r="AI200" t="s">
        <v>83</v>
      </c>
    </row>
    <row r="201" spans="1:35" hidden="1" x14ac:dyDescent="0.25">
      <c r="A201">
        <v>5</v>
      </c>
      <c r="B201">
        <v>501</v>
      </c>
      <c r="C201">
        <v>4</v>
      </c>
      <c r="D201">
        <v>122</v>
      </c>
      <c r="E201">
        <v>1</v>
      </c>
      <c r="F201">
        <v>2022</v>
      </c>
      <c r="G201" t="s">
        <v>1218</v>
      </c>
      <c r="H201">
        <v>18000</v>
      </c>
      <c r="I201">
        <v>0</v>
      </c>
      <c r="J201">
        <v>2400</v>
      </c>
      <c r="K201">
        <v>0</v>
      </c>
      <c r="L201">
        <v>0</v>
      </c>
      <c r="M201">
        <v>0</v>
      </c>
      <c r="N201">
        <v>20400</v>
      </c>
      <c r="O201">
        <v>1700</v>
      </c>
      <c r="P201">
        <v>1700</v>
      </c>
      <c r="Q201">
        <v>0</v>
      </c>
      <c r="R201">
        <v>0</v>
      </c>
      <c r="S201">
        <v>18000</v>
      </c>
      <c r="T201">
        <v>0</v>
      </c>
      <c r="U201">
        <v>0</v>
      </c>
      <c r="V201">
        <v>0</v>
      </c>
      <c r="W201">
        <v>0</v>
      </c>
      <c r="X201">
        <v>500</v>
      </c>
      <c r="Y201" t="s">
        <v>79</v>
      </c>
      <c r="Z201" s="7">
        <v>44927</v>
      </c>
      <c r="AA201" s="7">
        <v>44985</v>
      </c>
      <c r="AB201" s="7">
        <v>45012</v>
      </c>
      <c r="AC201">
        <v>20400</v>
      </c>
      <c r="AD201">
        <v>2400</v>
      </c>
      <c r="AE201">
        <v>0</v>
      </c>
      <c r="AF201">
        <v>18700</v>
      </c>
      <c r="AG201">
        <v>18700</v>
      </c>
      <c r="AH201">
        <v>0</v>
      </c>
      <c r="AI201" t="s">
        <v>83</v>
      </c>
    </row>
    <row r="202" spans="1:35" hidden="1" x14ac:dyDescent="0.25">
      <c r="A202">
        <v>5</v>
      </c>
      <c r="B202">
        <v>501</v>
      </c>
      <c r="C202">
        <v>4</v>
      </c>
      <c r="D202">
        <v>122</v>
      </c>
      <c r="E202">
        <v>1</v>
      </c>
      <c r="F202">
        <v>2022</v>
      </c>
      <c r="G202" t="s">
        <v>1209</v>
      </c>
      <c r="H202">
        <v>500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500</v>
      </c>
      <c r="Y202" t="s">
        <v>79</v>
      </c>
      <c r="Z202" s="7">
        <v>44927</v>
      </c>
      <c r="AA202" s="7">
        <v>44985</v>
      </c>
      <c r="AB202" s="7">
        <v>45012</v>
      </c>
      <c r="AC202">
        <v>500</v>
      </c>
      <c r="AD202">
        <v>0</v>
      </c>
      <c r="AE202">
        <v>500</v>
      </c>
      <c r="AF202">
        <v>0</v>
      </c>
      <c r="AG202">
        <v>0</v>
      </c>
      <c r="AH202">
        <v>0</v>
      </c>
      <c r="AI202" t="s">
        <v>83</v>
      </c>
    </row>
    <row r="203" spans="1:35" hidden="1" x14ac:dyDescent="0.25">
      <c r="A203">
        <v>5</v>
      </c>
      <c r="B203">
        <v>501</v>
      </c>
      <c r="C203">
        <v>4</v>
      </c>
      <c r="D203">
        <v>122</v>
      </c>
      <c r="E203">
        <v>1</v>
      </c>
      <c r="F203">
        <v>2022</v>
      </c>
      <c r="G203" t="s">
        <v>1210</v>
      </c>
      <c r="H203">
        <v>26800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1098</v>
      </c>
      <c r="O203">
        <v>1098</v>
      </c>
      <c r="P203">
        <v>1098</v>
      </c>
      <c r="Q203">
        <v>0</v>
      </c>
      <c r="R203">
        <v>0</v>
      </c>
      <c r="S203">
        <v>26800</v>
      </c>
      <c r="T203">
        <v>0</v>
      </c>
      <c r="U203">
        <v>0</v>
      </c>
      <c r="V203">
        <v>0</v>
      </c>
      <c r="W203">
        <v>0</v>
      </c>
      <c r="X203">
        <v>500</v>
      </c>
      <c r="Y203" t="s">
        <v>79</v>
      </c>
      <c r="Z203" s="7">
        <v>44927</v>
      </c>
      <c r="AA203" s="7">
        <v>44985</v>
      </c>
      <c r="AB203" s="7">
        <v>45012</v>
      </c>
      <c r="AC203">
        <v>26800</v>
      </c>
      <c r="AD203">
        <v>0</v>
      </c>
      <c r="AE203">
        <v>25702</v>
      </c>
      <c r="AF203">
        <v>0</v>
      </c>
      <c r="AG203">
        <v>0</v>
      </c>
      <c r="AH203">
        <v>0</v>
      </c>
      <c r="AI203" t="s">
        <v>83</v>
      </c>
    </row>
    <row r="204" spans="1:35" hidden="1" x14ac:dyDescent="0.25">
      <c r="A204">
        <v>5</v>
      </c>
      <c r="B204">
        <v>501</v>
      </c>
      <c r="C204">
        <v>4</v>
      </c>
      <c r="D204">
        <v>122</v>
      </c>
      <c r="E204">
        <v>1</v>
      </c>
      <c r="F204">
        <v>2022</v>
      </c>
      <c r="G204" t="s">
        <v>1211</v>
      </c>
      <c r="H204">
        <v>23000</v>
      </c>
      <c r="I204">
        <v>0</v>
      </c>
      <c r="J204">
        <v>0</v>
      </c>
      <c r="K204">
        <v>0</v>
      </c>
      <c r="L204">
        <v>0</v>
      </c>
      <c r="M204">
        <v>2000</v>
      </c>
      <c r="N204">
        <v>7740.9</v>
      </c>
      <c r="O204">
        <v>1374.36</v>
      </c>
      <c r="P204">
        <v>1374.36</v>
      </c>
      <c r="Q204">
        <v>0</v>
      </c>
      <c r="R204">
        <v>0</v>
      </c>
      <c r="S204">
        <v>23000</v>
      </c>
      <c r="T204">
        <v>0</v>
      </c>
      <c r="U204">
        <v>0</v>
      </c>
      <c r="V204">
        <v>0</v>
      </c>
      <c r="W204">
        <v>0</v>
      </c>
      <c r="X204">
        <v>500</v>
      </c>
      <c r="Y204" t="s">
        <v>79</v>
      </c>
      <c r="Z204" s="7">
        <v>44927</v>
      </c>
      <c r="AA204" s="7">
        <v>44985</v>
      </c>
      <c r="AB204" s="7">
        <v>45012</v>
      </c>
      <c r="AC204">
        <v>21000</v>
      </c>
      <c r="AD204">
        <v>-2000</v>
      </c>
      <c r="AE204">
        <v>13259.1</v>
      </c>
      <c r="AF204">
        <v>6366.54</v>
      </c>
      <c r="AG204">
        <v>6366.54</v>
      </c>
      <c r="AH204">
        <v>0</v>
      </c>
      <c r="AI204" t="s">
        <v>83</v>
      </c>
    </row>
    <row r="205" spans="1:35" hidden="1" x14ac:dyDescent="0.25">
      <c r="A205">
        <v>5</v>
      </c>
      <c r="B205">
        <v>501</v>
      </c>
      <c r="C205">
        <v>4</v>
      </c>
      <c r="D205">
        <v>122</v>
      </c>
      <c r="E205">
        <v>1</v>
      </c>
      <c r="F205">
        <v>2022</v>
      </c>
      <c r="G205" t="s">
        <v>1212</v>
      </c>
      <c r="H205">
        <v>32000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4345.55</v>
      </c>
      <c r="O205">
        <v>4345.55</v>
      </c>
      <c r="P205">
        <v>2394.98</v>
      </c>
      <c r="Q205">
        <v>0</v>
      </c>
      <c r="R205">
        <v>0</v>
      </c>
      <c r="S205">
        <v>32000</v>
      </c>
      <c r="T205">
        <v>0</v>
      </c>
      <c r="U205">
        <v>0</v>
      </c>
      <c r="V205">
        <v>0</v>
      </c>
      <c r="W205">
        <v>0</v>
      </c>
      <c r="X205">
        <v>500</v>
      </c>
      <c r="Y205" t="s">
        <v>79</v>
      </c>
      <c r="Z205" s="7">
        <v>44927</v>
      </c>
      <c r="AA205" s="7">
        <v>44985</v>
      </c>
      <c r="AB205" s="7">
        <v>45012</v>
      </c>
      <c r="AC205">
        <v>32000</v>
      </c>
      <c r="AD205">
        <v>0</v>
      </c>
      <c r="AE205">
        <v>27654.45</v>
      </c>
      <c r="AF205">
        <v>0</v>
      </c>
      <c r="AG205">
        <v>1950.57</v>
      </c>
      <c r="AH205">
        <v>1950.57</v>
      </c>
      <c r="AI205" t="s">
        <v>83</v>
      </c>
    </row>
    <row r="206" spans="1:35" hidden="1" x14ac:dyDescent="0.25">
      <c r="A206">
        <v>5</v>
      </c>
      <c r="B206">
        <v>501</v>
      </c>
      <c r="C206">
        <v>4</v>
      </c>
      <c r="D206">
        <v>122</v>
      </c>
      <c r="E206">
        <v>1</v>
      </c>
      <c r="F206">
        <v>2022</v>
      </c>
      <c r="G206" t="s">
        <v>1213</v>
      </c>
      <c r="H206">
        <v>500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500</v>
      </c>
      <c r="Y206" t="s">
        <v>79</v>
      </c>
      <c r="Z206" s="7">
        <v>44927</v>
      </c>
      <c r="AA206" s="7">
        <v>44985</v>
      </c>
      <c r="AB206" s="7">
        <v>45012</v>
      </c>
      <c r="AC206">
        <v>500</v>
      </c>
      <c r="AD206">
        <v>0</v>
      </c>
      <c r="AE206">
        <v>500</v>
      </c>
      <c r="AF206">
        <v>0</v>
      </c>
      <c r="AG206">
        <v>0</v>
      </c>
      <c r="AH206">
        <v>0</v>
      </c>
      <c r="AI206" t="s">
        <v>83</v>
      </c>
    </row>
    <row r="207" spans="1:35" hidden="1" x14ac:dyDescent="0.25">
      <c r="A207">
        <v>5</v>
      </c>
      <c r="B207">
        <v>501</v>
      </c>
      <c r="C207">
        <v>4</v>
      </c>
      <c r="D207">
        <v>122</v>
      </c>
      <c r="E207">
        <v>1</v>
      </c>
      <c r="F207">
        <v>2022</v>
      </c>
      <c r="G207" t="s">
        <v>1214</v>
      </c>
      <c r="H207">
        <v>500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500</v>
      </c>
      <c r="Y207" t="s">
        <v>79</v>
      </c>
      <c r="Z207" s="7">
        <v>44927</v>
      </c>
      <c r="AA207" s="7">
        <v>44985</v>
      </c>
      <c r="AB207" s="7">
        <v>45012</v>
      </c>
      <c r="AC207">
        <v>500</v>
      </c>
      <c r="AD207">
        <v>0</v>
      </c>
      <c r="AE207">
        <v>500</v>
      </c>
      <c r="AF207">
        <v>0</v>
      </c>
      <c r="AG207">
        <v>0</v>
      </c>
      <c r="AH207">
        <v>0</v>
      </c>
      <c r="AI207" t="s">
        <v>83</v>
      </c>
    </row>
    <row r="208" spans="1:35" hidden="1" x14ac:dyDescent="0.25">
      <c r="A208">
        <v>5</v>
      </c>
      <c r="B208">
        <v>501</v>
      </c>
      <c r="C208">
        <v>4</v>
      </c>
      <c r="D208">
        <v>122</v>
      </c>
      <c r="E208">
        <v>1</v>
      </c>
      <c r="F208">
        <v>2022</v>
      </c>
      <c r="G208" t="s">
        <v>1215</v>
      </c>
      <c r="H208">
        <v>1000</v>
      </c>
      <c r="I208">
        <v>0</v>
      </c>
      <c r="J208">
        <v>2000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1000</v>
      </c>
      <c r="T208">
        <v>0</v>
      </c>
      <c r="U208">
        <v>0</v>
      </c>
      <c r="V208">
        <v>0</v>
      </c>
      <c r="W208">
        <v>0</v>
      </c>
      <c r="X208">
        <v>500</v>
      </c>
      <c r="Y208" t="s">
        <v>79</v>
      </c>
      <c r="Z208" s="7">
        <v>44927</v>
      </c>
      <c r="AA208" s="7">
        <v>44985</v>
      </c>
      <c r="AB208" s="7">
        <v>45012</v>
      </c>
      <c r="AC208">
        <v>3000</v>
      </c>
      <c r="AD208">
        <v>2000</v>
      </c>
      <c r="AE208">
        <v>3000</v>
      </c>
      <c r="AF208">
        <v>0</v>
      </c>
      <c r="AG208">
        <v>0</v>
      </c>
      <c r="AH208">
        <v>0</v>
      </c>
      <c r="AI208" t="s">
        <v>83</v>
      </c>
    </row>
    <row r="209" spans="1:35" hidden="1" x14ac:dyDescent="0.25">
      <c r="A209">
        <v>5</v>
      </c>
      <c r="B209">
        <v>501</v>
      </c>
      <c r="C209">
        <v>8</v>
      </c>
      <c r="D209">
        <v>243</v>
      </c>
      <c r="E209">
        <v>2</v>
      </c>
      <c r="F209">
        <v>1093</v>
      </c>
      <c r="G209" t="s">
        <v>1221</v>
      </c>
      <c r="H209">
        <v>200000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68200</v>
      </c>
      <c r="O209">
        <v>68200</v>
      </c>
      <c r="P209">
        <v>68200</v>
      </c>
      <c r="Q209">
        <v>0</v>
      </c>
      <c r="R209">
        <v>0</v>
      </c>
      <c r="S209">
        <v>200000</v>
      </c>
      <c r="T209">
        <v>0</v>
      </c>
      <c r="U209">
        <v>0</v>
      </c>
      <c r="V209">
        <v>0</v>
      </c>
      <c r="W209">
        <v>0</v>
      </c>
      <c r="X209">
        <v>501</v>
      </c>
      <c r="Y209" t="s">
        <v>79</v>
      </c>
      <c r="Z209" s="7">
        <v>44927</v>
      </c>
      <c r="AA209" s="7">
        <v>44985</v>
      </c>
      <c r="AB209" s="7">
        <v>45012</v>
      </c>
      <c r="AC209">
        <v>200000</v>
      </c>
      <c r="AD209">
        <v>0</v>
      </c>
      <c r="AE209">
        <v>131800</v>
      </c>
      <c r="AF209">
        <v>0</v>
      </c>
      <c r="AG209">
        <v>0</v>
      </c>
      <c r="AH209">
        <v>0</v>
      </c>
      <c r="AI209" t="s">
        <v>83</v>
      </c>
    </row>
    <row r="210" spans="1:35" hidden="1" x14ac:dyDescent="0.25">
      <c r="A210">
        <v>5</v>
      </c>
      <c r="B210">
        <v>502</v>
      </c>
      <c r="C210">
        <v>12</v>
      </c>
      <c r="D210">
        <v>122</v>
      </c>
      <c r="E210">
        <v>2</v>
      </c>
      <c r="F210">
        <v>2046</v>
      </c>
      <c r="G210" t="s">
        <v>1207</v>
      </c>
      <c r="H210">
        <v>3000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500</v>
      </c>
      <c r="Y210" t="s">
        <v>79</v>
      </c>
      <c r="Z210" s="7">
        <v>44927</v>
      </c>
      <c r="AA210" s="7">
        <v>44985</v>
      </c>
      <c r="AB210" s="7">
        <v>45012</v>
      </c>
      <c r="AC210">
        <v>3000</v>
      </c>
      <c r="AD210">
        <v>0</v>
      </c>
      <c r="AE210">
        <v>3000</v>
      </c>
      <c r="AF210">
        <v>0</v>
      </c>
      <c r="AG210">
        <v>0</v>
      </c>
      <c r="AH210">
        <v>0</v>
      </c>
      <c r="AI210" t="s">
        <v>83</v>
      </c>
    </row>
    <row r="211" spans="1:35" hidden="1" x14ac:dyDescent="0.25">
      <c r="A211">
        <v>5</v>
      </c>
      <c r="B211">
        <v>502</v>
      </c>
      <c r="C211">
        <v>12</v>
      </c>
      <c r="D211">
        <v>122</v>
      </c>
      <c r="E211">
        <v>2</v>
      </c>
      <c r="F211">
        <v>2046</v>
      </c>
      <c r="G211" t="s">
        <v>1210</v>
      </c>
      <c r="H211">
        <v>4000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500</v>
      </c>
      <c r="Y211" t="s">
        <v>79</v>
      </c>
      <c r="Z211" s="7">
        <v>44927</v>
      </c>
      <c r="AA211" s="7">
        <v>44985</v>
      </c>
      <c r="AB211" s="7">
        <v>45012</v>
      </c>
      <c r="AC211">
        <v>4000</v>
      </c>
      <c r="AD211">
        <v>0</v>
      </c>
      <c r="AE211">
        <v>4000</v>
      </c>
      <c r="AF211">
        <v>0</v>
      </c>
      <c r="AG211">
        <v>0</v>
      </c>
      <c r="AH211">
        <v>0</v>
      </c>
      <c r="AI211" t="s">
        <v>83</v>
      </c>
    </row>
    <row r="212" spans="1:35" hidden="1" x14ac:dyDescent="0.25">
      <c r="A212">
        <v>5</v>
      </c>
      <c r="B212">
        <v>502</v>
      </c>
      <c r="C212">
        <v>12</v>
      </c>
      <c r="D212">
        <v>126</v>
      </c>
      <c r="E212">
        <v>2</v>
      </c>
      <c r="F212">
        <v>1094</v>
      </c>
      <c r="G212" t="s">
        <v>1208</v>
      </c>
      <c r="H212">
        <v>50000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500</v>
      </c>
      <c r="Y212" t="s">
        <v>79</v>
      </c>
      <c r="Z212" s="7">
        <v>44927</v>
      </c>
      <c r="AA212" s="7">
        <v>44985</v>
      </c>
      <c r="AB212" s="7">
        <v>45012</v>
      </c>
      <c r="AC212">
        <v>50000</v>
      </c>
      <c r="AD212">
        <v>0</v>
      </c>
      <c r="AE212">
        <v>50000</v>
      </c>
      <c r="AF212">
        <v>0</v>
      </c>
      <c r="AG212">
        <v>0</v>
      </c>
      <c r="AH212">
        <v>0</v>
      </c>
      <c r="AI212" t="s">
        <v>83</v>
      </c>
    </row>
    <row r="213" spans="1:35" hidden="1" x14ac:dyDescent="0.25">
      <c r="A213">
        <v>5</v>
      </c>
      <c r="B213">
        <v>502</v>
      </c>
      <c r="C213">
        <v>12</v>
      </c>
      <c r="D213">
        <v>126</v>
      </c>
      <c r="E213">
        <v>2</v>
      </c>
      <c r="F213">
        <v>1094</v>
      </c>
      <c r="G213" t="s">
        <v>1211</v>
      </c>
      <c r="H213">
        <v>50000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500</v>
      </c>
      <c r="Y213" t="s">
        <v>79</v>
      </c>
      <c r="Z213" s="7">
        <v>44927</v>
      </c>
      <c r="AA213" s="7">
        <v>44985</v>
      </c>
      <c r="AB213" s="7">
        <v>45012</v>
      </c>
      <c r="AC213">
        <v>50000</v>
      </c>
      <c r="AD213">
        <v>0</v>
      </c>
      <c r="AE213">
        <v>50000</v>
      </c>
      <c r="AF213">
        <v>0</v>
      </c>
      <c r="AG213">
        <v>0</v>
      </c>
      <c r="AH213">
        <v>0</v>
      </c>
      <c r="AI213" t="s">
        <v>83</v>
      </c>
    </row>
    <row r="214" spans="1:35" hidden="1" x14ac:dyDescent="0.25">
      <c r="A214">
        <v>5</v>
      </c>
      <c r="B214">
        <v>502</v>
      </c>
      <c r="C214">
        <v>12</v>
      </c>
      <c r="D214">
        <v>126</v>
      </c>
      <c r="E214">
        <v>2</v>
      </c>
      <c r="F214">
        <v>1094</v>
      </c>
      <c r="G214" t="s">
        <v>1222</v>
      </c>
      <c r="H214">
        <v>54000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500</v>
      </c>
      <c r="Y214" t="s">
        <v>79</v>
      </c>
      <c r="Z214" s="7">
        <v>44927</v>
      </c>
      <c r="AA214" s="7">
        <v>44985</v>
      </c>
      <c r="AB214" s="7">
        <v>45012</v>
      </c>
      <c r="AC214">
        <v>54000</v>
      </c>
      <c r="AD214">
        <v>0</v>
      </c>
      <c r="AE214">
        <v>54000</v>
      </c>
      <c r="AF214">
        <v>0</v>
      </c>
      <c r="AG214">
        <v>0</v>
      </c>
      <c r="AH214">
        <v>0</v>
      </c>
      <c r="AI214" t="s">
        <v>83</v>
      </c>
    </row>
    <row r="215" spans="1:35" hidden="1" x14ac:dyDescent="0.25">
      <c r="A215">
        <v>5</v>
      </c>
      <c r="B215">
        <v>502</v>
      </c>
      <c r="C215">
        <v>12</v>
      </c>
      <c r="D215">
        <v>128</v>
      </c>
      <c r="E215">
        <v>2</v>
      </c>
      <c r="F215">
        <v>2023</v>
      </c>
      <c r="G215" t="s">
        <v>1207</v>
      </c>
      <c r="H215">
        <v>4000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500</v>
      </c>
      <c r="Y215" t="s">
        <v>79</v>
      </c>
      <c r="Z215" s="7">
        <v>44927</v>
      </c>
      <c r="AA215" s="7">
        <v>44985</v>
      </c>
      <c r="AB215" s="7">
        <v>45012</v>
      </c>
      <c r="AC215">
        <v>4000</v>
      </c>
      <c r="AD215">
        <v>0</v>
      </c>
      <c r="AE215">
        <v>4000</v>
      </c>
      <c r="AF215">
        <v>0</v>
      </c>
      <c r="AG215">
        <v>0</v>
      </c>
      <c r="AH215">
        <v>0</v>
      </c>
      <c r="AI215" t="s">
        <v>83</v>
      </c>
    </row>
    <row r="216" spans="1:35" hidden="1" x14ac:dyDescent="0.25">
      <c r="A216">
        <v>5</v>
      </c>
      <c r="B216">
        <v>502</v>
      </c>
      <c r="C216">
        <v>12</v>
      </c>
      <c r="D216">
        <v>128</v>
      </c>
      <c r="E216">
        <v>2</v>
      </c>
      <c r="F216">
        <v>2023</v>
      </c>
      <c r="G216" t="s">
        <v>1208</v>
      </c>
      <c r="H216">
        <v>4000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2370.38</v>
      </c>
      <c r="O216">
        <v>2370.38</v>
      </c>
      <c r="P216">
        <v>2370.38</v>
      </c>
      <c r="Q216">
        <v>0</v>
      </c>
      <c r="R216">
        <v>0</v>
      </c>
      <c r="S216">
        <v>4000</v>
      </c>
      <c r="T216">
        <v>0</v>
      </c>
      <c r="U216">
        <v>0</v>
      </c>
      <c r="V216">
        <v>0</v>
      </c>
      <c r="W216">
        <v>0</v>
      </c>
      <c r="X216">
        <v>500</v>
      </c>
      <c r="Y216" t="s">
        <v>79</v>
      </c>
      <c r="Z216" s="7">
        <v>44927</v>
      </c>
      <c r="AA216" s="7">
        <v>44985</v>
      </c>
      <c r="AB216" s="7">
        <v>45012</v>
      </c>
      <c r="AC216">
        <v>4000</v>
      </c>
      <c r="AD216">
        <v>0</v>
      </c>
      <c r="AE216">
        <v>1629.62</v>
      </c>
      <c r="AF216">
        <v>0</v>
      </c>
      <c r="AG216">
        <v>0</v>
      </c>
      <c r="AH216">
        <v>0</v>
      </c>
      <c r="AI216" t="s">
        <v>83</v>
      </c>
    </row>
    <row r="217" spans="1:35" hidden="1" x14ac:dyDescent="0.25">
      <c r="A217">
        <v>5</v>
      </c>
      <c r="B217">
        <v>502</v>
      </c>
      <c r="C217">
        <v>12</v>
      </c>
      <c r="D217">
        <v>128</v>
      </c>
      <c r="E217">
        <v>2</v>
      </c>
      <c r="F217">
        <v>2023</v>
      </c>
      <c r="G217" t="s">
        <v>1209</v>
      </c>
      <c r="H217">
        <v>1000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500</v>
      </c>
      <c r="Y217" t="s">
        <v>79</v>
      </c>
      <c r="Z217" s="7">
        <v>44927</v>
      </c>
      <c r="AA217" s="7">
        <v>44985</v>
      </c>
      <c r="AB217" s="7">
        <v>45012</v>
      </c>
      <c r="AC217">
        <v>1000</v>
      </c>
      <c r="AD217">
        <v>0</v>
      </c>
      <c r="AE217">
        <v>1000</v>
      </c>
      <c r="AF217">
        <v>0</v>
      </c>
      <c r="AG217">
        <v>0</v>
      </c>
      <c r="AH217">
        <v>0</v>
      </c>
      <c r="AI217" t="s">
        <v>83</v>
      </c>
    </row>
    <row r="218" spans="1:35" hidden="1" x14ac:dyDescent="0.25">
      <c r="A218">
        <v>5</v>
      </c>
      <c r="B218">
        <v>502</v>
      </c>
      <c r="C218">
        <v>12</v>
      </c>
      <c r="D218">
        <v>128</v>
      </c>
      <c r="E218">
        <v>2</v>
      </c>
      <c r="F218">
        <v>2023</v>
      </c>
      <c r="G218" t="s">
        <v>1210</v>
      </c>
      <c r="H218">
        <v>35500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20650</v>
      </c>
      <c r="O218">
        <v>14570</v>
      </c>
      <c r="P218">
        <v>14570</v>
      </c>
      <c r="Q218">
        <v>0</v>
      </c>
      <c r="R218">
        <v>0</v>
      </c>
      <c r="S218">
        <v>35500</v>
      </c>
      <c r="T218">
        <v>0</v>
      </c>
      <c r="U218">
        <v>0</v>
      </c>
      <c r="V218">
        <v>0</v>
      </c>
      <c r="W218">
        <v>0</v>
      </c>
      <c r="X218">
        <v>500</v>
      </c>
      <c r="Y218" t="s">
        <v>79</v>
      </c>
      <c r="Z218" s="7">
        <v>44927</v>
      </c>
      <c r="AA218" s="7">
        <v>44985</v>
      </c>
      <c r="AB218" s="7">
        <v>45012</v>
      </c>
      <c r="AC218">
        <v>35500</v>
      </c>
      <c r="AD218">
        <v>0</v>
      </c>
      <c r="AE218">
        <v>14850</v>
      </c>
      <c r="AF218">
        <v>6080</v>
      </c>
      <c r="AG218">
        <v>6080</v>
      </c>
      <c r="AH218">
        <v>0</v>
      </c>
      <c r="AI218" t="s">
        <v>83</v>
      </c>
    </row>
    <row r="219" spans="1:35" hidden="1" x14ac:dyDescent="0.25">
      <c r="A219">
        <v>5</v>
      </c>
      <c r="B219">
        <v>502</v>
      </c>
      <c r="C219">
        <v>12</v>
      </c>
      <c r="D219">
        <v>128</v>
      </c>
      <c r="E219">
        <v>2</v>
      </c>
      <c r="F219">
        <v>2023</v>
      </c>
      <c r="G219" t="s">
        <v>1213</v>
      </c>
      <c r="H219">
        <v>1000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500</v>
      </c>
      <c r="Y219" t="s">
        <v>79</v>
      </c>
      <c r="Z219" s="7">
        <v>44927</v>
      </c>
      <c r="AA219" s="7">
        <v>44985</v>
      </c>
      <c r="AB219" s="7">
        <v>45012</v>
      </c>
      <c r="AC219">
        <v>1000</v>
      </c>
      <c r="AD219">
        <v>0</v>
      </c>
      <c r="AE219">
        <v>1000</v>
      </c>
      <c r="AF219">
        <v>0</v>
      </c>
      <c r="AG219">
        <v>0</v>
      </c>
      <c r="AH219">
        <v>0</v>
      </c>
      <c r="AI219" t="s">
        <v>83</v>
      </c>
    </row>
    <row r="220" spans="1:35" hidden="1" x14ac:dyDescent="0.25">
      <c r="A220">
        <v>5</v>
      </c>
      <c r="B220">
        <v>502</v>
      </c>
      <c r="C220">
        <v>12</v>
      </c>
      <c r="D220">
        <v>128</v>
      </c>
      <c r="E220">
        <v>2</v>
      </c>
      <c r="F220">
        <v>2024</v>
      </c>
      <c r="G220" t="s">
        <v>1207</v>
      </c>
      <c r="H220">
        <v>500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500</v>
      </c>
      <c r="Y220" t="s">
        <v>79</v>
      </c>
      <c r="Z220" s="7">
        <v>44927</v>
      </c>
      <c r="AA220" s="7">
        <v>44985</v>
      </c>
      <c r="AB220" s="7">
        <v>45012</v>
      </c>
      <c r="AC220">
        <v>500</v>
      </c>
      <c r="AD220">
        <v>0</v>
      </c>
      <c r="AE220">
        <v>500</v>
      </c>
      <c r="AF220">
        <v>0</v>
      </c>
      <c r="AG220">
        <v>0</v>
      </c>
      <c r="AH220">
        <v>0</v>
      </c>
      <c r="AI220" t="s">
        <v>83</v>
      </c>
    </row>
    <row r="221" spans="1:35" hidden="1" x14ac:dyDescent="0.25">
      <c r="A221">
        <v>5</v>
      </c>
      <c r="B221">
        <v>502</v>
      </c>
      <c r="C221">
        <v>12</v>
      </c>
      <c r="D221">
        <v>128</v>
      </c>
      <c r="E221">
        <v>2</v>
      </c>
      <c r="F221">
        <v>2024</v>
      </c>
      <c r="G221" t="s">
        <v>1208</v>
      </c>
      <c r="H221">
        <v>500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500</v>
      </c>
      <c r="Y221" t="s">
        <v>79</v>
      </c>
      <c r="Z221" s="7">
        <v>44927</v>
      </c>
      <c r="AA221" s="7">
        <v>44985</v>
      </c>
      <c r="AB221" s="7">
        <v>45012</v>
      </c>
      <c r="AC221">
        <v>500</v>
      </c>
      <c r="AD221">
        <v>0</v>
      </c>
      <c r="AE221">
        <v>500</v>
      </c>
      <c r="AF221">
        <v>0</v>
      </c>
      <c r="AG221">
        <v>0</v>
      </c>
      <c r="AH221">
        <v>0</v>
      </c>
      <c r="AI221" t="s">
        <v>83</v>
      </c>
    </row>
    <row r="222" spans="1:35" hidden="1" x14ac:dyDescent="0.25">
      <c r="A222">
        <v>5</v>
      </c>
      <c r="B222">
        <v>502</v>
      </c>
      <c r="C222">
        <v>12</v>
      </c>
      <c r="D222">
        <v>128</v>
      </c>
      <c r="E222">
        <v>2</v>
      </c>
      <c r="F222">
        <v>2024</v>
      </c>
      <c r="G222" t="s">
        <v>1210</v>
      </c>
      <c r="H222">
        <v>7500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500</v>
      </c>
      <c r="Y222" t="s">
        <v>79</v>
      </c>
      <c r="Z222" s="7">
        <v>44927</v>
      </c>
      <c r="AA222" s="7">
        <v>44985</v>
      </c>
      <c r="AB222" s="7">
        <v>45012</v>
      </c>
      <c r="AC222">
        <v>7500</v>
      </c>
      <c r="AD222">
        <v>0</v>
      </c>
      <c r="AE222">
        <v>7500</v>
      </c>
      <c r="AF222">
        <v>0</v>
      </c>
      <c r="AG222">
        <v>0</v>
      </c>
      <c r="AH222">
        <v>0</v>
      </c>
      <c r="AI222" t="s">
        <v>83</v>
      </c>
    </row>
    <row r="223" spans="1:35" hidden="1" x14ac:dyDescent="0.25">
      <c r="A223">
        <v>5</v>
      </c>
      <c r="B223">
        <v>502</v>
      </c>
      <c r="C223">
        <v>12</v>
      </c>
      <c r="D223">
        <v>128</v>
      </c>
      <c r="E223">
        <v>2</v>
      </c>
      <c r="F223">
        <v>2024</v>
      </c>
      <c r="G223" t="s">
        <v>1213</v>
      </c>
      <c r="H223">
        <v>500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500</v>
      </c>
      <c r="Y223" t="s">
        <v>79</v>
      </c>
      <c r="Z223" s="7">
        <v>44927</v>
      </c>
      <c r="AA223" s="7">
        <v>44985</v>
      </c>
      <c r="AB223" s="7">
        <v>45012</v>
      </c>
      <c r="AC223">
        <v>500</v>
      </c>
      <c r="AD223">
        <v>0</v>
      </c>
      <c r="AE223">
        <v>500</v>
      </c>
      <c r="AF223">
        <v>0</v>
      </c>
      <c r="AG223">
        <v>0</v>
      </c>
      <c r="AH223">
        <v>0</v>
      </c>
      <c r="AI223" t="s">
        <v>83</v>
      </c>
    </row>
    <row r="224" spans="1:35" hidden="1" x14ac:dyDescent="0.25">
      <c r="A224">
        <v>5</v>
      </c>
      <c r="B224">
        <v>502</v>
      </c>
      <c r="C224">
        <v>12</v>
      </c>
      <c r="D224">
        <v>306</v>
      </c>
      <c r="E224">
        <v>2</v>
      </c>
      <c r="F224">
        <v>2029</v>
      </c>
      <c r="G224" t="s">
        <v>1208</v>
      </c>
      <c r="H224">
        <v>159670</v>
      </c>
      <c r="I224">
        <v>0</v>
      </c>
      <c r="J224">
        <v>64000</v>
      </c>
      <c r="K224">
        <v>0</v>
      </c>
      <c r="L224">
        <v>0</v>
      </c>
      <c r="M224">
        <v>0</v>
      </c>
      <c r="N224">
        <v>192332.86</v>
      </c>
      <c r="O224">
        <v>0</v>
      </c>
      <c r="P224">
        <v>0</v>
      </c>
      <c r="Q224">
        <v>0</v>
      </c>
      <c r="R224">
        <v>0</v>
      </c>
      <c r="S224">
        <v>159670</v>
      </c>
      <c r="T224">
        <v>0</v>
      </c>
      <c r="U224">
        <v>0</v>
      </c>
      <c r="V224">
        <v>0</v>
      </c>
      <c r="W224">
        <v>0</v>
      </c>
      <c r="X224">
        <v>500</v>
      </c>
      <c r="Y224" t="s">
        <v>79</v>
      </c>
      <c r="Z224" s="7">
        <v>44927</v>
      </c>
      <c r="AA224" s="7">
        <v>44985</v>
      </c>
      <c r="AB224" s="7">
        <v>45012</v>
      </c>
      <c r="AC224">
        <v>223670</v>
      </c>
      <c r="AD224">
        <v>64000</v>
      </c>
      <c r="AE224">
        <v>31337.14</v>
      </c>
      <c r="AF224">
        <v>192332.86</v>
      </c>
      <c r="AG224">
        <v>192332.86</v>
      </c>
      <c r="AH224">
        <v>0</v>
      </c>
      <c r="AI224" t="s">
        <v>83</v>
      </c>
    </row>
    <row r="225" spans="1:35" hidden="1" x14ac:dyDescent="0.25">
      <c r="A225">
        <v>5</v>
      </c>
      <c r="B225">
        <v>502</v>
      </c>
      <c r="C225">
        <v>12</v>
      </c>
      <c r="D225">
        <v>306</v>
      </c>
      <c r="E225">
        <v>2</v>
      </c>
      <c r="F225">
        <v>2029</v>
      </c>
      <c r="G225" t="s">
        <v>1208</v>
      </c>
      <c r="H225">
        <v>75000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74978.59</v>
      </c>
      <c r="O225">
        <v>0</v>
      </c>
      <c r="P225">
        <v>0</v>
      </c>
      <c r="Q225">
        <v>0</v>
      </c>
      <c r="R225">
        <v>0</v>
      </c>
      <c r="S225">
        <v>75000</v>
      </c>
      <c r="T225">
        <v>0</v>
      </c>
      <c r="U225">
        <v>0</v>
      </c>
      <c r="V225">
        <v>0</v>
      </c>
      <c r="W225">
        <v>0</v>
      </c>
      <c r="X225">
        <v>552</v>
      </c>
      <c r="Y225" t="s">
        <v>79</v>
      </c>
      <c r="Z225" s="7">
        <v>44927</v>
      </c>
      <c r="AA225" s="7">
        <v>44985</v>
      </c>
      <c r="AB225" s="7">
        <v>45012</v>
      </c>
      <c r="AC225">
        <v>75000</v>
      </c>
      <c r="AD225">
        <v>0</v>
      </c>
      <c r="AE225">
        <v>21.41</v>
      </c>
      <c r="AF225">
        <v>74978.59</v>
      </c>
      <c r="AG225">
        <v>74978.59</v>
      </c>
      <c r="AH225">
        <v>0</v>
      </c>
      <c r="AI225" t="s">
        <v>83</v>
      </c>
    </row>
    <row r="226" spans="1:35" hidden="1" x14ac:dyDescent="0.25">
      <c r="A226">
        <v>5</v>
      </c>
      <c r="B226">
        <v>502</v>
      </c>
      <c r="C226">
        <v>12</v>
      </c>
      <c r="D226">
        <v>361</v>
      </c>
      <c r="E226">
        <v>2</v>
      </c>
      <c r="F226">
        <v>1006</v>
      </c>
      <c r="G226" t="s">
        <v>1214</v>
      </c>
      <c r="H226">
        <v>25000</v>
      </c>
      <c r="I226">
        <v>0</v>
      </c>
      <c r="J226">
        <v>0</v>
      </c>
      <c r="K226">
        <v>0</v>
      </c>
      <c r="L226">
        <v>0</v>
      </c>
      <c r="M226">
        <v>25000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25000</v>
      </c>
      <c r="T226">
        <v>0</v>
      </c>
      <c r="U226">
        <v>0</v>
      </c>
      <c r="V226">
        <v>0</v>
      </c>
      <c r="W226">
        <v>0</v>
      </c>
      <c r="X226">
        <v>500</v>
      </c>
      <c r="Y226" t="s">
        <v>79</v>
      </c>
      <c r="Z226" s="7">
        <v>44927</v>
      </c>
      <c r="AA226" s="7">
        <v>44985</v>
      </c>
      <c r="AB226" s="7">
        <v>45012</v>
      </c>
      <c r="AC226">
        <v>0</v>
      </c>
      <c r="AD226">
        <v>-25000</v>
      </c>
      <c r="AE226">
        <v>0</v>
      </c>
      <c r="AF226">
        <v>0</v>
      </c>
      <c r="AG226">
        <v>0</v>
      </c>
      <c r="AH226">
        <v>0</v>
      </c>
      <c r="AI226" t="s">
        <v>83</v>
      </c>
    </row>
    <row r="227" spans="1:35" hidden="1" x14ac:dyDescent="0.25">
      <c r="A227">
        <v>5</v>
      </c>
      <c r="B227">
        <v>502</v>
      </c>
      <c r="C227">
        <v>12</v>
      </c>
      <c r="D227">
        <v>361</v>
      </c>
      <c r="E227">
        <v>2</v>
      </c>
      <c r="F227">
        <v>1006</v>
      </c>
      <c r="G227" t="s">
        <v>1215</v>
      </c>
      <c r="H227">
        <v>25000</v>
      </c>
      <c r="I227">
        <v>0</v>
      </c>
      <c r="J227">
        <v>0</v>
      </c>
      <c r="K227">
        <v>0</v>
      </c>
      <c r="L227">
        <v>0</v>
      </c>
      <c r="M227">
        <v>25000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25000</v>
      </c>
      <c r="T227">
        <v>0</v>
      </c>
      <c r="U227">
        <v>0</v>
      </c>
      <c r="V227">
        <v>0</v>
      </c>
      <c r="W227">
        <v>0</v>
      </c>
      <c r="X227">
        <v>500</v>
      </c>
      <c r="Y227" t="s">
        <v>79</v>
      </c>
      <c r="Z227" s="7">
        <v>44927</v>
      </c>
      <c r="AA227" s="7">
        <v>44985</v>
      </c>
      <c r="AB227" s="7">
        <v>45012</v>
      </c>
      <c r="AC227">
        <v>0</v>
      </c>
      <c r="AD227">
        <v>-25000</v>
      </c>
      <c r="AE227">
        <v>0</v>
      </c>
      <c r="AF227">
        <v>0</v>
      </c>
      <c r="AG227">
        <v>0</v>
      </c>
      <c r="AH227">
        <v>0</v>
      </c>
      <c r="AI227" t="s">
        <v>83</v>
      </c>
    </row>
    <row r="228" spans="1:35" hidden="1" x14ac:dyDescent="0.25">
      <c r="A228">
        <v>5</v>
      </c>
      <c r="B228">
        <v>502</v>
      </c>
      <c r="C228">
        <v>12</v>
      </c>
      <c r="D228">
        <v>361</v>
      </c>
      <c r="E228">
        <v>2</v>
      </c>
      <c r="F228">
        <v>1007</v>
      </c>
      <c r="G228" t="s">
        <v>1208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500</v>
      </c>
      <c r="Y228" t="s">
        <v>79</v>
      </c>
      <c r="Z228" s="7">
        <v>44927</v>
      </c>
      <c r="AA228" s="7">
        <v>44985</v>
      </c>
      <c r="AB228" s="7">
        <v>45012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83</v>
      </c>
    </row>
    <row r="229" spans="1:35" hidden="1" x14ac:dyDescent="0.25">
      <c r="A229">
        <v>5</v>
      </c>
      <c r="B229">
        <v>502</v>
      </c>
      <c r="C229">
        <v>12</v>
      </c>
      <c r="D229">
        <v>361</v>
      </c>
      <c r="E229">
        <v>2</v>
      </c>
      <c r="F229">
        <v>1008</v>
      </c>
      <c r="G229" t="s">
        <v>1208</v>
      </c>
      <c r="H229">
        <v>60000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500</v>
      </c>
      <c r="Y229" t="s">
        <v>79</v>
      </c>
      <c r="Z229" s="7">
        <v>44927</v>
      </c>
      <c r="AA229" s="7">
        <v>44985</v>
      </c>
      <c r="AB229" s="7">
        <v>45012</v>
      </c>
      <c r="AC229">
        <v>60000</v>
      </c>
      <c r="AD229">
        <v>0</v>
      </c>
      <c r="AE229">
        <v>60000</v>
      </c>
      <c r="AF229">
        <v>0</v>
      </c>
      <c r="AG229">
        <v>0</v>
      </c>
      <c r="AH229">
        <v>0</v>
      </c>
      <c r="AI229" t="s">
        <v>83</v>
      </c>
    </row>
    <row r="230" spans="1:35" hidden="1" x14ac:dyDescent="0.25">
      <c r="A230">
        <v>5</v>
      </c>
      <c r="B230">
        <v>502</v>
      </c>
      <c r="C230">
        <v>12</v>
      </c>
      <c r="D230">
        <v>361</v>
      </c>
      <c r="E230">
        <v>2</v>
      </c>
      <c r="F230">
        <v>1008</v>
      </c>
      <c r="G230" t="s">
        <v>1210</v>
      </c>
      <c r="H230">
        <v>71000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500</v>
      </c>
      <c r="Y230" t="s">
        <v>79</v>
      </c>
      <c r="Z230" s="7">
        <v>44927</v>
      </c>
      <c r="AA230" s="7">
        <v>44985</v>
      </c>
      <c r="AB230" s="7">
        <v>45012</v>
      </c>
      <c r="AC230">
        <v>71000</v>
      </c>
      <c r="AD230">
        <v>0</v>
      </c>
      <c r="AE230">
        <v>71000</v>
      </c>
      <c r="AF230">
        <v>0</v>
      </c>
      <c r="AG230">
        <v>0</v>
      </c>
      <c r="AH230">
        <v>0</v>
      </c>
      <c r="AI230" t="s">
        <v>83</v>
      </c>
    </row>
    <row r="231" spans="1:35" hidden="1" x14ac:dyDescent="0.25">
      <c r="A231">
        <v>5</v>
      </c>
      <c r="B231">
        <v>502</v>
      </c>
      <c r="C231">
        <v>12</v>
      </c>
      <c r="D231">
        <v>361</v>
      </c>
      <c r="E231">
        <v>2</v>
      </c>
      <c r="F231">
        <v>1086</v>
      </c>
      <c r="G231" t="s">
        <v>1215</v>
      </c>
      <c r="H231">
        <v>77000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500</v>
      </c>
      <c r="Y231" t="s">
        <v>79</v>
      </c>
      <c r="Z231" s="7">
        <v>44927</v>
      </c>
      <c r="AA231" s="7">
        <v>44985</v>
      </c>
      <c r="AB231" s="7">
        <v>45012</v>
      </c>
      <c r="AC231">
        <v>77000</v>
      </c>
      <c r="AD231">
        <v>0</v>
      </c>
      <c r="AE231">
        <v>77000</v>
      </c>
      <c r="AF231">
        <v>0</v>
      </c>
      <c r="AG231">
        <v>0</v>
      </c>
      <c r="AH231">
        <v>0</v>
      </c>
      <c r="AI231" t="s">
        <v>83</v>
      </c>
    </row>
    <row r="232" spans="1:35" hidden="1" x14ac:dyDescent="0.25">
      <c r="A232">
        <v>5</v>
      </c>
      <c r="B232">
        <v>502</v>
      </c>
      <c r="C232">
        <v>12</v>
      </c>
      <c r="D232">
        <v>361</v>
      </c>
      <c r="E232">
        <v>2</v>
      </c>
      <c r="F232">
        <v>1088</v>
      </c>
      <c r="G232" t="s">
        <v>1222</v>
      </c>
      <c r="H232">
        <v>200000</v>
      </c>
      <c r="I232">
        <v>0</v>
      </c>
      <c r="J232">
        <v>0</v>
      </c>
      <c r="K232">
        <v>0</v>
      </c>
      <c r="L232">
        <v>0</v>
      </c>
      <c r="M232">
        <v>130000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200000</v>
      </c>
      <c r="T232">
        <v>0</v>
      </c>
      <c r="U232">
        <v>0</v>
      </c>
      <c r="V232">
        <v>0</v>
      </c>
      <c r="W232">
        <v>0</v>
      </c>
      <c r="X232">
        <v>500</v>
      </c>
      <c r="Y232" t="s">
        <v>79</v>
      </c>
      <c r="Z232" s="7">
        <v>44927</v>
      </c>
      <c r="AA232" s="7">
        <v>44985</v>
      </c>
      <c r="AB232" s="7">
        <v>45012</v>
      </c>
      <c r="AC232">
        <v>70000</v>
      </c>
      <c r="AD232">
        <v>-130000</v>
      </c>
      <c r="AE232">
        <v>70000</v>
      </c>
      <c r="AF232">
        <v>0</v>
      </c>
      <c r="AG232">
        <v>0</v>
      </c>
      <c r="AH232">
        <v>0</v>
      </c>
      <c r="AI232" t="s">
        <v>83</v>
      </c>
    </row>
    <row r="233" spans="1:35" hidden="1" x14ac:dyDescent="0.25">
      <c r="A233">
        <v>5</v>
      </c>
      <c r="B233">
        <v>502</v>
      </c>
      <c r="C233">
        <v>12</v>
      </c>
      <c r="D233">
        <v>361</v>
      </c>
      <c r="E233">
        <v>2</v>
      </c>
      <c r="F233">
        <v>1091</v>
      </c>
      <c r="G233" t="s">
        <v>1208</v>
      </c>
      <c r="H233">
        <v>37000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500</v>
      </c>
      <c r="Y233" t="s">
        <v>79</v>
      </c>
      <c r="Z233" s="7">
        <v>44927</v>
      </c>
      <c r="AA233" s="7">
        <v>44985</v>
      </c>
      <c r="AB233" s="7">
        <v>45012</v>
      </c>
      <c r="AC233">
        <v>37000</v>
      </c>
      <c r="AD233">
        <v>0</v>
      </c>
      <c r="AE233">
        <v>37000</v>
      </c>
      <c r="AF233">
        <v>0</v>
      </c>
      <c r="AG233">
        <v>0</v>
      </c>
      <c r="AH233">
        <v>0</v>
      </c>
      <c r="AI233" t="s">
        <v>83</v>
      </c>
    </row>
    <row r="234" spans="1:35" hidden="1" x14ac:dyDescent="0.25">
      <c r="A234">
        <v>5</v>
      </c>
      <c r="B234">
        <v>502</v>
      </c>
      <c r="C234">
        <v>12</v>
      </c>
      <c r="D234">
        <v>361</v>
      </c>
      <c r="E234">
        <v>2</v>
      </c>
      <c r="F234">
        <v>1091</v>
      </c>
      <c r="G234" t="s">
        <v>1210</v>
      </c>
      <c r="H234">
        <v>40000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500</v>
      </c>
      <c r="Y234" t="s">
        <v>79</v>
      </c>
      <c r="Z234" s="7">
        <v>44927</v>
      </c>
      <c r="AA234" s="7">
        <v>44985</v>
      </c>
      <c r="AB234" s="7">
        <v>45012</v>
      </c>
      <c r="AC234">
        <v>40000</v>
      </c>
      <c r="AD234">
        <v>0</v>
      </c>
      <c r="AE234">
        <v>40000</v>
      </c>
      <c r="AF234">
        <v>0</v>
      </c>
      <c r="AG234">
        <v>0</v>
      </c>
      <c r="AH234">
        <v>0</v>
      </c>
      <c r="AI234" t="s">
        <v>83</v>
      </c>
    </row>
    <row r="235" spans="1:35" hidden="1" x14ac:dyDescent="0.25">
      <c r="A235">
        <v>5</v>
      </c>
      <c r="B235">
        <v>502</v>
      </c>
      <c r="C235">
        <v>12</v>
      </c>
      <c r="D235">
        <v>361</v>
      </c>
      <c r="E235">
        <v>2</v>
      </c>
      <c r="F235">
        <v>1096</v>
      </c>
      <c r="G235" t="s">
        <v>1222</v>
      </c>
      <c r="H235">
        <v>300000</v>
      </c>
      <c r="I235">
        <v>0</v>
      </c>
      <c r="J235">
        <v>0</v>
      </c>
      <c r="K235">
        <v>0</v>
      </c>
      <c r="L235">
        <v>0</v>
      </c>
      <c r="M235">
        <v>223790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300000</v>
      </c>
      <c r="T235">
        <v>0</v>
      </c>
      <c r="U235">
        <v>0</v>
      </c>
      <c r="V235">
        <v>0</v>
      </c>
      <c r="W235">
        <v>0</v>
      </c>
      <c r="X235">
        <v>500</v>
      </c>
      <c r="Y235" t="s">
        <v>79</v>
      </c>
      <c r="Z235" s="7">
        <v>44927</v>
      </c>
      <c r="AA235" s="7">
        <v>44985</v>
      </c>
      <c r="AB235" s="7">
        <v>45012</v>
      </c>
      <c r="AC235">
        <v>76210</v>
      </c>
      <c r="AD235">
        <v>-223790</v>
      </c>
      <c r="AE235">
        <v>76210</v>
      </c>
      <c r="AF235">
        <v>0</v>
      </c>
      <c r="AG235">
        <v>0</v>
      </c>
      <c r="AH235">
        <v>0</v>
      </c>
      <c r="AI235" t="s">
        <v>83</v>
      </c>
    </row>
    <row r="236" spans="1:35" hidden="1" x14ac:dyDescent="0.25">
      <c r="A236">
        <v>5</v>
      </c>
      <c r="B236">
        <v>502</v>
      </c>
      <c r="C236">
        <v>12</v>
      </c>
      <c r="D236">
        <v>361</v>
      </c>
      <c r="E236">
        <v>2</v>
      </c>
      <c r="F236">
        <v>1105</v>
      </c>
      <c r="G236" t="s">
        <v>1208</v>
      </c>
      <c r="H236">
        <v>100000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500</v>
      </c>
      <c r="Y236" t="s">
        <v>79</v>
      </c>
      <c r="Z236" s="7">
        <v>44927</v>
      </c>
      <c r="AA236" s="7">
        <v>44985</v>
      </c>
      <c r="AB236" s="7">
        <v>45012</v>
      </c>
      <c r="AC236">
        <v>100000</v>
      </c>
      <c r="AD236">
        <v>0</v>
      </c>
      <c r="AE236">
        <v>100000</v>
      </c>
      <c r="AF236">
        <v>0</v>
      </c>
      <c r="AG236">
        <v>0</v>
      </c>
      <c r="AH236">
        <v>0</v>
      </c>
      <c r="AI236" t="s">
        <v>83</v>
      </c>
    </row>
    <row r="237" spans="1:35" hidden="1" x14ac:dyDescent="0.25">
      <c r="A237">
        <v>5</v>
      </c>
      <c r="B237">
        <v>502</v>
      </c>
      <c r="C237">
        <v>12</v>
      </c>
      <c r="D237">
        <v>361</v>
      </c>
      <c r="E237">
        <v>2</v>
      </c>
      <c r="F237">
        <v>1105</v>
      </c>
      <c r="G237" t="s">
        <v>1210</v>
      </c>
      <c r="H237">
        <v>162000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500</v>
      </c>
      <c r="Y237" t="s">
        <v>79</v>
      </c>
      <c r="Z237" s="7">
        <v>44927</v>
      </c>
      <c r="AA237" s="7">
        <v>44985</v>
      </c>
      <c r="AB237" s="7">
        <v>45012</v>
      </c>
      <c r="AC237">
        <v>162000</v>
      </c>
      <c r="AD237">
        <v>0</v>
      </c>
      <c r="AE237">
        <v>162000</v>
      </c>
      <c r="AF237">
        <v>0</v>
      </c>
      <c r="AG237">
        <v>0</v>
      </c>
      <c r="AH237">
        <v>0</v>
      </c>
      <c r="AI237" t="s">
        <v>83</v>
      </c>
    </row>
    <row r="238" spans="1:35" hidden="1" x14ac:dyDescent="0.25">
      <c r="A238">
        <v>5</v>
      </c>
      <c r="B238">
        <v>502</v>
      </c>
      <c r="C238">
        <v>12</v>
      </c>
      <c r="D238">
        <v>361</v>
      </c>
      <c r="E238">
        <v>2</v>
      </c>
      <c r="F238">
        <v>2031</v>
      </c>
      <c r="G238" t="s">
        <v>1223</v>
      </c>
      <c r="H238">
        <v>8400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7782.23</v>
      </c>
      <c r="O238">
        <v>7782.23</v>
      </c>
      <c r="P238">
        <v>7782.23</v>
      </c>
      <c r="Q238">
        <v>0</v>
      </c>
      <c r="R238">
        <v>0</v>
      </c>
      <c r="S238">
        <v>8400</v>
      </c>
      <c r="T238">
        <v>0</v>
      </c>
      <c r="U238">
        <v>0</v>
      </c>
      <c r="V238">
        <v>0</v>
      </c>
      <c r="W238">
        <v>0</v>
      </c>
      <c r="X238">
        <v>500</v>
      </c>
      <c r="Y238" t="s">
        <v>79</v>
      </c>
      <c r="Z238" s="7">
        <v>44927</v>
      </c>
      <c r="AA238" s="7">
        <v>44985</v>
      </c>
      <c r="AB238" s="7">
        <v>45012</v>
      </c>
      <c r="AC238">
        <v>8400</v>
      </c>
      <c r="AD238">
        <v>0</v>
      </c>
      <c r="AE238">
        <v>617.77</v>
      </c>
      <c r="AF238">
        <v>0</v>
      </c>
      <c r="AG238">
        <v>0</v>
      </c>
      <c r="AH238">
        <v>0</v>
      </c>
      <c r="AI238" t="s">
        <v>83</v>
      </c>
    </row>
    <row r="239" spans="1:35" hidden="1" x14ac:dyDescent="0.25">
      <c r="A239">
        <v>5</v>
      </c>
      <c r="B239">
        <v>502</v>
      </c>
      <c r="C239">
        <v>12</v>
      </c>
      <c r="D239">
        <v>361</v>
      </c>
      <c r="E239">
        <v>2</v>
      </c>
      <c r="F239">
        <v>2031</v>
      </c>
      <c r="G239" t="s">
        <v>1223</v>
      </c>
      <c r="H239">
        <v>35000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18560.759999999998</v>
      </c>
      <c r="O239">
        <v>18560.759999999998</v>
      </c>
      <c r="P239">
        <v>18560.759999999998</v>
      </c>
      <c r="Q239">
        <v>0</v>
      </c>
      <c r="R239">
        <v>0</v>
      </c>
      <c r="S239">
        <v>35000</v>
      </c>
      <c r="T239">
        <v>0</v>
      </c>
      <c r="U239">
        <v>0</v>
      </c>
      <c r="V239">
        <v>0</v>
      </c>
      <c r="W239">
        <v>0</v>
      </c>
      <c r="X239">
        <v>540</v>
      </c>
      <c r="Y239" t="s">
        <v>79</v>
      </c>
      <c r="Z239" s="7">
        <v>44927</v>
      </c>
      <c r="AA239" s="7">
        <v>44985</v>
      </c>
      <c r="AB239" s="7">
        <v>45012</v>
      </c>
      <c r="AC239">
        <v>35000</v>
      </c>
      <c r="AD239">
        <v>0</v>
      </c>
      <c r="AE239">
        <v>16439.240000000002</v>
      </c>
      <c r="AF239">
        <v>0</v>
      </c>
      <c r="AG239">
        <v>0</v>
      </c>
      <c r="AH239">
        <v>0</v>
      </c>
      <c r="AI239" t="s">
        <v>83</v>
      </c>
    </row>
    <row r="240" spans="1:35" hidden="1" x14ac:dyDescent="0.25">
      <c r="A240">
        <v>5</v>
      </c>
      <c r="B240">
        <v>502</v>
      </c>
      <c r="C240">
        <v>12</v>
      </c>
      <c r="D240">
        <v>361</v>
      </c>
      <c r="E240">
        <v>2</v>
      </c>
      <c r="F240">
        <v>2031</v>
      </c>
      <c r="G240" t="s">
        <v>1200</v>
      </c>
      <c r="H240">
        <v>1000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500</v>
      </c>
      <c r="Y240" t="s">
        <v>79</v>
      </c>
      <c r="Z240" s="7">
        <v>44927</v>
      </c>
      <c r="AA240" s="7">
        <v>44985</v>
      </c>
      <c r="AB240" s="7">
        <v>45012</v>
      </c>
      <c r="AC240">
        <v>1000</v>
      </c>
      <c r="AD240">
        <v>0</v>
      </c>
      <c r="AE240">
        <v>1000</v>
      </c>
      <c r="AF240">
        <v>0</v>
      </c>
      <c r="AG240">
        <v>0</v>
      </c>
      <c r="AH240">
        <v>0</v>
      </c>
      <c r="AI240" t="s">
        <v>83</v>
      </c>
    </row>
    <row r="241" spans="1:35" hidden="1" x14ac:dyDescent="0.25">
      <c r="A241">
        <v>5</v>
      </c>
      <c r="B241">
        <v>502</v>
      </c>
      <c r="C241">
        <v>12</v>
      </c>
      <c r="D241">
        <v>361</v>
      </c>
      <c r="E241">
        <v>2</v>
      </c>
      <c r="F241">
        <v>2031</v>
      </c>
      <c r="G241" t="s">
        <v>1201</v>
      </c>
      <c r="H241">
        <v>0</v>
      </c>
      <c r="I241">
        <v>0</v>
      </c>
      <c r="J241">
        <v>2000</v>
      </c>
      <c r="K241">
        <v>0</v>
      </c>
      <c r="L241">
        <v>0</v>
      </c>
      <c r="M241">
        <v>0</v>
      </c>
      <c r="N241">
        <v>1591.45</v>
      </c>
      <c r="O241">
        <v>1591.45</v>
      </c>
      <c r="P241">
        <v>1591.45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500</v>
      </c>
      <c r="Y241" t="s">
        <v>79</v>
      </c>
      <c r="Z241" s="7">
        <v>44927</v>
      </c>
      <c r="AA241" s="7">
        <v>44985</v>
      </c>
      <c r="AB241" s="7">
        <v>45012</v>
      </c>
      <c r="AC241">
        <v>2000</v>
      </c>
      <c r="AD241">
        <v>2000</v>
      </c>
      <c r="AE241">
        <v>408.55</v>
      </c>
      <c r="AF241">
        <v>0</v>
      </c>
      <c r="AG241">
        <v>0</v>
      </c>
      <c r="AH241">
        <v>0</v>
      </c>
      <c r="AI241" t="s">
        <v>83</v>
      </c>
    </row>
    <row r="242" spans="1:35" hidden="1" x14ac:dyDescent="0.25">
      <c r="A242">
        <v>5</v>
      </c>
      <c r="B242">
        <v>502</v>
      </c>
      <c r="C242">
        <v>12</v>
      </c>
      <c r="D242">
        <v>361</v>
      </c>
      <c r="E242">
        <v>2</v>
      </c>
      <c r="F242">
        <v>2031</v>
      </c>
      <c r="G242" t="s">
        <v>1201</v>
      </c>
      <c r="H242">
        <v>2000000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358989.09</v>
      </c>
      <c r="O242">
        <v>358989.09</v>
      </c>
      <c r="P242">
        <v>358989.09</v>
      </c>
      <c r="Q242">
        <v>0</v>
      </c>
      <c r="R242">
        <v>0</v>
      </c>
      <c r="S242">
        <v>2000000</v>
      </c>
      <c r="T242">
        <v>0</v>
      </c>
      <c r="U242">
        <v>0</v>
      </c>
      <c r="V242">
        <v>0</v>
      </c>
      <c r="W242">
        <v>0</v>
      </c>
      <c r="X242">
        <v>540</v>
      </c>
      <c r="Y242" t="s">
        <v>79</v>
      </c>
      <c r="Z242" s="7">
        <v>44927</v>
      </c>
      <c r="AA242" s="7">
        <v>44985</v>
      </c>
      <c r="AB242" s="7">
        <v>45012</v>
      </c>
      <c r="AC242">
        <v>2000000</v>
      </c>
      <c r="AD242">
        <v>0</v>
      </c>
      <c r="AE242">
        <v>1641010.91</v>
      </c>
      <c r="AF242">
        <v>0</v>
      </c>
      <c r="AG242">
        <v>0</v>
      </c>
      <c r="AH242">
        <v>0</v>
      </c>
      <c r="AI242" t="s">
        <v>83</v>
      </c>
    </row>
    <row r="243" spans="1:35" hidden="1" x14ac:dyDescent="0.25">
      <c r="A243">
        <v>5</v>
      </c>
      <c r="B243">
        <v>502</v>
      </c>
      <c r="C243">
        <v>12</v>
      </c>
      <c r="D243">
        <v>361</v>
      </c>
      <c r="E243">
        <v>2</v>
      </c>
      <c r="F243">
        <v>2031</v>
      </c>
      <c r="G243" t="s">
        <v>1202</v>
      </c>
      <c r="H243">
        <v>62000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8112.68</v>
      </c>
      <c r="O243">
        <v>8112.68</v>
      </c>
      <c r="P243">
        <v>1842.73</v>
      </c>
      <c r="Q243">
        <v>0</v>
      </c>
      <c r="R243">
        <v>0</v>
      </c>
      <c r="S243">
        <v>62000</v>
      </c>
      <c r="T243">
        <v>0</v>
      </c>
      <c r="U243">
        <v>0</v>
      </c>
      <c r="V243">
        <v>0</v>
      </c>
      <c r="W243">
        <v>0</v>
      </c>
      <c r="X243">
        <v>500</v>
      </c>
      <c r="Y243" t="s">
        <v>79</v>
      </c>
      <c r="Z243" s="7">
        <v>44927</v>
      </c>
      <c r="AA243" s="7">
        <v>44985</v>
      </c>
      <c r="AB243" s="7">
        <v>45012</v>
      </c>
      <c r="AC243">
        <v>62000</v>
      </c>
      <c r="AD243">
        <v>0</v>
      </c>
      <c r="AE243">
        <v>53887.32</v>
      </c>
      <c r="AF243">
        <v>0</v>
      </c>
      <c r="AG243">
        <v>6269.95</v>
      </c>
      <c r="AH243">
        <v>6269.95</v>
      </c>
      <c r="AI243" t="s">
        <v>83</v>
      </c>
    </row>
    <row r="244" spans="1:35" hidden="1" x14ac:dyDescent="0.25">
      <c r="A244">
        <v>5</v>
      </c>
      <c r="B244">
        <v>502</v>
      </c>
      <c r="C244">
        <v>12</v>
      </c>
      <c r="D244">
        <v>361</v>
      </c>
      <c r="E244">
        <v>2</v>
      </c>
      <c r="F244">
        <v>2031</v>
      </c>
      <c r="G244" t="s">
        <v>1203</v>
      </c>
      <c r="H244">
        <v>1000</v>
      </c>
      <c r="I244">
        <v>0</v>
      </c>
      <c r="J244">
        <v>1000</v>
      </c>
      <c r="K244">
        <v>0</v>
      </c>
      <c r="L244">
        <v>0</v>
      </c>
      <c r="M244">
        <v>0</v>
      </c>
      <c r="N244">
        <v>1563.23</v>
      </c>
      <c r="O244">
        <v>1563.23</v>
      </c>
      <c r="P244">
        <v>1563.23</v>
      </c>
      <c r="Q244">
        <v>0</v>
      </c>
      <c r="R244">
        <v>0</v>
      </c>
      <c r="S244">
        <v>2000</v>
      </c>
      <c r="T244">
        <v>0</v>
      </c>
      <c r="U244">
        <v>0</v>
      </c>
      <c r="V244">
        <v>0</v>
      </c>
      <c r="W244">
        <v>0</v>
      </c>
      <c r="X244">
        <v>500</v>
      </c>
      <c r="Y244" t="s">
        <v>79</v>
      </c>
      <c r="Z244" s="7">
        <v>44927</v>
      </c>
      <c r="AA244" s="7">
        <v>44985</v>
      </c>
      <c r="AB244" s="7">
        <v>45012</v>
      </c>
      <c r="AC244">
        <v>2000</v>
      </c>
      <c r="AD244">
        <v>1000</v>
      </c>
      <c r="AE244">
        <v>436.77</v>
      </c>
      <c r="AF244">
        <v>0</v>
      </c>
      <c r="AG244">
        <v>0</v>
      </c>
      <c r="AH244">
        <v>0</v>
      </c>
      <c r="AI244" t="s">
        <v>83</v>
      </c>
    </row>
    <row r="245" spans="1:35" hidden="1" x14ac:dyDescent="0.25">
      <c r="A245">
        <v>5</v>
      </c>
      <c r="B245">
        <v>502</v>
      </c>
      <c r="C245">
        <v>12</v>
      </c>
      <c r="D245">
        <v>361</v>
      </c>
      <c r="E245">
        <v>2</v>
      </c>
      <c r="F245">
        <v>2031</v>
      </c>
      <c r="G245" t="s">
        <v>1204</v>
      </c>
      <c r="H245">
        <v>1000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500</v>
      </c>
      <c r="Y245" t="s">
        <v>79</v>
      </c>
      <c r="Z245" s="7">
        <v>44927</v>
      </c>
      <c r="AA245" s="7">
        <v>44985</v>
      </c>
      <c r="AB245" s="7">
        <v>45012</v>
      </c>
      <c r="AC245">
        <v>1000</v>
      </c>
      <c r="AD245">
        <v>0</v>
      </c>
      <c r="AE245">
        <v>1000</v>
      </c>
      <c r="AF245">
        <v>0</v>
      </c>
      <c r="AG245">
        <v>0</v>
      </c>
      <c r="AH245">
        <v>0</v>
      </c>
      <c r="AI245" t="s">
        <v>83</v>
      </c>
    </row>
    <row r="246" spans="1:35" hidden="1" x14ac:dyDescent="0.25">
      <c r="A246">
        <v>5</v>
      </c>
      <c r="B246">
        <v>502</v>
      </c>
      <c r="C246">
        <v>12</v>
      </c>
      <c r="D246">
        <v>361</v>
      </c>
      <c r="E246">
        <v>2</v>
      </c>
      <c r="F246">
        <v>2031</v>
      </c>
      <c r="G246" t="s">
        <v>1205</v>
      </c>
      <c r="H246">
        <v>675000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146864.6</v>
      </c>
      <c r="O246">
        <v>146864.6</v>
      </c>
      <c r="P246">
        <v>75448.289999999994</v>
      </c>
      <c r="Q246">
        <v>0</v>
      </c>
      <c r="R246">
        <v>0</v>
      </c>
      <c r="S246">
        <v>675000</v>
      </c>
      <c r="T246">
        <v>0</v>
      </c>
      <c r="U246">
        <v>0</v>
      </c>
      <c r="V246">
        <v>0</v>
      </c>
      <c r="W246">
        <v>0</v>
      </c>
      <c r="X246">
        <v>500</v>
      </c>
      <c r="Y246" t="s">
        <v>79</v>
      </c>
      <c r="Z246" s="7">
        <v>44927</v>
      </c>
      <c r="AA246" s="7">
        <v>44985</v>
      </c>
      <c r="AB246" s="7">
        <v>45012</v>
      </c>
      <c r="AC246">
        <v>675000</v>
      </c>
      <c r="AD246">
        <v>0</v>
      </c>
      <c r="AE246">
        <v>528135.4</v>
      </c>
      <c r="AF246">
        <v>0</v>
      </c>
      <c r="AG246">
        <v>71416.31</v>
      </c>
      <c r="AH246">
        <v>71416.31</v>
      </c>
      <c r="AI246" t="s">
        <v>83</v>
      </c>
    </row>
    <row r="247" spans="1:35" hidden="1" x14ac:dyDescent="0.25">
      <c r="A247">
        <v>5</v>
      </c>
      <c r="B247">
        <v>502</v>
      </c>
      <c r="C247">
        <v>12</v>
      </c>
      <c r="D247">
        <v>361</v>
      </c>
      <c r="E247">
        <v>2</v>
      </c>
      <c r="F247">
        <v>2031</v>
      </c>
      <c r="G247" t="s">
        <v>1206</v>
      </c>
      <c r="H247">
        <v>2600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1711.09</v>
      </c>
      <c r="O247">
        <v>1711.09</v>
      </c>
      <c r="P247">
        <v>1711.09</v>
      </c>
      <c r="Q247">
        <v>0</v>
      </c>
      <c r="R247">
        <v>0</v>
      </c>
      <c r="S247">
        <v>2600</v>
      </c>
      <c r="T247">
        <v>0</v>
      </c>
      <c r="U247">
        <v>0</v>
      </c>
      <c r="V247">
        <v>0</v>
      </c>
      <c r="W247">
        <v>0</v>
      </c>
      <c r="X247">
        <v>500</v>
      </c>
      <c r="Y247" t="s">
        <v>79</v>
      </c>
      <c r="Z247" s="7">
        <v>44927</v>
      </c>
      <c r="AA247" s="7">
        <v>44985</v>
      </c>
      <c r="AB247" s="7">
        <v>45012</v>
      </c>
      <c r="AC247">
        <v>2600</v>
      </c>
      <c r="AD247">
        <v>0</v>
      </c>
      <c r="AE247">
        <v>888.91</v>
      </c>
      <c r="AF247">
        <v>0</v>
      </c>
      <c r="AG247">
        <v>0</v>
      </c>
      <c r="AH247">
        <v>0</v>
      </c>
      <c r="AI247" t="s">
        <v>83</v>
      </c>
    </row>
    <row r="248" spans="1:35" hidden="1" x14ac:dyDescent="0.25">
      <c r="A248">
        <v>5</v>
      </c>
      <c r="B248">
        <v>502</v>
      </c>
      <c r="C248">
        <v>12</v>
      </c>
      <c r="D248">
        <v>361</v>
      </c>
      <c r="E248">
        <v>2</v>
      </c>
      <c r="F248">
        <v>2031</v>
      </c>
      <c r="G248" t="s">
        <v>1207</v>
      </c>
      <c r="H248">
        <v>1000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500</v>
      </c>
      <c r="Y248" t="s">
        <v>79</v>
      </c>
      <c r="Z248" s="7">
        <v>44927</v>
      </c>
      <c r="AA248" s="7">
        <v>44985</v>
      </c>
      <c r="AB248" s="7">
        <v>45012</v>
      </c>
      <c r="AC248">
        <v>1000</v>
      </c>
      <c r="AD248">
        <v>0</v>
      </c>
      <c r="AE248">
        <v>1000</v>
      </c>
      <c r="AF248">
        <v>0</v>
      </c>
      <c r="AG248">
        <v>0</v>
      </c>
      <c r="AH248">
        <v>0</v>
      </c>
      <c r="AI248" t="s">
        <v>83</v>
      </c>
    </row>
    <row r="249" spans="1:35" hidden="1" x14ac:dyDescent="0.25">
      <c r="A249">
        <v>5</v>
      </c>
      <c r="B249">
        <v>502</v>
      </c>
      <c r="C249">
        <v>12</v>
      </c>
      <c r="D249">
        <v>361</v>
      </c>
      <c r="E249">
        <v>2</v>
      </c>
      <c r="F249">
        <v>2031</v>
      </c>
      <c r="G249" t="s">
        <v>1208</v>
      </c>
      <c r="H249">
        <v>17800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12257.91</v>
      </c>
      <c r="O249">
        <v>8203.9</v>
      </c>
      <c r="P249">
        <v>8203.9</v>
      </c>
      <c r="Q249">
        <v>0</v>
      </c>
      <c r="R249">
        <v>0</v>
      </c>
      <c r="S249">
        <v>17800</v>
      </c>
      <c r="T249">
        <v>0</v>
      </c>
      <c r="U249">
        <v>0</v>
      </c>
      <c r="V249">
        <v>0</v>
      </c>
      <c r="W249">
        <v>0</v>
      </c>
      <c r="X249">
        <v>500</v>
      </c>
      <c r="Y249" t="s">
        <v>79</v>
      </c>
      <c r="Z249" s="7">
        <v>44927</v>
      </c>
      <c r="AA249" s="7">
        <v>44985</v>
      </c>
      <c r="AB249" s="7">
        <v>45012</v>
      </c>
      <c r="AC249">
        <v>17800</v>
      </c>
      <c r="AD249">
        <v>0</v>
      </c>
      <c r="AE249">
        <v>5542.09</v>
      </c>
      <c r="AF249">
        <v>4054.01</v>
      </c>
      <c r="AG249">
        <v>4054.01</v>
      </c>
      <c r="AH249">
        <v>0</v>
      </c>
      <c r="AI249" t="s">
        <v>83</v>
      </c>
    </row>
    <row r="250" spans="1:35" hidden="1" x14ac:dyDescent="0.25">
      <c r="A250">
        <v>5</v>
      </c>
      <c r="B250">
        <v>502</v>
      </c>
      <c r="C250">
        <v>12</v>
      </c>
      <c r="D250">
        <v>361</v>
      </c>
      <c r="E250">
        <v>2</v>
      </c>
      <c r="F250">
        <v>2031</v>
      </c>
      <c r="G250" t="s">
        <v>1209</v>
      </c>
      <c r="H250">
        <v>500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500</v>
      </c>
      <c r="Y250" t="s">
        <v>79</v>
      </c>
      <c r="Z250" s="7">
        <v>44927</v>
      </c>
      <c r="AA250" s="7">
        <v>44985</v>
      </c>
      <c r="AB250" s="7">
        <v>45012</v>
      </c>
      <c r="AC250">
        <v>500</v>
      </c>
      <c r="AD250">
        <v>0</v>
      </c>
      <c r="AE250">
        <v>500</v>
      </c>
      <c r="AF250">
        <v>0</v>
      </c>
      <c r="AG250">
        <v>0</v>
      </c>
      <c r="AH250">
        <v>0</v>
      </c>
      <c r="AI250" t="s">
        <v>83</v>
      </c>
    </row>
    <row r="251" spans="1:35" hidden="1" x14ac:dyDescent="0.25">
      <c r="A251">
        <v>5</v>
      </c>
      <c r="B251">
        <v>502</v>
      </c>
      <c r="C251">
        <v>12</v>
      </c>
      <c r="D251">
        <v>361</v>
      </c>
      <c r="E251">
        <v>2</v>
      </c>
      <c r="F251">
        <v>2031</v>
      </c>
      <c r="G251" t="s">
        <v>1210</v>
      </c>
      <c r="H251">
        <v>187000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60058.5</v>
      </c>
      <c r="O251">
        <v>5630.73</v>
      </c>
      <c r="P251">
        <v>5630.73</v>
      </c>
      <c r="Q251">
        <v>0</v>
      </c>
      <c r="R251">
        <v>0</v>
      </c>
      <c r="S251">
        <v>187000</v>
      </c>
      <c r="T251">
        <v>0</v>
      </c>
      <c r="U251">
        <v>0</v>
      </c>
      <c r="V251">
        <v>0</v>
      </c>
      <c r="W251">
        <v>0</v>
      </c>
      <c r="X251">
        <v>500</v>
      </c>
      <c r="Y251" t="s">
        <v>79</v>
      </c>
      <c r="Z251" s="7">
        <v>44927</v>
      </c>
      <c r="AA251" s="7">
        <v>44985</v>
      </c>
      <c r="AB251" s="7">
        <v>45012</v>
      </c>
      <c r="AC251">
        <v>187000</v>
      </c>
      <c r="AD251">
        <v>0</v>
      </c>
      <c r="AE251">
        <v>126941.5</v>
      </c>
      <c r="AF251">
        <v>54427.77</v>
      </c>
      <c r="AG251">
        <v>54427.77</v>
      </c>
      <c r="AH251">
        <v>0</v>
      </c>
      <c r="AI251" t="s">
        <v>83</v>
      </c>
    </row>
    <row r="252" spans="1:35" hidden="1" x14ac:dyDescent="0.25">
      <c r="A252">
        <v>5</v>
      </c>
      <c r="B252">
        <v>502</v>
      </c>
      <c r="C252">
        <v>12</v>
      </c>
      <c r="D252">
        <v>361</v>
      </c>
      <c r="E252">
        <v>2</v>
      </c>
      <c r="F252">
        <v>2031</v>
      </c>
      <c r="G252" t="s">
        <v>1210</v>
      </c>
      <c r="H252">
        <v>11000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550</v>
      </c>
      <c r="Y252" t="s">
        <v>79</v>
      </c>
      <c r="Z252" s="7">
        <v>44927</v>
      </c>
      <c r="AA252" s="7">
        <v>44985</v>
      </c>
      <c r="AB252" s="7">
        <v>45012</v>
      </c>
      <c r="AC252">
        <v>11000</v>
      </c>
      <c r="AD252">
        <v>0</v>
      </c>
      <c r="AE252">
        <v>11000</v>
      </c>
      <c r="AF252">
        <v>0</v>
      </c>
      <c r="AG252">
        <v>0</v>
      </c>
      <c r="AH252">
        <v>0</v>
      </c>
      <c r="AI252" t="s">
        <v>83</v>
      </c>
    </row>
    <row r="253" spans="1:35" hidden="1" x14ac:dyDescent="0.25">
      <c r="A253">
        <v>5</v>
      </c>
      <c r="B253">
        <v>502</v>
      </c>
      <c r="C253">
        <v>12</v>
      </c>
      <c r="D253">
        <v>361</v>
      </c>
      <c r="E253">
        <v>2</v>
      </c>
      <c r="F253">
        <v>2031</v>
      </c>
      <c r="G253" t="s">
        <v>1211</v>
      </c>
      <c r="H253">
        <v>18500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12440</v>
      </c>
      <c r="O253">
        <v>893.92</v>
      </c>
      <c r="P253">
        <v>893.92</v>
      </c>
      <c r="Q253">
        <v>0</v>
      </c>
      <c r="R253">
        <v>0</v>
      </c>
      <c r="S253">
        <v>18500</v>
      </c>
      <c r="T253">
        <v>0</v>
      </c>
      <c r="U253">
        <v>0</v>
      </c>
      <c r="V253">
        <v>0</v>
      </c>
      <c r="W253">
        <v>0</v>
      </c>
      <c r="X253">
        <v>500</v>
      </c>
      <c r="Y253" t="s">
        <v>79</v>
      </c>
      <c r="Z253" s="7">
        <v>44927</v>
      </c>
      <c r="AA253" s="7">
        <v>44985</v>
      </c>
      <c r="AB253" s="7">
        <v>45012</v>
      </c>
      <c r="AC253">
        <v>18500</v>
      </c>
      <c r="AD253">
        <v>0</v>
      </c>
      <c r="AE253">
        <v>6060</v>
      </c>
      <c r="AF253">
        <v>11546.08</v>
      </c>
      <c r="AG253">
        <v>11546.08</v>
      </c>
      <c r="AH253">
        <v>0</v>
      </c>
      <c r="AI253" t="s">
        <v>83</v>
      </c>
    </row>
    <row r="254" spans="1:35" hidden="1" x14ac:dyDescent="0.25">
      <c r="A254">
        <v>5</v>
      </c>
      <c r="B254">
        <v>502</v>
      </c>
      <c r="C254">
        <v>12</v>
      </c>
      <c r="D254">
        <v>361</v>
      </c>
      <c r="E254">
        <v>2</v>
      </c>
      <c r="F254">
        <v>2031</v>
      </c>
      <c r="G254" t="s">
        <v>1212</v>
      </c>
      <c r="H254">
        <v>110000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22615.02</v>
      </c>
      <c r="O254">
        <v>22615.02</v>
      </c>
      <c r="P254">
        <v>18690.04</v>
      </c>
      <c r="Q254">
        <v>0</v>
      </c>
      <c r="R254">
        <v>0</v>
      </c>
      <c r="S254">
        <v>110000</v>
      </c>
      <c r="T254">
        <v>0</v>
      </c>
      <c r="U254">
        <v>0</v>
      </c>
      <c r="V254">
        <v>0</v>
      </c>
      <c r="W254">
        <v>0</v>
      </c>
      <c r="X254">
        <v>500</v>
      </c>
      <c r="Y254" t="s">
        <v>79</v>
      </c>
      <c r="Z254" s="7">
        <v>44927</v>
      </c>
      <c r="AA254" s="7">
        <v>44985</v>
      </c>
      <c r="AB254" s="7">
        <v>45012</v>
      </c>
      <c r="AC254">
        <v>110000</v>
      </c>
      <c r="AD254">
        <v>0</v>
      </c>
      <c r="AE254">
        <v>87384.98</v>
      </c>
      <c r="AF254">
        <v>0</v>
      </c>
      <c r="AG254">
        <v>3924.98</v>
      </c>
      <c r="AH254">
        <v>3924.98</v>
      </c>
      <c r="AI254" t="s">
        <v>83</v>
      </c>
    </row>
    <row r="255" spans="1:35" hidden="1" x14ac:dyDescent="0.25">
      <c r="A255">
        <v>5</v>
      </c>
      <c r="B255">
        <v>502</v>
      </c>
      <c r="C255">
        <v>12</v>
      </c>
      <c r="D255">
        <v>361</v>
      </c>
      <c r="E255">
        <v>2</v>
      </c>
      <c r="F255">
        <v>2031</v>
      </c>
      <c r="G255" t="s">
        <v>1219</v>
      </c>
      <c r="H255">
        <v>0</v>
      </c>
      <c r="I255">
        <v>0</v>
      </c>
      <c r="J255">
        <v>0</v>
      </c>
      <c r="K255">
        <v>7000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500</v>
      </c>
      <c r="Y255" t="s">
        <v>79</v>
      </c>
      <c r="Z255" s="7">
        <v>44927</v>
      </c>
      <c r="AA255" s="7">
        <v>44985</v>
      </c>
      <c r="AB255" s="7">
        <v>45012</v>
      </c>
      <c r="AC255">
        <v>7000</v>
      </c>
      <c r="AD255">
        <v>7000</v>
      </c>
      <c r="AE255">
        <v>7000</v>
      </c>
      <c r="AF255">
        <v>0</v>
      </c>
      <c r="AG255">
        <v>0</v>
      </c>
      <c r="AH255">
        <v>0</v>
      </c>
      <c r="AI255" t="s">
        <v>83</v>
      </c>
    </row>
    <row r="256" spans="1:35" hidden="1" x14ac:dyDescent="0.25">
      <c r="A256">
        <v>5</v>
      </c>
      <c r="B256">
        <v>502</v>
      </c>
      <c r="C256">
        <v>12</v>
      </c>
      <c r="D256">
        <v>361</v>
      </c>
      <c r="E256">
        <v>2</v>
      </c>
      <c r="F256">
        <v>2031</v>
      </c>
      <c r="G256" t="s">
        <v>1213</v>
      </c>
      <c r="H256">
        <v>500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500</v>
      </c>
      <c r="Y256" t="s">
        <v>79</v>
      </c>
      <c r="Z256" s="7">
        <v>44927</v>
      </c>
      <c r="AA256" s="7">
        <v>44985</v>
      </c>
      <c r="AB256" s="7">
        <v>45012</v>
      </c>
      <c r="AC256">
        <v>500</v>
      </c>
      <c r="AD256">
        <v>0</v>
      </c>
      <c r="AE256">
        <v>500</v>
      </c>
      <c r="AF256">
        <v>0</v>
      </c>
      <c r="AG256">
        <v>0</v>
      </c>
      <c r="AH256">
        <v>0</v>
      </c>
      <c r="AI256" t="s">
        <v>83</v>
      </c>
    </row>
    <row r="257" spans="1:35" hidden="1" x14ac:dyDescent="0.25">
      <c r="A257">
        <v>5</v>
      </c>
      <c r="B257">
        <v>502</v>
      </c>
      <c r="C257">
        <v>12</v>
      </c>
      <c r="D257">
        <v>361</v>
      </c>
      <c r="E257">
        <v>2</v>
      </c>
      <c r="F257">
        <v>2031</v>
      </c>
      <c r="G257" t="s">
        <v>1224</v>
      </c>
      <c r="H257">
        <v>1000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500</v>
      </c>
      <c r="Y257" t="s">
        <v>79</v>
      </c>
      <c r="Z257" s="7">
        <v>44927</v>
      </c>
      <c r="AA257" s="7">
        <v>44985</v>
      </c>
      <c r="AB257" s="7">
        <v>45012</v>
      </c>
      <c r="AC257">
        <v>1000</v>
      </c>
      <c r="AD257">
        <v>0</v>
      </c>
      <c r="AE257">
        <v>1000</v>
      </c>
      <c r="AF257">
        <v>0</v>
      </c>
      <c r="AG257">
        <v>0</v>
      </c>
      <c r="AH257">
        <v>0</v>
      </c>
      <c r="AI257" t="s">
        <v>83</v>
      </c>
    </row>
    <row r="258" spans="1:35" hidden="1" x14ac:dyDescent="0.25">
      <c r="A258">
        <v>5</v>
      </c>
      <c r="B258">
        <v>502</v>
      </c>
      <c r="C258">
        <v>12</v>
      </c>
      <c r="D258">
        <v>361</v>
      </c>
      <c r="E258">
        <v>2</v>
      </c>
      <c r="F258">
        <v>2031</v>
      </c>
      <c r="G258" t="s">
        <v>1214</v>
      </c>
      <c r="H258">
        <v>500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500</v>
      </c>
      <c r="Y258" t="s">
        <v>79</v>
      </c>
      <c r="Z258" s="7">
        <v>44927</v>
      </c>
      <c r="AA258" s="7">
        <v>44985</v>
      </c>
      <c r="AB258" s="7">
        <v>45012</v>
      </c>
      <c r="AC258">
        <v>500</v>
      </c>
      <c r="AD258">
        <v>0</v>
      </c>
      <c r="AE258">
        <v>500</v>
      </c>
      <c r="AF258">
        <v>0</v>
      </c>
      <c r="AG258">
        <v>0</v>
      </c>
      <c r="AH258">
        <v>0</v>
      </c>
      <c r="AI258" t="s">
        <v>83</v>
      </c>
    </row>
    <row r="259" spans="1:35" hidden="1" x14ac:dyDescent="0.25">
      <c r="A259">
        <v>5</v>
      </c>
      <c r="B259">
        <v>502</v>
      </c>
      <c r="C259">
        <v>12</v>
      </c>
      <c r="D259">
        <v>361</v>
      </c>
      <c r="E259">
        <v>2</v>
      </c>
      <c r="F259">
        <v>2031</v>
      </c>
      <c r="G259" t="s">
        <v>1215</v>
      </c>
      <c r="H259">
        <v>1000</v>
      </c>
      <c r="I259">
        <v>0</v>
      </c>
      <c r="J259">
        <v>50000</v>
      </c>
      <c r="K259">
        <v>0</v>
      </c>
      <c r="L259">
        <v>0</v>
      </c>
      <c r="M259">
        <v>0</v>
      </c>
      <c r="N259">
        <v>3030</v>
      </c>
      <c r="O259">
        <v>0</v>
      </c>
      <c r="P259">
        <v>0</v>
      </c>
      <c r="Q259">
        <v>0</v>
      </c>
      <c r="R259">
        <v>0</v>
      </c>
      <c r="S259">
        <v>2000</v>
      </c>
      <c r="T259">
        <v>0</v>
      </c>
      <c r="U259">
        <v>0</v>
      </c>
      <c r="V259">
        <v>0</v>
      </c>
      <c r="W259">
        <v>0</v>
      </c>
      <c r="X259">
        <v>500</v>
      </c>
      <c r="Y259" t="s">
        <v>79</v>
      </c>
      <c r="Z259" s="7">
        <v>44927</v>
      </c>
      <c r="AA259" s="7">
        <v>44985</v>
      </c>
      <c r="AB259" s="7">
        <v>45012</v>
      </c>
      <c r="AC259">
        <v>51000</v>
      </c>
      <c r="AD259">
        <v>50000</v>
      </c>
      <c r="AE259">
        <v>47970</v>
      </c>
      <c r="AF259">
        <v>3030</v>
      </c>
      <c r="AG259">
        <v>3030</v>
      </c>
      <c r="AH259">
        <v>0</v>
      </c>
      <c r="AI259" t="s">
        <v>83</v>
      </c>
    </row>
    <row r="260" spans="1:35" hidden="1" x14ac:dyDescent="0.25">
      <c r="A260">
        <v>5</v>
      </c>
      <c r="B260">
        <v>502</v>
      </c>
      <c r="C260">
        <v>12</v>
      </c>
      <c r="D260">
        <v>365</v>
      </c>
      <c r="E260">
        <v>2</v>
      </c>
      <c r="F260">
        <v>1010</v>
      </c>
      <c r="G260" t="s">
        <v>1208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500</v>
      </c>
      <c r="Y260" t="s">
        <v>79</v>
      </c>
      <c r="Z260" s="7">
        <v>44927</v>
      </c>
      <c r="AA260" s="7">
        <v>44985</v>
      </c>
      <c r="AB260" s="7">
        <v>45012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83</v>
      </c>
    </row>
    <row r="261" spans="1:35" hidden="1" x14ac:dyDescent="0.25">
      <c r="A261">
        <v>5</v>
      </c>
      <c r="B261">
        <v>502</v>
      </c>
      <c r="C261">
        <v>12</v>
      </c>
      <c r="D261">
        <v>365</v>
      </c>
      <c r="E261">
        <v>2</v>
      </c>
      <c r="F261">
        <v>1010</v>
      </c>
      <c r="G261" t="s">
        <v>1210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500</v>
      </c>
      <c r="Y261" t="s">
        <v>79</v>
      </c>
      <c r="Z261" s="7">
        <v>44927</v>
      </c>
      <c r="AA261" s="7">
        <v>44985</v>
      </c>
      <c r="AB261" s="7">
        <v>45012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83</v>
      </c>
    </row>
    <row r="262" spans="1:35" hidden="1" x14ac:dyDescent="0.25">
      <c r="A262">
        <v>5</v>
      </c>
      <c r="B262">
        <v>502</v>
      </c>
      <c r="C262">
        <v>12</v>
      </c>
      <c r="D262">
        <v>365</v>
      </c>
      <c r="E262">
        <v>2</v>
      </c>
      <c r="F262">
        <v>1083</v>
      </c>
      <c r="G262" t="s">
        <v>1222</v>
      </c>
      <c r="H262">
        <v>31000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500</v>
      </c>
      <c r="Y262" t="s">
        <v>79</v>
      </c>
      <c r="Z262" s="7">
        <v>44927</v>
      </c>
      <c r="AA262" s="7">
        <v>44985</v>
      </c>
      <c r="AB262" s="7">
        <v>45012</v>
      </c>
      <c r="AC262">
        <v>31000</v>
      </c>
      <c r="AD262">
        <v>0</v>
      </c>
      <c r="AE262">
        <v>31000</v>
      </c>
      <c r="AF262">
        <v>0</v>
      </c>
      <c r="AG262">
        <v>0</v>
      </c>
      <c r="AH262">
        <v>0</v>
      </c>
      <c r="AI262" t="s">
        <v>83</v>
      </c>
    </row>
    <row r="263" spans="1:35" hidden="1" x14ac:dyDescent="0.25">
      <c r="A263">
        <v>5</v>
      </c>
      <c r="B263">
        <v>502</v>
      </c>
      <c r="C263">
        <v>12</v>
      </c>
      <c r="D263">
        <v>365</v>
      </c>
      <c r="E263">
        <v>2</v>
      </c>
      <c r="F263">
        <v>1083</v>
      </c>
      <c r="G263" t="s">
        <v>1222</v>
      </c>
      <c r="H263">
        <v>0</v>
      </c>
      <c r="I263">
        <v>0</v>
      </c>
      <c r="J263">
        <v>36000</v>
      </c>
      <c r="K263">
        <v>0</v>
      </c>
      <c r="L263">
        <v>0</v>
      </c>
      <c r="M263">
        <v>765.5</v>
      </c>
      <c r="N263">
        <v>35234.5</v>
      </c>
      <c r="O263">
        <v>35234.5</v>
      </c>
      <c r="P263">
        <v>35234.5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569</v>
      </c>
      <c r="Y263" t="s">
        <v>79</v>
      </c>
      <c r="Z263" s="7">
        <v>44927</v>
      </c>
      <c r="AA263" s="7">
        <v>44985</v>
      </c>
      <c r="AB263" s="7">
        <v>45012</v>
      </c>
      <c r="AC263">
        <v>35234.5</v>
      </c>
      <c r="AD263">
        <v>35234.5</v>
      </c>
      <c r="AE263">
        <v>0</v>
      </c>
      <c r="AF263">
        <v>0</v>
      </c>
      <c r="AG263">
        <v>0</v>
      </c>
      <c r="AH263">
        <v>0</v>
      </c>
      <c r="AI263" t="s">
        <v>83</v>
      </c>
    </row>
    <row r="264" spans="1:35" hidden="1" x14ac:dyDescent="0.25">
      <c r="A264">
        <v>5</v>
      </c>
      <c r="B264">
        <v>502</v>
      </c>
      <c r="C264">
        <v>12</v>
      </c>
      <c r="D264">
        <v>365</v>
      </c>
      <c r="E264">
        <v>2</v>
      </c>
      <c r="F264">
        <v>1084</v>
      </c>
      <c r="G264" t="s">
        <v>1208</v>
      </c>
      <c r="H264">
        <v>60000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500</v>
      </c>
      <c r="Y264" t="s">
        <v>79</v>
      </c>
      <c r="Z264" s="7">
        <v>44927</v>
      </c>
      <c r="AA264" s="7">
        <v>44985</v>
      </c>
      <c r="AB264" s="7">
        <v>45012</v>
      </c>
      <c r="AC264">
        <v>60000</v>
      </c>
      <c r="AD264">
        <v>0</v>
      </c>
      <c r="AE264">
        <v>60000</v>
      </c>
      <c r="AF264">
        <v>0</v>
      </c>
      <c r="AG264">
        <v>0</v>
      </c>
      <c r="AH264">
        <v>0</v>
      </c>
      <c r="AI264" t="s">
        <v>83</v>
      </c>
    </row>
    <row r="265" spans="1:35" hidden="1" x14ac:dyDescent="0.25">
      <c r="A265">
        <v>5</v>
      </c>
      <c r="B265">
        <v>502</v>
      </c>
      <c r="C265">
        <v>12</v>
      </c>
      <c r="D265">
        <v>365</v>
      </c>
      <c r="E265">
        <v>2</v>
      </c>
      <c r="F265">
        <v>1084</v>
      </c>
      <c r="G265" t="s">
        <v>1210</v>
      </c>
      <c r="H265">
        <v>71000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500</v>
      </c>
      <c r="Y265" t="s">
        <v>79</v>
      </c>
      <c r="Z265" s="7">
        <v>44927</v>
      </c>
      <c r="AA265" s="7">
        <v>44985</v>
      </c>
      <c r="AB265" s="7">
        <v>45012</v>
      </c>
      <c r="AC265">
        <v>71000</v>
      </c>
      <c r="AD265">
        <v>0</v>
      </c>
      <c r="AE265">
        <v>71000</v>
      </c>
      <c r="AF265">
        <v>0</v>
      </c>
      <c r="AG265">
        <v>0</v>
      </c>
      <c r="AH265">
        <v>0</v>
      </c>
      <c r="AI265" t="s">
        <v>83</v>
      </c>
    </row>
    <row r="266" spans="1:35" hidden="1" x14ac:dyDescent="0.25">
      <c r="A266">
        <v>5</v>
      </c>
      <c r="B266">
        <v>502</v>
      </c>
      <c r="C266">
        <v>12</v>
      </c>
      <c r="D266">
        <v>365</v>
      </c>
      <c r="E266">
        <v>2</v>
      </c>
      <c r="F266">
        <v>1085</v>
      </c>
      <c r="G266" t="s">
        <v>1215</v>
      </c>
      <c r="H266">
        <v>77000</v>
      </c>
      <c r="I266">
        <v>0</v>
      </c>
      <c r="J266">
        <v>0</v>
      </c>
      <c r="K266">
        <v>0</v>
      </c>
      <c r="L266">
        <v>0</v>
      </c>
      <c r="M266">
        <v>50000</v>
      </c>
      <c r="N266">
        <v>7550</v>
      </c>
      <c r="O266">
        <v>0</v>
      </c>
      <c r="P266">
        <v>0</v>
      </c>
      <c r="Q266">
        <v>0</v>
      </c>
      <c r="R266">
        <v>0</v>
      </c>
      <c r="S266">
        <v>154000</v>
      </c>
      <c r="T266">
        <v>0</v>
      </c>
      <c r="U266">
        <v>0</v>
      </c>
      <c r="V266">
        <v>0</v>
      </c>
      <c r="W266">
        <v>0</v>
      </c>
      <c r="X266">
        <v>500</v>
      </c>
      <c r="Y266" t="s">
        <v>79</v>
      </c>
      <c r="Z266" s="7">
        <v>44927</v>
      </c>
      <c r="AA266" s="7">
        <v>44985</v>
      </c>
      <c r="AB266" s="7">
        <v>45012</v>
      </c>
      <c r="AC266">
        <v>27000</v>
      </c>
      <c r="AD266">
        <v>-50000</v>
      </c>
      <c r="AE266">
        <v>19450</v>
      </c>
      <c r="AF266">
        <v>7550</v>
      </c>
      <c r="AG266">
        <v>7550</v>
      </c>
      <c r="AH266">
        <v>0</v>
      </c>
      <c r="AI266" t="s">
        <v>83</v>
      </c>
    </row>
    <row r="267" spans="1:35" hidden="1" x14ac:dyDescent="0.25">
      <c r="A267">
        <v>5</v>
      </c>
      <c r="B267">
        <v>502</v>
      </c>
      <c r="C267">
        <v>12</v>
      </c>
      <c r="D267">
        <v>365</v>
      </c>
      <c r="E267">
        <v>2</v>
      </c>
      <c r="F267">
        <v>1092</v>
      </c>
      <c r="G267" t="s">
        <v>1208</v>
      </c>
      <c r="H267">
        <v>20000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500</v>
      </c>
      <c r="Y267" t="s">
        <v>79</v>
      </c>
      <c r="Z267" s="7">
        <v>44927</v>
      </c>
      <c r="AA267" s="7">
        <v>44985</v>
      </c>
      <c r="AB267" s="7">
        <v>45012</v>
      </c>
      <c r="AC267">
        <v>20000</v>
      </c>
      <c r="AD267">
        <v>0</v>
      </c>
      <c r="AE267">
        <v>20000</v>
      </c>
      <c r="AF267">
        <v>0</v>
      </c>
      <c r="AG267">
        <v>0</v>
      </c>
      <c r="AH267">
        <v>0</v>
      </c>
      <c r="AI267" t="s">
        <v>83</v>
      </c>
    </row>
    <row r="268" spans="1:35" hidden="1" x14ac:dyDescent="0.25">
      <c r="A268">
        <v>5</v>
      </c>
      <c r="B268">
        <v>502</v>
      </c>
      <c r="C268">
        <v>12</v>
      </c>
      <c r="D268">
        <v>365</v>
      </c>
      <c r="E268">
        <v>2</v>
      </c>
      <c r="F268">
        <v>1092</v>
      </c>
      <c r="G268" t="s">
        <v>1210</v>
      </c>
      <c r="H268">
        <v>30000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500</v>
      </c>
      <c r="Y268" t="s">
        <v>79</v>
      </c>
      <c r="Z268" s="7">
        <v>44927</v>
      </c>
      <c r="AA268" s="7">
        <v>44985</v>
      </c>
      <c r="AB268" s="7">
        <v>45012</v>
      </c>
      <c r="AC268">
        <v>30000</v>
      </c>
      <c r="AD268">
        <v>0</v>
      </c>
      <c r="AE268">
        <v>30000</v>
      </c>
      <c r="AF268">
        <v>0</v>
      </c>
      <c r="AG268">
        <v>0</v>
      </c>
      <c r="AH268">
        <v>0</v>
      </c>
      <c r="AI268" t="s">
        <v>83</v>
      </c>
    </row>
    <row r="269" spans="1:35" hidden="1" x14ac:dyDescent="0.25">
      <c r="A269">
        <v>5</v>
      </c>
      <c r="B269">
        <v>502</v>
      </c>
      <c r="C269">
        <v>12</v>
      </c>
      <c r="D269">
        <v>365</v>
      </c>
      <c r="E269">
        <v>2</v>
      </c>
      <c r="F269">
        <v>2033</v>
      </c>
      <c r="G269" t="s">
        <v>1223</v>
      </c>
      <c r="H269">
        <v>26200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500</v>
      </c>
      <c r="Y269" t="s">
        <v>79</v>
      </c>
      <c r="Z269" s="7">
        <v>44927</v>
      </c>
      <c r="AA269" s="7">
        <v>44985</v>
      </c>
      <c r="AB269" s="7">
        <v>45012</v>
      </c>
      <c r="AC269">
        <v>26200</v>
      </c>
      <c r="AD269">
        <v>0</v>
      </c>
      <c r="AE269">
        <v>26200</v>
      </c>
      <c r="AF269">
        <v>0</v>
      </c>
      <c r="AG269">
        <v>0</v>
      </c>
      <c r="AH269">
        <v>0</v>
      </c>
      <c r="AI269" t="s">
        <v>83</v>
      </c>
    </row>
    <row r="270" spans="1:35" hidden="1" x14ac:dyDescent="0.25">
      <c r="A270">
        <v>5</v>
      </c>
      <c r="B270">
        <v>502</v>
      </c>
      <c r="C270">
        <v>12</v>
      </c>
      <c r="D270">
        <v>365</v>
      </c>
      <c r="E270">
        <v>2</v>
      </c>
      <c r="F270">
        <v>2033</v>
      </c>
      <c r="G270" t="s">
        <v>1223</v>
      </c>
      <c r="H270">
        <v>21800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17302.939999999999</v>
      </c>
      <c r="O270">
        <v>17302.939999999999</v>
      </c>
      <c r="P270">
        <v>17302.939999999999</v>
      </c>
      <c r="Q270">
        <v>0</v>
      </c>
      <c r="R270">
        <v>0</v>
      </c>
      <c r="S270">
        <v>21800</v>
      </c>
      <c r="T270">
        <v>0</v>
      </c>
      <c r="U270">
        <v>0</v>
      </c>
      <c r="V270">
        <v>0</v>
      </c>
      <c r="W270">
        <v>0</v>
      </c>
      <c r="X270">
        <v>540</v>
      </c>
      <c r="Y270" t="s">
        <v>79</v>
      </c>
      <c r="Z270" s="7">
        <v>44927</v>
      </c>
      <c r="AA270" s="7">
        <v>44985</v>
      </c>
      <c r="AB270" s="7">
        <v>45012</v>
      </c>
      <c r="AC270">
        <v>21800</v>
      </c>
      <c r="AD270">
        <v>0</v>
      </c>
      <c r="AE270">
        <v>4497.0600000000004</v>
      </c>
      <c r="AF270">
        <v>0</v>
      </c>
      <c r="AG270">
        <v>0</v>
      </c>
      <c r="AH270">
        <v>0</v>
      </c>
      <c r="AI270" t="s">
        <v>83</v>
      </c>
    </row>
    <row r="271" spans="1:35" hidden="1" x14ac:dyDescent="0.25">
      <c r="A271">
        <v>5</v>
      </c>
      <c r="B271">
        <v>502</v>
      </c>
      <c r="C271">
        <v>12</v>
      </c>
      <c r="D271">
        <v>365</v>
      </c>
      <c r="E271">
        <v>2</v>
      </c>
      <c r="F271">
        <v>2033</v>
      </c>
      <c r="G271" t="s">
        <v>1200</v>
      </c>
      <c r="H271">
        <v>1000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500</v>
      </c>
      <c r="Y271" t="s">
        <v>79</v>
      </c>
      <c r="Z271" s="7">
        <v>44927</v>
      </c>
      <c r="AA271" s="7">
        <v>44985</v>
      </c>
      <c r="AB271" s="7">
        <v>45012</v>
      </c>
      <c r="AC271">
        <v>1000</v>
      </c>
      <c r="AD271">
        <v>0</v>
      </c>
      <c r="AE271">
        <v>1000</v>
      </c>
      <c r="AF271">
        <v>0</v>
      </c>
      <c r="AG271">
        <v>0</v>
      </c>
      <c r="AH271">
        <v>0</v>
      </c>
      <c r="AI271" t="s">
        <v>83</v>
      </c>
    </row>
    <row r="272" spans="1:35" hidden="1" x14ac:dyDescent="0.25">
      <c r="A272">
        <v>5</v>
      </c>
      <c r="B272">
        <v>502</v>
      </c>
      <c r="C272">
        <v>12</v>
      </c>
      <c r="D272">
        <v>365</v>
      </c>
      <c r="E272">
        <v>2</v>
      </c>
      <c r="F272">
        <v>2033</v>
      </c>
      <c r="G272" t="s">
        <v>1201</v>
      </c>
      <c r="H272">
        <v>210000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4306.3599999999997</v>
      </c>
      <c r="O272">
        <v>4306.3599999999997</v>
      </c>
      <c r="P272">
        <v>4306.3599999999997</v>
      </c>
      <c r="Q272">
        <v>0</v>
      </c>
      <c r="R272">
        <v>0</v>
      </c>
      <c r="S272">
        <v>210000</v>
      </c>
      <c r="T272">
        <v>0</v>
      </c>
      <c r="U272">
        <v>0</v>
      </c>
      <c r="V272">
        <v>0</v>
      </c>
      <c r="W272">
        <v>0</v>
      </c>
      <c r="X272">
        <v>500</v>
      </c>
      <c r="Y272" t="s">
        <v>79</v>
      </c>
      <c r="Z272" s="7">
        <v>44927</v>
      </c>
      <c r="AA272" s="7">
        <v>44985</v>
      </c>
      <c r="AB272" s="7">
        <v>45012</v>
      </c>
      <c r="AC272">
        <v>210000</v>
      </c>
      <c r="AD272">
        <v>0</v>
      </c>
      <c r="AE272">
        <v>205693.64</v>
      </c>
      <c r="AF272">
        <v>0</v>
      </c>
      <c r="AG272">
        <v>0</v>
      </c>
      <c r="AH272">
        <v>0</v>
      </c>
      <c r="AI272" t="s">
        <v>83</v>
      </c>
    </row>
    <row r="273" spans="1:35" hidden="1" x14ac:dyDescent="0.25">
      <c r="A273">
        <v>5</v>
      </c>
      <c r="B273">
        <v>502</v>
      </c>
      <c r="C273">
        <v>12</v>
      </c>
      <c r="D273">
        <v>365</v>
      </c>
      <c r="E273">
        <v>2</v>
      </c>
      <c r="F273">
        <v>2033</v>
      </c>
      <c r="G273" t="s">
        <v>1201</v>
      </c>
      <c r="H273">
        <v>1700000</v>
      </c>
      <c r="I273">
        <v>0</v>
      </c>
      <c r="J273">
        <v>0</v>
      </c>
      <c r="K273">
        <v>0</v>
      </c>
      <c r="L273">
        <v>0</v>
      </c>
      <c r="M273">
        <v>11000</v>
      </c>
      <c r="N273">
        <v>233907.72</v>
      </c>
      <c r="O273">
        <v>233907.72</v>
      </c>
      <c r="P273">
        <v>233907.72</v>
      </c>
      <c r="Q273">
        <v>0</v>
      </c>
      <c r="R273">
        <v>0</v>
      </c>
      <c r="S273">
        <v>1700000</v>
      </c>
      <c r="T273">
        <v>0</v>
      </c>
      <c r="U273">
        <v>0</v>
      </c>
      <c r="V273">
        <v>0</v>
      </c>
      <c r="W273">
        <v>0</v>
      </c>
      <c r="X273">
        <v>540</v>
      </c>
      <c r="Y273" t="s">
        <v>79</v>
      </c>
      <c r="Z273" s="7">
        <v>44927</v>
      </c>
      <c r="AA273" s="7">
        <v>44985</v>
      </c>
      <c r="AB273" s="7">
        <v>45012</v>
      </c>
      <c r="AC273">
        <v>1689000</v>
      </c>
      <c r="AD273">
        <v>-11000</v>
      </c>
      <c r="AE273">
        <v>1455092.28</v>
      </c>
      <c r="AF273">
        <v>0</v>
      </c>
      <c r="AG273">
        <v>0</v>
      </c>
      <c r="AH273">
        <v>0</v>
      </c>
      <c r="AI273" t="s">
        <v>83</v>
      </c>
    </row>
    <row r="274" spans="1:35" hidden="1" x14ac:dyDescent="0.25">
      <c r="A274">
        <v>5</v>
      </c>
      <c r="B274">
        <v>502</v>
      </c>
      <c r="C274">
        <v>12</v>
      </c>
      <c r="D274">
        <v>365</v>
      </c>
      <c r="E274">
        <v>2</v>
      </c>
      <c r="F274">
        <v>2033</v>
      </c>
      <c r="G274" t="s">
        <v>1201</v>
      </c>
      <c r="H274">
        <v>0</v>
      </c>
      <c r="I274">
        <v>0</v>
      </c>
      <c r="J274">
        <v>85746.240000000005</v>
      </c>
      <c r="K274">
        <v>0</v>
      </c>
      <c r="L274">
        <v>0</v>
      </c>
      <c r="M274">
        <v>0</v>
      </c>
      <c r="N274">
        <v>85546.240000000005</v>
      </c>
      <c r="O274">
        <v>85546.240000000005</v>
      </c>
      <c r="P274">
        <v>85546.240000000005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569</v>
      </c>
      <c r="Y274" t="s">
        <v>79</v>
      </c>
      <c r="Z274" s="7">
        <v>44927</v>
      </c>
      <c r="AA274" s="7">
        <v>44985</v>
      </c>
      <c r="AB274" s="7">
        <v>45012</v>
      </c>
      <c r="AC274">
        <v>85746.240000000005</v>
      </c>
      <c r="AD274">
        <v>85746.240000000005</v>
      </c>
      <c r="AE274">
        <v>200</v>
      </c>
      <c r="AF274">
        <v>0</v>
      </c>
      <c r="AG274">
        <v>0</v>
      </c>
      <c r="AH274">
        <v>0</v>
      </c>
      <c r="AI274" t="s">
        <v>83</v>
      </c>
    </row>
    <row r="275" spans="1:35" hidden="1" x14ac:dyDescent="0.25">
      <c r="A275">
        <v>5</v>
      </c>
      <c r="B275">
        <v>502</v>
      </c>
      <c r="C275">
        <v>12</v>
      </c>
      <c r="D275">
        <v>365</v>
      </c>
      <c r="E275">
        <v>2</v>
      </c>
      <c r="F275">
        <v>2033</v>
      </c>
      <c r="G275" t="s">
        <v>1202</v>
      </c>
      <c r="H275">
        <v>9000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5892.36</v>
      </c>
      <c r="O275">
        <v>5892.36</v>
      </c>
      <c r="P275">
        <v>1134.73</v>
      </c>
      <c r="Q275">
        <v>0</v>
      </c>
      <c r="R275">
        <v>0</v>
      </c>
      <c r="S275">
        <v>18000</v>
      </c>
      <c r="T275">
        <v>0</v>
      </c>
      <c r="U275">
        <v>0</v>
      </c>
      <c r="V275">
        <v>0</v>
      </c>
      <c r="W275">
        <v>0</v>
      </c>
      <c r="X275">
        <v>540</v>
      </c>
      <c r="Y275" t="s">
        <v>79</v>
      </c>
      <c r="Z275" s="7">
        <v>44927</v>
      </c>
      <c r="AA275" s="7">
        <v>44985</v>
      </c>
      <c r="AB275" s="7">
        <v>45012</v>
      </c>
      <c r="AC275">
        <v>9000</v>
      </c>
      <c r="AD275">
        <v>0</v>
      </c>
      <c r="AE275">
        <v>3107.64</v>
      </c>
      <c r="AF275">
        <v>0</v>
      </c>
      <c r="AG275">
        <v>4757.63</v>
      </c>
      <c r="AH275">
        <v>4757.63</v>
      </c>
      <c r="AI275" t="s">
        <v>83</v>
      </c>
    </row>
    <row r="276" spans="1:35" hidden="1" x14ac:dyDescent="0.25">
      <c r="A276">
        <v>5</v>
      </c>
      <c r="B276">
        <v>502</v>
      </c>
      <c r="C276">
        <v>12</v>
      </c>
      <c r="D276">
        <v>365</v>
      </c>
      <c r="E276">
        <v>2</v>
      </c>
      <c r="F276">
        <v>2033</v>
      </c>
      <c r="G276" t="s">
        <v>1203</v>
      </c>
      <c r="H276">
        <v>4100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3480.32</v>
      </c>
      <c r="O276">
        <v>3480.32</v>
      </c>
      <c r="P276">
        <v>3480.32</v>
      </c>
      <c r="Q276">
        <v>0</v>
      </c>
      <c r="R276">
        <v>0</v>
      </c>
      <c r="S276">
        <v>4100</v>
      </c>
      <c r="T276">
        <v>0</v>
      </c>
      <c r="U276">
        <v>0</v>
      </c>
      <c r="V276">
        <v>0</v>
      </c>
      <c r="W276">
        <v>0</v>
      </c>
      <c r="X276">
        <v>500</v>
      </c>
      <c r="Y276" t="s">
        <v>79</v>
      </c>
      <c r="Z276" s="7">
        <v>44927</v>
      </c>
      <c r="AA276" s="7">
        <v>44985</v>
      </c>
      <c r="AB276" s="7">
        <v>45012</v>
      </c>
      <c r="AC276">
        <v>4100</v>
      </c>
      <c r="AD276">
        <v>0</v>
      </c>
      <c r="AE276">
        <v>619.67999999999995</v>
      </c>
      <c r="AF276">
        <v>0</v>
      </c>
      <c r="AG276">
        <v>0</v>
      </c>
      <c r="AH276">
        <v>0</v>
      </c>
      <c r="AI276" t="s">
        <v>83</v>
      </c>
    </row>
    <row r="277" spans="1:35" hidden="1" x14ac:dyDescent="0.25">
      <c r="A277">
        <v>5</v>
      </c>
      <c r="B277">
        <v>502</v>
      </c>
      <c r="C277">
        <v>12</v>
      </c>
      <c r="D277">
        <v>365</v>
      </c>
      <c r="E277">
        <v>2</v>
      </c>
      <c r="F277">
        <v>2033</v>
      </c>
      <c r="G277" t="s">
        <v>1204</v>
      </c>
      <c r="H277">
        <v>5000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500</v>
      </c>
      <c r="Y277" t="s">
        <v>79</v>
      </c>
      <c r="Z277" s="7">
        <v>44927</v>
      </c>
      <c r="AA277" s="7">
        <v>44985</v>
      </c>
      <c r="AB277" s="7">
        <v>45012</v>
      </c>
      <c r="AC277">
        <v>5000</v>
      </c>
      <c r="AD277">
        <v>0</v>
      </c>
      <c r="AE277">
        <v>5000</v>
      </c>
      <c r="AF277">
        <v>0</v>
      </c>
      <c r="AG277">
        <v>0</v>
      </c>
      <c r="AH277">
        <v>0</v>
      </c>
      <c r="AI277" t="s">
        <v>83</v>
      </c>
    </row>
    <row r="278" spans="1:35" hidden="1" x14ac:dyDescent="0.25">
      <c r="A278">
        <v>5</v>
      </c>
      <c r="B278">
        <v>502</v>
      </c>
      <c r="C278">
        <v>12</v>
      </c>
      <c r="D278">
        <v>365</v>
      </c>
      <c r="E278">
        <v>2</v>
      </c>
      <c r="F278">
        <v>2033</v>
      </c>
      <c r="G278" t="s">
        <v>1205</v>
      </c>
      <c r="H278">
        <v>327800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44350.42</v>
      </c>
      <c r="O278">
        <v>44350.42</v>
      </c>
      <c r="P278">
        <v>0</v>
      </c>
      <c r="Q278">
        <v>0</v>
      </c>
      <c r="R278">
        <v>0</v>
      </c>
      <c r="S278">
        <v>327800</v>
      </c>
      <c r="T278">
        <v>0</v>
      </c>
      <c r="U278">
        <v>0</v>
      </c>
      <c r="V278">
        <v>0</v>
      </c>
      <c r="W278">
        <v>0</v>
      </c>
      <c r="X278">
        <v>500</v>
      </c>
      <c r="Y278" t="s">
        <v>79</v>
      </c>
      <c r="Z278" s="7">
        <v>44927</v>
      </c>
      <c r="AA278" s="7">
        <v>44985</v>
      </c>
      <c r="AB278" s="7">
        <v>45012</v>
      </c>
      <c r="AC278">
        <v>327800</v>
      </c>
      <c r="AD278">
        <v>0</v>
      </c>
      <c r="AE278">
        <v>283449.58</v>
      </c>
      <c r="AF278">
        <v>0</v>
      </c>
      <c r="AG278">
        <v>44350.42</v>
      </c>
      <c r="AH278">
        <v>44350.42</v>
      </c>
      <c r="AI278" t="s">
        <v>83</v>
      </c>
    </row>
    <row r="279" spans="1:35" hidden="1" x14ac:dyDescent="0.25">
      <c r="A279">
        <v>5</v>
      </c>
      <c r="B279">
        <v>502</v>
      </c>
      <c r="C279">
        <v>12</v>
      </c>
      <c r="D279">
        <v>365</v>
      </c>
      <c r="E279">
        <v>2</v>
      </c>
      <c r="F279">
        <v>2033</v>
      </c>
      <c r="G279" t="s">
        <v>1205</v>
      </c>
      <c r="H279">
        <v>37200</v>
      </c>
      <c r="I279">
        <v>0</v>
      </c>
      <c r="J279">
        <v>11000</v>
      </c>
      <c r="K279">
        <v>0</v>
      </c>
      <c r="L279">
        <v>0</v>
      </c>
      <c r="M279">
        <v>0</v>
      </c>
      <c r="N279">
        <v>46767.77</v>
      </c>
      <c r="O279">
        <v>46767.77</v>
      </c>
      <c r="P279">
        <v>46767.77</v>
      </c>
      <c r="Q279">
        <v>0</v>
      </c>
      <c r="R279">
        <v>0</v>
      </c>
      <c r="S279">
        <v>37200</v>
      </c>
      <c r="T279">
        <v>0</v>
      </c>
      <c r="U279">
        <v>0</v>
      </c>
      <c r="V279">
        <v>0</v>
      </c>
      <c r="W279">
        <v>0</v>
      </c>
      <c r="X279">
        <v>540</v>
      </c>
      <c r="Y279" t="s">
        <v>79</v>
      </c>
      <c r="Z279" s="7">
        <v>44927</v>
      </c>
      <c r="AA279" s="7">
        <v>44985</v>
      </c>
      <c r="AB279" s="7">
        <v>45012</v>
      </c>
      <c r="AC279">
        <v>48200</v>
      </c>
      <c r="AD279">
        <v>11000</v>
      </c>
      <c r="AE279">
        <v>1432.23</v>
      </c>
      <c r="AF279">
        <v>0</v>
      </c>
      <c r="AG279">
        <v>0</v>
      </c>
      <c r="AH279">
        <v>0</v>
      </c>
      <c r="AI279" t="s">
        <v>83</v>
      </c>
    </row>
    <row r="280" spans="1:35" hidden="1" x14ac:dyDescent="0.25">
      <c r="A280">
        <v>5</v>
      </c>
      <c r="B280">
        <v>502</v>
      </c>
      <c r="C280">
        <v>12</v>
      </c>
      <c r="D280">
        <v>365</v>
      </c>
      <c r="E280">
        <v>2</v>
      </c>
      <c r="F280">
        <v>2033</v>
      </c>
      <c r="G280" t="s">
        <v>1206</v>
      </c>
      <c r="H280">
        <v>3000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1966.32</v>
      </c>
      <c r="O280">
        <v>1966.32</v>
      </c>
      <c r="P280">
        <v>1966.32</v>
      </c>
      <c r="Q280">
        <v>0</v>
      </c>
      <c r="R280">
        <v>0</v>
      </c>
      <c r="S280">
        <v>3000</v>
      </c>
      <c r="T280">
        <v>0</v>
      </c>
      <c r="U280">
        <v>0</v>
      </c>
      <c r="V280">
        <v>0</v>
      </c>
      <c r="W280">
        <v>0</v>
      </c>
      <c r="X280">
        <v>500</v>
      </c>
      <c r="Y280" t="s">
        <v>79</v>
      </c>
      <c r="Z280" s="7">
        <v>44927</v>
      </c>
      <c r="AA280" s="7">
        <v>44985</v>
      </c>
      <c r="AB280" s="7">
        <v>45012</v>
      </c>
      <c r="AC280">
        <v>3000</v>
      </c>
      <c r="AD280">
        <v>0</v>
      </c>
      <c r="AE280">
        <v>1033.68</v>
      </c>
      <c r="AF280">
        <v>0</v>
      </c>
      <c r="AG280">
        <v>0</v>
      </c>
      <c r="AH280">
        <v>0</v>
      </c>
      <c r="AI280" t="s">
        <v>83</v>
      </c>
    </row>
    <row r="281" spans="1:35" hidden="1" x14ac:dyDescent="0.25">
      <c r="A281">
        <v>5</v>
      </c>
      <c r="B281">
        <v>502</v>
      </c>
      <c r="C281">
        <v>12</v>
      </c>
      <c r="D281">
        <v>365</v>
      </c>
      <c r="E281">
        <v>2</v>
      </c>
      <c r="F281">
        <v>2033</v>
      </c>
      <c r="G281" t="s">
        <v>1208</v>
      </c>
      <c r="H281">
        <v>260500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24503.55</v>
      </c>
      <c r="O281">
        <v>8770.7999999999993</v>
      </c>
      <c r="P281">
        <v>8770.7999999999993</v>
      </c>
      <c r="Q281">
        <v>0</v>
      </c>
      <c r="R281">
        <v>0</v>
      </c>
      <c r="S281">
        <v>260500</v>
      </c>
      <c r="T281">
        <v>0</v>
      </c>
      <c r="U281">
        <v>0</v>
      </c>
      <c r="V281">
        <v>0</v>
      </c>
      <c r="W281">
        <v>0</v>
      </c>
      <c r="X281">
        <v>500</v>
      </c>
      <c r="Y281" t="s">
        <v>79</v>
      </c>
      <c r="Z281" s="7">
        <v>44927</v>
      </c>
      <c r="AA281" s="7">
        <v>44985</v>
      </c>
      <c r="AB281" s="7">
        <v>45012</v>
      </c>
      <c r="AC281">
        <v>260500</v>
      </c>
      <c r="AD281">
        <v>0</v>
      </c>
      <c r="AE281">
        <v>235996.45</v>
      </c>
      <c r="AF281">
        <v>15732.75</v>
      </c>
      <c r="AG281">
        <v>15732.75</v>
      </c>
      <c r="AH281">
        <v>0</v>
      </c>
      <c r="AI281" t="s">
        <v>83</v>
      </c>
    </row>
    <row r="282" spans="1:35" hidden="1" x14ac:dyDescent="0.25">
      <c r="A282">
        <v>5</v>
      </c>
      <c r="B282">
        <v>502</v>
      </c>
      <c r="C282">
        <v>12</v>
      </c>
      <c r="D282">
        <v>365</v>
      </c>
      <c r="E282">
        <v>2</v>
      </c>
      <c r="F282">
        <v>2033</v>
      </c>
      <c r="G282" t="s">
        <v>1208</v>
      </c>
      <c r="H282">
        <v>0</v>
      </c>
      <c r="I282">
        <v>0</v>
      </c>
      <c r="J282">
        <v>30000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569</v>
      </c>
      <c r="Y282" t="s">
        <v>79</v>
      </c>
      <c r="Z282" s="7">
        <v>44927</v>
      </c>
      <c r="AA282" s="7">
        <v>44985</v>
      </c>
      <c r="AB282" s="7">
        <v>45012</v>
      </c>
      <c r="AC282">
        <v>30000</v>
      </c>
      <c r="AD282">
        <v>30000</v>
      </c>
      <c r="AE282">
        <v>30000</v>
      </c>
      <c r="AF282">
        <v>0</v>
      </c>
      <c r="AG282">
        <v>0</v>
      </c>
      <c r="AH282">
        <v>0</v>
      </c>
      <c r="AI282" t="s">
        <v>83</v>
      </c>
    </row>
    <row r="283" spans="1:35" hidden="1" x14ac:dyDescent="0.25">
      <c r="A283">
        <v>5</v>
      </c>
      <c r="B283">
        <v>502</v>
      </c>
      <c r="C283">
        <v>12</v>
      </c>
      <c r="D283">
        <v>365</v>
      </c>
      <c r="E283">
        <v>2</v>
      </c>
      <c r="F283">
        <v>2033</v>
      </c>
      <c r="G283" t="s">
        <v>1209</v>
      </c>
      <c r="H283">
        <v>500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500</v>
      </c>
      <c r="Y283" t="s">
        <v>79</v>
      </c>
      <c r="Z283" s="7">
        <v>44927</v>
      </c>
      <c r="AA283" s="7">
        <v>44985</v>
      </c>
      <c r="AB283" s="7">
        <v>45012</v>
      </c>
      <c r="AC283">
        <v>500</v>
      </c>
      <c r="AD283">
        <v>0</v>
      </c>
      <c r="AE283">
        <v>500</v>
      </c>
      <c r="AF283">
        <v>0</v>
      </c>
      <c r="AG283">
        <v>0</v>
      </c>
      <c r="AH283">
        <v>0</v>
      </c>
      <c r="AI283" t="s">
        <v>83</v>
      </c>
    </row>
    <row r="284" spans="1:35" hidden="1" x14ac:dyDescent="0.25">
      <c r="A284">
        <v>5</v>
      </c>
      <c r="B284">
        <v>502</v>
      </c>
      <c r="C284">
        <v>12</v>
      </c>
      <c r="D284">
        <v>365</v>
      </c>
      <c r="E284">
        <v>2</v>
      </c>
      <c r="F284">
        <v>2033</v>
      </c>
      <c r="G284" t="s">
        <v>1210</v>
      </c>
      <c r="H284">
        <v>42000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10790</v>
      </c>
      <c r="O284">
        <v>3945</v>
      </c>
      <c r="P284">
        <v>3945</v>
      </c>
      <c r="Q284">
        <v>0</v>
      </c>
      <c r="R284">
        <v>0</v>
      </c>
      <c r="S284">
        <v>42000</v>
      </c>
      <c r="T284">
        <v>0</v>
      </c>
      <c r="U284">
        <v>0</v>
      </c>
      <c r="V284">
        <v>0</v>
      </c>
      <c r="W284">
        <v>0</v>
      </c>
      <c r="X284">
        <v>500</v>
      </c>
      <c r="Y284" t="s">
        <v>79</v>
      </c>
      <c r="Z284" s="7">
        <v>44927</v>
      </c>
      <c r="AA284" s="7">
        <v>44985</v>
      </c>
      <c r="AB284" s="7">
        <v>45012</v>
      </c>
      <c r="AC284">
        <v>42000</v>
      </c>
      <c r="AD284">
        <v>0</v>
      </c>
      <c r="AE284">
        <v>31210</v>
      </c>
      <c r="AF284">
        <v>6845</v>
      </c>
      <c r="AG284">
        <v>6845</v>
      </c>
      <c r="AH284">
        <v>0</v>
      </c>
      <c r="AI284" t="s">
        <v>83</v>
      </c>
    </row>
    <row r="285" spans="1:35" hidden="1" x14ac:dyDescent="0.25">
      <c r="A285">
        <v>5</v>
      </c>
      <c r="B285">
        <v>502</v>
      </c>
      <c r="C285">
        <v>12</v>
      </c>
      <c r="D285">
        <v>365</v>
      </c>
      <c r="E285">
        <v>2</v>
      </c>
      <c r="F285">
        <v>2033</v>
      </c>
      <c r="G285" t="s">
        <v>1210</v>
      </c>
      <c r="H285">
        <v>24000</v>
      </c>
      <c r="I285">
        <v>0</v>
      </c>
      <c r="J285">
        <v>7000</v>
      </c>
      <c r="K285">
        <v>0</v>
      </c>
      <c r="L285">
        <v>0</v>
      </c>
      <c r="M285">
        <v>0</v>
      </c>
      <c r="N285">
        <v>30955</v>
      </c>
      <c r="O285">
        <v>558.21</v>
      </c>
      <c r="P285">
        <v>558.21</v>
      </c>
      <c r="Q285">
        <v>0</v>
      </c>
      <c r="R285">
        <v>0</v>
      </c>
      <c r="S285">
        <v>24000</v>
      </c>
      <c r="T285">
        <v>0</v>
      </c>
      <c r="U285">
        <v>0</v>
      </c>
      <c r="V285">
        <v>0</v>
      </c>
      <c r="W285">
        <v>0</v>
      </c>
      <c r="X285">
        <v>550</v>
      </c>
      <c r="Y285" t="s">
        <v>79</v>
      </c>
      <c r="Z285" s="7">
        <v>44927</v>
      </c>
      <c r="AA285" s="7">
        <v>44985</v>
      </c>
      <c r="AB285" s="7">
        <v>45012</v>
      </c>
      <c r="AC285">
        <v>31000</v>
      </c>
      <c r="AD285">
        <v>7000</v>
      </c>
      <c r="AE285">
        <v>45</v>
      </c>
      <c r="AF285">
        <v>30396.79</v>
      </c>
      <c r="AG285">
        <v>30396.79</v>
      </c>
      <c r="AH285">
        <v>0</v>
      </c>
      <c r="AI285" t="s">
        <v>83</v>
      </c>
    </row>
    <row r="286" spans="1:35" hidden="1" x14ac:dyDescent="0.25">
      <c r="A286">
        <v>5</v>
      </c>
      <c r="B286">
        <v>502</v>
      </c>
      <c r="C286">
        <v>12</v>
      </c>
      <c r="D286">
        <v>365</v>
      </c>
      <c r="E286">
        <v>2</v>
      </c>
      <c r="F286">
        <v>2033</v>
      </c>
      <c r="G286" t="s">
        <v>1210</v>
      </c>
      <c r="H286">
        <v>0</v>
      </c>
      <c r="I286">
        <v>0</v>
      </c>
      <c r="J286">
        <v>6765.5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569</v>
      </c>
      <c r="Y286" t="s">
        <v>79</v>
      </c>
      <c r="Z286" s="7">
        <v>44927</v>
      </c>
      <c r="AA286" s="7">
        <v>44985</v>
      </c>
      <c r="AB286" s="7">
        <v>45012</v>
      </c>
      <c r="AC286">
        <v>6765.5</v>
      </c>
      <c r="AD286">
        <v>6765.5</v>
      </c>
      <c r="AE286">
        <v>6765.5</v>
      </c>
      <c r="AF286">
        <v>0</v>
      </c>
      <c r="AG286">
        <v>0</v>
      </c>
      <c r="AH286">
        <v>0</v>
      </c>
      <c r="AI286" t="s">
        <v>83</v>
      </c>
    </row>
    <row r="287" spans="1:35" hidden="1" x14ac:dyDescent="0.25">
      <c r="A287">
        <v>5</v>
      </c>
      <c r="B287">
        <v>502</v>
      </c>
      <c r="C287">
        <v>12</v>
      </c>
      <c r="D287">
        <v>365</v>
      </c>
      <c r="E287">
        <v>2</v>
      </c>
      <c r="F287">
        <v>2033</v>
      </c>
      <c r="G287" t="s">
        <v>1211</v>
      </c>
      <c r="H287">
        <v>4000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2400</v>
      </c>
      <c r="O287">
        <v>274.95999999999998</v>
      </c>
      <c r="P287">
        <v>274.95999999999998</v>
      </c>
      <c r="Q287">
        <v>0</v>
      </c>
      <c r="R287">
        <v>0</v>
      </c>
      <c r="S287">
        <v>4000</v>
      </c>
      <c r="T287">
        <v>0</v>
      </c>
      <c r="U287">
        <v>0</v>
      </c>
      <c r="V287">
        <v>0</v>
      </c>
      <c r="W287">
        <v>0</v>
      </c>
      <c r="X287">
        <v>500</v>
      </c>
      <c r="Y287" t="s">
        <v>79</v>
      </c>
      <c r="Z287" s="7">
        <v>44927</v>
      </c>
      <c r="AA287" s="7">
        <v>44985</v>
      </c>
      <c r="AB287" s="7">
        <v>45012</v>
      </c>
      <c r="AC287">
        <v>4000</v>
      </c>
      <c r="AD287">
        <v>0</v>
      </c>
      <c r="AE287">
        <v>1600</v>
      </c>
      <c r="AF287">
        <v>2125.04</v>
      </c>
      <c r="AG287">
        <v>2125.04</v>
      </c>
      <c r="AH287">
        <v>0</v>
      </c>
      <c r="AI287" t="s">
        <v>83</v>
      </c>
    </row>
    <row r="288" spans="1:35" hidden="1" x14ac:dyDescent="0.25">
      <c r="A288">
        <v>5</v>
      </c>
      <c r="B288">
        <v>502</v>
      </c>
      <c r="C288">
        <v>12</v>
      </c>
      <c r="D288">
        <v>365</v>
      </c>
      <c r="E288">
        <v>2</v>
      </c>
      <c r="F288">
        <v>2033</v>
      </c>
      <c r="G288" t="s">
        <v>1212</v>
      </c>
      <c r="H288">
        <v>55000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11912.57</v>
      </c>
      <c r="O288">
        <v>11912.57</v>
      </c>
      <c r="P288">
        <v>9875.82</v>
      </c>
      <c r="Q288">
        <v>0</v>
      </c>
      <c r="R288">
        <v>0</v>
      </c>
      <c r="S288">
        <v>55000</v>
      </c>
      <c r="T288">
        <v>0</v>
      </c>
      <c r="U288">
        <v>0</v>
      </c>
      <c r="V288">
        <v>0</v>
      </c>
      <c r="W288">
        <v>0</v>
      </c>
      <c r="X288">
        <v>500</v>
      </c>
      <c r="Y288" t="s">
        <v>79</v>
      </c>
      <c r="Z288" s="7">
        <v>44927</v>
      </c>
      <c r="AA288" s="7">
        <v>44985</v>
      </c>
      <c r="AB288" s="7">
        <v>45012</v>
      </c>
      <c r="AC288">
        <v>55000</v>
      </c>
      <c r="AD288">
        <v>0</v>
      </c>
      <c r="AE288">
        <v>43087.43</v>
      </c>
      <c r="AF288">
        <v>0</v>
      </c>
      <c r="AG288">
        <v>2036.75</v>
      </c>
      <c r="AH288">
        <v>2036.75</v>
      </c>
      <c r="AI288" t="s">
        <v>83</v>
      </c>
    </row>
    <row r="289" spans="1:35" hidden="1" x14ac:dyDescent="0.25">
      <c r="A289">
        <v>5</v>
      </c>
      <c r="B289">
        <v>502</v>
      </c>
      <c r="C289">
        <v>12</v>
      </c>
      <c r="D289">
        <v>365</v>
      </c>
      <c r="E289">
        <v>2</v>
      </c>
      <c r="F289">
        <v>2033</v>
      </c>
      <c r="G289" t="s">
        <v>1219</v>
      </c>
      <c r="H289">
        <v>0</v>
      </c>
      <c r="I289">
        <v>0</v>
      </c>
      <c r="J289">
        <v>0</v>
      </c>
      <c r="K289">
        <v>3000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500</v>
      </c>
      <c r="Y289" t="s">
        <v>79</v>
      </c>
      <c r="Z289" s="7">
        <v>44927</v>
      </c>
      <c r="AA289" s="7">
        <v>44985</v>
      </c>
      <c r="AB289" s="7">
        <v>45012</v>
      </c>
      <c r="AC289">
        <v>3000</v>
      </c>
      <c r="AD289">
        <v>3000</v>
      </c>
      <c r="AE289">
        <v>3000</v>
      </c>
      <c r="AF289">
        <v>0</v>
      </c>
      <c r="AG289">
        <v>0</v>
      </c>
      <c r="AH289">
        <v>0</v>
      </c>
      <c r="AI289" t="s">
        <v>83</v>
      </c>
    </row>
    <row r="290" spans="1:35" hidden="1" x14ac:dyDescent="0.25">
      <c r="A290">
        <v>5</v>
      </c>
      <c r="B290">
        <v>502</v>
      </c>
      <c r="C290">
        <v>12</v>
      </c>
      <c r="D290">
        <v>365</v>
      </c>
      <c r="E290">
        <v>2</v>
      </c>
      <c r="F290">
        <v>2033</v>
      </c>
      <c r="G290" t="s">
        <v>1213</v>
      </c>
      <c r="H290">
        <v>500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500</v>
      </c>
      <c r="Y290" t="s">
        <v>79</v>
      </c>
      <c r="Z290" s="7">
        <v>44927</v>
      </c>
      <c r="AA290" s="7">
        <v>44985</v>
      </c>
      <c r="AB290" s="7">
        <v>45012</v>
      </c>
      <c r="AC290">
        <v>500</v>
      </c>
      <c r="AD290">
        <v>0</v>
      </c>
      <c r="AE290">
        <v>500</v>
      </c>
      <c r="AF290">
        <v>0</v>
      </c>
      <c r="AG290">
        <v>0</v>
      </c>
      <c r="AH290">
        <v>0</v>
      </c>
      <c r="AI290" t="s">
        <v>83</v>
      </c>
    </row>
    <row r="291" spans="1:35" hidden="1" x14ac:dyDescent="0.25">
      <c r="A291">
        <v>5</v>
      </c>
      <c r="B291">
        <v>502</v>
      </c>
      <c r="C291">
        <v>12</v>
      </c>
      <c r="D291">
        <v>365</v>
      </c>
      <c r="E291">
        <v>2</v>
      </c>
      <c r="F291">
        <v>2033</v>
      </c>
      <c r="G291" t="s">
        <v>1214</v>
      </c>
      <c r="H291">
        <v>500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500</v>
      </c>
      <c r="Y291" t="s">
        <v>79</v>
      </c>
      <c r="Z291" s="7">
        <v>44927</v>
      </c>
      <c r="AA291" s="7">
        <v>44985</v>
      </c>
      <c r="AB291" s="7">
        <v>45012</v>
      </c>
      <c r="AC291">
        <v>500</v>
      </c>
      <c r="AD291">
        <v>0</v>
      </c>
      <c r="AE291">
        <v>500</v>
      </c>
      <c r="AF291">
        <v>0</v>
      </c>
      <c r="AG291">
        <v>0</v>
      </c>
      <c r="AH291">
        <v>0</v>
      </c>
      <c r="AI291" t="s">
        <v>83</v>
      </c>
    </row>
    <row r="292" spans="1:35" hidden="1" x14ac:dyDescent="0.25">
      <c r="A292">
        <v>5</v>
      </c>
      <c r="B292">
        <v>502</v>
      </c>
      <c r="C292">
        <v>12</v>
      </c>
      <c r="D292">
        <v>365</v>
      </c>
      <c r="E292">
        <v>2</v>
      </c>
      <c r="F292">
        <v>2033</v>
      </c>
      <c r="G292" t="s">
        <v>1215</v>
      </c>
      <c r="H292">
        <v>1000</v>
      </c>
      <c r="I292">
        <v>0</v>
      </c>
      <c r="J292">
        <v>78000</v>
      </c>
      <c r="K292">
        <v>0</v>
      </c>
      <c r="L292">
        <v>0</v>
      </c>
      <c r="M292">
        <v>0</v>
      </c>
      <c r="N292">
        <v>60525</v>
      </c>
      <c r="O292">
        <v>0</v>
      </c>
      <c r="P292">
        <v>0</v>
      </c>
      <c r="Q292">
        <v>0</v>
      </c>
      <c r="R292">
        <v>0</v>
      </c>
      <c r="S292">
        <v>2000</v>
      </c>
      <c r="T292">
        <v>0</v>
      </c>
      <c r="U292">
        <v>0</v>
      </c>
      <c r="V292">
        <v>0</v>
      </c>
      <c r="W292">
        <v>0</v>
      </c>
      <c r="X292">
        <v>500</v>
      </c>
      <c r="Y292" t="s">
        <v>79</v>
      </c>
      <c r="Z292" s="7">
        <v>44927</v>
      </c>
      <c r="AA292" s="7">
        <v>44985</v>
      </c>
      <c r="AB292" s="7">
        <v>45012</v>
      </c>
      <c r="AC292">
        <v>79000</v>
      </c>
      <c r="AD292">
        <v>78000</v>
      </c>
      <c r="AE292">
        <v>18475</v>
      </c>
      <c r="AF292">
        <v>60525</v>
      </c>
      <c r="AG292">
        <v>60525</v>
      </c>
      <c r="AH292">
        <v>0</v>
      </c>
      <c r="AI292" t="s">
        <v>83</v>
      </c>
    </row>
    <row r="293" spans="1:35" hidden="1" x14ac:dyDescent="0.25">
      <c r="A293">
        <v>5</v>
      </c>
      <c r="B293">
        <v>502</v>
      </c>
      <c r="C293">
        <v>12</v>
      </c>
      <c r="D293">
        <v>365</v>
      </c>
      <c r="E293">
        <v>2</v>
      </c>
      <c r="F293">
        <v>2033</v>
      </c>
      <c r="G293" t="s">
        <v>1215</v>
      </c>
      <c r="H293">
        <v>0</v>
      </c>
      <c r="I293">
        <v>0</v>
      </c>
      <c r="J293">
        <v>36000</v>
      </c>
      <c r="K293">
        <v>0</v>
      </c>
      <c r="L293">
        <v>0</v>
      </c>
      <c r="M293">
        <v>36000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569</v>
      </c>
      <c r="Y293" t="s">
        <v>79</v>
      </c>
      <c r="Z293" s="7">
        <v>44927</v>
      </c>
      <c r="AA293" s="7">
        <v>44985</v>
      </c>
      <c r="AB293" s="7">
        <v>45012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83</v>
      </c>
    </row>
    <row r="294" spans="1:35" hidden="1" x14ac:dyDescent="0.25">
      <c r="A294">
        <v>5</v>
      </c>
      <c r="B294">
        <v>502</v>
      </c>
      <c r="C294">
        <v>12</v>
      </c>
      <c r="D294">
        <v>367</v>
      </c>
      <c r="E294">
        <v>2</v>
      </c>
      <c r="F294">
        <v>2034</v>
      </c>
      <c r="G294" t="s">
        <v>1225</v>
      </c>
      <c r="H294">
        <v>178000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178000</v>
      </c>
      <c r="O294">
        <v>14834</v>
      </c>
      <c r="P294">
        <v>14834</v>
      </c>
      <c r="Q294">
        <v>0</v>
      </c>
      <c r="R294">
        <v>0</v>
      </c>
      <c r="S294">
        <v>178000</v>
      </c>
      <c r="T294">
        <v>0</v>
      </c>
      <c r="U294">
        <v>0</v>
      </c>
      <c r="V294">
        <v>0</v>
      </c>
      <c r="W294">
        <v>0</v>
      </c>
      <c r="X294">
        <v>500</v>
      </c>
      <c r="Y294" t="s">
        <v>79</v>
      </c>
      <c r="Z294" s="7">
        <v>44927</v>
      </c>
      <c r="AA294" s="7">
        <v>44985</v>
      </c>
      <c r="AB294" s="7">
        <v>45012</v>
      </c>
      <c r="AC294">
        <v>178000</v>
      </c>
      <c r="AD294">
        <v>0</v>
      </c>
      <c r="AE294">
        <v>0</v>
      </c>
      <c r="AF294">
        <v>163166</v>
      </c>
      <c r="AG294">
        <v>163166</v>
      </c>
      <c r="AH294">
        <v>0</v>
      </c>
      <c r="AI294" t="s">
        <v>83</v>
      </c>
    </row>
    <row r="295" spans="1:35" hidden="1" x14ac:dyDescent="0.25">
      <c r="A295">
        <v>5</v>
      </c>
      <c r="B295">
        <v>502</v>
      </c>
      <c r="C295">
        <v>12</v>
      </c>
      <c r="D295">
        <v>368</v>
      </c>
      <c r="E295">
        <v>2</v>
      </c>
      <c r="F295">
        <v>1087</v>
      </c>
      <c r="G295" t="s">
        <v>1221</v>
      </c>
      <c r="H295">
        <v>250000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500</v>
      </c>
      <c r="Y295" t="s">
        <v>79</v>
      </c>
      <c r="Z295" s="7">
        <v>44927</v>
      </c>
      <c r="AA295" s="7">
        <v>44985</v>
      </c>
      <c r="AB295" s="7">
        <v>45012</v>
      </c>
      <c r="AC295">
        <v>250000</v>
      </c>
      <c r="AD295">
        <v>0</v>
      </c>
      <c r="AE295">
        <v>250000</v>
      </c>
      <c r="AF295">
        <v>0</v>
      </c>
      <c r="AG295">
        <v>0</v>
      </c>
      <c r="AH295">
        <v>0</v>
      </c>
      <c r="AI295" t="s">
        <v>83</v>
      </c>
    </row>
    <row r="296" spans="1:35" hidden="1" x14ac:dyDescent="0.25">
      <c r="A296">
        <v>5</v>
      </c>
      <c r="B296">
        <v>502</v>
      </c>
      <c r="C296">
        <v>12</v>
      </c>
      <c r="D296">
        <v>368</v>
      </c>
      <c r="E296">
        <v>2</v>
      </c>
      <c r="F296">
        <v>1089</v>
      </c>
      <c r="G296" t="s">
        <v>1208</v>
      </c>
      <c r="H296">
        <v>19000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500</v>
      </c>
      <c r="Y296" t="s">
        <v>79</v>
      </c>
      <c r="Z296" s="7">
        <v>44927</v>
      </c>
      <c r="AA296" s="7">
        <v>44985</v>
      </c>
      <c r="AB296" s="7">
        <v>45012</v>
      </c>
      <c r="AC296">
        <v>19000</v>
      </c>
      <c r="AD296">
        <v>0</v>
      </c>
      <c r="AE296">
        <v>19000</v>
      </c>
      <c r="AF296">
        <v>0</v>
      </c>
      <c r="AG296">
        <v>0</v>
      </c>
      <c r="AH296">
        <v>0</v>
      </c>
      <c r="AI296" t="s">
        <v>83</v>
      </c>
    </row>
    <row r="297" spans="1:35" hidden="1" x14ac:dyDescent="0.25">
      <c r="A297">
        <v>5</v>
      </c>
      <c r="B297">
        <v>502</v>
      </c>
      <c r="C297">
        <v>12</v>
      </c>
      <c r="D297">
        <v>368</v>
      </c>
      <c r="E297">
        <v>2</v>
      </c>
      <c r="F297">
        <v>1089</v>
      </c>
      <c r="G297" t="s">
        <v>1210</v>
      </c>
      <c r="H297">
        <v>20000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12250</v>
      </c>
      <c r="O297">
        <v>12250</v>
      </c>
      <c r="P297">
        <v>12250</v>
      </c>
      <c r="Q297">
        <v>0</v>
      </c>
      <c r="R297">
        <v>0</v>
      </c>
      <c r="S297">
        <v>20000</v>
      </c>
      <c r="T297">
        <v>0</v>
      </c>
      <c r="U297">
        <v>0</v>
      </c>
      <c r="V297">
        <v>0</v>
      </c>
      <c r="W297">
        <v>0</v>
      </c>
      <c r="X297">
        <v>500</v>
      </c>
      <c r="Y297" t="s">
        <v>79</v>
      </c>
      <c r="Z297" s="7">
        <v>44927</v>
      </c>
      <c r="AA297" s="7">
        <v>44985</v>
      </c>
      <c r="AB297" s="7">
        <v>45012</v>
      </c>
      <c r="AC297">
        <v>20000</v>
      </c>
      <c r="AD297">
        <v>0</v>
      </c>
      <c r="AE297">
        <v>7750</v>
      </c>
      <c r="AF297">
        <v>0</v>
      </c>
      <c r="AG297">
        <v>0</v>
      </c>
      <c r="AH297">
        <v>0</v>
      </c>
      <c r="AI297" t="s">
        <v>83</v>
      </c>
    </row>
    <row r="298" spans="1:35" hidden="1" x14ac:dyDescent="0.25">
      <c r="A298">
        <v>5</v>
      </c>
      <c r="B298">
        <v>502</v>
      </c>
      <c r="C298">
        <v>12</v>
      </c>
      <c r="D298">
        <v>368</v>
      </c>
      <c r="E298">
        <v>2</v>
      </c>
      <c r="F298">
        <v>1090</v>
      </c>
      <c r="G298" t="s">
        <v>1208</v>
      </c>
      <c r="H298">
        <v>19000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500</v>
      </c>
      <c r="Y298" t="s">
        <v>79</v>
      </c>
      <c r="Z298" s="7">
        <v>44927</v>
      </c>
      <c r="AA298" s="7">
        <v>44985</v>
      </c>
      <c r="AB298" s="7">
        <v>45012</v>
      </c>
      <c r="AC298">
        <v>19000</v>
      </c>
      <c r="AD298">
        <v>0</v>
      </c>
      <c r="AE298">
        <v>19000</v>
      </c>
      <c r="AF298">
        <v>0</v>
      </c>
      <c r="AG298">
        <v>0</v>
      </c>
      <c r="AH298">
        <v>0</v>
      </c>
      <c r="AI298" t="s">
        <v>83</v>
      </c>
    </row>
    <row r="299" spans="1:35" hidden="1" x14ac:dyDescent="0.25">
      <c r="A299">
        <v>5</v>
      </c>
      <c r="B299">
        <v>502</v>
      </c>
      <c r="C299">
        <v>12</v>
      </c>
      <c r="D299">
        <v>368</v>
      </c>
      <c r="E299">
        <v>2</v>
      </c>
      <c r="F299">
        <v>1090</v>
      </c>
      <c r="G299" t="s">
        <v>1210</v>
      </c>
      <c r="H299">
        <v>20000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500</v>
      </c>
      <c r="Y299" t="s">
        <v>79</v>
      </c>
      <c r="Z299" s="7">
        <v>44927</v>
      </c>
      <c r="AA299" s="7">
        <v>44985</v>
      </c>
      <c r="AB299" s="7">
        <v>45012</v>
      </c>
      <c r="AC299">
        <v>20000</v>
      </c>
      <c r="AD299">
        <v>0</v>
      </c>
      <c r="AE299">
        <v>20000</v>
      </c>
      <c r="AF299">
        <v>0</v>
      </c>
      <c r="AG299">
        <v>0</v>
      </c>
      <c r="AH299">
        <v>0</v>
      </c>
      <c r="AI299" t="s">
        <v>83</v>
      </c>
    </row>
    <row r="300" spans="1:35" hidden="1" x14ac:dyDescent="0.25">
      <c r="A300">
        <v>5</v>
      </c>
      <c r="B300">
        <v>502</v>
      </c>
      <c r="C300">
        <v>12</v>
      </c>
      <c r="D300">
        <v>368</v>
      </c>
      <c r="E300">
        <v>2</v>
      </c>
      <c r="F300">
        <v>1095</v>
      </c>
      <c r="G300" t="s">
        <v>1208</v>
      </c>
      <c r="H300">
        <v>19000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500</v>
      </c>
      <c r="Y300" t="s">
        <v>79</v>
      </c>
      <c r="Z300" s="7">
        <v>44927</v>
      </c>
      <c r="AA300" s="7">
        <v>44985</v>
      </c>
      <c r="AB300" s="7">
        <v>45012</v>
      </c>
      <c r="AC300">
        <v>19000</v>
      </c>
      <c r="AD300">
        <v>0</v>
      </c>
      <c r="AE300">
        <v>19000</v>
      </c>
      <c r="AF300">
        <v>0</v>
      </c>
      <c r="AG300">
        <v>0</v>
      </c>
      <c r="AH300">
        <v>0</v>
      </c>
      <c r="AI300" t="s">
        <v>83</v>
      </c>
    </row>
    <row r="301" spans="1:35" hidden="1" x14ac:dyDescent="0.25">
      <c r="A301">
        <v>5</v>
      </c>
      <c r="B301">
        <v>502</v>
      </c>
      <c r="C301">
        <v>12</v>
      </c>
      <c r="D301">
        <v>368</v>
      </c>
      <c r="E301">
        <v>2</v>
      </c>
      <c r="F301">
        <v>1095</v>
      </c>
      <c r="G301" t="s">
        <v>1210</v>
      </c>
      <c r="H301">
        <v>20000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500</v>
      </c>
      <c r="Y301" t="s">
        <v>79</v>
      </c>
      <c r="Z301" s="7">
        <v>44927</v>
      </c>
      <c r="AA301" s="7">
        <v>44985</v>
      </c>
      <c r="AB301" s="7">
        <v>45012</v>
      </c>
      <c r="AC301">
        <v>20000</v>
      </c>
      <c r="AD301">
        <v>0</v>
      </c>
      <c r="AE301">
        <v>20000</v>
      </c>
      <c r="AF301">
        <v>0</v>
      </c>
      <c r="AG301">
        <v>0</v>
      </c>
      <c r="AH301">
        <v>0</v>
      </c>
      <c r="AI301" t="s">
        <v>83</v>
      </c>
    </row>
    <row r="302" spans="1:35" hidden="1" x14ac:dyDescent="0.25">
      <c r="A302">
        <v>5</v>
      </c>
      <c r="B302">
        <v>502</v>
      </c>
      <c r="C302">
        <v>12</v>
      </c>
      <c r="D302">
        <v>368</v>
      </c>
      <c r="E302">
        <v>2</v>
      </c>
      <c r="F302">
        <v>2131</v>
      </c>
      <c r="G302" t="s">
        <v>1223</v>
      </c>
      <c r="H302">
        <v>0</v>
      </c>
      <c r="I302">
        <v>0</v>
      </c>
      <c r="J302">
        <v>0</v>
      </c>
      <c r="K302">
        <v>250000</v>
      </c>
      <c r="L302">
        <v>0</v>
      </c>
      <c r="M302">
        <v>0</v>
      </c>
      <c r="N302">
        <v>2989.81</v>
      </c>
      <c r="O302">
        <v>2989.81</v>
      </c>
      <c r="P302">
        <v>2989.81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500</v>
      </c>
      <c r="Y302" t="s">
        <v>79</v>
      </c>
      <c r="Z302" s="7">
        <v>44927</v>
      </c>
      <c r="AA302" s="7">
        <v>44985</v>
      </c>
      <c r="AB302" s="7">
        <v>45012</v>
      </c>
      <c r="AC302">
        <v>250000</v>
      </c>
      <c r="AD302">
        <v>250000</v>
      </c>
      <c r="AE302">
        <v>247010.19</v>
      </c>
      <c r="AF302">
        <v>0</v>
      </c>
      <c r="AG302">
        <v>0</v>
      </c>
      <c r="AH302">
        <v>0</v>
      </c>
      <c r="AI302" t="s">
        <v>83</v>
      </c>
    </row>
    <row r="303" spans="1:35" hidden="1" x14ac:dyDescent="0.25">
      <c r="A303">
        <v>5</v>
      </c>
      <c r="B303">
        <v>502</v>
      </c>
      <c r="C303">
        <v>12</v>
      </c>
      <c r="D303">
        <v>782</v>
      </c>
      <c r="E303">
        <v>2</v>
      </c>
      <c r="F303">
        <v>25</v>
      </c>
      <c r="G303" t="s">
        <v>1216</v>
      </c>
      <c r="H303">
        <v>24000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501</v>
      </c>
      <c r="Y303" t="s">
        <v>79</v>
      </c>
      <c r="Z303" s="7">
        <v>44927</v>
      </c>
      <c r="AA303" s="7">
        <v>44985</v>
      </c>
      <c r="AB303" s="7">
        <v>45012</v>
      </c>
      <c r="AC303">
        <v>24000</v>
      </c>
      <c r="AD303">
        <v>0</v>
      </c>
      <c r="AE303">
        <v>24000</v>
      </c>
      <c r="AF303">
        <v>0</v>
      </c>
      <c r="AG303">
        <v>0</v>
      </c>
      <c r="AH303">
        <v>0</v>
      </c>
      <c r="AI303" t="s">
        <v>83</v>
      </c>
    </row>
    <row r="304" spans="1:35" hidden="1" x14ac:dyDescent="0.25">
      <c r="A304">
        <v>5</v>
      </c>
      <c r="B304">
        <v>502</v>
      </c>
      <c r="C304">
        <v>12</v>
      </c>
      <c r="D304">
        <v>782</v>
      </c>
      <c r="E304">
        <v>2</v>
      </c>
      <c r="F304">
        <v>1011</v>
      </c>
      <c r="G304" t="s">
        <v>1215</v>
      </c>
      <c r="H304">
        <v>462000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500</v>
      </c>
      <c r="Y304" t="s">
        <v>79</v>
      </c>
      <c r="Z304" s="7">
        <v>44927</v>
      </c>
      <c r="AA304" s="7">
        <v>44985</v>
      </c>
      <c r="AB304" s="7">
        <v>45012</v>
      </c>
      <c r="AC304">
        <v>462000</v>
      </c>
      <c r="AD304">
        <v>0</v>
      </c>
      <c r="AE304">
        <v>462000</v>
      </c>
      <c r="AF304">
        <v>0</v>
      </c>
      <c r="AG304">
        <v>0</v>
      </c>
      <c r="AH304">
        <v>0</v>
      </c>
      <c r="AI304" t="s">
        <v>83</v>
      </c>
    </row>
    <row r="305" spans="1:35" hidden="1" x14ac:dyDescent="0.25">
      <c r="A305">
        <v>5</v>
      </c>
      <c r="B305">
        <v>502</v>
      </c>
      <c r="C305">
        <v>12</v>
      </c>
      <c r="D305">
        <v>782</v>
      </c>
      <c r="E305">
        <v>2</v>
      </c>
      <c r="F305">
        <v>1011</v>
      </c>
      <c r="G305" t="s">
        <v>1215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540</v>
      </c>
      <c r="Y305" t="s">
        <v>79</v>
      </c>
      <c r="Z305" s="7">
        <v>44927</v>
      </c>
      <c r="AA305" s="7">
        <v>44985</v>
      </c>
      <c r="AB305" s="7">
        <v>45012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83</v>
      </c>
    </row>
    <row r="306" spans="1:35" hidden="1" x14ac:dyDescent="0.25">
      <c r="A306">
        <v>5</v>
      </c>
      <c r="B306">
        <v>502</v>
      </c>
      <c r="C306">
        <v>12</v>
      </c>
      <c r="D306">
        <v>782</v>
      </c>
      <c r="E306">
        <v>2</v>
      </c>
      <c r="F306">
        <v>1011</v>
      </c>
      <c r="G306" t="s">
        <v>1215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550</v>
      </c>
      <c r="Y306" t="s">
        <v>79</v>
      </c>
      <c r="Z306" s="7">
        <v>44927</v>
      </c>
      <c r="AA306" s="7">
        <v>44985</v>
      </c>
      <c r="AB306" s="7">
        <v>45012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83</v>
      </c>
    </row>
    <row r="307" spans="1:35" hidden="1" x14ac:dyDescent="0.25">
      <c r="A307">
        <v>5</v>
      </c>
      <c r="B307">
        <v>502</v>
      </c>
      <c r="C307">
        <v>12</v>
      </c>
      <c r="D307">
        <v>782</v>
      </c>
      <c r="E307">
        <v>2</v>
      </c>
      <c r="F307">
        <v>2035</v>
      </c>
      <c r="G307" t="s">
        <v>1200</v>
      </c>
      <c r="H307">
        <v>1000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500</v>
      </c>
      <c r="Y307" t="s">
        <v>79</v>
      </c>
      <c r="Z307" s="7">
        <v>44927</v>
      </c>
      <c r="AA307" s="7">
        <v>44985</v>
      </c>
      <c r="AB307" s="7">
        <v>45012</v>
      </c>
      <c r="AC307">
        <v>1000</v>
      </c>
      <c r="AD307">
        <v>0</v>
      </c>
      <c r="AE307">
        <v>1000</v>
      </c>
      <c r="AF307">
        <v>0</v>
      </c>
      <c r="AG307">
        <v>0</v>
      </c>
      <c r="AH307">
        <v>0</v>
      </c>
      <c r="AI307" t="s">
        <v>83</v>
      </c>
    </row>
    <row r="308" spans="1:35" hidden="1" x14ac:dyDescent="0.25">
      <c r="A308">
        <v>5</v>
      </c>
      <c r="B308">
        <v>502</v>
      </c>
      <c r="C308">
        <v>12</v>
      </c>
      <c r="D308">
        <v>782</v>
      </c>
      <c r="E308">
        <v>2</v>
      </c>
      <c r="F308">
        <v>2035</v>
      </c>
      <c r="G308" t="s">
        <v>1201</v>
      </c>
      <c r="H308">
        <v>415000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71499.149999999994</v>
      </c>
      <c r="O308">
        <v>71499.149999999994</v>
      </c>
      <c r="P308">
        <v>71499.149999999994</v>
      </c>
      <c r="Q308">
        <v>0</v>
      </c>
      <c r="R308">
        <v>0</v>
      </c>
      <c r="S308">
        <v>415000</v>
      </c>
      <c r="T308">
        <v>0</v>
      </c>
      <c r="U308">
        <v>0</v>
      </c>
      <c r="V308">
        <v>0</v>
      </c>
      <c r="W308">
        <v>0</v>
      </c>
      <c r="X308">
        <v>500</v>
      </c>
      <c r="Y308" t="s">
        <v>79</v>
      </c>
      <c r="Z308" s="7">
        <v>44927</v>
      </c>
      <c r="AA308" s="7">
        <v>44985</v>
      </c>
      <c r="AB308" s="7">
        <v>45012</v>
      </c>
      <c r="AC308">
        <v>415000</v>
      </c>
      <c r="AD308">
        <v>0</v>
      </c>
      <c r="AE308">
        <v>343500.85</v>
      </c>
      <c r="AF308">
        <v>0</v>
      </c>
      <c r="AG308">
        <v>0</v>
      </c>
      <c r="AH308">
        <v>0</v>
      </c>
      <c r="AI308" t="s">
        <v>83</v>
      </c>
    </row>
    <row r="309" spans="1:35" hidden="1" x14ac:dyDescent="0.25">
      <c r="A309">
        <v>5</v>
      </c>
      <c r="B309">
        <v>502</v>
      </c>
      <c r="C309">
        <v>12</v>
      </c>
      <c r="D309">
        <v>782</v>
      </c>
      <c r="E309">
        <v>2</v>
      </c>
      <c r="F309">
        <v>2035</v>
      </c>
      <c r="G309" t="s">
        <v>1203</v>
      </c>
      <c r="H309">
        <v>10000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434.38</v>
      </c>
      <c r="O309">
        <v>434.38</v>
      </c>
      <c r="P309">
        <v>434.38</v>
      </c>
      <c r="Q309">
        <v>0</v>
      </c>
      <c r="R309">
        <v>0</v>
      </c>
      <c r="S309">
        <v>10000</v>
      </c>
      <c r="T309">
        <v>0</v>
      </c>
      <c r="U309">
        <v>0</v>
      </c>
      <c r="V309">
        <v>0</v>
      </c>
      <c r="W309">
        <v>0</v>
      </c>
      <c r="X309">
        <v>500</v>
      </c>
      <c r="Y309" t="s">
        <v>79</v>
      </c>
      <c r="Z309" s="7">
        <v>44927</v>
      </c>
      <c r="AA309" s="7">
        <v>44985</v>
      </c>
      <c r="AB309" s="7">
        <v>45012</v>
      </c>
      <c r="AC309">
        <v>10000</v>
      </c>
      <c r="AD309">
        <v>0</v>
      </c>
      <c r="AE309">
        <v>9565.6200000000008</v>
      </c>
      <c r="AF309">
        <v>0</v>
      </c>
      <c r="AG309">
        <v>0</v>
      </c>
      <c r="AH309">
        <v>0</v>
      </c>
      <c r="AI309" t="s">
        <v>83</v>
      </c>
    </row>
    <row r="310" spans="1:35" hidden="1" x14ac:dyDescent="0.25">
      <c r="A310">
        <v>5</v>
      </c>
      <c r="B310">
        <v>502</v>
      </c>
      <c r="C310">
        <v>12</v>
      </c>
      <c r="D310">
        <v>782</v>
      </c>
      <c r="E310">
        <v>2</v>
      </c>
      <c r="F310">
        <v>2035</v>
      </c>
      <c r="G310" t="s">
        <v>1204</v>
      </c>
      <c r="H310">
        <v>1000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500</v>
      </c>
      <c r="Y310" t="s">
        <v>79</v>
      </c>
      <c r="Z310" s="7">
        <v>44927</v>
      </c>
      <c r="AA310" s="7">
        <v>44985</v>
      </c>
      <c r="AB310" s="7">
        <v>45012</v>
      </c>
      <c r="AC310">
        <v>1000</v>
      </c>
      <c r="AD310">
        <v>0</v>
      </c>
      <c r="AE310">
        <v>1000</v>
      </c>
      <c r="AF310">
        <v>0</v>
      </c>
      <c r="AG310">
        <v>0</v>
      </c>
      <c r="AH310">
        <v>0</v>
      </c>
      <c r="AI310" t="s">
        <v>83</v>
      </c>
    </row>
    <row r="311" spans="1:35" hidden="1" x14ac:dyDescent="0.25">
      <c r="A311">
        <v>5</v>
      </c>
      <c r="B311">
        <v>502</v>
      </c>
      <c r="C311">
        <v>12</v>
      </c>
      <c r="D311">
        <v>782</v>
      </c>
      <c r="E311">
        <v>2</v>
      </c>
      <c r="F311">
        <v>2035</v>
      </c>
      <c r="G311" t="s">
        <v>1205</v>
      </c>
      <c r="H311">
        <v>90000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19745.61</v>
      </c>
      <c r="O311">
        <v>19745.61</v>
      </c>
      <c r="P311">
        <v>11754.3</v>
      </c>
      <c r="Q311">
        <v>0</v>
      </c>
      <c r="R311">
        <v>0</v>
      </c>
      <c r="S311">
        <v>90000</v>
      </c>
      <c r="T311">
        <v>0</v>
      </c>
      <c r="U311">
        <v>0</v>
      </c>
      <c r="V311">
        <v>0</v>
      </c>
      <c r="W311">
        <v>0</v>
      </c>
      <c r="X311">
        <v>500</v>
      </c>
      <c r="Y311" t="s">
        <v>79</v>
      </c>
      <c r="Z311" s="7">
        <v>44927</v>
      </c>
      <c r="AA311" s="7">
        <v>44985</v>
      </c>
      <c r="AB311" s="7">
        <v>45012</v>
      </c>
      <c r="AC311">
        <v>90000</v>
      </c>
      <c r="AD311">
        <v>0</v>
      </c>
      <c r="AE311">
        <v>70254.39</v>
      </c>
      <c r="AF311">
        <v>0</v>
      </c>
      <c r="AG311">
        <v>7991.31</v>
      </c>
      <c r="AH311">
        <v>7991.31</v>
      </c>
      <c r="AI311" t="s">
        <v>83</v>
      </c>
    </row>
    <row r="312" spans="1:35" hidden="1" x14ac:dyDescent="0.25">
      <c r="A312">
        <v>5</v>
      </c>
      <c r="B312">
        <v>502</v>
      </c>
      <c r="C312">
        <v>12</v>
      </c>
      <c r="D312">
        <v>782</v>
      </c>
      <c r="E312">
        <v>2</v>
      </c>
      <c r="F312">
        <v>2035</v>
      </c>
      <c r="G312" t="s">
        <v>1206</v>
      </c>
      <c r="H312">
        <v>2000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500</v>
      </c>
      <c r="Y312" t="s">
        <v>79</v>
      </c>
      <c r="Z312" s="7">
        <v>44927</v>
      </c>
      <c r="AA312" s="7">
        <v>44985</v>
      </c>
      <c r="AB312" s="7">
        <v>45012</v>
      </c>
      <c r="AC312">
        <v>2000</v>
      </c>
      <c r="AD312">
        <v>0</v>
      </c>
      <c r="AE312">
        <v>2000</v>
      </c>
      <c r="AF312">
        <v>0</v>
      </c>
      <c r="AG312">
        <v>0</v>
      </c>
      <c r="AH312">
        <v>0</v>
      </c>
      <c r="AI312" t="s">
        <v>83</v>
      </c>
    </row>
    <row r="313" spans="1:35" hidden="1" x14ac:dyDescent="0.25">
      <c r="A313">
        <v>5</v>
      </c>
      <c r="B313">
        <v>502</v>
      </c>
      <c r="C313">
        <v>12</v>
      </c>
      <c r="D313">
        <v>782</v>
      </c>
      <c r="E313">
        <v>2</v>
      </c>
      <c r="F313">
        <v>2035</v>
      </c>
      <c r="G313" t="s">
        <v>1208</v>
      </c>
      <c r="H313">
        <v>300000</v>
      </c>
      <c r="I313">
        <v>0</v>
      </c>
      <c r="J313">
        <v>0</v>
      </c>
      <c r="K313">
        <v>0</v>
      </c>
      <c r="L313">
        <v>0</v>
      </c>
      <c r="M313">
        <v>25000</v>
      </c>
      <c r="N313">
        <v>123703.2</v>
      </c>
      <c r="O313">
        <v>24232.84</v>
      </c>
      <c r="P313">
        <v>24232.84</v>
      </c>
      <c r="Q313">
        <v>0</v>
      </c>
      <c r="R313">
        <v>0</v>
      </c>
      <c r="S313">
        <v>600000</v>
      </c>
      <c r="T313">
        <v>0</v>
      </c>
      <c r="U313">
        <v>0</v>
      </c>
      <c r="V313">
        <v>0</v>
      </c>
      <c r="W313">
        <v>0</v>
      </c>
      <c r="X313">
        <v>500</v>
      </c>
      <c r="Y313" t="s">
        <v>79</v>
      </c>
      <c r="Z313" s="7">
        <v>44927</v>
      </c>
      <c r="AA313" s="7">
        <v>44985</v>
      </c>
      <c r="AB313" s="7">
        <v>45012</v>
      </c>
      <c r="AC313">
        <v>275000</v>
      </c>
      <c r="AD313">
        <v>-25000</v>
      </c>
      <c r="AE313">
        <v>151296.79999999999</v>
      </c>
      <c r="AF313">
        <v>99470.36</v>
      </c>
      <c r="AG313">
        <v>99470.36</v>
      </c>
      <c r="AH313">
        <v>0</v>
      </c>
      <c r="AI313" t="s">
        <v>83</v>
      </c>
    </row>
    <row r="314" spans="1:35" hidden="1" x14ac:dyDescent="0.25">
      <c r="A314">
        <v>5</v>
      </c>
      <c r="B314">
        <v>502</v>
      </c>
      <c r="C314">
        <v>12</v>
      </c>
      <c r="D314">
        <v>782</v>
      </c>
      <c r="E314">
        <v>2</v>
      </c>
      <c r="F314">
        <v>2035</v>
      </c>
      <c r="G314" t="s">
        <v>1208</v>
      </c>
      <c r="H314">
        <v>150000</v>
      </c>
      <c r="I314">
        <v>0</v>
      </c>
      <c r="J314">
        <v>0</v>
      </c>
      <c r="K314">
        <v>0</v>
      </c>
      <c r="L314">
        <v>0</v>
      </c>
      <c r="M314">
        <v>7000</v>
      </c>
      <c r="N314">
        <v>362.2</v>
      </c>
      <c r="O314">
        <v>362.2</v>
      </c>
      <c r="P314">
        <v>362.2</v>
      </c>
      <c r="Q314">
        <v>0</v>
      </c>
      <c r="R314">
        <v>0</v>
      </c>
      <c r="S314">
        <v>150000</v>
      </c>
      <c r="T314">
        <v>0</v>
      </c>
      <c r="U314">
        <v>0</v>
      </c>
      <c r="V314">
        <v>0</v>
      </c>
      <c r="W314">
        <v>0</v>
      </c>
      <c r="X314">
        <v>550</v>
      </c>
      <c r="Y314" t="s">
        <v>79</v>
      </c>
      <c r="Z314" s="7">
        <v>44927</v>
      </c>
      <c r="AA314" s="7">
        <v>44985</v>
      </c>
      <c r="AB314" s="7">
        <v>45012</v>
      </c>
      <c r="AC314">
        <v>143000</v>
      </c>
      <c r="AD314">
        <v>-7000</v>
      </c>
      <c r="AE314">
        <v>142637.79999999999</v>
      </c>
      <c r="AF314">
        <v>0</v>
      </c>
      <c r="AG314">
        <v>0</v>
      </c>
      <c r="AH314">
        <v>0</v>
      </c>
      <c r="AI314" t="s">
        <v>83</v>
      </c>
    </row>
    <row r="315" spans="1:35" hidden="1" x14ac:dyDescent="0.25">
      <c r="A315">
        <v>5</v>
      </c>
      <c r="B315">
        <v>502</v>
      </c>
      <c r="C315">
        <v>12</v>
      </c>
      <c r="D315">
        <v>782</v>
      </c>
      <c r="E315">
        <v>2</v>
      </c>
      <c r="F315">
        <v>2035</v>
      </c>
      <c r="G315" t="s">
        <v>1208</v>
      </c>
      <c r="H315">
        <v>107000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571</v>
      </c>
      <c r="Y315" t="s">
        <v>79</v>
      </c>
      <c r="Z315" s="7">
        <v>44927</v>
      </c>
      <c r="AA315" s="7">
        <v>44985</v>
      </c>
      <c r="AB315" s="7">
        <v>45012</v>
      </c>
      <c r="AC315">
        <v>107000</v>
      </c>
      <c r="AD315">
        <v>0</v>
      </c>
      <c r="AE315">
        <v>107000</v>
      </c>
      <c r="AF315">
        <v>0</v>
      </c>
      <c r="AG315">
        <v>0</v>
      </c>
      <c r="AH315">
        <v>0</v>
      </c>
      <c r="AI315" t="s">
        <v>83</v>
      </c>
    </row>
    <row r="316" spans="1:35" hidden="1" x14ac:dyDescent="0.25">
      <c r="A316">
        <v>5</v>
      </c>
      <c r="B316">
        <v>502</v>
      </c>
      <c r="C316">
        <v>12</v>
      </c>
      <c r="D316">
        <v>782</v>
      </c>
      <c r="E316">
        <v>2</v>
      </c>
      <c r="F316">
        <v>2035</v>
      </c>
      <c r="G316" t="s">
        <v>1209</v>
      </c>
      <c r="H316">
        <v>500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350</v>
      </c>
      <c r="O316">
        <v>52.5</v>
      </c>
      <c r="P316">
        <v>52.5</v>
      </c>
      <c r="Q316">
        <v>0</v>
      </c>
      <c r="R316">
        <v>0</v>
      </c>
      <c r="S316">
        <v>500</v>
      </c>
      <c r="T316">
        <v>0</v>
      </c>
      <c r="U316">
        <v>0</v>
      </c>
      <c r="V316">
        <v>0</v>
      </c>
      <c r="W316">
        <v>0</v>
      </c>
      <c r="X316">
        <v>500</v>
      </c>
      <c r="Y316" t="s">
        <v>79</v>
      </c>
      <c r="Z316" s="7">
        <v>44927</v>
      </c>
      <c r="AA316" s="7">
        <v>44985</v>
      </c>
      <c r="AB316" s="7">
        <v>45012</v>
      </c>
      <c r="AC316">
        <v>500</v>
      </c>
      <c r="AD316">
        <v>0</v>
      </c>
      <c r="AE316">
        <v>150</v>
      </c>
      <c r="AF316">
        <v>297.5</v>
      </c>
      <c r="AG316">
        <v>297.5</v>
      </c>
      <c r="AH316">
        <v>0</v>
      </c>
      <c r="AI316" t="s">
        <v>83</v>
      </c>
    </row>
    <row r="317" spans="1:35" hidden="1" x14ac:dyDescent="0.25">
      <c r="A317">
        <v>5</v>
      </c>
      <c r="B317">
        <v>502</v>
      </c>
      <c r="C317">
        <v>12</v>
      </c>
      <c r="D317">
        <v>782</v>
      </c>
      <c r="E317">
        <v>2</v>
      </c>
      <c r="F317">
        <v>2035</v>
      </c>
      <c r="G317" t="s">
        <v>1210</v>
      </c>
      <c r="H317">
        <v>165000</v>
      </c>
      <c r="I317">
        <v>0</v>
      </c>
      <c r="J317">
        <v>25000</v>
      </c>
      <c r="K317">
        <v>0</v>
      </c>
      <c r="L317">
        <v>0</v>
      </c>
      <c r="M317">
        <v>0</v>
      </c>
      <c r="N317">
        <v>189431.9</v>
      </c>
      <c r="O317">
        <v>10937.87</v>
      </c>
      <c r="P317">
        <v>10937.87</v>
      </c>
      <c r="Q317">
        <v>0</v>
      </c>
      <c r="R317">
        <v>0</v>
      </c>
      <c r="S317">
        <v>330000</v>
      </c>
      <c r="T317">
        <v>0</v>
      </c>
      <c r="U317">
        <v>0</v>
      </c>
      <c r="V317">
        <v>0</v>
      </c>
      <c r="W317">
        <v>0</v>
      </c>
      <c r="X317">
        <v>500</v>
      </c>
      <c r="Y317" t="s">
        <v>79</v>
      </c>
      <c r="Z317" s="7">
        <v>44927</v>
      </c>
      <c r="AA317" s="7">
        <v>44985</v>
      </c>
      <c r="AB317" s="7">
        <v>45012</v>
      </c>
      <c r="AC317">
        <v>190000</v>
      </c>
      <c r="AD317">
        <v>25000</v>
      </c>
      <c r="AE317">
        <v>568.1</v>
      </c>
      <c r="AF317">
        <v>178494.03</v>
      </c>
      <c r="AG317">
        <v>178494.03</v>
      </c>
      <c r="AH317">
        <v>0</v>
      </c>
      <c r="AI317" t="s">
        <v>83</v>
      </c>
    </row>
    <row r="318" spans="1:35" hidden="1" x14ac:dyDescent="0.25">
      <c r="A318">
        <v>5</v>
      </c>
      <c r="B318">
        <v>502</v>
      </c>
      <c r="C318">
        <v>12</v>
      </c>
      <c r="D318">
        <v>782</v>
      </c>
      <c r="E318">
        <v>2</v>
      </c>
      <c r="F318">
        <v>2035</v>
      </c>
      <c r="G318" t="s">
        <v>1210</v>
      </c>
      <c r="H318">
        <v>160000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91035</v>
      </c>
      <c r="O318">
        <v>0</v>
      </c>
      <c r="P318">
        <v>0</v>
      </c>
      <c r="Q318">
        <v>0</v>
      </c>
      <c r="R318">
        <v>0</v>
      </c>
      <c r="S318">
        <v>160000</v>
      </c>
      <c r="T318">
        <v>0</v>
      </c>
      <c r="U318">
        <v>0</v>
      </c>
      <c r="V318">
        <v>0</v>
      </c>
      <c r="W318">
        <v>0</v>
      </c>
      <c r="X318">
        <v>550</v>
      </c>
      <c r="Y318" t="s">
        <v>79</v>
      </c>
      <c r="Z318" s="7">
        <v>44927</v>
      </c>
      <c r="AA318" s="7">
        <v>44985</v>
      </c>
      <c r="AB318" s="7">
        <v>45012</v>
      </c>
      <c r="AC318">
        <v>160000</v>
      </c>
      <c r="AD318">
        <v>0</v>
      </c>
      <c r="AE318">
        <v>68965</v>
      </c>
      <c r="AF318">
        <v>91035</v>
      </c>
      <c r="AG318">
        <v>91035</v>
      </c>
      <c r="AH318">
        <v>0</v>
      </c>
      <c r="AI318" t="s">
        <v>83</v>
      </c>
    </row>
    <row r="319" spans="1:35" hidden="1" x14ac:dyDescent="0.25">
      <c r="A319">
        <v>5</v>
      </c>
      <c r="B319">
        <v>502</v>
      </c>
      <c r="C319">
        <v>12</v>
      </c>
      <c r="D319">
        <v>782</v>
      </c>
      <c r="E319">
        <v>2</v>
      </c>
      <c r="F319">
        <v>2035</v>
      </c>
      <c r="G319" t="s">
        <v>1210</v>
      </c>
      <c r="H319">
        <v>49000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553</v>
      </c>
      <c r="Y319" t="s">
        <v>79</v>
      </c>
      <c r="Z319" s="7">
        <v>44927</v>
      </c>
      <c r="AA319" s="7">
        <v>44985</v>
      </c>
      <c r="AB319" s="7">
        <v>45012</v>
      </c>
      <c r="AC319">
        <v>49000</v>
      </c>
      <c r="AD319">
        <v>0</v>
      </c>
      <c r="AE319">
        <v>49000</v>
      </c>
      <c r="AF319">
        <v>0</v>
      </c>
      <c r="AG319">
        <v>0</v>
      </c>
      <c r="AH319">
        <v>0</v>
      </c>
      <c r="AI319" t="s">
        <v>83</v>
      </c>
    </row>
    <row r="320" spans="1:35" hidden="1" x14ac:dyDescent="0.25">
      <c r="A320">
        <v>5</v>
      </c>
      <c r="B320">
        <v>502</v>
      </c>
      <c r="C320">
        <v>12</v>
      </c>
      <c r="D320">
        <v>782</v>
      </c>
      <c r="E320">
        <v>2</v>
      </c>
      <c r="F320">
        <v>2035</v>
      </c>
      <c r="G320" t="s">
        <v>1210</v>
      </c>
      <c r="H320">
        <v>123000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80588.83</v>
      </c>
      <c r="O320">
        <v>0</v>
      </c>
      <c r="P320">
        <v>0</v>
      </c>
      <c r="Q320">
        <v>0</v>
      </c>
      <c r="R320">
        <v>0</v>
      </c>
      <c r="S320">
        <v>123000</v>
      </c>
      <c r="T320">
        <v>0</v>
      </c>
      <c r="U320">
        <v>0</v>
      </c>
      <c r="V320">
        <v>0</v>
      </c>
      <c r="W320">
        <v>0</v>
      </c>
      <c r="X320">
        <v>571</v>
      </c>
      <c r="Y320" t="s">
        <v>79</v>
      </c>
      <c r="Z320" s="7">
        <v>44927</v>
      </c>
      <c r="AA320" s="7">
        <v>44985</v>
      </c>
      <c r="AB320" s="7">
        <v>45012</v>
      </c>
      <c r="AC320">
        <v>123000</v>
      </c>
      <c r="AD320">
        <v>0</v>
      </c>
      <c r="AE320">
        <v>42411.17</v>
      </c>
      <c r="AF320">
        <v>80588.83</v>
      </c>
      <c r="AG320">
        <v>80588.83</v>
      </c>
      <c r="AH320">
        <v>0</v>
      </c>
      <c r="AI320" t="s">
        <v>83</v>
      </c>
    </row>
    <row r="321" spans="1:35" hidden="1" x14ac:dyDescent="0.25">
      <c r="A321">
        <v>5</v>
      </c>
      <c r="B321">
        <v>502</v>
      </c>
      <c r="C321">
        <v>12</v>
      </c>
      <c r="D321">
        <v>782</v>
      </c>
      <c r="E321">
        <v>2</v>
      </c>
      <c r="F321">
        <v>2035</v>
      </c>
      <c r="G321" t="s">
        <v>1212</v>
      </c>
      <c r="H321">
        <v>45000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5431.92</v>
      </c>
      <c r="O321">
        <v>5431.92</v>
      </c>
      <c r="P321">
        <v>4938.1000000000004</v>
      </c>
      <c r="Q321">
        <v>0</v>
      </c>
      <c r="R321">
        <v>0</v>
      </c>
      <c r="S321">
        <v>45000</v>
      </c>
      <c r="T321">
        <v>0</v>
      </c>
      <c r="U321">
        <v>0</v>
      </c>
      <c r="V321">
        <v>0</v>
      </c>
      <c r="W321">
        <v>0</v>
      </c>
      <c r="X321">
        <v>500</v>
      </c>
      <c r="Y321" t="s">
        <v>79</v>
      </c>
      <c r="Z321" s="7">
        <v>44927</v>
      </c>
      <c r="AA321" s="7">
        <v>44985</v>
      </c>
      <c r="AB321" s="7">
        <v>45012</v>
      </c>
      <c r="AC321">
        <v>45000</v>
      </c>
      <c r="AD321">
        <v>0</v>
      </c>
      <c r="AE321">
        <v>39568.080000000002</v>
      </c>
      <c r="AF321">
        <v>0</v>
      </c>
      <c r="AG321">
        <v>493.82</v>
      </c>
      <c r="AH321">
        <v>493.82</v>
      </c>
      <c r="AI321" t="s">
        <v>83</v>
      </c>
    </row>
    <row r="322" spans="1:35" hidden="1" x14ac:dyDescent="0.25">
      <c r="A322">
        <v>5</v>
      </c>
      <c r="B322">
        <v>502</v>
      </c>
      <c r="C322">
        <v>12</v>
      </c>
      <c r="D322">
        <v>782</v>
      </c>
      <c r="E322">
        <v>2</v>
      </c>
      <c r="F322">
        <v>2035</v>
      </c>
      <c r="G322" t="s">
        <v>1213</v>
      </c>
      <c r="H322">
        <v>500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500</v>
      </c>
      <c r="Y322" t="s">
        <v>79</v>
      </c>
      <c r="Z322" s="7">
        <v>44927</v>
      </c>
      <c r="AA322" s="7">
        <v>44985</v>
      </c>
      <c r="AB322" s="7">
        <v>45012</v>
      </c>
      <c r="AC322">
        <v>500</v>
      </c>
      <c r="AD322">
        <v>0</v>
      </c>
      <c r="AE322">
        <v>500</v>
      </c>
      <c r="AF322">
        <v>0</v>
      </c>
      <c r="AG322">
        <v>0</v>
      </c>
      <c r="AH322">
        <v>0</v>
      </c>
      <c r="AI322" t="s">
        <v>83</v>
      </c>
    </row>
    <row r="323" spans="1:35" hidden="1" x14ac:dyDescent="0.25">
      <c r="A323">
        <v>5</v>
      </c>
      <c r="B323">
        <v>503</v>
      </c>
      <c r="C323">
        <v>13</v>
      </c>
      <c r="D323">
        <v>391</v>
      </c>
      <c r="E323">
        <v>3</v>
      </c>
      <c r="F323">
        <v>1098</v>
      </c>
      <c r="G323" t="s">
        <v>1208</v>
      </c>
      <c r="H323">
        <v>19000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501</v>
      </c>
      <c r="Y323" t="s">
        <v>79</v>
      </c>
      <c r="Z323" s="7">
        <v>44927</v>
      </c>
      <c r="AA323" s="7">
        <v>44985</v>
      </c>
      <c r="AB323" s="7">
        <v>45012</v>
      </c>
      <c r="AC323">
        <v>19000</v>
      </c>
      <c r="AD323">
        <v>0</v>
      </c>
      <c r="AE323">
        <v>19000</v>
      </c>
      <c r="AF323">
        <v>0</v>
      </c>
      <c r="AG323">
        <v>0</v>
      </c>
      <c r="AH323">
        <v>0</v>
      </c>
      <c r="AI323" t="s">
        <v>83</v>
      </c>
    </row>
    <row r="324" spans="1:35" hidden="1" x14ac:dyDescent="0.25">
      <c r="A324">
        <v>5</v>
      </c>
      <c r="B324">
        <v>503</v>
      </c>
      <c r="C324">
        <v>13</v>
      </c>
      <c r="D324">
        <v>391</v>
      </c>
      <c r="E324">
        <v>3</v>
      </c>
      <c r="F324">
        <v>1098</v>
      </c>
      <c r="G324" t="s">
        <v>1210</v>
      </c>
      <c r="H324">
        <v>20000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501</v>
      </c>
      <c r="Y324" t="s">
        <v>79</v>
      </c>
      <c r="Z324" s="7">
        <v>44927</v>
      </c>
      <c r="AA324" s="7">
        <v>44985</v>
      </c>
      <c r="AB324" s="7">
        <v>45012</v>
      </c>
      <c r="AC324">
        <v>20000</v>
      </c>
      <c r="AD324">
        <v>0</v>
      </c>
      <c r="AE324">
        <v>20000</v>
      </c>
      <c r="AF324">
        <v>0</v>
      </c>
      <c r="AG324">
        <v>0</v>
      </c>
      <c r="AH324">
        <v>0</v>
      </c>
      <c r="AI324" t="s">
        <v>83</v>
      </c>
    </row>
    <row r="325" spans="1:35" hidden="1" x14ac:dyDescent="0.25">
      <c r="A325">
        <v>5</v>
      </c>
      <c r="B325">
        <v>503</v>
      </c>
      <c r="C325">
        <v>13</v>
      </c>
      <c r="D325">
        <v>391</v>
      </c>
      <c r="E325">
        <v>3</v>
      </c>
      <c r="F325">
        <v>1099</v>
      </c>
      <c r="G325" t="s">
        <v>1208</v>
      </c>
      <c r="H325">
        <v>10000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501</v>
      </c>
      <c r="Y325" t="s">
        <v>79</v>
      </c>
      <c r="Z325" s="7">
        <v>44927</v>
      </c>
      <c r="AA325" s="7">
        <v>44985</v>
      </c>
      <c r="AB325" s="7">
        <v>45012</v>
      </c>
      <c r="AC325">
        <v>10000</v>
      </c>
      <c r="AD325">
        <v>0</v>
      </c>
      <c r="AE325">
        <v>10000</v>
      </c>
      <c r="AF325">
        <v>0</v>
      </c>
      <c r="AG325">
        <v>0</v>
      </c>
      <c r="AH325">
        <v>0</v>
      </c>
      <c r="AI325" t="s">
        <v>83</v>
      </c>
    </row>
    <row r="326" spans="1:35" hidden="1" x14ac:dyDescent="0.25">
      <c r="A326">
        <v>5</v>
      </c>
      <c r="B326">
        <v>503</v>
      </c>
      <c r="C326">
        <v>13</v>
      </c>
      <c r="D326">
        <v>391</v>
      </c>
      <c r="E326">
        <v>3</v>
      </c>
      <c r="F326">
        <v>1099</v>
      </c>
      <c r="G326" t="s">
        <v>1209</v>
      </c>
      <c r="H326">
        <v>1000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501</v>
      </c>
      <c r="Y326" t="s">
        <v>79</v>
      </c>
      <c r="Z326" s="7">
        <v>44927</v>
      </c>
      <c r="AA326" s="7">
        <v>44985</v>
      </c>
      <c r="AB326" s="7">
        <v>45012</v>
      </c>
      <c r="AC326">
        <v>1000</v>
      </c>
      <c r="AD326">
        <v>0</v>
      </c>
      <c r="AE326">
        <v>1000</v>
      </c>
      <c r="AF326">
        <v>0</v>
      </c>
      <c r="AG326">
        <v>0</v>
      </c>
      <c r="AH326">
        <v>0</v>
      </c>
      <c r="AI326" t="s">
        <v>83</v>
      </c>
    </row>
    <row r="327" spans="1:35" hidden="1" x14ac:dyDescent="0.25">
      <c r="A327">
        <v>5</v>
      </c>
      <c r="B327">
        <v>503</v>
      </c>
      <c r="C327">
        <v>13</v>
      </c>
      <c r="D327">
        <v>391</v>
      </c>
      <c r="E327">
        <v>3</v>
      </c>
      <c r="F327">
        <v>1099</v>
      </c>
      <c r="G327" t="s">
        <v>1210</v>
      </c>
      <c r="H327">
        <v>20000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501</v>
      </c>
      <c r="Y327" t="s">
        <v>79</v>
      </c>
      <c r="Z327" s="7">
        <v>44927</v>
      </c>
      <c r="AA327" s="7">
        <v>44985</v>
      </c>
      <c r="AB327" s="7">
        <v>45012</v>
      </c>
      <c r="AC327">
        <v>20000</v>
      </c>
      <c r="AD327">
        <v>0</v>
      </c>
      <c r="AE327">
        <v>20000</v>
      </c>
      <c r="AF327">
        <v>0</v>
      </c>
      <c r="AG327">
        <v>0</v>
      </c>
      <c r="AH327">
        <v>0</v>
      </c>
      <c r="AI327" t="s">
        <v>83</v>
      </c>
    </row>
    <row r="328" spans="1:35" hidden="1" x14ac:dyDescent="0.25">
      <c r="A328">
        <v>5</v>
      </c>
      <c r="B328">
        <v>503</v>
      </c>
      <c r="C328">
        <v>13</v>
      </c>
      <c r="D328">
        <v>391</v>
      </c>
      <c r="E328">
        <v>3</v>
      </c>
      <c r="F328">
        <v>1099</v>
      </c>
      <c r="G328" t="s">
        <v>1222</v>
      </c>
      <c r="H328">
        <v>30000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501</v>
      </c>
      <c r="Y328" t="s">
        <v>79</v>
      </c>
      <c r="Z328" s="7">
        <v>44927</v>
      </c>
      <c r="AA328" s="7">
        <v>44985</v>
      </c>
      <c r="AB328" s="7">
        <v>45012</v>
      </c>
      <c r="AC328">
        <v>30000</v>
      </c>
      <c r="AD328">
        <v>0</v>
      </c>
      <c r="AE328">
        <v>30000</v>
      </c>
      <c r="AF328">
        <v>0</v>
      </c>
      <c r="AG328">
        <v>0</v>
      </c>
      <c r="AH328">
        <v>0</v>
      </c>
      <c r="AI328" t="s">
        <v>83</v>
      </c>
    </row>
    <row r="329" spans="1:35" hidden="1" x14ac:dyDescent="0.25">
      <c r="A329">
        <v>5</v>
      </c>
      <c r="B329">
        <v>503</v>
      </c>
      <c r="C329">
        <v>13</v>
      </c>
      <c r="D329">
        <v>391</v>
      </c>
      <c r="E329">
        <v>3</v>
      </c>
      <c r="F329">
        <v>1099</v>
      </c>
      <c r="G329" t="s">
        <v>1215</v>
      </c>
      <c r="H329">
        <v>17000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501</v>
      </c>
      <c r="Y329" t="s">
        <v>79</v>
      </c>
      <c r="Z329" s="7">
        <v>44927</v>
      </c>
      <c r="AA329" s="7">
        <v>44985</v>
      </c>
      <c r="AB329" s="7">
        <v>45012</v>
      </c>
      <c r="AC329">
        <v>17000</v>
      </c>
      <c r="AD329">
        <v>0</v>
      </c>
      <c r="AE329">
        <v>17000</v>
      </c>
      <c r="AF329">
        <v>0</v>
      </c>
      <c r="AG329">
        <v>0</v>
      </c>
      <c r="AH329">
        <v>0</v>
      </c>
      <c r="AI329" t="s">
        <v>83</v>
      </c>
    </row>
    <row r="330" spans="1:35" hidden="1" x14ac:dyDescent="0.25">
      <c r="A330">
        <v>5</v>
      </c>
      <c r="B330">
        <v>503</v>
      </c>
      <c r="C330">
        <v>13</v>
      </c>
      <c r="D330">
        <v>392</v>
      </c>
      <c r="E330">
        <v>3</v>
      </c>
      <c r="F330">
        <v>1</v>
      </c>
      <c r="G330" t="s">
        <v>1216</v>
      </c>
      <c r="H330">
        <v>42000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501</v>
      </c>
      <c r="Y330" t="s">
        <v>79</v>
      </c>
      <c r="Z330" s="7">
        <v>44927</v>
      </c>
      <c r="AA330" s="7">
        <v>44985</v>
      </c>
      <c r="AB330" s="7">
        <v>45012</v>
      </c>
      <c r="AC330">
        <v>42000</v>
      </c>
      <c r="AD330">
        <v>0</v>
      </c>
      <c r="AE330">
        <v>42000</v>
      </c>
      <c r="AF330">
        <v>0</v>
      </c>
      <c r="AG330">
        <v>0</v>
      </c>
      <c r="AH330">
        <v>0</v>
      </c>
      <c r="AI330" t="s">
        <v>83</v>
      </c>
    </row>
    <row r="331" spans="1:35" hidden="1" x14ac:dyDescent="0.25">
      <c r="A331">
        <v>5</v>
      </c>
      <c r="B331">
        <v>503</v>
      </c>
      <c r="C331">
        <v>13</v>
      </c>
      <c r="D331">
        <v>392</v>
      </c>
      <c r="E331">
        <v>3</v>
      </c>
      <c r="F331">
        <v>15</v>
      </c>
      <c r="G331" t="s">
        <v>1216</v>
      </c>
      <c r="H331">
        <v>16800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15249.6</v>
      </c>
      <c r="O331">
        <v>2541.6</v>
      </c>
      <c r="P331">
        <v>1270.8</v>
      </c>
      <c r="Q331">
        <v>0</v>
      </c>
      <c r="R331">
        <v>0</v>
      </c>
      <c r="S331">
        <v>16800</v>
      </c>
      <c r="T331">
        <v>0</v>
      </c>
      <c r="U331">
        <v>0</v>
      </c>
      <c r="V331">
        <v>0</v>
      </c>
      <c r="W331">
        <v>0</v>
      </c>
      <c r="X331">
        <v>500</v>
      </c>
      <c r="Y331" t="s">
        <v>79</v>
      </c>
      <c r="Z331" s="7">
        <v>44927</v>
      </c>
      <c r="AA331" s="7">
        <v>44985</v>
      </c>
      <c r="AB331" s="7">
        <v>45012</v>
      </c>
      <c r="AC331">
        <v>16800</v>
      </c>
      <c r="AD331">
        <v>0</v>
      </c>
      <c r="AE331">
        <v>1550.4</v>
      </c>
      <c r="AF331">
        <v>12708</v>
      </c>
      <c r="AG331">
        <v>13978.8</v>
      </c>
      <c r="AH331">
        <v>1270.8</v>
      </c>
      <c r="AI331" t="s">
        <v>83</v>
      </c>
    </row>
    <row r="332" spans="1:35" hidden="1" x14ac:dyDescent="0.25">
      <c r="A332">
        <v>5</v>
      </c>
      <c r="B332">
        <v>503</v>
      </c>
      <c r="C332">
        <v>13</v>
      </c>
      <c r="D332">
        <v>392</v>
      </c>
      <c r="E332">
        <v>3</v>
      </c>
      <c r="F332">
        <v>1015</v>
      </c>
      <c r="G332" t="s">
        <v>1215</v>
      </c>
      <c r="H332">
        <v>8300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500</v>
      </c>
      <c r="Y332" t="s">
        <v>79</v>
      </c>
      <c r="Z332" s="7">
        <v>44927</v>
      </c>
      <c r="AA332" s="7">
        <v>44985</v>
      </c>
      <c r="AB332" s="7">
        <v>45012</v>
      </c>
      <c r="AC332">
        <v>8300</v>
      </c>
      <c r="AD332">
        <v>0</v>
      </c>
      <c r="AE332">
        <v>8300</v>
      </c>
      <c r="AF332">
        <v>0</v>
      </c>
      <c r="AG332">
        <v>0</v>
      </c>
      <c r="AH332">
        <v>0</v>
      </c>
      <c r="AI332" t="s">
        <v>83</v>
      </c>
    </row>
    <row r="333" spans="1:35" hidden="1" x14ac:dyDescent="0.25">
      <c r="A333">
        <v>5</v>
      </c>
      <c r="B333">
        <v>503</v>
      </c>
      <c r="C333">
        <v>13</v>
      </c>
      <c r="D333">
        <v>392</v>
      </c>
      <c r="E333">
        <v>3</v>
      </c>
      <c r="F333">
        <v>2037</v>
      </c>
      <c r="G333" t="s">
        <v>1223</v>
      </c>
      <c r="H333">
        <v>51000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500</v>
      </c>
      <c r="Y333" t="s">
        <v>79</v>
      </c>
      <c r="Z333" s="7">
        <v>44927</v>
      </c>
      <c r="AA333" s="7">
        <v>44985</v>
      </c>
      <c r="AB333" s="7">
        <v>45012</v>
      </c>
      <c r="AC333">
        <v>51000</v>
      </c>
      <c r="AD333">
        <v>0</v>
      </c>
      <c r="AE333">
        <v>51000</v>
      </c>
      <c r="AF333">
        <v>0</v>
      </c>
      <c r="AG333">
        <v>0</v>
      </c>
      <c r="AH333">
        <v>0</v>
      </c>
      <c r="AI333" t="s">
        <v>83</v>
      </c>
    </row>
    <row r="334" spans="1:35" hidden="1" x14ac:dyDescent="0.25">
      <c r="A334">
        <v>5</v>
      </c>
      <c r="B334">
        <v>503</v>
      </c>
      <c r="C334">
        <v>13</v>
      </c>
      <c r="D334">
        <v>392</v>
      </c>
      <c r="E334">
        <v>3</v>
      </c>
      <c r="F334">
        <v>2037</v>
      </c>
      <c r="G334" t="s">
        <v>1200</v>
      </c>
      <c r="H334">
        <v>1000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500</v>
      </c>
      <c r="Y334" t="s">
        <v>79</v>
      </c>
      <c r="Z334" s="7">
        <v>44927</v>
      </c>
      <c r="AA334" s="7">
        <v>44985</v>
      </c>
      <c r="AB334" s="7">
        <v>45012</v>
      </c>
      <c r="AC334">
        <v>1000</v>
      </c>
      <c r="AD334">
        <v>0</v>
      </c>
      <c r="AE334">
        <v>1000</v>
      </c>
      <c r="AF334">
        <v>0</v>
      </c>
      <c r="AG334">
        <v>0</v>
      </c>
      <c r="AH334">
        <v>0</v>
      </c>
      <c r="AI334" t="s">
        <v>83</v>
      </c>
    </row>
    <row r="335" spans="1:35" hidden="1" x14ac:dyDescent="0.25">
      <c r="A335">
        <v>5</v>
      </c>
      <c r="B335">
        <v>503</v>
      </c>
      <c r="C335">
        <v>13</v>
      </c>
      <c r="D335">
        <v>392</v>
      </c>
      <c r="E335">
        <v>3</v>
      </c>
      <c r="F335">
        <v>2037</v>
      </c>
      <c r="G335" t="s">
        <v>1201</v>
      </c>
      <c r="H335">
        <v>26000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500</v>
      </c>
      <c r="Y335" t="s">
        <v>79</v>
      </c>
      <c r="Z335" s="7">
        <v>44927</v>
      </c>
      <c r="AA335" s="7">
        <v>44985</v>
      </c>
      <c r="AB335" s="7">
        <v>45012</v>
      </c>
      <c r="AC335">
        <v>26000</v>
      </c>
      <c r="AD335">
        <v>0</v>
      </c>
      <c r="AE335">
        <v>26000</v>
      </c>
      <c r="AF335">
        <v>0</v>
      </c>
      <c r="AG335">
        <v>0</v>
      </c>
      <c r="AH335">
        <v>0</v>
      </c>
      <c r="AI335" t="s">
        <v>83</v>
      </c>
    </row>
    <row r="336" spans="1:35" hidden="1" x14ac:dyDescent="0.25">
      <c r="A336">
        <v>5</v>
      </c>
      <c r="B336">
        <v>503</v>
      </c>
      <c r="C336">
        <v>13</v>
      </c>
      <c r="D336">
        <v>392</v>
      </c>
      <c r="E336">
        <v>3</v>
      </c>
      <c r="F336">
        <v>2037</v>
      </c>
      <c r="G336" t="s">
        <v>1202</v>
      </c>
      <c r="H336">
        <v>1000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500</v>
      </c>
      <c r="Y336" t="s">
        <v>79</v>
      </c>
      <c r="Z336" s="7">
        <v>44927</v>
      </c>
      <c r="AA336" s="7">
        <v>44985</v>
      </c>
      <c r="AB336" s="7">
        <v>45012</v>
      </c>
      <c r="AC336">
        <v>1000</v>
      </c>
      <c r="AD336">
        <v>0</v>
      </c>
      <c r="AE336">
        <v>1000</v>
      </c>
      <c r="AF336">
        <v>0</v>
      </c>
      <c r="AG336">
        <v>0</v>
      </c>
      <c r="AH336">
        <v>0</v>
      </c>
      <c r="AI336" t="s">
        <v>83</v>
      </c>
    </row>
    <row r="337" spans="1:35" hidden="1" x14ac:dyDescent="0.25">
      <c r="A337">
        <v>5</v>
      </c>
      <c r="B337">
        <v>503</v>
      </c>
      <c r="C337">
        <v>13</v>
      </c>
      <c r="D337">
        <v>392</v>
      </c>
      <c r="E337">
        <v>3</v>
      </c>
      <c r="F337">
        <v>2037</v>
      </c>
      <c r="G337" t="s">
        <v>1203</v>
      </c>
      <c r="H337">
        <v>1000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500</v>
      </c>
      <c r="Y337" t="s">
        <v>79</v>
      </c>
      <c r="Z337" s="7">
        <v>44927</v>
      </c>
      <c r="AA337" s="7">
        <v>44985</v>
      </c>
      <c r="AB337" s="7">
        <v>45012</v>
      </c>
      <c r="AC337">
        <v>1000</v>
      </c>
      <c r="AD337">
        <v>0</v>
      </c>
      <c r="AE337">
        <v>1000</v>
      </c>
      <c r="AF337">
        <v>0</v>
      </c>
      <c r="AG337">
        <v>0</v>
      </c>
      <c r="AH337">
        <v>0</v>
      </c>
      <c r="AI337" t="s">
        <v>83</v>
      </c>
    </row>
    <row r="338" spans="1:35" hidden="1" x14ac:dyDescent="0.25">
      <c r="A338">
        <v>5</v>
      </c>
      <c r="B338">
        <v>503</v>
      </c>
      <c r="C338">
        <v>13</v>
      </c>
      <c r="D338">
        <v>392</v>
      </c>
      <c r="E338">
        <v>3</v>
      </c>
      <c r="F338">
        <v>2037</v>
      </c>
      <c r="G338" t="s">
        <v>1204</v>
      </c>
      <c r="H338">
        <v>1000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500</v>
      </c>
      <c r="Y338" t="s">
        <v>79</v>
      </c>
      <c r="Z338" s="7">
        <v>44927</v>
      </c>
      <c r="AA338" s="7">
        <v>44985</v>
      </c>
      <c r="AB338" s="7">
        <v>45012</v>
      </c>
      <c r="AC338">
        <v>1000</v>
      </c>
      <c r="AD338">
        <v>0</v>
      </c>
      <c r="AE338">
        <v>1000</v>
      </c>
      <c r="AF338">
        <v>0</v>
      </c>
      <c r="AG338">
        <v>0</v>
      </c>
      <c r="AH338">
        <v>0</v>
      </c>
      <c r="AI338" t="s">
        <v>83</v>
      </c>
    </row>
    <row r="339" spans="1:35" hidden="1" x14ac:dyDescent="0.25">
      <c r="A339">
        <v>5</v>
      </c>
      <c r="B339">
        <v>503</v>
      </c>
      <c r="C339">
        <v>13</v>
      </c>
      <c r="D339">
        <v>392</v>
      </c>
      <c r="E339">
        <v>3</v>
      </c>
      <c r="F339">
        <v>2037</v>
      </c>
      <c r="G339" t="s">
        <v>1205</v>
      </c>
      <c r="H339">
        <v>3640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500</v>
      </c>
      <c r="Y339" t="s">
        <v>79</v>
      </c>
      <c r="Z339" s="7">
        <v>44927</v>
      </c>
      <c r="AA339" s="7">
        <v>44985</v>
      </c>
      <c r="AB339" s="7">
        <v>45012</v>
      </c>
      <c r="AC339">
        <v>3640</v>
      </c>
      <c r="AD339">
        <v>0</v>
      </c>
      <c r="AE339">
        <v>3640</v>
      </c>
      <c r="AF339">
        <v>0</v>
      </c>
      <c r="AG339">
        <v>0</v>
      </c>
      <c r="AH339">
        <v>0</v>
      </c>
      <c r="AI339" t="s">
        <v>83</v>
      </c>
    </row>
    <row r="340" spans="1:35" hidden="1" x14ac:dyDescent="0.25">
      <c r="A340">
        <v>5</v>
      </c>
      <c r="B340">
        <v>503</v>
      </c>
      <c r="C340">
        <v>13</v>
      </c>
      <c r="D340">
        <v>392</v>
      </c>
      <c r="E340">
        <v>3</v>
      </c>
      <c r="F340">
        <v>2037</v>
      </c>
      <c r="G340" t="s">
        <v>1206</v>
      </c>
      <c r="H340">
        <v>1000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500</v>
      </c>
      <c r="Y340" t="s">
        <v>79</v>
      </c>
      <c r="Z340" s="7">
        <v>44927</v>
      </c>
      <c r="AA340" s="7">
        <v>44985</v>
      </c>
      <c r="AB340" s="7">
        <v>45012</v>
      </c>
      <c r="AC340">
        <v>1000</v>
      </c>
      <c r="AD340">
        <v>0</v>
      </c>
      <c r="AE340">
        <v>1000</v>
      </c>
      <c r="AF340">
        <v>0</v>
      </c>
      <c r="AG340">
        <v>0</v>
      </c>
      <c r="AH340">
        <v>0</v>
      </c>
      <c r="AI340" t="s">
        <v>83</v>
      </c>
    </row>
    <row r="341" spans="1:35" hidden="1" x14ac:dyDescent="0.25">
      <c r="A341">
        <v>5</v>
      </c>
      <c r="B341">
        <v>503</v>
      </c>
      <c r="C341">
        <v>13</v>
      </c>
      <c r="D341">
        <v>392</v>
      </c>
      <c r="E341">
        <v>3</v>
      </c>
      <c r="F341">
        <v>2037</v>
      </c>
      <c r="G341" t="s">
        <v>1208</v>
      </c>
      <c r="H341">
        <v>5250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500</v>
      </c>
      <c r="Y341" t="s">
        <v>79</v>
      </c>
      <c r="Z341" s="7">
        <v>44927</v>
      </c>
      <c r="AA341" s="7">
        <v>44985</v>
      </c>
      <c r="AB341" s="7">
        <v>45012</v>
      </c>
      <c r="AC341">
        <v>5250</v>
      </c>
      <c r="AD341">
        <v>0</v>
      </c>
      <c r="AE341">
        <v>5250</v>
      </c>
      <c r="AF341">
        <v>0</v>
      </c>
      <c r="AG341">
        <v>0</v>
      </c>
      <c r="AH341">
        <v>0</v>
      </c>
      <c r="AI341" t="s">
        <v>83</v>
      </c>
    </row>
    <row r="342" spans="1:35" hidden="1" x14ac:dyDescent="0.25">
      <c r="A342">
        <v>5</v>
      </c>
      <c r="B342">
        <v>503</v>
      </c>
      <c r="C342">
        <v>13</v>
      </c>
      <c r="D342">
        <v>392</v>
      </c>
      <c r="E342">
        <v>3</v>
      </c>
      <c r="F342">
        <v>2037</v>
      </c>
      <c r="G342" t="s">
        <v>1209</v>
      </c>
      <c r="H342">
        <v>250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500</v>
      </c>
      <c r="Y342" t="s">
        <v>79</v>
      </c>
      <c r="Z342" s="7">
        <v>44927</v>
      </c>
      <c r="AA342" s="7">
        <v>44985</v>
      </c>
      <c r="AB342" s="7">
        <v>45012</v>
      </c>
      <c r="AC342">
        <v>250</v>
      </c>
      <c r="AD342">
        <v>0</v>
      </c>
      <c r="AE342">
        <v>250</v>
      </c>
      <c r="AF342">
        <v>0</v>
      </c>
      <c r="AG342">
        <v>0</v>
      </c>
      <c r="AH342">
        <v>0</v>
      </c>
      <c r="AI342" t="s">
        <v>83</v>
      </c>
    </row>
    <row r="343" spans="1:35" hidden="1" x14ac:dyDescent="0.25">
      <c r="A343">
        <v>5</v>
      </c>
      <c r="B343">
        <v>503</v>
      </c>
      <c r="C343">
        <v>13</v>
      </c>
      <c r="D343">
        <v>392</v>
      </c>
      <c r="E343">
        <v>3</v>
      </c>
      <c r="F343">
        <v>2037</v>
      </c>
      <c r="G343" t="s">
        <v>1210</v>
      </c>
      <c r="H343">
        <v>3000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2000</v>
      </c>
      <c r="O343">
        <v>65.180000000000007</v>
      </c>
      <c r="P343">
        <v>65.180000000000007</v>
      </c>
      <c r="Q343">
        <v>0</v>
      </c>
      <c r="R343">
        <v>0</v>
      </c>
      <c r="S343">
        <v>3000</v>
      </c>
      <c r="T343">
        <v>0</v>
      </c>
      <c r="U343">
        <v>0</v>
      </c>
      <c r="V343">
        <v>0</v>
      </c>
      <c r="W343">
        <v>0</v>
      </c>
      <c r="X343">
        <v>500</v>
      </c>
      <c r="Y343" t="s">
        <v>79</v>
      </c>
      <c r="Z343" s="7">
        <v>44927</v>
      </c>
      <c r="AA343" s="7">
        <v>44985</v>
      </c>
      <c r="AB343" s="7">
        <v>45012</v>
      </c>
      <c r="AC343">
        <v>3000</v>
      </c>
      <c r="AD343">
        <v>0</v>
      </c>
      <c r="AE343">
        <v>1000</v>
      </c>
      <c r="AF343">
        <v>1934.82</v>
      </c>
      <c r="AG343">
        <v>1934.82</v>
      </c>
      <c r="AH343">
        <v>0</v>
      </c>
      <c r="AI343" t="s">
        <v>83</v>
      </c>
    </row>
    <row r="344" spans="1:35" hidden="1" x14ac:dyDescent="0.25">
      <c r="A344">
        <v>5</v>
      </c>
      <c r="B344">
        <v>503</v>
      </c>
      <c r="C344">
        <v>13</v>
      </c>
      <c r="D344">
        <v>392</v>
      </c>
      <c r="E344">
        <v>3</v>
      </c>
      <c r="F344">
        <v>2037</v>
      </c>
      <c r="G344" t="s">
        <v>1211</v>
      </c>
      <c r="H344">
        <v>500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500</v>
      </c>
      <c r="Y344" t="s">
        <v>79</v>
      </c>
      <c r="Z344" s="7">
        <v>44927</v>
      </c>
      <c r="AA344" s="7">
        <v>44985</v>
      </c>
      <c r="AB344" s="7">
        <v>45012</v>
      </c>
      <c r="AC344">
        <v>500</v>
      </c>
      <c r="AD344">
        <v>0</v>
      </c>
      <c r="AE344">
        <v>500</v>
      </c>
      <c r="AF344">
        <v>0</v>
      </c>
      <c r="AG344">
        <v>0</v>
      </c>
      <c r="AH344">
        <v>0</v>
      </c>
      <c r="AI344" t="s">
        <v>83</v>
      </c>
    </row>
    <row r="345" spans="1:35" hidden="1" x14ac:dyDescent="0.25">
      <c r="A345">
        <v>5</v>
      </c>
      <c r="B345">
        <v>503</v>
      </c>
      <c r="C345">
        <v>13</v>
      </c>
      <c r="D345">
        <v>392</v>
      </c>
      <c r="E345">
        <v>3</v>
      </c>
      <c r="F345">
        <v>2037</v>
      </c>
      <c r="G345" t="s">
        <v>1212</v>
      </c>
      <c r="H345">
        <v>3000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500</v>
      </c>
      <c r="Y345" t="s">
        <v>79</v>
      </c>
      <c r="Z345" s="7">
        <v>44927</v>
      </c>
      <c r="AA345" s="7">
        <v>44985</v>
      </c>
      <c r="AB345" s="7">
        <v>45012</v>
      </c>
      <c r="AC345">
        <v>3000</v>
      </c>
      <c r="AD345">
        <v>0</v>
      </c>
      <c r="AE345">
        <v>3000</v>
      </c>
      <c r="AF345">
        <v>0</v>
      </c>
      <c r="AG345">
        <v>0</v>
      </c>
      <c r="AH345">
        <v>0</v>
      </c>
      <c r="AI345" t="s">
        <v>83</v>
      </c>
    </row>
    <row r="346" spans="1:35" hidden="1" x14ac:dyDescent="0.25">
      <c r="A346">
        <v>5</v>
      </c>
      <c r="B346">
        <v>503</v>
      </c>
      <c r="C346">
        <v>13</v>
      </c>
      <c r="D346">
        <v>392</v>
      </c>
      <c r="E346">
        <v>3</v>
      </c>
      <c r="F346">
        <v>2037</v>
      </c>
      <c r="G346" t="s">
        <v>1214</v>
      </c>
      <c r="H346">
        <v>500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500</v>
      </c>
      <c r="Y346" t="s">
        <v>79</v>
      </c>
      <c r="Z346" s="7">
        <v>44927</v>
      </c>
      <c r="AA346" s="7">
        <v>44985</v>
      </c>
      <c r="AB346" s="7">
        <v>45012</v>
      </c>
      <c r="AC346">
        <v>500</v>
      </c>
      <c r="AD346">
        <v>0</v>
      </c>
      <c r="AE346">
        <v>500</v>
      </c>
      <c r="AF346">
        <v>0</v>
      </c>
      <c r="AG346">
        <v>0</v>
      </c>
      <c r="AH346">
        <v>0</v>
      </c>
      <c r="AI346" t="s">
        <v>83</v>
      </c>
    </row>
    <row r="347" spans="1:35" hidden="1" x14ac:dyDescent="0.25">
      <c r="A347">
        <v>5</v>
      </c>
      <c r="B347">
        <v>503</v>
      </c>
      <c r="C347">
        <v>13</v>
      </c>
      <c r="D347">
        <v>392</v>
      </c>
      <c r="E347">
        <v>3</v>
      </c>
      <c r="F347">
        <v>2037</v>
      </c>
      <c r="G347" t="s">
        <v>1215</v>
      </c>
      <c r="H347">
        <v>500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500</v>
      </c>
      <c r="Y347" t="s">
        <v>79</v>
      </c>
      <c r="Z347" s="7">
        <v>44927</v>
      </c>
      <c r="AA347" s="7">
        <v>44985</v>
      </c>
      <c r="AB347" s="7">
        <v>45012</v>
      </c>
      <c r="AC347">
        <v>500</v>
      </c>
      <c r="AD347">
        <v>0</v>
      </c>
      <c r="AE347">
        <v>500</v>
      </c>
      <c r="AF347">
        <v>0</v>
      </c>
      <c r="AG347">
        <v>0</v>
      </c>
      <c r="AH347">
        <v>0</v>
      </c>
      <c r="AI347" t="s">
        <v>83</v>
      </c>
    </row>
    <row r="348" spans="1:35" hidden="1" x14ac:dyDescent="0.25">
      <c r="A348">
        <v>5</v>
      </c>
      <c r="B348">
        <v>503</v>
      </c>
      <c r="C348">
        <v>13</v>
      </c>
      <c r="D348">
        <v>392</v>
      </c>
      <c r="E348">
        <v>3</v>
      </c>
      <c r="F348">
        <v>2038</v>
      </c>
      <c r="G348" t="s">
        <v>1208</v>
      </c>
      <c r="H348">
        <v>3000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500</v>
      </c>
      <c r="Y348" t="s">
        <v>79</v>
      </c>
      <c r="Z348" s="7">
        <v>44927</v>
      </c>
      <c r="AA348" s="7">
        <v>44985</v>
      </c>
      <c r="AB348" s="7">
        <v>45012</v>
      </c>
      <c r="AC348">
        <v>3000</v>
      </c>
      <c r="AD348">
        <v>0</v>
      </c>
      <c r="AE348">
        <v>3000</v>
      </c>
      <c r="AF348">
        <v>0</v>
      </c>
      <c r="AG348">
        <v>0</v>
      </c>
      <c r="AH348">
        <v>0</v>
      </c>
      <c r="AI348" t="s">
        <v>83</v>
      </c>
    </row>
    <row r="349" spans="1:35" hidden="1" x14ac:dyDescent="0.25">
      <c r="A349">
        <v>5</v>
      </c>
      <c r="B349">
        <v>503</v>
      </c>
      <c r="C349">
        <v>13</v>
      </c>
      <c r="D349">
        <v>392</v>
      </c>
      <c r="E349">
        <v>3</v>
      </c>
      <c r="F349">
        <v>2038</v>
      </c>
      <c r="G349" t="s">
        <v>1220</v>
      </c>
      <c r="H349">
        <v>8000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500</v>
      </c>
      <c r="Y349" t="s">
        <v>79</v>
      </c>
      <c r="Z349" s="7">
        <v>44927</v>
      </c>
      <c r="AA349" s="7">
        <v>44985</v>
      </c>
      <c r="AB349" s="7">
        <v>45012</v>
      </c>
      <c r="AC349">
        <v>8000</v>
      </c>
      <c r="AD349">
        <v>0</v>
      </c>
      <c r="AE349">
        <v>8000</v>
      </c>
      <c r="AF349">
        <v>0</v>
      </c>
      <c r="AG349">
        <v>0</v>
      </c>
      <c r="AH349">
        <v>0</v>
      </c>
      <c r="AI349" t="s">
        <v>83</v>
      </c>
    </row>
    <row r="350" spans="1:35" hidden="1" x14ac:dyDescent="0.25">
      <c r="A350">
        <v>5</v>
      </c>
      <c r="B350">
        <v>503</v>
      </c>
      <c r="C350">
        <v>13</v>
      </c>
      <c r="D350">
        <v>392</v>
      </c>
      <c r="E350">
        <v>3</v>
      </c>
      <c r="F350">
        <v>2038</v>
      </c>
      <c r="G350" t="s">
        <v>1209</v>
      </c>
      <c r="H350">
        <v>1000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500</v>
      </c>
      <c r="Y350" t="s">
        <v>79</v>
      </c>
      <c r="Z350" s="7">
        <v>44927</v>
      </c>
      <c r="AA350" s="7">
        <v>44985</v>
      </c>
      <c r="AB350" s="7">
        <v>45012</v>
      </c>
      <c r="AC350">
        <v>1000</v>
      </c>
      <c r="AD350">
        <v>0</v>
      </c>
      <c r="AE350">
        <v>1000</v>
      </c>
      <c r="AF350">
        <v>0</v>
      </c>
      <c r="AG350">
        <v>0</v>
      </c>
      <c r="AH350">
        <v>0</v>
      </c>
      <c r="AI350" t="s">
        <v>83</v>
      </c>
    </row>
    <row r="351" spans="1:35" hidden="1" x14ac:dyDescent="0.25">
      <c r="A351">
        <v>5</v>
      </c>
      <c r="B351">
        <v>503</v>
      </c>
      <c r="C351">
        <v>13</v>
      </c>
      <c r="D351">
        <v>392</v>
      </c>
      <c r="E351">
        <v>3</v>
      </c>
      <c r="F351">
        <v>2038</v>
      </c>
      <c r="G351" t="s">
        <v>1210</v>
      </c>
      <c r="H351">
        <v>1000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500</v>
      </c>
      <c r="Y351" t="s">
        <v>79</v>
      </c>
      <c r="Z351" s="7">
        <v>44927</v>
      </c>
      <c r="AA351" s="7">
        <v>44985</v>
      </c>
      <c r="AB351" s="7">
        <v>45012</v>
      </c>
      <c r="AC351">
        <v>1000</v>
      </c>
      <c r="AD351">
        <v>0</v>
      </c>
      <c r="AE351">
        <v>1000</v>
      </c>
      <c r="AF351">
        <v>0</v>
      </c>
      <c r="AG351">
        <v>0</v>
      </c>
      <c r="AH351">
        <v>0</v>
      </c>
      <c r="AI351" t="s">
        <v>83</v>
      </c>
    </row>
    <row r="352" spans="1:35" hidden="1" x14ac:dyDescent="0.25">
      <c r="A352">
        <v>5</v>
      </c>
      <c r="B352">
        <v>503</v>
      </c>
      <c r="C352">
        <v>13</v>
      </c>
      <c r="D352">
        <v>392</v>
      </c>
      <c r="E352">
        <v>3</v>
      </c>
      <c r="F352">
        <v>2039</v>
      </c>
      <c r="G352" t="s">
        <v>1208</v>
      </c>
      <c r="H352">
        <v>5000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500</v>
      </c>
      <c r="Y352" t="s">
        <v>79</v>
      </c>
      <c r="Z352" s="7">
        <v>44927</v>
      </c>
      <c r="AA352" s="7">
        <v>44985</v>
      </c>
      <c r="AB352" s="7">
        <v>45012</v>
      </c>
      <c r="AC352">
        <v>5000</v>
      </c>
      <c r="AD352">
        <v>0</v>
      </c>
      <c r="AE352">
        <v>5000</v>
      </c>
      <c r="AF352">
        <v>0</v>
      </c>
      <c r="AG352">
        <v>0</v>
      </c>
      <c r="AH352">
        <v>0</v>
      </c>
      <c r="AI352" t="s">
        <v>83</v>
      </c>
    </row>
    <row r="353" spans="1:35" hidden="1" x14ac:dyDescent="0.25">
      <c r="A353">
        <v>5</v>
      </c>
      <c r="B353">
        <v>503</v>
      </c>
      <c r="C353">
        <v>13</v>
      </c>
      <c r="D353">
        <v>392</v>
      </c>
      <c r="E353">
        <v>3</v>
      </c>
      <c r="F353">
        <v>2039</v>
      </c>
      <c r="G353" t="s">
        <v>1220</v>
      </c>
      <c r="H353">
        <v>5000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500</v>
      </c>
      <c r="Y353" t="s">
        <v>79</v>
      </c>
      <c r="Z353" s="7">
        <v>44927</v>
      </c>
      <c r="AA353" s="7">
        <v>44985</v>
      </c>
      <c r="AB353" s="7">
        <v>45012</v>
      </c>
      <c r="AC353">
        <v>5000</v>
      </c>
      <c r="AD353">
        <v>0</v>
      </c>
      <c r="AE353">
        <v>5000</v>
      </c>
      <c r="AF353">
        <v>0</v>
      </c>
      <c r="AG353">
        <v>0</v>
      </c>
      <c r="AH353">
        <v>0</v>
      </c>
      <c r="AI353" t="s">
        <v>83</v>
      </c>
    </row>
    <row r="354" spans="1:35" hidden="1" x14ac:dyDescent="0.25">
      <c r="A354">
        <v>5</v>
      </c>
      <c r="B354">
        <v>503</v>
      </c>
      <c r="C354">
        <v>13</v>
      </c>
      <c r="D354">
        <v>392</v>
      </c>
      <c r="E354">
        <v>3</v>
      </c>
      <c r="F354">
        <v>2039</v>
      </c>
      <c r="G354" t="s">
        <v>1221</v>
      </c>
      <c r="H354">
        <v>7000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500</v>
      </c>
      <c r="Y354" t="s">
        <v>79</v>
      </c>
      <c r="Z354" s="7">
        <v>44927</v>
      </c>
      <c r="AA354" s="7">
        <v>44985</v>
      </c>
      <c r="AB354" s="7">
        <v>45012</v>
      </c>
      <c r="AC354">
        <v>7000</v>
      </c>
      <c r="AD354">
        <v>0</v>
      </c>
      <c r="AE354">
        <v>7000</v>
      </c>
      <c r="AF354">
        <v>0</v>
      </c>
      <c r="AG354">
        <v>0</v>
      </c>
      <c r="AH354">
        <v>0</v>
      </c>
      <c r="AI354" t="s">
        <v>83</v>
      </c>
    </row>
    <row r="355" spans="1:35" hidden="1" x14ac:dyDescent="0.25">
      <c r="A355">
        <v>5</v>
      </c>
      <c r="B355">
        <v>503</v>
      </c>
      <c r="C355">
        <v>13</v>
      </c>
      <c r="D355">
        <v>392</v>
      </c>
      <c r="E355">
        <v>3</v>
      </c>
      <c r="F355">
        <v>2039</v>
      </c>
      <c r="G355" t="s">
        <v>1209</v>
      </c>
      <c r="H355">
        <v>1000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500</v>
      </c>
      <c r="Y355" t="s">
        <v>79</v>
      </c>
      <c r="Z355" s="7">
        <v>44927</v>
      </c>
      <c r="AA355" s="7">
        <v>44985</v>
      </c>
      <c r="AB355" s="7">
        <v>45012</v>
      </c>
      <c r="AC355">
        <v>1000</v>
      </c>
      <c r="AD355">
        <v>0</v>
      </c>
      <c r="AE355">
        <v>1000</v>
      </c>
      <c r="AF355">
        <v>0</v>
      </c>
      <c r="AG355">
        <v>0</v>
      </c>
      <c r="AH355">
        <v>0</v>
      </c>
      <c r="AI355" t="s">
        <v>83</v>
      </c>
    </row>
    <row r="356" spans="1:35" hidden="1" x14ac:dyDescent="0.25">
      <c r="A356">
        <v>5</v>
      </c>
      <c r="B356">
        <v>503</v>
      </c>
      <c r="C356">
        <v>13</v>
      </c>
      <c r="D356">
        <v>392</v>
      </c>
      <c r="E356">
        <v>3</v>
      </c>
      <c r="F356">
        <v>2039</v>
      </c>
      <c r="G356" t="s">
        <v>1210</v>
      </c>
      <c r="H356">
        <v>22000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500</v>
      </c>
      <c r="Y356" t="s">
        <v>79</v>
      </c>
      <c r="Z356" s="7">
        <v>44927</v>
      </c>
      <c r="AA356" s="7">
        <v>44985</v>
      </c>
      <c r="AB356" s="7">
        <v>45012</v>
      </c>
      <c r="AC356">
        <v>22000</v>
      </c>
      <c r="AD356">
        <v>0</v>
      </c>
      <c r="AE356">
        <v>22000</v>
      </c>
      <c r="AF356">
        <v>0</v>
      </c>
      <c r="AG356">
        <v>0</v>
      </c>
      <c r="AH356">
        <v>0</v>
      </c>
      <c r="AI356" t="s">
        <v>83</v>
      </c>
    </row>
    <row r="357" spans="1:35" hidden="1" x14ac:dyDescent="0.25">
      <c r="A357">
        <v>5</v>
      </c>
      <c r="B357">
        <v>503</v>
      </c>
      <c r="C357">
        <v>13</v>
      </c>
      <c r="D357">
        <v>392</v>
      </c>
      <c r="E357">
        <v>3</v>
      </c>
      <c r="F357">
        <v>2040</v>
      </c>
      <c r="G357" t="s">
        <v>1208</v>
      </c>
      <c r="H357">
        <v>1000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500</v>
      </c>
      <c r="Y357" t="s">
        <v>79</v>
      </c>
      <c r="Z357" s="7">
        <v>44927</v>
      </c>
      <c r="AA357" s="7">
        <v>44985</v>
      </c>
      <c r="AB357" s="7">
        <v>45012</v>
      </c>
      <c r="AC357">
        <v>1000</v>
      </c>
      <c r="AD357">
        <v>0</v>
      </c>
      <c r="AE357">
        <v>1000</v>
      </c>
      <c r="AF357">
        <v>0</v>
      </c>
      <c r="AG357">
        <v>0</v>
      </c>
      <c r="AH357">
        <v>0</v>
      </c>
      <c r="AI357" t="s">
        <v>83</v>
      </c>
    </row>
    <row r="358" spans="1:35" hidden="1" x14ac:dyDescent="0.25">
      <c r="A358">
        <v>5</v>
      </c>
      <c r="B358">
        <v>503</v>
      </c>
      <c r="C358">
        <v>13</v>
      </c>
      <c r="D358">
        <v>392</v>
      </c>
      <c r="E358">
        <v>3</v>
      </c>
      <c r="F358">
        <v>2040</v>
      </c>
      <c r="G358" t="s">
        <v>1221</v>
      </c>
      <c r="H358">
        <v>19000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500</v>
      </c>
      <c r="Y358" t="s">
        <v>79</v>
      </c>
      <c r="Z358" s="7">
        <v>44927</v>
      </c>
      <c r="AA358" s="7">
        <v>44985</v>
      </c>
      <c r="AB358" s="7">
        <v>45012</v>
      </c>
      <c r="AC358">
        <v>19000</v>
      </c>
      <c r="AD358">
        <v>0</v>
      </c>
      <c r="AE358">
        <v>19000</v>
      </c>
      <c r="AF358">
        <v>0</v>
      </c>
      <c r="AG358">
        <v>0</v>
      </c>
      <c r="AH358">
        <v>0</v>
      </c>
      <c r="AI358" t="s">
        <v>83</v>
      </c>
    </row>
    <row r="359" spans="1:35" hidden="1" x14ac:dyDescent="0.25">
      <c r="A359">
        <v>5</v>
      </c>
      <c r="B359">
        <v>503</v>
      </c>
      <c r="C359">
        <v>13</v>
      </c>
      <c r="D359">
        <v>392</v>
      </c>
      <c r="E359">
        <v>3</v>
      </c>
      <c r="F359">
        <v>2041</v>
      </c>
      <c r="G359" t="s">
        <v>1220</v>
      </c>
      <c r="H359">
        <v>8000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500</v>
      </c>
      <c r="Y359" t="s">
        <v>79</v>
      </c>
      <c r="Z359" s="7">
        <v>44927</v>
      </c>
      <c r="AA359" s="7">
        <v>44985</v>
      </c>
      <c r="AB359" s="7">
        <v>45012</v>
      </c>
      <c r="AC359">
        <v>8000</v>
      </c>
      <c r="AD359">
        <v>0</v>
      </c>
      <c r="AE359">
        <v>8000</v>
      </c>
      <c r="AF359">
        <v>0</v>
      </c>
      <c r="AG359">
        <v>0</v>
      </c>
      <c r="AH359">
        <v>0</v>
      </c>
      <c r="AI359" t="s">
        <v>83</v>
      </c>
    </row>
    <row r="360" spans="1:35" hidden="1" x14ac:dyDescent="0.25">
      <c r="A360">
        <v>5</v>
      </c>
      <c r="B360">
        <v>503</v>
      </c>
      <c r="C360">
        <v>13</v>
      </c>
      <c r="D360">
        <v>392</v>
      </c>
      <c r="E360">
        <v>3</v>
      </c>
      <c r="F360">
        <v>2042</v>
      </c>
      <c r="G360" t="s">
        <v>1208</v>
      </c>
      <c r="H360">
        <v>31700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3475</v>
      </c>
      <c r="O360">
        <v>1000</v>
      </c>
      <c r="P360">
        <v>1000</v>
      </c>
      <c r="Q360">
        <v>0</v>
      </c>
      <c r="R360">
        <v>0</v>
      </c>
      <c r="S360">
        <v>31700</v>
      </c>
      <c r="T360">
        <v>0</v>
      </c>
      <c r="U360">
        <v>0</v>
      </c>
      <c r="V360">
        <v>0</v>
      </c>
      <c r="W360">
        <v>0</v>
      </c>
      <c r="X360">
        <v>500</v>
      </c>
      <c r="Y360" t="s">
        <v>79</v>
      </c>
      <c r="Z360" s="7">
        <v>44927</v>
      </c>
      <c r="AA360" s="7">
        <v>44985</v>
      </c>
      <c r="AB360" s="7">
        <v>45012</v>
      </c>
      <c r="AC360">
        <v>31700</v>
      </c>
      <c r="AD360">
        <v>0</v>
      </c>
      <c r="AE360">
        <v>28225</v>
      </c>
      <c r="AF360">
        <v>2475</v>
      </c>
      <c r="AG360">
        <v>2475</v>
      </c>
      <c r="AH360">
        <v>0</v>
      </c>
      <c r="AI360" t="s">
        <v>83</v>
      </c>
    </row>
    <row r="361" spans="1:35" hidden="1" x14ac:dyDescent="0.25">
      <c r="A361">
        <v>5</v>
      </c>
      <c r="B361">
        <v>503</v>
      </c>
      <c r="C361">
        <v>13</v>
      </c>
      <c r="D361">
        <v>392</v>
      </c>
      <c r="E361">
        <v>3</v>
      </c>
      <c r="F361">
        <v>2042</v>
      </c>
      <c r="G361" t="s">
        <v>1209</v>
      </c>
      <c r="H361">
        <v>5000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500</v>
      </c>
      <c r="Y361" t="s">
        <v>79</v>
      </c>
      <c r="Z361" s="7">
        <v>44927</v>
      </c>
      <c r="AA361" s="7">
        <v>44985</v>
      </c>
      <c r="AB361" s="7">
        <v>45012</v>
      </c>
      <c r="AC361">
        <v>5000</v>
      </c>
      <c r="AD361">
        <v>0</v>
      </c>
      <c r="AE361">
        <v>5000</v>
      </c>
      <c r="AF361">
        <v>0</v>
      </c>
      <c r="AG361">
        <v>0</v>
      </c>
      <c r="AH361">
        <v>0</v>
      </c>
      <c r="AI361" t="s">
        <v>83</v>
      </c>
    </row>
    <row r="362" spans="1:35" hidden="1" x14ac:dyDescent="0.25">
      <c r="A362">
        <v>5</v>
      </c>
      <c r="B362">
        <v>503</v>
      </c>
      <c r="C362">
        <v>13</v>
      </c>
      <c r="D362">
        <v>392</v>
      </c>
      <c r="E362">
        <v>3</v>
      </c>
      <c r="F362">
        <v>2042</v>
      </c>
      <c r="G362" t="s">
        <v>1210</v>
      </c>
      <c r="H362">
        <v>60000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500</v>
      </c>
      <c r="Y362" t="s">
        <v>79</v>
      </c>
      <c r="Z362" s="7">
        <v>44927</v>
      </c>
      <c r="AA362" s="7">
        <v>44985</v>
      </c>
      <c r="AB362" s="7">
        <v>45012</v>
      </c>
      <c r="AC362">
        <v>60000</v>
      </c>
      <c r="AD362">
        <v>0</v>
      </c>
      <c r="AE362">
        <v>60000</v>
      </c>
      <c r="AF362">
        <v>0</v>
      </c>
      <c r="AG362">
        <v>0</v>
      </c>
      <c r="AH362">
        <v>0</v>
      </c>
      <c r="AI362" t="s">
        <v>83</v>
      </c>
    </row>
    <row r="363" spans="1:35" hidden="1" x14ac:dyDescent="0.25">
      <c r="A363">
        <v>5</v>
      </c>
      <c r="B363">
        <v>503</v>
      </c>
      <c r="C363">
        <v>27</v>
      </c>
      <c r="D363">
        <v>812</v>
      </c>
      <c r="E363">
        <v>3</v>
      </c>
      <c r="F363">
        <v>2044</v>
      </c>
      <c r="G363" t="s">
        <v>1208</v>
      </c>
      <c r="H363">
        <v>10000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500</v>
      </c>
      <c r="Y363" t="s">
        <v>79</v>
      </c>
      <c r="Z363" s="7">
        <v>44927</v>
      </c>
      <c r="AA363" s="7">
        <v>44985</v>
      </c>
      <c r="AB363" s="7">
        <v>45012</v>
      </c>
      <c r="AC363">
        <v>10000</v>
      </c>
      <c r="AD363">
        <v>0</v>
      </c>
      <c r="AE363">
        <v>10000</v>
      </c>
      <c r="AF363">
        <v>0</v>
      </c>
      <c r="AG363">
        <v>0</v>
      </c>
      <c r="AH363">
        <v>0</v>
      </c>
      <c r="AI363" t="s">
        <v>83</v>
      </c>
    </row>
    <row r="364" spans="1:35" hidden="1" x14ac:dyDescent="0.25">
      <c r="A364">
        <v>5</v>
      </c>
      <c r="B364">
        <v>503</v>
      </c>
      <c r="C364">
        <v>27</v>
      </c>
      <c r="D364">
        <v>812</v>
      </c>
      <c r="E364">
        <v>3</v>
      </c>
      <c r="F364">
        <v>2044</v>
      </c>
      <c r="G364" t="s">
        <v>1221</v>
      </c>
      <c r="H364">
        <v>5000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500</v>
      </c>
      <c r="Y364" t="s">
        <v>79</v>
      </c>
      <c r="Z364" s="7">
        <v>44927</v>
      </c>
      <c r="AA364" s="7">
        <v>44985</v>
      </c>
      <c r="AB364" s="7">
        <v>45012</v>
      </c>
      <c r="AC364">
        <v>5000</v>
      </c>
      <c r="AD364">
        <v>0</v>
      </c>
      <c r="AE364">
        <v>5000</v>
      </c>
      <c r="AF364">
        <v>0</v>
      </c>
      <c r="AG364">
        <v>0</v>
      </c>
      <c r="AH364">
        <v>0</v>
      </c>
      <c r="AI364" t="s">
        <v>83</v>
      </c>
    </row>
    <row r="365" spans="1:35" hidden="1" x14ac:dyDescent="0.25">
      <c r="A365">
        <v>5</v>
      </c>
      <c r="B365">
        <v>503</v>
      </c>
      <c r="C365">
        <v>27</v>
      </c>
      <c r="D365">
        <v>812</v>
      </c>
      <c r="E365">
        <v>3</v>
      </c>
      <c r="F365">
        <v>2044</v>
      </c>
      <c r="G365" t="s">
        <v>1209</v>
      </c>
      <c r="H365">
        <v>5000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500</v>
      </c>
      <c r="Y365" t="s">
        <v>79</v>
      </c>
      <c r="Z365" s="7">
        <v>44927</v>
      </c>
      <c r="AA365" s="7">
        <v>44985</v>
      </c>
      <c r="AB365" s="7">
        <v>45012</v>
      </c>
      <c r="AC365">
        <v>5000</v>
      </c>
      <c r="AD365">
        <v>0</v>
      </c>
      <c r="AE365">
        <v>5000</v>
      </c>
      <c r="AF365">
        <v>0</v>
      </c>
      <c r="AG365">
        <v>0</v>
      </c>
      <c r="AH365">
        <v>0</v>
      </c>
      <c r="AI365" t="s">
        <v>83</v>
      </c>
    </row>
    <row r="366" spans="1:35" hidden="1" x14ac:dyDescent="0.25">
      <c r="A366">
        <v>5</v>
      </c>
      <c r="B366">
        <v>503</v>
      </c>
      <c r="C366">
        <v>27</v>
      </c>
      <c r="D366">
        <v>812</v>
      </c>
      <c r="E366">
        <v>3</v>
      </c>
      <c r="F366">
        <v>2044</v>
      </c>
      <c r="G366" t="s">
        <v>1210</v>
      </c>
      <c r="H366">
        <v>10000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500</v>
      </c>
      <c r="Y366" t="s">
        <v>79</v>
      </c>
      <c r="Z366" s="7">
        <v>44927</v>
      </c>
      <c r="AA366" s="7">
        <v>44985</v>
      </c>
      <c r="AB366" s="7">
        <v>45012</v>
      </c>
      <c r="AC366">
        <v>10000</v>
      </c>
      <c r="AD366">
        <v>0</v>
      </c>
      <c r="AE366">
        <v>10000</v>
      </c>
      <c r="AF366">
        <v>0</v>
      </c>
      <c r="AG366">
        <v>0</v>
      </c>
      <c r="AH366">
        <v>0</v>
      </c>
      <c r="AI366" t="s">
        <v>83</v>
      </c>
    </row>
    <row r="367" spans="1:35" hidden="1" x14ac:dyDescent="0.25">
      <c r="A367">
        <v>5</v>
      </c>
      <c r="B367">
        <v>503</v>
      </c>
      <c r="C367">
        <v>27</v>
      </c>
      <c r="D367">
        <v>813</v>
      </c>
      <c r="E367">
        <v>3</v>
      </c>
      <c r="F367">
        <v>1097</v>
      </c>
      <c r="G367" t="s">
        <v>1208</v>
      </c>
      <c r="H367">
        <v>2000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500</v>
      </c>
      <c r="Y367" t="s">
        <v>79</v>
      </c>
      <c r="Z367" s="7">
        <v>44927</v>
      </c>
      <c r="AA367" s="7">
        <v>44985</v>
      </c>
      <c r="AB367" s="7">
        <v>45012</v>
      </c>
      <c r="AC367">
        <v>2000</v>
      </c>
      <c r="AD367">
        <v>0</v>
      </c>
      <c r="AE367">
        <v>2000</v>
      </c>
      <c r="AF367">
        <v>0</v>
      </c>
      <c r="AG367">
        <v>0</v>
      </c>
      <c r="AH367">
        <v>0</v>
      </c>
      <c r="AI367" t="s">
        <v>83</v>
      </c>
    </row>
    <row r="368" spans="1:35" hidden="1" x14ac:dyDescent="0.25">
      <c r="A368">
        <v>5</v>
      </c>
      <c r="B368">
        <v>503</v>
      </c>
      <c r="C368">
        <v>27</v>
      </c>
      <c r="D368">
        <v>813</v>
      </c>
      <c r="E368">
        <v>3</v>
      </c>
      <c r="F368">
        <v>1097</v>
      </c>
      <c r="G368" t="s">
        <v>1210</v>
      </c>
      <c r="H368">
        <v>5000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500</v>
      </c>
      <c r="Y368" t="s">
        <v>79</v>
      </c>
      <c r="Z368" s="7">
        <v>44927</v>
      </c>
      <c r="AA368" s="7">
        <v>44985</v>
      </c>
      <c r="AB368" s="7">
        <v>45012</v>
      </c>
      <c r="AC368">
        <v>5000</v>
      </c>
      <c r="AD368">
        <v>0</v>
      </c>
      <c r="AE368">
        <v>5000</v>
      </c>
      <c r="AF368">
        <v>0</v>
      </c>
      <c r="AG368">
        <v>0</v>
      </c>
      <c r="AH368">
        <v>0</v>
      </c>
      <c r="AI368" t="s">
        <v>83</v>
      </c>
    </row>
    <row r="369" spans="1:35" hidden="1" x14ac:dyDescent="0.25">
      <c r="A369">
        <v>5</v>
      </c>
      <c r="B369">
        <v>503</v>
      </c>
      <c r="C369">
        <v>27</v>
      </c>
      <c r="D369">
        <v>813</v>
      </c>
      <c r="E369">
        <v>3</v>
      </c>
      <c r="F369">
        <v>1097</v>
      </c>
      <c r="G369" t="s">
        <v>1215</v>
      </c>
      <c r="H369">
        <v>70000</v>
      </c>
      <c r="I369">
        <v>0</v>
      </c>
      <c r="J369">
        <v>0</v>
      </c>
      <c r="K369">
        <v>0</v>
      </c>
      <c r="L369">
        <v>0</v>
      </c>
      <c r="M369">
        <v>47550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70000</v>
      </c>
      <c r="T369">
        <v>0</v>
      </c>
      <c r="U369">
        <v>0</v>
      </c>
      <c r="V369">
        <v>0</v>
      </c>
      <c r="W369">
        <v>0</v>
      </c>
      <c r="X369">
        <v>500</v>
      </c>
      <c r="Y369" t="s">
        <v>79</v>
      </c>
      <c r="Z369" s="7">
        <v>44927</v>
      </c>
      <c r="AA369" s="7">
        <v>44985</v>
      </c>
      <c r="AB369" s="7">
        <v>45012</v>
      </c>
      <c r="AC369">
        <v>22450</v>
      </c>
      <c r="AD369">
        <v>-47550</v>
      </c>
      <c r="AE369">
        <v>22450</v>
      </c>
      <c r="AF369">
        <v>0</v>
      </c>
      <c r="AG369">
        <v>0</v>
      </c>
      <c r="AH369">
        <v>0</v>
      </c>
      <c r="AI369" t="s">
        <v>83</v>
      </c>
    </row>
    <row r="370" spans="1:35" hidden="1" x14ac:dyDescent="0.25">
      <c r="A370">
        <v>5</v>
      </c>
      <c r="B370">
        <v>504</v>
      </c>
      <c r="C370">
        <v>27</v>
      </c>
      <c r="D370">
        <v>812</v>
      </c>
      <c r="E370">
        <v>3</v>
      </c>
      <c r="F370">
        <v>2043</v>
      </c>
      <c r="G370" t="s">
        <v>1208</v>
      </c>
      <c r="H370">
        <v>26300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500</v>
      </c>
      <c r="Y370" t="s">
        <v>79</v>
      </c>
      <c r="Z370" s="7">
        <v>44927</v>
      </c>
      <c r="AA370" s="7">
        <v>44985</v>
      </c>
      <c r="AB370" s="7">
        <v>45012</v>
      </c>
      <c r="AC370">
        <v>26300</v>
      </c>
      <c r="AD370">
        <v>0</v>
      </c>
      <c r="AE370">
        <v>26300</v>
      </c>
      <c r="AF370">
        <v>0</v>
      </c>
      <c r="AG370">
        <v>0</v>
      </c>
      <c r="AH370">
        <v>0</v>
      </c>
      <c r="AI370" t="s">
        <v>83</v>
      </c>
    </row>
    <row r="371" spans="1:35" hidden="1" x14ac:dyDescent="0.25">
      <c r="A371">
        <v>5</v>
      </c>
      <c r="B371">
        <v>504</v>
      </c>
      <c r="C371">
        <v>27</v>
      </c>
      <c r="D371">
        <v>812</v>
      </c>
      <c r="E371">
        <v>3</v>
      </c>
      <c r="F371">
        <v>2043</v>
      </c>
      <c r="G371" t="s">
        <v>1220</v>
      </c>
      <c r="H371">
        <v>5100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500</v>
      </c>
      <c r="Y371" t="s">
        <v>79</v>
      </c>
      <c r="Z371" s="7">
        <v>44927</v>
      </c>
      <c r="AA371" s="7">
        <v>44985</v>
      </c>
      <c r="AB371" s="7">
        <v>45012</v>
      </c>
      <c r="AC371">
        <v>5100</v>
      </c>
      <c r="AD371">
        <v>0</v>
      </c>
      <c r="AE371">
        <v>5100</v>
      </c>
      <c r="AF371">
        <v>0</v>
      </c>
      <c r="AG371">
        <v>0</v>
      </c>
      <c r="AH371">
        <v>0</v>
      </c>
      <c r="AI371" t="s">
        <v>83</v>
      </c>
    </row>
    <row r="372" spans="1:35" hidden="1" x14ac:dyDescent="0.25">
      <c r="A372">
        <v>5</v>
      </c>
      <c r="B372">
        <v>504</v>
      </c>
      <c r="C372">
        <v>27</v>
      </c>
      <c r="D372">
        <v>812</v>
      </c>
      <c r="E372">
        <v>3</v>
      </c>
      <c r="F372">
        <v>2043</v>
      </c>
      <c r="G372" t="s">
        <v>1221</v>
      </c>
      <c r="H372">
        <v>4000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500</v>
      </c>
      <c r="Y372" t="s">
        <v>79</v>
      </c>
      <c r="Z372" s="7">
        <v>44927</v>
      </c>
      <c r="AA372" s="7">
        <v>44985</v>
      </c>
      <c r="AB372" s="7">
        <v>45012</v>
      </c>
      <c r="AC372">
        <v>4000</v>
      </c>
      <c r="AD372">
        <v>0</v>
      </c>
      <c r="AE372">
        <v>4000</v>
      </c>
      <c r="AF372">
        <v>0</v>
      </c>
      <c r="AG372">
        <v>0</v>
      </c>
      <c r="AH372">
        <v>0</v>
      </c>
      <c r="AI372" t="s">
        <v>83</v>
      </c>
    </row>
    <row r="373" spans="1:35" hidden="1" x14ac:dyDescent="0.25">
      <c r="A373">
        <v>5</v>
      </c>
      <c r="B373">
        <v>504</v>
      </c>
      <c r="C373">
        <v>27</v>
      </c>
      <c r="D373">
        <v>812</v>
      </c>
      <c r="E373">
        <v>3</v>
      </c>
      <c r="F373">
        <v>2043</v>
      </c>
      <c r="G373" t="s">
        <v>1210</v>
      </c>
      <c r="H373">
        <v>67000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500</v>
      </c>
      <c r="Y373" t="s">
        <v>79</v>
      </c>
      <c r="Z373" s="7">
        <v>44927</v>
      </c>
      <c r="AA373" s="7">
        <v>44985</v>
      </c>
      <c r="AB373" s="7">
        <v>45012</v>
      </c>
      <c r="AC373">
        <v>67000</v>
      </c>
      <c r="AD373">
        <v>0</v>
      </c>
      <c r="AE373">
        <v>67000</v>
      </c>
      <c r="AF373">
        <v>0</v>
      </c>
      <c r="AG373">
        <v>0</v>
      </c>
      <c r="AH373">
        <v>0</v>
      </c>
      <c r="AI373" t="s">
        <v>83</v>
      </c>
    </row>
    <row r="374" spans="1:35" hidden="1" x14ac:dyDescent="0.25">
      <c r="A374">
        <v>5</v>
      </c>
      <c r="B374">
        <v>504</v>
      </c>
      <c r="C374">
        <v>27</v>
      </c>
      <c r="D374">
        <v>812</v>
      </c>
      <c r="E374">
        <v>3</v>
      </c>
      <c r="F374">
        <v>2045</v>
      </c>
      <c r="G374" t="s">
        <v>1208</v>
      </c>
      <c r="H374">
        <v>500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500</v>
      </c>
      <c r="Y374" t="s">
        <v>79</v>
      </c>
      <c r="Z374" s="7">
        <v>44927</v>
      </c>
      <c r="AA374" s="7">
        <v>44985</v>
      </c>
      <c r="AB374" s="7">
        <v>45012</v>
      </c>
      <c r="AC374">
        <v>500</v>
      </c>
      <c r="AD374">
        <v>0</v>
      </c>
      <c r="AE374">
        <v>500</v>
      </c>
      <c r="AF374">
        <v>0</v>
      </c>
      <c r="AG374">
        <v>0</v>
      </c>
      <c r="AH374">
        <v>0</v>
      </c>
      <c r="AI374" t="s">
        <v>83</v>
      </c>
    </row>
    <row r="375" spans="1:35" hidden="1" x14ac:dyDescent="0.25">
      <c r="A375">
        <v>5</v>
      </c>
      <c r="B375">
        <v>504</v>
      </c>
      <c r="C375">
        <v>27</v>
      </c>
      <c r="D375">
        <v>812</v>
      </c>
      <c r="E375">
        <v>3</v>
      </c>
      <c r="F375">
        <v>2045</v>
      </c>
      <c r="G375" t="s">
        <v>1209</v>
      </c>
      <c r="H375">
        <v>5000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500</v>
      </c>
      <c r="Y375" t="s">
        <v>79</v>
      </c>
      <c r="Z375" s="7">
        <v>44927</v>
      </c>
      <c r="AA375" s="7">
        <v>44985</v>
      </c>
      <c r="AB375" s="7">
        <v>45012</v>
      </c>
      <c r="AC375">
        <v>5000</v>
      </c>
      <c r="AD375">
        <v>0</v>
      </c>
      <c r="AE375">
        <v>5000</v>
      </c>
      <c r="AF375">
        <v>0</v>
      </c>
      <c r="AG375">
        <v>0</v>
      </c>
      <c r="AH375">
        <v>0</v>
      </c>
      <c r="AI375" t="s">
        <v>83</v>
      </c>
    </row>
    <row r="376" spans="1:35" hidden="1" x14ac:dyDescent="0.25">
      <c r="A376">
        <v>5</v>
      </c>
      <c r="B376">
        <v>504</v>
      </c>
      <c r="C376">
        <v>27</v>
      </c>
      <c r="D376">
        <v>812</v>
      </c>
      <c r="E376">
        <v>3</v>
      </c>
      <c r="F376">
        <v>2045</v>
      </c>
      <c r="G376" t="s">
        <v>1210</v>
      </c>
      <c r="H376">
        <v>20500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500</v>
      </c>
      <c r="Y376" t="s">
        <v>79</v>
      </c>
      <c r="Z376" s="7">
        <v>44927</v>
      </c>
      <c r="AA376" s="7">
        <v>44985</v>
      </c>
      <c r="AB376" s="7">
        <v>45012</v>
      </c>
      <c r="AC376">
        <v>20500</v>
      </c>
      <c r="AD376">
        <v>0</v>
      </c>
      <c r="AE376">
        <v>20500</v>
      </c>
      <c r="AF376">
        <v>0</v>
      </c>
      <c r="AG376">
        <v>0</v>
      </c>
      <c r="AH376">
        <v>0</v>
      </c>
      <c r="AI376" t="s">
        <v>83</v>
      </c>
    </row>
    <row r="377" spans="1:35" hidden="1" x14ac:dyDescent="0.25">
      <c r="A377">
        <v>5</v>
      </c>
      <c r="B377">
        <v>505</v>
      </c>
      <c r="C377">
        <v>23</v>
      </c>
      <c r="D377">
        <v>695</v>
      </c>
      <c r="E377">
        <v>4</v>
      </c>
      <c r="F377">
        <v>2048</v>
      </c>
      <c r="G377" t="s">
        <v>1207</v>
      </c>
      <c r="H377">
        <v>5000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500</v>
      </c>
      <c r="Y377" t="s">
        <v>79</v>
      </c>
      <c r="Z377" s="7">
        <v>44927</v>
      </c>
      <c r="AA377" s="7">
        <v>44985</v>
      </c>
      <c r="AB377" s="7">
        <v>45012</v>
      </c>
      <c r="AC377">
        <v>5000</v>
      </c>
      <c r="AD377">
        <v>0</v>
      </c>
      <c r="AE377">
        <v>5000</v>
      </c>
      <c r="AF377">
        <v>0</v>
      </c>
      <c r="AG377">
        <v>0</v>
      </c>
      <c r="AH377">
        <v>0</v>
      </c>
      <c r="AI377" t="s">
        <v>83</v>
      </c>
    </row>
    <row r="378" spans="1:35" hidden="1" x14ac:dyDescent="0.25">
      <c r="A378">
        <v>5</v>
      </c>
      <c r="B378">
        <v>505</v>
      </c>
      <c r="C378">
        <v>23</v>
      </c>
      <c r="D378">
        <v>695</v>
      </c>
      <c r="E378">
        <v>4</v>
      </c>
      <c r="F378">
        <v>2048</v>
      </c>
      <c r="G378" t="s">
        <v>1208</v>
      </c>
      <c r="H378">
        <v>2000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500</v>
      </c>
      <c r="Y378" t="s">
        <v>79</v>
      </c>
      <c r="Z378" s="7">
        <v>44927</v>
      </c>
      <c r="AA378" s="7">
        <v>44985</v>
      </c>
      <c r="AB378" s="7">
        <v>45012</v>
      </c>
      <c r="AC378">
        <v>2000</v>
      </c>
      <c r="AD378">
        <v>0</v>
      </c>
      <c r="AE378">
        <v>2000</v>
      </c>
      <c r="AF378">
        <v>0</v>
      </c>
      <c r="AG378">
        <v>0</v>
      </c>
      <c r="AH378">
        <v>0</v>
      </c>
      <c r="AI378" t="s">
        <v>83</v>
      </c>
    </row>
    <row r="379" spans="1:35" hidden="1" x14ac:dyDescent="0.25">
      <c r="A379">
        <v>5</v>
      </c>
      <c r="B379">
        <v>505</v>
      </c>
      <c r="C379">
        <v>23</v>
      </c>
      <c r="D379">
        <v>695</v>
      </c>
      <c r="E379">
        <v>4</v>
      </c>
      <c r="F379">
        <v>2048</v>
      </c>
      <c r="G379" t="s">
        <v>1210</v>
      </c>
      <c r="H379">
        <v>5000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500</v>
      </c>
      <c r="Y379" t="s">
        <v>79</v>
      </c>
      <c r="Z379" s="7">
        <v>44927</v>
      </c>
      <c r="AA379" s="7">
        <v>44985</v>
      </c>
      <c r="AB379" s="7">
        <v>45012</v>
      </c>
      <c r="AC379">
        <v>5000</v>
      </c>
      <c r="AD379">
        <v>0</v>
      </c>
      <c r="AE379">
        <v>5000</v>
      </c>
      <c r="AF379">
        <v>0</v>
      </c>
      <c r="AG379">
        <v>0</v>
      </c>
      <c r="AH379">
        <v>0</v>
      </c>
      <c r="AI379" t="s">
        <v>83</v>
      </c>
    </row>
    <row r="380" spans="1:35" hidden="1" x14ac:dyDescent="0.25">
      <c r="A380">
        <v>5</v>
      </c>
      <c r="B380">
        <v>505</v>
      </c>
      <c r="C380">
        <v>23</v>
      </c>
      <c r="D380">
        <v>695</v>
      </c>
      <c r="E380">
        <v>4</v>
      </c>
      <c r="F380">
        <v>2112</v>
      </c>
      <c r="G380" t="s">
        <v>1207</v>
      </c>
      <c r="H380">
        <v>1000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500</v>
      </c>
      <c r="Y380" t="s">
        <v>79</v>
      </c>
      <c r="Z380" s="7">
        <v>44927</v>
      </c>
      <c r="AA380" s="7">
        <v>44985</v>
      </c>
      <c r="AB380" s="7">
        <v>45012</v>
      </c>
      <c r="AC380">
        <v>1000</v>
      </c>
      <c r="AD380">
        <v>0</v>
      </c>
      <c r="AE380">
        <v>1000</v>
      </c>
      <c r="AF380">
        <v>0</v>
      </c>
      <c r="AG380">
        <v>0</v>
      </c>
      <c r="AH380">
        <v>0</v>
      </c>
      <c r="AI380" t="s">
        <v>83</v>
      </c>
    </row>
    <row r="381" spans="1:35" hidden="1" x14ac:dyDescent="0.25">
      <c r="A381">
        <v>5</v>
      </c>
      <c r="B381">
        <v>505</v>
      </c>
      <c r="C381">
        <v>23</v>
      </c>
      <c r="D381">
        <v>695</v>
      </c>
      <c r="E381">
        <v>4</v>
      </c>
      <c r="F381">
        <v>2112</v>
      </c>
      <c r="G381" t="s">
        <v>1208</v>
      </c>
      <c r="H381">
        <v>5000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500</v>
      </c>
      <c r="Y381" t="s">
        <v>79</v>
      </c>
      <c r="Z381" s="7">
        <v>44927</v>
      </c>
      <c r="AA381" s="7">
        <v>44985</v>
      </c>
      <c r="AB381" s="7">
        <v>45012</v>
      </c>
      <c r="AC381">
        <v>5000</v>
      </c>
      <c r="AD381">
        <v>0</v>
      </c>
      <c r="AE381">
        <v>5000</v>
      </c>
      <c r="AF381">
        <v>0</v>
      </c>
      <c r="AG381">
        <v>0</v>
      </c>
      <c r="AH381">
        <v>0</v>
      </c>
      <c r="AI381" t="s">
        <v>83</v>
      </c>
    </row>
    <row r="382" spans="1:35" hidden="1" x14ac:dyDescent="0.25">
      <c r="A382">
        <v>5</v>
      </c>
      <c r="B382">
        <v>505</v>
      </c>
      <c r="C382">
        <v>23</v>
      </c>
      <c r="D382">
        <v>695</v>
      </c>
      <c r="E382">
        <v>4</v>
      </c>
      <c r="F382">
        <v>2112</v>
      </c>
      <c r="G382" t="s">
        <v>1220</v>
      </c>
      <c r="H382">
        <v>1000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500</v>
      </c>
      <c r="Y382" t="s">
        <v>79</v>
      </c>
      <c r="Z382" s="7">
        <v>44927</v>
      </c>
      <c r="AA382" s="7">
        <v>44985</v>
      </c>
      <c r="AB382" s="7">
        <v>45012</v>
      </c>
      <c r="AC382">
        <v>1000</v>
      </c>
      <c r="AD382">
        <v>0</v>
      </c>
      <c r="AE382">
        <v>1000</v>
      </c>
      <c r="AF382">
        <v>0</v>
      </c>
      <c r="AG382">
        <v>0</v>
      </c>
      <c r="AH382">
        <v>0</v>
      </c>
      <c r="AI382" t="s">
        <v>83</v>
      </c>
    </row>
    <row r="383" spans="1:35" hidden="1" x14ac:dyDescent="0.25">
      <c r="A383">
        <v>5</v>
      </c>
      <c r="B383">
        <v>505</v>
      </c>
      <c r="C383">
        <v>23</v>
      </c>
      <c r="D383">
        <v>695</v>
      </c>
      <c r="E383">
        <v>4</v>
      </c>
      <c r="F383">
        <v>2112</v>
      </c>
      <c r="G383" t="s">
        <v>1209</v>
      </c>
      <c r="H383">
        <v>1000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500</v>
      </c>
      <c r="Y383" t="s">
        <v>79</v>
      </c>
      <c r="Z383" s="7">
        <v>44927</v>
      </c>
      <c r="AA383" s="7">
        <v>44985</v>
      </c>
      <c r="AB383" s="7">
        <v>45012</v>
      </c>
      <c r="AC383">
        <v>1000</v>
      </c>
      <c r="AD383">
        <v>0</v>
      </c>
      <c r="AE383">
        <v>1000</v>
      </c>
      <c r="AF383">
        <v>0</v>
      </c>
      <c r="AG383">
        <v>0</v>
      </c>
      <c r="AH383">
        <v>0</v>
      </c>
      <c r="AI383" t="s">
        <v>83</v>
      </c>
    </row>
    <row r="384" spans="1:35" hidden="1" x14ac:dyDescent="0.25">
      <c r="A384">
        <v>5</v>
      </c>
      <c r="B384">
        <v>505</v>
      </c>
      <c r="C384">
        <v>23</v>
      </c>
      <c r="D384">
        <v>695</v>
      </c>
      <c r="E384">
        <v>4</v>
      </c>
      <c r="F384">
        <v>2112</v>
      </c>
      <c r="G384" t="s">
        <v>1210</v>
      </c>
      <c r="H384">
        <v>8000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500</v>
      </c>
      <c r="Y384" t="s">
        <v>79</v>
      </c>
      <c r="Z384" s="7">
        <v>44927</v>
      </c>
      <c r="AA384" s="7">
        <v>44985</v>
      </c>
      <c r="AB384" s="7">
        <v>45012</v>
      </c>
      <c r="AC384">
        <v>8000</v>
      </c>
      <c r="AD384">
        <v>0</v>
      </c>
      <c r="AE384">
        <v>8000</v>
      </c>
      <c r="AF384">
        <v>0</v>
      </c>
      <c r="AG384">
        <v>0</v>
      </c>
      <c r="AH384">
        <v>0</v>
      </c>
      <c r="AI384" t="s">
        <v>83</v>
      </c>
    </row>
    <row r="385" spans="1:35" hidden="1" x14ac:dyDescent="0.25">
      <c r="A385">
        <v>6</v>
      </c>
      <c r="B385">
        <v>601</v>
      </c>
      <c r="C385">
        <v>4</v>
      </c>
      <c r="D385">
        <v>122</v>
      </c>
      <c r="E385">
        <v>1</v>
      </c>
      <c r="F385">
        <v>2072</v>
      </c>
      <c r="G385" t="s">
        <v>1200</v>
      </c>
      <c r="H385">
        <v>1000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500</v>
      </c>
      <c r="Y385" t="s">
        <v>79</v>
      </c>
      <c r="Z385" s="7">
        <v>44927</v>
      </c>
      <c r="AA385" s="7">
        <v>44985</v>
      </c>
      <c r="AB385" s="7">
        <v>45012</v>
      </c>
      <c r="AC385">
        <v>1000</v>
      </c>
      <c r="AD385">
        <v>0</v>
      </c>
      <c r="AE385">
        <v>1000</v>
      </c>
      <c r="AF385">
        <v>0</v>
      </c>
      <c r="AG385">
        <v>0</v>
      </c>
      <c r="AH385">
        <v>0</v>
      </c>
      <c r="AI385" t="s">
        <v>83</v>
      </c>
    </row>
    <row r="386" spans="1:35" hidden="1" x14ac:dyDescent="0.25">
      <c r="A386">
        <v>6</v>
      </c>
      <c r="B386">
        <v>601</v>
      </c>
      <c r="C386">
        <v>4</v>
      </c>
      <c r="D386">
        <v>122</v>
      </c>
      <c r="E386">
        <v>1</v>
      </c>
      <c r="F386">
        <v>2072</v>
      </c>
      <c r="G386" t="s">
        <v>1201</v>
      </c>
      <c r="H386">
        <v>600000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96808.69</v>
      </c>
      <c r="O386">
        <v>96808.69</v>
      </c>
      <c r="P386">
        <v>96808.69</v>
      </c>
      <c r="Q386">
        <v>0</v>
      </c>
      <c r="R386">
        <v>0</v>
      </c>
      <c r="S386">
        <v>600000</v>
      </c>
      <c r="T386">
        <v>0</v>
      </c>
      <c r="U386">
        <v>0</v>
      </c>
      <c r="V386">
        <v>0</v>
      </c>
      <c r="W386">
        <v>0</v>
      </c>
      <c r="X386">
        <v>500</v>
      </c>
      <c r="Y386" t="s">
        <v>79</v>
      </c>
      <c r="Z386" s="7">
        <v>44927</v>
      </c>
      <c r="AA386" s="7">
        <v>44985</v>
      </c>
      <c r="AB386" s="7">
        <v>45012</v>
      </c>
      <c r="AC386">
        <v>600000</v>
      </c>
      <c r="AD386">
        <v>0</v>
      </c>
      <c r="AE386">
        <v>503191.31</v>
      </c>
      <c r="AF386">
        <v>0</v>
      </c>
      <c r="AG386">
        <v>0</v>
      </c>
      <c r="AH386">
        <v>0</v>
      </c>
      <c r="AI386" t="s">
        <v>83</v>
      </c>
    </row>
    <row r="387" spans="1:35" hidden="1" x14ac:dyDescent="0.25">
      <c r="A387">
        <v>6</v>
      </c>
      <c r="B387">
        <v>601</v>
      </c>
      <c r="C387">
        <v>4</v>
      </c>
      <c r="D387">
        <v>122</v>
      </c>
      <c r="E387">
        <v>1</v>
      </c>
      <c r="F387">
        <v>2072</v>
      </c>
      <c r="G387" t="s">
        <v>1202</v>
      </c>
      <c r="H387">
        <v>32000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5123.6000000000004</v>
      </c>
      <c r="O387">
        <v>5123.6000000000004</v>
      </c>
      <c r="P387">
        <v>2645.12</v>
      </c>
      <c r="Q387">
        <v>0</v>
      </c>
      <c r="R387">
        <v>0</v>
      </c>
      <c r="S387">
        <v>32000</v>
      </c>
      <c r="T387">
        <v>0</v>
      </c>
      <c r="U387">
        <v>0</v>
      </c>
      <c r="V387">
        <v>0</v>
      </c>
      <c r="W387">
        <v>0</v>
      </c>
      <c r="X387">
        <v>500</v>
      </c>
      <c r="Y387" t="s">
        <v>79</v>
      </c>
      <c r="Z387" s="7">
        <v>44927</v>
      </c>
      <c r="AA387" s="7">
        <v>44985</v>
      </c>
      <c r="AB387" s="7">
        <v>45012</v>
      </c>
      <c r="AC387">
        <v>32000</v>
      </c>
      <c r="AD387">
        <v>0</v>
      </c>
      <c r="AE387">
        <v>26876.400000000001</v>
      </c>
      <c r="AF387">
        <v>0</v>
      </c>
      <c r="AG387">
        <v>2478.48</v>
      </c>
      <c r="AH387">
        <v>2478.48</v>
      </c>
      <c r="AI387" t="s">
        <v>83</v>
      </c>
    </row>
    <row r="388" spans="1:35" hidden="1" x14ac:dyDescent="0.25">
      <c r="A388">
        <v>6</v>
      </c>
      <c r="B388">
        <v>601</v>
      </c>
      <c r="C388">
        <v>4</v>
      </c>
      <c r="D388">
        <v>122</v>
      </c>
      <c r="E388">
        <v>1</v>
      </c>
      <c r="F388">
        <v>2072</v>
      </c>
      <c r="G388" t="s">
        <v>1203</v>
      </c>
      <c r="H388">
        <v>54000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9344.73</v>
      </c>
      <c r="O388">
        <v>9344.73</v>
      </c>
      <c r="P388">
        <v>9344.73</v>
      </c>
      <c r="Q388">
        <v>0</v>
      </c>
      <c r="R388">
        <v>0</v>
      </c>
      <c r="S388">
        <v>54000</v>
      </c>
      <c r="T388">
        <v>0</v>
      </c>
      <c r="U388">
        <v>0</v>
      </c>
      <c r="V388">
        <v>0</v>
      </c>
      <c r="W388">
        <v>0</v>
      </c>
      <c r="X388">
        <v>500</v>
      </c>
      <c r="Y388" t="s">
        <v>79</v>
      </c>
      <c r="Z388" s="7">
        <v>44927</v>
      </c>
      <c r="AA388" s="7">
        <v>44985</v>
      </c>
      <c r="AB388" s="7">
        <v>45012</v>
      </c>
      <c r="AC388">
        <v>54000</v>
      </c>
      <c r="AD388">
        <v>0</v>
      </c>
      <c r="AE388">
        <v>44655.27</v>
      </c>
      <c r="AF388">
        <v>0</v>
      </c>
      <c r="AG388">
        <v>0</v>
      </c>
      <c r="AH388">
        <v>0</v>
      </c>
      <c r="AI388" t="s">
        <v>83</v>
      </c>
    </row>
    <row r="389" spans="1:35" hidden="1" x14ac:dyDescent="0.25">
      <c r="A389">
        <v>6</v>
      </c>
      <c r="B389">
        <v>601</v>
      </c>
      <c r="C389">
        <v>4</v>
      </c>
      <c r="D389">
        <v>122</v>
      </c>
      <c r="E389">
        <v>1</v>
      </c>
      <c r="F389">
        <v>2072</v>
      </c>
      <c r="G389" t="s">
        <v>1204</v>
      </c>
      <c r="H389">
        <v>1000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500</v>
      </c>
      <c r="Y389" t="s">
        <v>79</v>
      </c>
      <c r="Z389" s="7">
        <v>44927</v>
      </c>
      <c r="AA389" s="7">
        <v>44985</v>
      </c>
      <c r="AB389" s="7">
        <v>45012</v>
      </c>
      <c r="AC389">
        <v>1000</v>
      </c>
      <c r="AD389">
        <v>0</v>
      </c>
      <c r="AE389">
        <v>1000</v>
      </c>
      <c r="AF389">
        <v>0</v>
      </c>
      <c r="AG389">
        <v>0</v>
      </c>
      <c r="AH389">
        <v>0</v>
      </c>
      <c r="AI389" t="s">
        <v>83</v>
      </c>
    </row>
    <row r="390" spans="1:35" hidden="1" x14ac:dyDescent="0.25">
      <c r="A390">
        <v>6</v>
      </c>
      <c r="B390">
        <v>601</v>
      </c>
      <c r="C390">
        <v>4</v>
      </c>
      <c r="D390">
        <v>122</v>
      </c>
      <c r="E390">
        <v>1</v>
      </c>
      <c r="F390">
        <v>2072</v>
      </c>
      <c r="G390" t="s">
        <v>1205</v>
      </c>
      <c r="H390">
        <v>120000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24642.63</v>
      </c>
      <c r="O390">
        <v>24642.63</v>
      </c>
      <c r="P390">
        <v>13271.53</v>
      </c>
      <c r="Q390">
        <v>0</v>
      </c>
      <c r="R390">
        <v>0</v>
      </c>
      <c r="S390">
        <v>120000</v>
      </c>
      <c r="T390">
        <v>0</v>
      </c>
      <c r="U390">
        <v>0</v>
      </c>
      <c r="V390">
        <v>0</v>
      </c>
      <c r="W390">
        <v>0</v>
      </c>
      <c r="X390">
        <v>500</v>
      </c>
      <c r="Y390" t="s">
        <v>79</v>
      </c>
      <c r="Z390" s="7">
        <v>44927</v>
      </c>
      <c r="AA390" s="7">
        <v>44985</v>
      </c>
      <c r="AB390" s="7">
        <v>45012</v>
      </c>
      <c r="AC390">
        <v>120000</v>
      </c>
      <c r="AD390">
        <v>0</v>
      </c>
      <c r="AE390">
        <v>95357.37</v>
      </c>
      <c r="AF390">
        <v>0</v>
      </c>
      <c r="AG390">
        <v>11371.1</v>
      </c>
      <c r="AH390">
        <v>11371.1</v>
      </c>
      <c r="AI390" t="s">
        <v>83</v>
      </c>
    </row>
    <row r="391" spans="1:35" hidden="1" x14ac:dyDescent="0.25">
      <c r="A391">
        <v>6</v>
      </c>
      <c r="B391">
        <v>601</v>
      </c>
      <c r="C391">
        <v>4</v>
      </c>
      <c r="D391">
        <v>122</v>
      </c>
      <c r="E391">
        <v>1</v>
      </c>
      <c r="F391">
        <v>2072</v>
      </c>
      <c r="G391" t="s">
        <v>1206</v>
      </c>
      <c r="H391">
        <v>1000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500</v>
      </c>
      <c r="Y391" t="s">
        <v>79</v>
      </c>
      <c r="Z391" s="7">
        <v>44927</v>
      </c>
      <c r="AA391" s="7">
        <v>44985</v>
      </c>
      <c r="AB391" s="7">
        <v>45012</v>
      </c>
      <c r="AC391">
        <v>1000</v>
      </c>
      <c r="AD391">
        <v>0</v>
      </c>
      <c r="AE391">
        <v>1000</v>
      </c>
      <c r="AF391">
        <v>0</v>
      </c>
      <c r="AG391">
        <v>0</v>
      </c>
      <c r="AH391">
        <v>0</v>
      </c>
      <c r="AI391" t="s">
        <v>83</v>
      </c>
    </row>
    <row r="392" spans="1:35" hidden="1" x14ac:dyDescent="0.25">
      <c r="A392">
        <v>6</v>
      </c>
      <c r="B392">
        <v>601</v>
      </c>
      <c r="C392">
        <v>4</v>
      </c>
      <c r="D392">
        <v>122</v>
      </c>
      <c r="E392">
        <v>1</v>
      </c>
      <c r="F392">
        <v>2072</v>
      </c>
      <c r="G392" t="s">
        <v>1207</v>
      </c>
      <c r="H392">
        <v>500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500</v>
      </c>
      <c r="Y392" t="s">
        <v>79</v>
      </c>
      <c r="Z392" s="7">
        <v>44927</v>
      </c>
      <c r="AA392" s="7">
        <v>44985</v>
      </c>
      <c r="AB392" s="7">
        <v>45012</v>
      </c>
      <c r="AC392">
        <v>500</v>
      </c>
      <c r="AD392">
        <v>0</v>
      </c>
      <c r="AE392">
        <v>500</v>
      </c>
      <c r="AF392">
        <v>0</v>
      </c>
      <c r="AG392">
        <v>0</v>
      </c>
      <c r="AH392">
        <v>0</v>
      </c>
      <c r="AI392" t="s">
        <v>83</v>
      </c>
    </row>
    <row r="393" spans="1:35" hidden="1" x14ac:dyDescent="0.25">
      <c r="A393">
        <v>6</v>
      </c>
      <c r="B393">
        <v>601</v>
      </c>
      <c r="C393">
        <v>4</v>
      </c>
      <c r="D393">
        <v>122</v>
      </c>
      <c r="E393">
        <v>1</v>
      </c>
      <c r="F393">
        <v>2072</v>
      </c>
      <c r="G393" t="s">
        <v>1208</v>
      </c>
      <c r="H393">
        <v>8000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506</v>
      </c>
      <c r="O393">
        <v>386</v>
      </c>
      <c r="P393">
        <v>386</v>
      </c>
      <c r="Q393">
        <v>0</v>
      </c>
      <c r="R393">
        <v>0</v>
      </c>
      <c r="S393">
        <v>8000</v>
      </c>
      <c r="T393">
        <v>0</v>
      </c>
      <c r="U393">
        <v>0</v>
      </c>
      <c r="V393">
        <v>0</v>
      </c>
      <c r="W393">
        <v>0</v>
      </c>
      <c r="X393">
        <v>500</v>
      </c>
      <c r="Y393" t="s">
        <v>79</v>
      </c>
      <c r="Z393" s="7">
        <v>44927</v>
      </c>
      <c r="AA393" s="7">
        <v>44985</v>
      </c>
      <c r="AB393" s="7">
        <v>45012</v>
      </c>
      <c r="AC393">
        <v>8000</v>
      </c>
      <c r="AD393">
        <v>0</v>
      </c>
      <c r="AE393">
        <v>7494</v>
      </c>
      <c r="AF393">
        <v>120</v>
      </c>
      <c r="AG393">
        <v>120</v>
      </c>
      <c r="AH393">
        <v>0</v>
      </c>
      <c r="AI393" t="s">
        <v>83</v>
      </c>
    </row>
    <row r="394" spans="1:35" hidden="1" x14ac:dyDescent="0.25">
      <c r="A394">
        <v>6</v>
      </c>
      <c r="B394">
        <v>601</v>
      </c>
      <c r="C394">
        <v>4</v>
      </c>
      <c r="D394">
        <v>122</v>
      </c>
      <c r="E394">
        <v>1</v>
      </c>
      <c r="F394">
        <v>2072</v>
      </c>
      <c r="G394" t="s">
        <v>1209</v>
      </c>
      <c r="H394">
        <v>500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500</v>
      </c>
      <c r="Y394" t="s">
        <v>79</v>
      </c>
      <c r="Z394" s="7">
        <v>44927</v>
      </c>
      <c r="AA394" s="7">
        <v>44985</v>
      </c>
      <c r="AB394" s="7">
        <v>45012</v>
      </c>
      <c r="AC394">
        <v>500</v>
      </c>
      <c r="AD394">
        <v>0</v>
      </c>
      <c r="AE394">
        <v>500</v>
      </c>
      <c r="AF394">
        <v>0</v>
      </c>
      <c r="AG394">
        <v>0</v>
      </c>
      <c r="AH394">
        <v>0</v>
      </c>
      <c r="AI394" t="s">
        <v>83</v>
      </c>
    </row>
    <row r="395" spans="1:35" hidden="1" x14ac:dyDescent="0.25">
      <c r="A395">
        <v>6</v>
      </c>
      <c r="B395">
        <v>601</v>
      </c>
      <c r="C395">
        <v>4</v>
      </c>
      <c r="D395">
        <v>122</v>
      </c>
      <c r="E395">
        <v>1</v>
      </c>
      <c r="F395">
        <v>2072</v>
      </c>
      <c r="G395" t="s">
        <v>1210</v>
      </c>
      <c r="H395">
        <v>10000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375</v>
      </c>
      <c r="O395">
        <v>0</v>
      </c>
      <c r="P395">
        <v>0</v>
      </c>
      <c r="Q395">
        <v>0</v>
      </c>
      <c r="R395">
        <v>0</v>
      </c>
      <c r="S395">
        <v>10000</v>
      </c>
      <c r="T395">
        <v>0</v>
      </c>
      <c r="U395">
        <v>0</v>
      </c>
      <c r="V395">
        <v>0</v>
      </c>
      <c r="W395">
        <v>0</v>
      </c>
      <c r="X395">
        <v>500</v>
      </c>
      <c r="Y395" t="s">
        <v>79</v>
      </c>
      <c r="Z395" s="7">
        <v>44927</v>
      </c>
      <c r="AA395" s="7">
        <v>44985</v>
      </c>
      <c r="AB395" s="7">
        <v>45012</v>
      </c>
      <c r="AC395">
        <v>10000</v>
      </c>
      <c r="AD395">
        <v>0</v>
      </c>
      <c r="AE395">
        <v>9625</v>
      </c>
      <c r="AF395">
        <v>375</v>
      </c>
      <c r="AG395">
        <v>375</v>
      </c>
      <c r="AH395">
        <v>0</v>
      </c>
      <c r="AI395" t="s">
        <v>83</v>
      </c>
    </row>
    <row r="396" spans="1:35" hidden="1" x14ac:dyDescent="0.25">
      <c r="A396">
        <v>6</v>
      </c>
      <c r="B396">
        <v>601</v>
      </c>
      <c r="C396">
        <v>4</v>
      </c>
      <c r="D396">
        <v>122</v>
      </c>
      <c r="E396">
        <v>1</v>
      </c>
      <c r="F396">
        <v>2072</v>
      </c>
      <c r="G396" t="s">
        <v>1211</v>
      </c>
      <c r="H396">
        <v>10500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4888.6000000000004</v>
      </c>
      <c r="O396">
        <v>946.69</v>
      </c>
      <c r="P396">
        <v>946.69</v>
      </c>
      <c r="Q396">
        <v>0</v>
      </c>
      <c r="R396">
        <v>0</v>
      </c>
      <c r="S396">
        <v>10500</v>
      </c>
      <c r="T396">
        <v>0</v>
      </c>
      <c r="U396">
        <v>0</v>
      </c>
      <c r="V396">
        <v>0</v>
      </c>
      <c r="W396">
        <v>0</v>
      </c>
      <c r="X396">
        <v>500</v>
      </c>
      <c r="Y396" t="s">
        <v>79</v>
      </c>
      <c r="Z396" s="7">
        <v>44927</v>
      </c>
      <c r="AA396" s="7">
        <v>44985</v>
      </c>
      <c r="AB396" s="7">
        <v>45012</v>
      </c>
      <c r="AC396">
        <v>10500</v>
      </c>
      <c r="AD396">
        <v>0</v>
      </c>
      <c r="AE396">
        <v>5611.4</v>
      </c>
      <c r="AF396">
        <v>3941.91</v>
      </c>
      <c r="AG396">
        <v>3941.91</v>
      </c>
      <c r="AH396">
        <v>0</v>
      </c>
      <c r="AI396" t="s">
        <v>83</v>
      </c>
    </row>
    <row r="397" spans="1:35" hidden="1" x14ac:dyDescent="0.25">
      <c r="A397">
        <v>6</v>
      </c>
      <c r="B397">
        <v>601</v>
      </c>
      <c r="C397">
        <v>4</v>
      </c>
      <c r="D397">
        <v>122</v>
      </c>
      <c r="E397">
        <v>1</v>
      </c>
      <c r="F397">
        <v>2072</v>
      </c>
      <c r="G397" t="s">
        <v>1212</v>
      </c>
      <c r="H397">
        <v>77000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12666.28</v>
      </c>
      <c r="O397">
        <v>12666.28</v>
      </c>
      <c r="P397">
        <v>7654.07</v>
      </c>
      <c r="Q397">
        <v>0</v>
      </c>
      <c r="R397">
        <v>0</v>
      </c>
      <c r="S397">
        <v>77000</v>
      </c>
      <c r="T397">
        <v>0</v>
      </c>
      <c r="U397">
        <v>0</v>
      </c>
      <c r="V397">
        <v>0</v>
      </c>
      <c r="W397">
        <v>0</v>
      </c>
      <c r="X397">
        <v>500</v>
      </c>
      <c r="Y397" t="s">
        <v>79</v>
      </c>
      <c r="Z397" s="7">
        <v>44927</v>
      </c>
      <c r="AA397" s="7">
        <v>44985</v>
      </c>
      <c r="AB397" s="7">
        <v>45012</v>
      </c>
      <c r="AC397">
        <v>77000</v>
      </c>
      <c r="AD397">
        <v>0</v>
      </c>
      <c r="AE397">
        <v>64333.72</v>
      </c>
      <c r="AF397">
        <v>0</v>
      </c>
      <c r="AG397">
        <v>5012.21</v>
      </c>
      <c r="AH397">
        <v>5012.21</v>
      </c>
      <c r="AI397" t="s">
        <v>83</v>
      </c>
    </row>
    <row r="398" spans="1:35" hidden="1" x14ac:dyDescent="0.25">
      <c r="A398">
        <v>6</v>
      </c>
      <c r="B398">
        <v>601</v>
      </c>
      <c r="C398">
        <v>4</v>
      </c>
      <c r="D398">
        <v>122</v>
      </c>
      <c r="E398">
        <v>1</v>
      </c>
      <c r="F398">
        <v>2072</v>
      </c>
      <c r="G398" t="s">
        <v>1213</v>
      </c>
      <c r="H398">
        <v>500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500</v>
      </c>
      <c r="Y398" t="s">
        <v>79</v>
      </c>
      <c r="Z398" s="7">
        <v>44927</v>
      </c>
      <c r="AA398" s="7">
        <v>44985</v>
      </c>
      <c r="AB398" s="7">
        <v>45012</v>
      </c>
      <c r="AC398">
        <v>500</v>
      </c>
      <c r="AD398">
        <v>0</v>
      </c>
      <c r="AE398">
        <v>500</v>
      </c>
      <c r="AF398">
        <v>0</v>
      </c>
      <c r="AG398">
        <v>0</v>
      </c>
      <c r="AH398">
        <v>0</v>
      </c>
      <c r="AI398" t="s">
        <v>83</v>
      </c>
    </row>
    <row r="399" spans="1:35" hidden="1" x14ac:dyDescent="0.25">
      <c r="A399">
        <v>6</v>
      </c>
      <c r="B399">
        <v>601</v>
      </c>
      <c r="C399">
        <v>4</v>
      </c>
      <c r="D399">
        <v>122</v>
      </c>
      <c r="E399">
        <v>1</v>
      </c>
      <c r="F399">
        <v>2072</v>
      </c>
      <c r="G399" t="s">
        <v>1214</v>
      </c>
      <c r="H399">
        <v>200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500</v>
      </c>
      <c r="Y399" t="s">
        <v>79</v>
      </c>
      <c r="Z399" s="7">
        <v>44927</v>
      </c>
      <c r="AA399" s="7">
        <v>44985</v>
      </c>
      <c r="AB399" s="7">
        <v>45012</v>
      </c>
      <c r="AC399">
        <v>200</v>
      </c>
      <c r="AD399">
        <v>0</v>
      </c>
      <c r="AE399">
        <v>200</v>
      </c>
      <c r="AF399">
        <v>0</v>
      </c>
      <c r="AG399">
        <v>0</v>
      </c>
      <c r="AH399">
        <v>0</v>
      </c>
      <c r="AI399" t="s">
        <v>83</v>
      </c>
    </row>
    <row r="400" spans="1:35" hidden="1" x14ac:dyDescent="0.25">
      <c r="A400">
        <v>6</v>
      </c>
      <c r="B400">
        <v>601</v>
      </c>
      <c r="C400">
        <v>4</v>
      </c>
      <c r="D400">
        <v>122</v>
      </c>
      <c r="E400">
        <v>1</v>
      </c>
      <c r="F400">
        <v>2072</v>
      </c>
      <c r="G400" t="s">
        <v>1215</v>
      </c>
      <c r="H400">
        <v>1000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500</v>
      </c>
      <c r="Y400" t="s">
        <v>79</v>
      </c>
      <c r="Z400" s="7">
        <v>44927</v>
      </c>
      <c r="AA400" s="7">
        <v>44985</v>
      </c>
      <c r="AB400" s="7">
        <v>45012</v>
      </c>
      <c r="AC400">
        <v>1000</v>
      </c>
      <c r="AD400">
        <v>0</v>
      </c>
      <c r="AE400">
        <v>1000</v>
      </c>
      <c r="AF400">
        <v>0</v>
      </c>
      <c r="AG400">
        <v>0</v>
      </c>
      <c r="AH400">
        <v>0</v>
      </c>
      <c r="AI400" t="s">
        <v>83</v>
      </c>
    </row>
    <row r="401" spans="1:35" hidden="1" x14ac:dyDescent="0.25">
      <c r="A401">
        <v>6</v>
      </c>
      <c r="B401">
        <v>602</v>
      </c>
      <c r="C401">
        <v>15</v>
      </c>
      <c r="D401">
        <v>451</v>
      </c>
      <c r="E401">
        <v>17</v>
      </c>
      <c r="F401">
        <v>1037</v>
      </c>
      <c r="G401" t="s">
        <v>1210</v>
      </c>
      <c r="H401">
        <v>53000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500</v>
      </c>
      <c r="Y401" t="s">
        <v>79</v>
      </c>
      <c r="Z401" s="7">
        <v>44927</v>
      </c>
      <c r="AA401" s="7">
        <v>44985</v>
      </c>
      <c r="AB401" s="7">
        <v>45012</v>
      </c>
      <c r="AC401">
        <v>53000</v>
      </c>
      <c r="AD401">
        <v>0</v>
      </c>
      <c r="AE401">
        <v>53000</v>
      </c>
      <c r="AF401">
        <v>0</v>
      </c>
      <c r="AG401">
        <v>0</v>
      </c>
      <c r="AH401">
        <v>0</v>
      </c>
      <c r="AI401" t="s">
        <v>83</v>
      </c>
    </row>
    <row r="402" spans="1:35" hidden="1" x14ac:dyDescent="0.25">
      <c r="A402">
        <v>6</v>
      </c>
      <c r="B402">
        <v>602</v>
      </c>
      <c r="C402">
        <v>26</v>
      </c>
      <c r="D402">
        <v>782</v>
      </c>
      <c r="E402">
        <v>17</v>
      </c>
      <c r="F402">
        <v>1025</v>
      </c>
      <c r="G402" t="s">
        <v>1222</v>
      </c>
      <c r="H402">
        <v>200000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500</v>
      </c>
      <c r="Y402" t="s">
        <v>79</v>
      </c>
      <c r="Z402" s="7">
        <v>44927</v>
      </c>
      <c r="AA402" s="7">
        <v>44985</v>
      </c>
      <c r="AB402" s="7">
        <v>45012</v>
      </c>
      <c r="AC402">
        <v>200000</v>
      </c>
      <c r="AD402">
        <v>0</v>
      </c>
      <c r="AE402">
        <v>200000</v>
      </c>
      <c r="AF402">
        <v>0</v>
      </c>
      <c r="AG402">
        <v>0</v>
      </c>
      <c r="AH402">
        <v>0</v>
      </c>
      <c r="AI402" t="s">
        <v>83</v>
      </c>
    </row>
    <row r="403" spans="1:35" hidden="1" x14ac:dyDescent="0.25">
      <c r="A403">
        <v>6</v>
      </c>
      <c r="B403">
        <v>602</v>
      </c>
      <c r="C403">
        <v>26</v>
      </c>
      <c r="D403">
        <v>782</v>
      </c>
      <c r="E403">
        <v>17</v>
      </c>
      <c r="F403">
        <v>1042</v>
      </c>
      <c r="G403" t="s">
        <v>1222</v>
      </c>
      <c r="H403">
        <v>0</v>
      </c>
      <c r="I403">
        <v>0</v>
      </c>
      <c r="J403">
        <v>0</v>
      </c>
      <c r="K403">
        <v>20000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500</v>
      </c>
      <c r="Y403" t="s">
        <v>79</v>
      </c>
      <c r="Z403" s="7">
        <v>44927</v>
      </c>
      <c r="AA403" s="7">
        <v>44985</v>
      </c>
      <c r="AB403" s="7">
        <v>45012</v>
      </c>
      <c r="AC403">
        <v>20000</v>
      </c>
      <c r="AD403">
        <v>20000</v>
      </c>
      <c r="AE403">
        <v>20000</v>
      </c>
      <c r="AF403">
        <v>0</v>
      </c>
      <c r="AG403">
        <v>0</v>
      </c>
      <c r="AH403">
        <v>0</v>
      </c>
      <c r="AI403" t="s">
        <v>83</v>
      </c>
    </row>
    <row r="404" spans="1:35" hidden="1" x14ac:dyDescent="0.25">
      <c r="A404">
        <v>6</v>
      </c>
      <c r="B404">
        <v>602</v>
      </c>
      <c r="C404">
        <v>26</v>
      </c>
      <c r="D404">
        <v>782</v>
      </c>
      <c r="E404">
        <v>17</v>
      </c>
      <c r="F404">
        <v>1044</v>
      </c>
      <c r="G404" t="s">
        <v>1222</v>
      </c>
      <c r="H404">
        <v>0</v>
      </c>
      <c r="I404">
        <v>0</v>
      </c>
      <c r="J404">
        <v>0</v>
      </c>
      <c r="K404">
        <v>10000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500</v>
      </c>
      <c r="Y404" t="s">
        <v>79</v>
      </c>
      <c r="Z404" s="7">
        <v>44927</v>
      </c>
      <c r="AA404" s="7">
        <v>44985</v>
      </c>
      <c r="AB404" s="7">
        <v>45012</v>
      </c>
      <c r="AC404">
        <v>10000</v>
      </c>
      <c r="AD404">
        <v>10000</v>
      </c>
      <c r="AE404">
        <v>10000</v>
      </c>
      <c r="AF404">
        <v>0</v>
      </c>
      <c r="AG404">
        <v>0</v>
      </c>
      <c r="AH404">
        <v>0</v>
      </c>
      <c r="AI404" t="s">
        <v>83</v>
      </c>
    </row>
    <row r="405" spans="1:35" hidden="1" x14ac:dyDescent="0.25">
      <c r="A405">
        <v>6</v>
      </c>
      <c r="B405">
        <v>603</v>
      </c>
      <c r="C405">
        <v>26</v>
      </c>
      <c r="D405">
        <v>782</v>
      </c>
      <c r="E405">
        <v>17</v>
      </c>
      <c r="F405">
        <v>1109</v>
      </c>
      <c r="G405" t="s">
        <v>1222</v>
      </c>
      <c r="H405">
        <v>46666.66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500</v>
      </c>
      <c r="Y405" t="s">
        <v>79</v>
      </c>
      <c r="Z405" s="7">
        <v>44927</v>
      </c>
      <c r="AA405" s="7">
        <v>44985</v>
      </c>
      <c r="AB405" s="7">
        <v>45012</v>
      </c>
      <c r="AC405">
        <v>46666.66</v>
      </c>
      <c r="AD405">
        <v>0</v>
      </c>
      <c r="AE405">
        <v>46666.66</v>
      </c>
      <c r="AF405">
        <v>0</v>
      </c>
      <c r="AG405">
        <v>0</v>
      </c>
      <c r="AH405">
        <v>0</v>
      </c>
      <c r="AI405" t="s">
        <v>83</v>
      </c>
    </row>
    <row r="406" spans="1:35" hidden="1" x14ac:dyDescent="0.25">
      <c r="A406">
        <v>6</v>
      </c>
      <c r="B406">
        <v>603</v>
      </c>
      <c r="C406">
        <v>26</v>
      </c>
      <c r="D406">
        <v>782</v>
      </c>
      <c r="E406">
        <v>17</v>
      </c>
      <c r="F406">
        <v>1112</v>
      </c>
      <c r="G406" t="s">
        <v>1222</v>
      </c>
      <c r="H406">
        <v>69999.990000000005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500</v>
      </c>
      <c r="Y406" t="s">
        <v>79</v>
      </c>
      <c r="Z406" s="7">
        <v>44927</v>
      </c>
      <c r="AA406" s="7">
        <v>44985</v>
      </c>
      <c r="AB406" s="7">
        <v>45012</v>
      </c>
      <c r="AC406">
        <v>69999.990000000005</v>
      </c>
      <c r="AD406">
        <v>0</v>
      </c>
      <c r="AE406">
        <v>69999.990000000005</v>
      </c>
      <c r="AF406">
        <v>0</v>
      </c>
      <c r="AG406">
        <v>0</v>
      </c>
      <c r="AH406">
        <v>0</v>
      </c>
      <c r="AI406" t="s">
        <v>83</v>
      </c>
    </row>
    <row r="407" spans="1:35" hidden="1" x14ac:dyDescent="0.25">
      <c r="A407">
        <v>6</v>
      </c>
      <c r="B407">
        <v>603</v>
      </c>
      <c r="C407">
        <v>26</v>
      </c>
      <c r="D407">
        <v>782</v>
      </c>
      <c r="E407">
        <v>17</v>
      </c>
      <c r="F407">
        <v>1113</v>
      </c>
      <c r="G407" t="s">
        <v>1222</v>
      </c>
      <c r="H407">
        <v>23333.33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500</v>
      </c>
      <c r="Y407" t="s">
        <v>79</v>
      </c>
      <c r="Z407" s="7">
        <v>44927</v>
      </c>
      <c r="AA407" s="7">
        <v>44985</v>
      </c>
      <c r="AB407" s="7">
        <v>45012</v>
      </c>
      <c r="AC407">
        <v>23333.33</v>
      </c>
      <c r="AD407">
        <v>0</v>
      </c>
      <c r="AE407">
        <v>23333.33</v>
      </c>
      <c r="AF407">
        <v>0</v>
      </c>
      <c r="AG407">
        <v>0</v>
      </c>
      <c r="AH407">
        <v>0</v>
      </c>
      <c r="AI407" t="s">
        <v>83</v>
      </c>
    </row>
    <row r="408" spans="1:35" hidden="1" x14ac:dyDescent="0.25">
      <c r="A408">
        <v>6</v>
      </c>
      <c r="B408">
        <v>603</v>
      </c>
      <c r="C408">
        <v>26</v>
      </c>
      <c r="D408">
        <v>782</v>
      </c>
      <c r="E408">
        <v>17</v>
      </c>
      <c r="F408">
        <v>1117</v>
      </c>
      <c r="G408" t="s">
        <v>1222</v>
      </c>
      <c r="H408">
        <v>50000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500</v>
      </c>
      <c r="Y408" t="s">
        <v>79</v>
      </c>
      <c r="Z408" s="7">
        <v>44927</v>
      </c>
      <c r="AA408" s="7">
        <v>44985</v>
      </c>
      <c r="AB408" s="7">
        <v>45012</v>
      </c>
      <c r="AC408">
        <v>50000</v>
      </c>
      <c r="AD408">
        <v>0</v>
      </c>
      <c r="AE408">
        <v>50000</v>
      </c>
      <c r="AF408">
        <v>0</v>
      </c>
      <c r="AG408">
        <v>0</v>
      </c>
      <c r="AH408">
        <v>0</v>
      </c>
      <c r="AI408" t="s">
        <v>83</v>
      </c>
    </row>
    <row r="409" spans="1:35" hidden="1" x14ac:dyDescent="0.25">
      <c r="A409">
        <v>6</v>
      </c>
      <c r="B409">
        <v>603</v>
      </c>
      <c r="C409">
        <v>26</v>
      </c>
      <c r="D409">
        <v>782</v>
      </c>
      <c r="E409">
        <v>17</v>
      </c>
      <c r="F409">
        <v>1118</v>
      </c>
      <c r="G409" t="s">
        <v>1222</v>
      </c>
      <c r="H409">
        <v>0</v>
      </c>
      <c r="I409">
        <v>0</v>
      </c>
      <c r="J409">
        <v>0</v>
      </c>
      <c r="K409">
        <v>26000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500</v>
      </c>
      <c r="Y409" t="s">
        <v>79</v>
      </c>
      <c r="Z409" s="7">
        <v>44927</v>
      </c>
      <c r="AA409" s="7">
        <v>44985</v>
      </c>
      <c r="AB409" s="7">
        <v>45012</v>
      </c>
      <c r="AC409">
        <v>26000</v>
      </c>
      <c r="AD409">
        <v>26000</v>
      </c>
      <c r="AE409">
        <v>26000</v>
      </c>
      <c r="AF409">
        <v>0</v>
      </c>
      <c r="AG409">
        <v>0</v>
      </c>
      <c r="AH409">
        <v>0</v>
      </c>
      <c r="AI409" t="s">
        <v>83</v>
      </c>
    </row>
    <row r="410" spans="1:35" hidden="1" x14ac:dyDescent="0.25">
      <c r="A410">
        <v>6</v>
      </c>
      <c r="B410">
        <v>603</v>
      </c>
      <c r="C410">
        <v>26</v>
      </c>
      <c r="D410">
        <v>782</v>
      </c>
      <c r="E410">
        <v>17</v>
      </c>
      <c r="F410">
        <v>1118</v>
      </c>
      <c r="G410" t="s">
        <v>1222</v>
      </c>
      <c r="H410">
        <v>0</v>
      </c>
      <c r="I410">
        <v>0</v>
      </c>
      <c r="J410">
        <v>0</v>
      </c>
      <c r="K410">
        <v>264700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706</v>
      </c>
      <c r="Y410" t="s">
        <v>79</v>
      </c>
      <c r="Z410" s="7">
        <v>44927</v>
      </c>
      <c r="AA410" s="7">
        <v>44985</v>
      </c>
      <c r="AB410" s="7">
        <v>45012</v>
      </c>
      <c r="AC410">
        <v>264700</v>
      </c>
      <c r="AD410">
        <v>264700</v>
      </c>
      <c r="AE410">
        <v>264700</v>
      </c>
      <c r="AF410">
        <v>0</v>
      </c>
      <c r="AG410">
        <v>0</v>
      </c>
      <c r="AH410">
        <v>0</v>
      </c>
      <c r="AI410" t="s">
        <v>83</v>
      </c>
    </row>
    <row r="411" spans="1:35" hidden="1" x14ac:dyDescent="0.25">
      <c r="A411">
        <v>6</v>
      </c>
      <c r="B411">
        <v>603</v>
      </c>
      <c r="C411">
        <v>26</v>
      </c>
      <c r="D411">
        <v>782</v>
      </c>
      <c r="E411">
        <v>17</v>
      </c>
      <c r="F411">
        <v>2073</v>
      </c>
      <c r="G411" t="s">
        <v>1208</v>
      </c>
      <c r="H411">
        <v>985050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228514.63</v>
      </c>
      <c r="O411">
        <v>169445.86</v>
      </c>
      <c r="P411">
        <v>169445.86</v>
      </c>
      <c r="Q411">
        <v>0</v>
      </c>
      <c r="R411">
        <v>0</v>
      </c>
      <c r="S411">
        <v>985050</v>
      </c>
      <c r="T411">
        <v>0</v>
      </c>
      <c r="U411">
        <v>0</v>
      </c>
      <c r="V411">
        <v>0</v>
      </c>
      <c r="W411">
        <v>0</v>
      </c>
      <c r="X411">
        <v>500</v>
      </c>
      <c r="Y411" t="s">
        <v>79</v>
      </c>
      <c r="Z411" s="7">
        <v>44927</v>
      </c>
      <c r="AA411" s="7">
        <v>44985</v>
      </c>
      <c r="AB411" s="7">
        <v>45012</v>
      </c>
      <c r="AC411">
        <v>985050</v>
      </c>
      <c r="AD411">
        <v>0</v>
      </c>
      <c r="AE411">
        <v>756535.37</v>
      </c>
      <c r="AF411">
        <v>59068.77</v>
      </c>
      <c r="AG411">
        <v>59068.77</v>
      </c>
      <c r="AH411">
        <v>0</v>
      </c>
      <c r="AI411" t="s">
        <v>83</v>
      </c>
    </row>
    <row r="412" spans="1:35" hidden="1" x14ac:dyDescent="0.25">
      <c r="A412">
        <v>6</v>
      </c>
      <c r="B412">
        <v>603</v>
      </c>
      <c r="C412">
        <v>26</v>
      </c>
      <c r="D412">
        <v>782</v>
      </c>
      <c r="E412">
        <v>17</v>
      </c>
      <c r="F412">
        <v>2073</v>
      </c>
      <c r="G412" t="s">
        <v>1208</v>
      </c>
      <c r="H412">
        <v>162000</v>
      </c>
      <c r="I412">
        <v>0</v>
      </c>
      <c r="J412">
        <v>0</v>
      </c>
      <c r="K412">
        <v>0</v>
      </c>
      <c r="L412">
        <v>0</v>
      </c>
      <c r="M412">
        <v>41000</v>
      </c>
      <c r="N412">
        <v>77713.58</v>
      </c>
      <c r="O412">
        <v>29258.959999999999</v>
      </c>
      <c r="P412">
        <v>29258.959999999999</v>
      </c>
      <c r="Q412">
        <v>0</v>
      </c>
      <c r="R412">
        <v>0</v>
      </c>
      <c r="S412">
        <v>162000</v>
      </c>
      <c r="T412">
        <v>0</v>
      </c>
      <c r="U412">
        <v>0</v>
      </c>
      <c r="V412">
        <v>0</v>
      </c>
      <c r="W412">
        <v>0</v>
      </c>
      <c r="X412">
        <v>704</v>
      </c>
      <c r="Y412" t="s">
        <v>79</v>
      </c>
      <c r="Z412" s="7">
        <v>44927</v>
      </c>
      <c r="AA412" s="7">
        <v>44985</v>
      </c>
      <c r="AB412" s="7">
        <v>45012</v>
      </c>
      <c r="AC412">
        <v>121000</v>
      </c>
      <c r="AD412">
        <v>-41000</v>
      </c>
      <c r="AE412">
        <v>43286.42</v>
      </c>
      <c r="AF412">
        <v>48454.62</v>
      </c>
      <c r="AG412">
        <v>48454.62</v>
      </c>
      <c r="AH412">
        <v>0</v>
      </c>
      <c r="AI412" t="s">
        <v>83</v>
      </c>
    </row>
    <row r="413" spans="1:35" hidden="1" x14ac:dyDescent="0.25">
      <c r="A413">
        <v>6</v>
      </c>
      <c r="B413">
        <v>603</v>
      </c>
      <c r="C413">
        <v>26</v>
      </c>
      <c r="D413">
        <v>782</v>
      </c>
      <c r="E413">
        <v>17</v>
      </c>
      <c r="F413">
        <v>2073</v>
      </c>
      <c r="G413" t="s">
        <v>1208</v>
      </c>
      <c r="H413">
        <v>6000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49.62</v>
      </c>
      <c r="O413">
        <v>49.62</v>
      </c>
      <c r="P413">
        <v>49.62</v>
      </c>
      <c r="Q413">
        <v>0</v>
      </c>
      <c r="R413">
        <v>0</v>
      </c>
      <c r="S413">
        <v>6000</v>
      </c>
      <c r="T413">
        <v>0</v>
      </c>
      <c r="U413">
        <v>0</v>
      </c>
      <c r="V413">
        <v>0</v>
      </c>
      <c r="W413">
        <v>0</v>
      </c>
      <c r="X413">
        <v>750</v>
      </c>
      <c r="Y413" t="s">
        <v>79</v>
      </c>
      <c r="Z413" s="7">
        <v>44927</v>
      </c>
      <c r="AA413" s="7">
        <v>44985</v>
      </c>
      <c r="AB413" s="7">
        <v>45012</v>
      </c>
      <c r="AC413">
        <v>6000</v>
      </c>
      <c r="AD413">
        <v>0</v>
      </c>
      <c r="AE413">
        <v>5950.38</v>
      </c>
      <c r="AF413">
        <v>0</v>
      </c>
      <c r="AG413">
        <v>0</v>
      </c>
      <c r="AH413">
        <v>0</v>
      </c>
      <c r="AI413" t="s">
        <v>83</v>
      </c>
    </row>
    <row r="414" spans="1:35" hidden="1" x14ac:dyDescent="0.25">
      <c r="A414">
        <v>6</v>
      </c>
      <c r="B414">
        <v>603</v>
      </c>
      <c r="C414">
        <v>26</v>
      </c>
      <c r="D414">
        <v>782</v>
      </c>
      <c r="E414">
        <v>17</v>
      </c>
      <c r="F414">
        <v>2073</v>
      </c>
      <c r="G414" t="s">
        <v>1209</v>
      </c>
      <c r="H414">
        <v>16000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500</v>
      </c>
      <c r="Y414" t="s">
        <v>79</v>
      </c>
      <c r="Z414" s="7">
        <v>44927</v>
      </c>
      <c r="AA414" s="7">
        <v>44985</v>
      </c>
      <c r="AB414" s="7">
        <v>45012</v>
      </c>
      <c r="AC414">
        <v>16000</v>
      </c>
      <c r="AD414">
        <v>0</v>
      </c>
      <c r="AE414">
        <v>16000</v>
      </c>
      <c r="AF414">
        <v>0</v>
      </c>
      <c r="AG414">
        <v>0</v>
      </c>
      <c r="AH414">
        <v>0</v>
      </c>
      <c r="AI414" t="s">
        <v>83</v>
      </c>
    </row>
    <row r="415" spans="1:35" hidden="1" x14ac:dyDescent="0.25">
      <c r="A415">
        <v>6</v>
      </c>
      <c r="B415">
        <v>603</v>
      </c>
      <c r="C415">
        <v>26</v>
      </c>
      <c r="D415">
        <v>782</v>
      </c>
      <c r="E415">
        <v>17</v>
      </c>
      <c r="F415">
        <v>2073</v>
      </c>
      <c r="G415" t="s">
        <v>1210</v>
      </c>
      <c r="H415">
        <v>450000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162164.88</v>
      </c>
      <c r="O415">
        <v>20598.419999999998</v>
      </c>
      <c r="P415">
        <v>20598.419999999998</v>
      </c>
      <c r="Q415">
        <v>0</v>
      </c>
      <c r="R415">
        <v>0</v>
      </c>
      <c r="S415">
        <v>450000</v>
      </c>
      <c r="T415">
        <v>0</v>
      </c>
      <c r="U415">
        <v>0</v>
      </c>
      <c r="V415">
        <v>0</v>
      </c>
      <c r="W415">
        <v>0</v>
      </c>
      <c r="X415">
        <v>500</v>
      </c>
      <c r="Y415" t="s">
        <v>79</v>
      </c>
      <c r="Z415" s="7">
        <v>44927</v>
      </c>
      <c r="AA415" s="7">
        <v>44985</v>
      </c>
      <c r="AB415" s="7">
        <v>45012</v>
      </c>
      <c r="AC415">
        <v>450000</v>
      </c>
      <c r="AD415">
        <v>0</v>
      </c>
      <c r="AE415">
        <v>287835.12</v>
      </c>
      <c r="AF415">
        <v>141566.46</v>
      </c>
      <c r="AG415">
        <v>141566.46</v>
      </c>
      <c r="AH415">
        <v>0</v>
      </c>
      <c r="AI415" t="s">
        <v>83</v>
      </c>
    </row>
    <row r="416" spans="1:35" hidden="1" x14ac:dyDescent="0.25">
      <c r="A416">
        <v>6</v>
      </c>
      <c r="B416">
        <v>603</v>
      </c>
      <c r="C416">
        <v>26</v>
      </c>
      <c r="D416">
        <v>782</v>
      </c>
      <c r="E416">
        <v>17</v>
      </c>
      <c r="F416">
        <v>2073</v>
      </c>
      <c r="G416" t="s">
        <v>1219</v>
      </c>
      <c r="H416">
        <v>0</v>
      </c>
      <c r="I416">
        <v>0</v>
      </c>
      <c r="J416">
        <v>0</v>
      </c>
      <c r="K416">
        <v>2000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500</v>
      </c>
      <c r="Y416" t="s">
        <v>79</v>
      </c>
      <c r="Z416" s="7">
        <v>44927</v>
      </c>
      <c r="AA416" s="7">
        <v>44985</v>
      </c>
      <c r="AB416" s="7">
        <v>45012</v>
      </c>
      <c r="AC416">
        <v>2000</v>
      </c>
      <c r="AD416">
        <v>2000</v>
      </c>
      <c r="AE416">
        <v>2000</v>
      </c>
      <c r="AF416">
        <v>0</v>
      </c>
      <c r="AG416">
        <v>0</v>
      </c>
      <c r="AH416">
        <v>0</v>
      </c>
      <c r="AI416" t="s">
        <v>83</v>
      </c>
    </row>
    <row r="417" spans="1:35" hidden="1" x14ac:dyDescent="0.25">
      <c r="A417">
        <v>6</v>
      </c>
      <c r="B417">
        <v>603</v>
      </c>
      <c r="C417">
        <v>26</v>
      </c>
      <c r="D417">
        <v>782</v>
      </c>
      <c r="E417">
        <v>17</v>
      </c>
      <c r="F417">
        <v>2110</v>
      </c>
      <c r="G417" t="s">
        <v>1208</v>
      </c>
      <c r="H417">
        <v>47000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9719.7999999999993</v>
      </c>
      <c r="O417">
        <v>3599.8</v>
      </c>
      <c r="P417">
        <v>3301</v>
      </c>
      <c r="Q417">
        <v>0</v>
      </c>
      <c r="R417">
        <v>0</v>
      </c>
      <c r="S417">
        <v>47000</v>
      </c>
      <c r="T417">
        <v>0</v>
      </c>
      <c r="U417">
        <v>0</v>
      </c>
      <c r="V417">
        <v>0</v>
      </c>
      <c r="W417">
        <v>0</v>
      </c>
      <c r="X417">
        <v>500</v>
      </c>
      <c r="Y417" t="s">
        <v>79</v>
      </c>
      <c r="Z417" s="7">
        <v>44927</v>
      </c>
      <c r="AA417" s="7">
        <v>44985</v>
      </c>
      <c r="AB417" s="7">
        <v>45012</v>
      </c>
      <c r="AC417">
        <v>47000</v>
      </c>
      <c r="AD417">
        <v>0</v>
      </c>
      <c r="AE417">
        <v>37280.199999999997</v>
      </c>
      <c r="AF417">
        <v>6120</v>
      </c>
      <c r="AG417">
        <v>6418.8</v>
      </c>
      <c r="AH417">
        <v>298.8</v>
      </c>
      <c r="AI417" t="s">
        <v>83</v>
      </c>
    </row>
    <row r="418" spans="1:35" hidden="1" x14ac:dyDescent="0.25">
      <c r="A418">
        <v>6</v>
      </c>
      <c r="B418">
        <v>603</v>
      </c>
      <c r="C418">
        <v>26</v>
      </c>
      <c r="D418">
        <v>782</v>
      </c>
      <c r="E418">
        <v>17</v>
      </c>
      <c r="F418">
        <v>2110</v>
      </c>
      <c r="G418" t="s">
        <v>1210</v>
      </c>
      <c r="H418">
        <v>5000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500</v>
      </c>
      <c r="Y418" t="s">
        <v>79</v>
      </c>
      <c r="Z418" s="7">
        <v>44927</v>
      </c>
      <c r="AA418" s="7">
        <v>44985</v>
      </c>
      <c r="AB418" s="7">
        <v>45012</v>
      </c>
      <c r="AC418">
        <v>5000</v>
      </c>
      <c r="AD418">
        <v>0</v>
      </c>
      <c r="AE418">
        <v>5000</v>
      </c>
      <c r="AF418">
        <v>0</v>
      </c>
      <c r="AG418">
        <v>0</v>
      </c>
      <c r="AH418">
        <v>0</v>
      </c>
      <c r="AI418" t="s">
        <v>83</v>
      </c>
    </row>
    <row r="419" spans="1:35" hidden="1" x14ac:dyDescent="0.25">
      <c r="A419">
        <v>6</v>
      </c>
      <c r="B419">
        <v>604</v>
      </c>
      <c r="C419">
        <v>26</v>
      </c>
      <c r="D419">
        <v>782</v>
      </c>
      <c r="E419">
        <v>17</v>
      </c>
      <c r="F419">
        <v>2074</v>
      </c>
      <c r="G419" t="s">
        <v>1208</v>
      </c>
      <c r="H419">
        <v>30000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7403</v>
      </c>
      <c r="O419">
        <v>2618.02</v>
      </c>
      <c r="P419">
        <v>2618.02</v>
      </c>
      <c r="Q419">
        <v>0</v>
      </c>
      <c r="R419">
        <v>0</v>
      </c>
      <c r="S419">
        <v>30000</v>
      </c>
      <c r="T419">
        <v>0</v>
      </c>
      <c r="U419">
        <v>0</v>
      </c>
      <c r="V419">
        <v>0</v>
      </c>
      <c r="W419">
        <v>0</v>
      </c>
      <c r="X419">
        <v>500</v>
      </c>
      <c r="Y419" t="s">
        <v>79</v>
      </c>
      <c r="Z419" s="7">
        <v>44927</v>
      </c>
      <c r="AA419" s="7">
        <v>44985</v>
      </c>
      <c r="AB419" s="7">
        <v>45012</v>
      </c>
      <c r="AC419">
        <v>30000</v>
      </c>
      <c r="AD419">
        <v>0</v>
      </c>
      <c r="AE419">
        <v>22597</v>
      </c>
      <c r="AF419">
        <v>4784.9799999999996</v>
      </c>
      <c r="AG419">
        <v>4784.9799999999996</v>
      </c>
      <c r="AH419">
        <v>0</v>
      </c>
      <c r="AI419" t="s">
        <v>83</v>
      </c>
    </row>
    <row r="420" spans="1:35" hidden="1" x14ac:dyDescent="0.25">
      <c r="A420">
        <v>6</v>
      </c>
      <c r="B420">
        <v>604</v>
      </c>
      <c r="C420">
        <v>26</v>
      </c>
      <c r="D420">
        <v>782</v>
      </c>
      <c r="E420">
        <v>17</v>
      </c>
      <c r="F420">
        <v>2074</v>
      </c>
      <c r="G420" t="s">
        <v>1210</v>
      </c>
      <c r="H420">
        <v>22000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1260</v>
      </c>
      <c r="O420">
        <v>70.5</v>
      </c>
      <c r="P420">
        <v>70.5</v>
      </c>
      <c r="Q420">
        <v>0</v>
      </c>
      <c r="R420">
        <v>0</v>
      </c>
      <c r="S420">
        <v>22000</v>
      </c>
      <c r="T420">
        <v>0</v>
      </c>
      <c r="U420">
        <v>0</v>
      </c>
      <c r="V420">
        <v>0</v>
      </c>
      <c r="W420">
        <v>0</v>
      </c>
      <c r="X420">
        <v>500</v>
      </c>
      <c r="Y420" t="s">
        <v>79</v>
      </c>
      <c r="Z420" s="7">
        <v>44927</v>
      </c>
      <c r="AA420" s="7">
        <v>44985</v>
      </c>
      <c r="AB420" s="7">
        <v>45012</v>
      </c>
      <c r="AC420">
        <v>22000</v>
      </c>
      <c r="AD420">
        <v>0</v>
      </c>
      <c r="AE420">
        <v>20740</v>
      </c>
      <c r="AF420">
        <v>1189.5</v>
      </c>
      <c r="AG420">
        <v>1189.5</v>
      </c>
      <c r="AH420">
        <v>0</v>
      </c>
      <c r="AI420" t="s">
        <v>83</v>
      </c>
    </row>
    <row r="421" spans="1:35" hidden="1" x14ac:dyDescent="0.25">
      <c r="A421">
        <v>7</v>
      </c>
      <c r="B421">
        <v>701</v>
      </c>
      <c r="C421">
        <v>4</v>
      </c>
      <c r="D421">
        <v>122</v>
      </c>
      <c r="E421">
        <v>1</v>
      </c>
      <c r="F421">
        <v>2001</v>
      </c>
      <c r="G421" t="s">
        <v>1200</v>
      </c>
      <c r="H421">
        <v>1000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500</v>
      </c>
      <c r="Y421" t="s">
        <v>79</v>
      </c>
      <c r="Z421" s="7">
        <v>44927</v>
      </c>
      <c r="AA421" s="7">
        <v>44985</v>
      </c>
      <c r="AB421" s="7">
        <v>45012</v>
      </c>
      <c r="AC421">
        <v>1000</v>
      </c>
      <c r="AD421">
        <v>0</v>
      </c>
      <c r="AE421">
        <v>1000</v>
      </c>
      <c r="AF421">
        <v>0</v>
      </c>
      <c r="AG421">
        <v>0</v>
      </c>
      <c r="AH421">
        <v>0</v>
      </c>
      <c r="AI421" t="s">
        <v>83</v>
      </c>
    </row>
    <row r="422" spans="1:35" hidden="1" x14ac:dyDescent="0.25">
      <c r="A422">
        <v>7</v>
      </c>
      <c r="B422">
        <v>701</v>
      </c>
      <c r="C422">
        <v>4</v>
      </c>
      <c r="D422">
        <v>122</v>
      </c>
      <c r="E422">
        <v>1</v>
      </c>
      <c r="F422">
        <v>2001</v>
      </c>
      <c r="G422" t="s">
        <v>1201</v>
      </c>
      <c r="H422">
        <v>810000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141786.43</v>
      </c>
      <c r="O422">
        <v>141786.43</v>
      </c>
      <c r="P422">
        <v>141786.43</v>
      </c>
      <c r="Q422">
        <v>0</v>
      </c>
      <c r="R422">
        <v>0</v>
      </c>
      <c r="S422">
        <v>810000</v>
      </c>
      <c r="T422">
        <v>0</v>
      </c>
      <c r="U422">
        <v>0</v>
      </c>
      <c r="V422">
        <v>0</v>
      </c>
      <c r="W422">
        <v>0</v>
      </c>
      <c r="X422">
        <v>500</v>
      </c>
      <c r="Y422" t="s">
        <v>79</v>
      </c>
      <c r="Z422" s="7">
        <v>44927</v>
      </c>
      <c r="AA422" s="7">
        <v>44985</v>
      </c>
      <c r="AB422" s="7">
        <v>45012</v>
      </c>
      <c r="AC422">
        <v>810000</v>
      </c>
      <c r="AD422">
        <v>0</v>
      </c>
      <c r="AE422">
        <v>668213.56999999995</v>
      </c>
      <c r="AF422">
        <v>0</v>
      </c>
      <c r="AG422">
        <v>0</v>
      </c>
      <c r="AH422">
        <v>0</v>
      </c>
      <c r="AI422" t="s">
        <v>83</v>
      </c>
    </row>
    <row r="423" spans="1:35" hidden="1" x14ac:dyDescent="0.25">
      <c r="A423">
        <v>7</v>
      </c>
      <c r="B423">
        <v>701</v>
      </c>
      <c r="C423">
        <v>4</v>
      </c>
      <c r="D423">
        <v>122</v>
      </c>
      <c r="E423">
        <v>1</v>
      </c>
      <c r="F423">
        <v>2001</v>
      </c>
      <c r="G423" t="s">
        <v>1202</v>
      </c>
      <c r="H423">
        <v>10000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3322.88</v>
      </c>
      <c r="O423">
        <v>3322.88</v>
      </c>
      <c r="P423">
        <v>1428.94</v>
      </c>
      <c r="Q423">
        <v>0</v>
      </c>
      <c r="R423">
        <v>0</v>
      </c>
      <c r="S423">
        <v>10000</v>
      </c>
      <c r="T423">
        <v>0</v>
      </c>
      <c r="U423">
        <v>0</v>
      </c>
      <c r="V423">
        <v>0</v>
      </c>
      <c r="W423">
        <v>0</v>
      </c>
      <c r="X423">
        <v>500</v>
      </c>
      <c r="Y423" t="s">
        <v>79</v>
      </c>
      <c r="Z423" s="7">
        <v>44927</v>
      </c>
      <c r="AA423" s="7">
        <v>44985</v>
      </c>
      <c r="AB423" s="7">
        <v>45012</v>
      </c>
      <c r="AC423">
        <v>10000</v>
      </c>
      <c r="AD423">
        <v>0</v>
      </c>
      <c r="AE423">
        <v>6677.12</v>
      </c>
      <c r="AF423">
        <v>0</v>
      </c>
      <c r="AG423">
        <v>1893.94</v>
      </c>
      <c r="AH423">
        <v>1893.94</v>
      </c>
      <c r="AI423" t="s">
        <v>83</v>
      </c>
    </row>
    <row r="424" spans="1:35" hidden="1" x14ac:dyDescent="0.25">
      <c r="A424">
        <v>7</v>
      </c>
      <c r="B424">
        <v>701</v>
      </c>
      <c r="C424">
        <v>4</v>
      </c>
      <c r="D424">
        <v>122</v>
      </c>
      <c r="E424">
        <v>1</v>
      </c>
      <c r="F424">
        <v>2001</v>
      </c>
      <c r="G424" t="s">
        <v>1203</v>
      </c>
      <c r="H424">
        <v>22000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2906.1</v>
      </c>
      <c r="O424">
        <v>2906.1</v>
      </c>
      <c r="P424">
        <v>2906.1</v>
      </c>
      <c r="Q424">
        <v>0</v>
      </c>
      <c r="R424">
        <v>0</v>
      </c>
      <c r="S424">
        <v>22000</v>
      </c>
      <c r="T424">
        <v>0</v>
      </c>
      <c r="U424">
        <v>0</v>
      </c>
      <c r="V424">
        <v>0</v>
      </c>
      <c r="W424">
        <v>0</v>
      </c>
      <c r="X424">
        <v>500</v>
      </c>
      <c r="Y424" t="s">
        <v>79</v>
      </c>
      <c r="Z424" s="7">
        <v>44927</v>
      </c>
      <c r="AA424" s="7">
        <v>44985</v>
      </c>
      <c r="AB424" s="7">
        <v>45012</v>
      </c>
      <c r="AC424">
        <v>22000</v>
      </c>
      <c r="AD424">
        <v>0</v>
      </c>
      <c r="AE424">
        <v>19093.900000000001</v>
      </c>
      <c r="AF424">
        <v>0</v>
      </c>
      <c r="AG424">
        <v>0</v>
      </c>
      <c r="AH424">
        <v>0</v>
      </c>
      <c r="AI424" t="s">
        <v>83</v>
      </c>
    </row>
    <row r="425" spans="1:35" hidden="1" x14ac:dyDescent="0.25">
      <c r="A425">
        <v>7</v>
      </c>
      <c r="B425">
        <v>701</v>
      </c>
      <c r="C425">
        <v>4</v>
      </c>
      <c r="D425">
        <v>122</v>
      </c>
      <c r="E425">
        <v>1</v>
      </c>
      <c r="F425">
        <v>2001</v>
      </c>
      <c r="G425" t="s">
        <v>1204</v>
      </c>
      <c r="H425">
        <v>6000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500</v>
      </c>
      <c r="Y425" t="s">
        <v>79</v>
      </c>
      <c r="Z425" s="7">
        <v>44927</v>
      </c>
      <c r="AA425" s="7">
        <v>44985</v>
      </c>
      <c r="AB425" s="7">
        <v>45012</v>
      </c>
      <c r="AC425">
        <v>6000</v>
      </c>
      <c r="AD425">
        <v>0</v>
      </c>
      <c r="AE425">
        <v>6000</v>
      </c>
      <c r="AF425">
        <v>0</v>
      </c>
      <c r="AG425">
        <v>0</v>
      </c>
      <c r="AH425">
        <v>0</v>
      </c>
      <c r="AI425" t="s">
        <v>83</v>
      </c>
    </row>
    <row r="426" spans="1:35" hidden="1" x14ac:dyDescent="0.25">
      <c r="A426">
        <v>7</v>
      </c>
      <c r="B426">
        <v>701</v>
      </c>
      <c r="C426">
        <v>4</v>
      </c>
      <c r="D426">
        <v>122</v>
      </c>
      <c r="E426">
        <v>1</v>
      </c>
      <c r="F426">
        <v>2001</v>
      </c>
      <c r="G426" t="s">
        <v>1205</v>
      </c>
      <c r="H426">
        <v>230000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41659.800000000003</v>
      </c>
      <c r="O426">
        <v>41659.800000000003</v>
      </c>
      <c r="P426">
        <v>21847.25</v>
      </c>
      <c r="Q426">
        <v>0</v>
      </c>
      <c r="R426">
        <v>0</v>
      </c>
      <c r="S426">
        <v>230000</v>
      </c>
      <c r="T426">
        <v>0</v>
      </c>
      <c r="U426">
        <v>0</v>
      </c>
      <c r="V426">
        <v>0</v>
      </c>
      <c r="W426">
        <v>0</v>
      </c>
      <c r="X426">
        <v>500</v>
      </c>
      <c r="Y426" t="s">
        <v>79</v>
      </c>
      <c r="Z426" s="7">
        <v>44927</v>
      </c>
      <c r="AA426" s="7">
        <v>44985</v>
      </c>
      <c r="AB426" s="7">
        <v>45012</v>
      </c>
      <c r="AC426">
        <v>230000</v>
      </c>
      <c r="AD426">
        <v>0</v>
      </c>
      <c r="AE426">
        <v>188340.2</v>
      </c>
      <c r="AF426">
        <v>0</v>
      </c>
      <c r="AG426">
        <v>19812.55</v>
      </c>
      <c r="AH426">
        <v>19812.55</v>
      </c>
      <c r="AI426" t="s">
        <v>83</v>
      </c>
    </row>
    <row r="427" spans="1:35" hidden="1" x14ac:dyDescent="0.25">
      <c r="A427">
        <v>7</v>
      </c>
      <c r="B427">
        <v>701</v>
      </c>
      <c r="C427">
        <v>4</v>
      </c>
      <c r="D427">
        <v>122</v>
      </c>
      <c r="E427">
        <v>1</v>
      </c>
      <c r="F427">
        <v>2001</v>
      </c>
      <c r="G427" t="s">
        <v>1206</v>
      </c>
      <c r="H427">
        <v>19400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7964.51</v>
      </c>
      <c r="O427">
        <v>7964.51</v>
      </c>
      <c r="P427">
        <v>7964.51</v>
      </c>
      <c r="Q427">
        <v>0</v>
      </c>
      <c r="R427">
        <v>0</v>
      </c>
      <c r="S427">
        <v>19400</v>
      </c>
      <c r="T427">
        <v>0</v>
      </c>
      <c r="U427">
        <v>0</v>
      </c>
      <c r="V427">
        <v>0</v>
      </c>
      <c r="W427">
        <v>0</v>
      </c>
      <c r="X427">
        <v>500</v>
      </c>
      <c r="Y427" t="s">
        <v>79</v>
      </c>
      <c r="Z427" s="7">
        <v>44927</v>
      </c>
      <c r="AA427" s="7">
        <v>44985</v>
      </c>
      <c r="AB427" s="7">
        <v>45012</v>
      </c>
      <c r="AC427">
        <v>19400</v>
      </c>
      <c r="AD427">
        <v>0</v>
      </c>
      <c r="AE427">
        <v>11435.49</v>
      </c>
      <c r="AF427">
        <v>0</v>
      </c>
      <c r="AG427">
        <v>0</v>
      </c>
      <c r="AH427">
        <v>0</v>
      </c>
      <c r="AI427" t="s">
        <v>83</v>
      </c>
    </row>
    <row r="428" spans="1:35" hidden="1" x14ac:dyDescent="0.25">
      <c r="A428">
        <v>7</v>
      </c>
      <c r="B428">
        <v>701</v>
      </c>
      <c r="C428">
        <v>4</v>
      </c>
      <c r="D428">
        <v>122</v>
      </c>
      <c r="E428">
        <v>1</v>
      </c>
      <c r="F428">
        <v>2001</v>
      </c>
      <c r="G428" t="s">
        <v>1207</v>
      </c>
      <c r="H428">
        <v>1500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500</v>
      </c>
      <c r="Y428" t="s">
        <v>79</v>
      </c>
      <c r="Z428" s="7">
        <v>44927</v>
      </c>
      <c r="AA428" s="7">
        <v>44985</v>
      </c>
      <c r="AB428" s="7">
        <v>45012</v>
      </c>
      <c r="AC428">
        <v>1500</v>
      </c>
      <c r="AD428">
        <v>0</v>
      </c>
      <c r="AE428">
        <v>1500</v>
      </c>
      <c r="AF428">
        <v>0</v>
      </c>
      <c r="AG428">
        <v>0</v>
      </c>
      <c r="AH428">
        <v>0</v>
      </c>
      <c r="AI428" t="s">
        <v>83</v>
      </c>
    </row>
    <row r="429" spans="1:35" hidden="1" x14ac:dyDescent="0.25">
      <c r="A429">
        <v>7</v>
      </c>
      <c r="B429">
        <v>701</v>
      </c>
      <c r="C429">
        <v>4</v>
      </c>
      <c r="D429">
        <v>122</v>
      </c>
      <c r="E429">
        <v>1</v>
      </c>
      <c r="F429">
        <v>2001</v>
      </c>
      <c r="G429" t="s">
        <v>1208</v>
      </c>
      <c r="H429">
        <v>15000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2781.15</v>
      </c>
      <c r="O429">
        <v>2419.5500000000002</v>
      </c>
      <c r="P429">
        <v>2419.5500000000002</v>
      </c>
      <c r="Q429">
        <v>0</v>
      </c>
      <c r="R429">
        <v>0</v>
      </c>
      <c r="S429">
        <v>15000</v>
      </c>
      <c r="T429">
        <v>0</v>
      </c>
      <c r="U429">
        <v>0</v>
      </c>
      <c r="V429">
        <v>0</v>
      </c>
      <c r="W429">
        <v>0</v>
      </c>
      <c r="X429">
        <v>500</v>
      </c>
      <c r="Y429" t="s">
        <v>79</v>
      </c>
      <c r="Z429" s="7">
        <v>44927</v>
      </c>
      <c r="AA429" s="7">
        <v>44985</v>
      </c>
      <c r="AB429" s="7">
        <v>45012</v>
      </c>
      <c r="AC429">
        <v>15000</v>
      </c>
      <c r="AD429">
        <v>0</v>
      </c>
      <c r="AE429">
        <v>12218.85</v>
      </c>
      <c r="AF429">
        <v>361.6</v>
      </c>
      <c r="AG429">
        <v>361.6</v>
      </c>
      <c r="AH429">
        <v>0</v>
      </c>
      <c r="AI429" t="s">
        <v>83</v>
      </c>
    </row>
    <row r="430" spans="1:35" hidden="1" x14ac:dyDescent="0.25">
      <c r="A430">
        <v>7</v>
      </c>
      <c r="B430">
        <v>701</v>
      </c>
      <c r="C430">
        <v>4</v>
      </c>
      <c r="D430">
        <v>122</v>
      </c>
      <c r="E430">
        <v>1</v>
      </c>
      <c r="F430">
        <v>2001</v>
      </c>
      <c r="G430" t="s">
        <v>1209</v>
      </c>
      <c r="H430">
        <v>1600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500</v>
      </c>
      <c r="Y430" t="s">
        <v>79</v>
      </c>
      <c r="Z430" s="7">
        <v>44927</v>
      </c>
      <c r="AA430" s="7">
        <v>44985</v>
      </c>
      <c r="AB430" s="7">
        <v>45012</v>
      </c>
      <c r="AC430">
        <v>1600</v>
      </c>
      <c r="AD430">
        <v>0</v>
      </c>
      <c r="AE430">
        <v>1600</v>
      </c>
      <c r="AF430">
        <v>0</v>
      </c>
      <c r="AG430">
        <v>0</v>
      </c>
      <c r="AH430">
        <v>0</v>
      </c>
      <c r="AI430" t="s">
        <v>83</v>
      </c>
    </row>
    <row r="431" spans="1:35" hidden="1" x14ac:dyDescent="0.25">
      <c r="A431">
        <v>7</v>
      </c>
      <c r="B431">
        <v>701</v>
      </c>
      <c r="C431">
        <v>4</v>
      </c>
      <c r="D431">
        <v>122</v>
      </c>
      <c r="E431">
        <v>1</v>
      </c>
      <c r="F431">
        <v>2001</v>
      </c>
      <c r="G431" t="s">
        <v>1210</v>
      </c>
      <c r="H431">
        <v>9000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3640</v>
      </c>
      <c r="O431">
        <v>2760</v>
      </c>
      <c r="P431">
        <v>2760</v>
      </c>
      <c r="Q431">
        <v>0</v>
      </c>
      <c r="R431">
        <v>0</v>
      </c>
      <c r="S431">
        <v>9000</v>
      </c>
      <c r="T431">
        <v>0</v>
      </c>
      <c r="U431">
        <v>0</v>
      </c>
      <c r="V431">
        <v>0</v>
      </c>
      <c r="W431">
        <v>0</v>
      </c>
      <c r="X431">
        <v>500</v>
      </c>
      <c r="Y431" t="s">
        <v>79</v>
      </c>
      <c r="Z431" s="7">
        <v>44927</v>
      </c>
      <c r="AA431" s="7">
        <v>44985</v>
      </c>
      <c r="AB431" s="7">
        <v>45012</v>
      </c>
      <c r="AC431">
        <v>9000</v>
      </c>
      <c r="AD431">
        <v>0</v>
      </c>
      <c r="AE431">
        <v>5360</v>
      </c>
      <c r="AF431">
        <v>880</v>
      </c>
      <c r="AG431">
        <v>880</v>
      </c>
      <c r="AH431">
        <v>0</v>
      </c>
      <c r="AI431" t="s">
        <v>83</v>
      </c>
    </row>
    <row r="432" spans="1:35" hidden="1" x14ac:dyDescent="0.25">
      <c r="A432">
        <v>7</v>
      </c>
      <c r="B432">
        <v>701</v>
      </c>
      <c r="C432">
        <v>4</v>
      </c>
      <c r="D432">
        <v>122</v>
      </c>
      <c r="E432">
        <v>1</v>
      </c>
      <c r="F432">
        <v>2001</v>
      </c>
      <c r="G432" t="s">
        <v>1211</v>
      </c>
      <c r="H432">
        <v>1000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500</v>
      </c>
      <c r="Y432" t="s">
        <v>79</v>
      </c>
      <c r="Z432" s="7">
        <v>44927</v>
      </c>
      <c r="AA432" s="7">
        <v>44985</v>
      </c>
      <c r="AB432" s="7">
        <v>45012</v>
      </c>
      <c r="AC432">
        <v>1000</v>
      </c>
      <c r="AD432">
        <v>0</v>
      </c>
      <c r="AE432">
        <v>1000</v>
      </c>
      <c r="AF432">
        <v>0</v>
      </c>
      <c r="AG432">
        <v>0</v>
      </c>
      <c r="AH432">
        <v>0</v>
      </c>
      <c r="AI432" t="s">
        <v>83</v>
      </c>
    </row>
    <row r="433" spans="1:35" hidden="1" x14ac:dyDescent="0.25">
      <c r="A433">
        <v>7</v>
      </c>
      <c r="B433">
        <v>701</v>
      </c>
      <c r="C433">
        <v>4</v>
      </c>
      <c r="D433">
        <v>122</v>
      </c>
      <c r="E433">
        <v>1</v>
      </c>
      <c r="F433">
        <v>2001</v>
      </c>
      <c r="G433" t="s">
        <v>1212</v>
      </c>
      <c r="H433">
        <v>123000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19335.22</v>
      </c>
      <c r="O433">
        <v>19335.22</v>
      </c>
      <c r="P433">
        <v>11784.79</v>
      </c>
      <c r="Q433">
        <v>0</v>
      </c>
      <c r="R433">
        <v>0</v>
      </c>
      <c r="S433">
        <v>123000</v>
      </c>
      <c r="T433">
        <v>0</v>
      </c>
      <c r="U433">
        <v>0</v>
      </c>
      <c r="V433">
        <v>0</v>
      </c>
      <c r="W433">
        <v>0</v>
      </c>
      <c r="X433">
        <v>500</v>
      </c>
      <c r="Y433" t="s">
        <v>79</v>
      </c>
      <c r="Z433" s="7">
        <v>44927</v>
      </c>
      <c r="AA433" s="7">
        <v>44985</v>
      </c>
      <c r="AB433" s="7">
        <v>45012</v>
      </c>
      <c r="AC433">
        <v>123000</v>
      </c>
      <c r="AD433">
        <v>0</v>
      </c>
      <c r="AE433">
        <v>103664.78</v>
      </c>
      <c r="AF433">
        <v>0</v>
      </c>
      <c r="AG433">
        <v>7550.43</v>
      </c>
      <c r="AH433">
        <v>7550.43</v>
      </c>
      <c r="AI433" t="s">
        <v>83</v>
      </c>
    </row>
    <row r="434" spans="1:35" hidden="1" x14ac:dyDescent="0.25">
      <c r="A434">
        <v>7</v>
      </c>
      <c r="B434">
        <v>701</v>
      </c>
      <c r="C434">
        <v>4</v>
      </c>
      <c r="D434">
        <v>122</v>
      </c>
      <c r="E434">
        <v>1</v>
      </c>
      <c r="F434">
        <v>2001</v>
      </c>
      <c r="G434" t="s">
        <v>1213</v>
      </c>
      <c r="H434">
        <v>2500</v>
      </c>
      <c r="I434">
        <v>0</v>
      </c>
      <c r="J434">
        <v>0</v>
      </c>
      <c r="K434">
        <v>0</v>
      </c>
      <c r="L434">
        <v>0</v>
      </c>
      <c r="M434">
        <v>1000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2500</v>
      </c>
      <c r="T434">
        <v>0</v>
      </c>
      <c r="U434">
        <v>0</v>
      </c>
      <c r="V434">
        <v>0</v>
      </c>
      <c r="W434">
        <v>0</v>
      </c>
      <c r="X434">
        <v>500</v>
      </c>
      <c r="Y434" t="s">
        <v>79</v>
      </c>
      <c r="Z434" s="7">
        <v>44927</v>
      </c>
      <c r="AA434" s="7">
        <v>44985</v>
      </c>
      <c r="AB434" s="7">
        <v>45012</v>
      </c>
      <c r="AC434">
        <v>1500</v>
      </c>
      <c r="AD434">
        <v>-1000</v>
      </c>
      <c r="AE434">
        <v>1500</v>
      </c>
      <c r="AF434">
        <v>0</v>
      </c>
      <c r="AG434">
        <v>0</v>
      </c>
      <c r="AH434">
        <v>0</v>
      </c>
      <c r="AI434" t="s">
        <v>83</v>
      </c>
    </row>
    <row r="435" spans="1:35" hidden="1" x14ac:dyDescent="0.25">
      <c r="A435">
        <v>7</v>
      </c>
      <c r="B435">
        <v>701</v>
      </c>
      <c r="C435">
        <v>4</v>
      </c>
      <c r="D435">
        <v>122</v>
      </c>
      <c r="E435">
        <v>1</v>
      </c>
      <c r="F435">
        <v>2001</v>
      </c>
      <c r="G435" t="s">
        <v>1214</v>
      </c>
      <c r="H435">
        <v>500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500</v>
      </c>
      <c r="Y435" t="s">
        <v>79</v>
      </c>
      <c r="Z435" s="7">
        <v>44927</v>
      </c>
      <c r="AA435" s="7">
        <v>44985</v>
      </c>
      <c r="AB435" s="7">
        <v>45012</v>
      </c>
      <c r="AC435">
        <v>500</v>
      </c>
      <c r="AD435">
        <v>0</v>
      </c>
      <c r="AE435">
        <v>500</v>
      </c>
      <c r="AF435">
        <v>0</v>
      </c>
      <c r="AG435">
        <v>0</v>
      </c>
      <c r="AH435">
        <v>0</v>
      </c>
      <c r="AI435" t="s">
        <v>83</v>
      </c>
    </row>
    <row r="436" spans="1:35" hidden="1" x14ac:dyDescent="0.25">
      <c r="A436">
        <v>7</v>
      </c>
      <c r="B436">
        <v>701</v>
      </c>
      <c r="C436">
        <v>4</v>
      </c>
      <c r="D436">
        <v>122</v>
      </c>
      <c r="E436">
        <v>1</v>
      </c>
      <c r="F436">
        <v>2001</v>
      </c>
      <c r="G436" t="s">
        <v>1215</v>
      </c>
      <c r="H436">
        <v>1000</v>
      </c>
      <c r="I436">
        <v>0</v>
      </c>
      <c r="J436">
        <v>10000</v>
      </c>
      <c r="K436">
        <v>0</v>
      </c>
      <c r="L436">
        <v>0</v>
      </c>
      <c r="M436">
        <v>0</v>
      </c>
      <c r="N436">
        <v>4230.03</v>
      </c>
      <c r="O436">
        <v>4230.03</v>
      </c>
      <c r="P436">
        <v>4230.03</v>
      </c>
      <c r="Q436">
        <v>0</v>
      </c>
      <c r="R436">
        <v>0</v>
      </c>
      <c r="S436">
        <v>1000</v>
      </c>
      <c r="T436">
        <v>0</v>
      </c>
      <c r="U436">
        <v>0</v>
      </c>
      <c r="V436">
        <v>0</v>
      </c>
      <c r="W436">
        <v>0</v>
      </c>
      <c r="X436">
        <v>500</v>
      </c>
      <c r="Y436" t="s">
        <v>79</v>
      </c>
      <c r="Z436" s="7">
        <v>44927</v>
      </c>
      <c r="AA436" s="7">
        <v>44985</v>
      </c>
      <c r="AB436" s="7">
        <v>45012</v>
      </c>
      <c r="AC436">
        <v>11000</v>
      </c>
      <c r="AD436">
        <v>10000</v>
      </c>
      <c r="AE436">
        <v>6769.97</v>
      </c>
      <c r="AF436">
        <v>0</v>
      </c>
      <c r="AG436">
        <v>0</v>
      </c>
      <c r="AH436">
        <v>0</v>
      </c>
      <c r="AI436" t="s">
        <v>83</v>
      </c>
    </row>
    <row r="437" spans="1:35" hidden="1" x14ac:dyDescent="0.25">
      <c r="A437">
        <v>7</v>
      </c>
      <c r="B437">
        <v>702</v>
      </c>
      <c r="C437">
        <v>15</v>
      </c>
      <c r="D437">
        <v>451</v>
      </c>
      <c r="E437">
        <v>17</v>
      </c>
      <c r="F437">
        <v>1001</v>
      </c>
      <c r="G437" t="s">
        <v>1226</v>
      </c>
      <c r="H437">
        <v>33000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500</v>
      </c>
      <c r="Y437" t="s">
        <v>79</v>
      </c>
      <c r="Z437" s="7">
        <v>44927</v>
      </c>
      <c r="AA437" s="7">
        <v>44985</v>
      </c>
      <c r="AB437" s="7">
        <v>45012</v>
      </c>
      <c r="AC437">
        <v>33000</v>
      </c>
      <c r="AD437">
        <v>0</v>
      </c>
      <c r="AE437">
        <v>33000</v>
      </c>
      <c r="AF437">
        <v>0</v>
      </c>
      <c r="AG437">
        <v>0</v>
      </c>
      <c r="AH437">
        <v>0</v>
      </c>
      <c r="AI437" t="s">
        <v>83</v>
      </c>
    </row>
    <row r="438" spans="1:35" hidden="1" x14ac:dyDescent="0.25">
      <c r="A438">
        <v>7</v>
      </c>
      <c r="B438">
        <v>702</v>
      </c>
      <c r="C438">
        <v>15</v>
      </c>
      <c r="D438">
        <v>451</v>
      </c>
      <c r="E438">
        <v>17</v>
      </c>
      <c r="F438">
        <v>1001</v>
      </c>
      <c r="G438" t="s">
        <v>1227</v>
      </c>
      <c r="H438">
        <v>40000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500</v>
      </c>
      <c r="Y438" t="s">
        <v>79</v>
      </c>
      <c r="Z438" s="7">
        <v>44927</v>
      </c>
      <c r="AA438" s="7">
        <v>44985</v>
      </c>
      <c r="AB438" s="7">
        <v>45012</v>
      </c>
      <c r="AC438">
        <v>40000</v>
      </c>
      <c r="AD438">
        <v>0</v>
      </c>
      <c r="AE438">
        <v>40000</v>
      </c>
      <c r="AF438">
        <v>0</v>
      </c>
      <c r="AG438">
        <v>0</v>
      </c>
      <c r="AH438">
        <v>0</v>
      </c>
      <c r="AI438" t="s">
        <v>83</v>
      </c>
    </row>
    <row r="439" spans="1:35" hidden="1" x14ac:dyDescent="0.25">
      <c r="A439">
        <v>7</v>
      </c>
      <c r="B439">
        <v>702</v>
      </c>
      <c r="C439">
        <v>15</v>
      </c>
      <c r="D439">
        <v>451</v>
      </c>
      <c r="E439">
        <v>17</v>
      </c>
      <c r="F439">
        <v>1040</v>
      </c>
      <c r="G439" t="s">
        <v>1208</v>
      </c>
      <c r="H439">
        <v>100000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501</v>
      </c>
      <c r="Y439" t="s">
        <v>79</v>
      </c>
      <c r="Z439" s="7">
        <v>44927</v>
      </c>
      <c r="AA439" s="7">
        <v>44985</v>
      </c>
      <c r="AB439" s="7">
        <v>45012</v>
      </c>
      <c r="AC439">
        <v>100000</v>
      </c>
      <c r="AD439">
        <v>0</v>
      </c>
      <c r="AE439">
        <v>100000</v>
      </c>
      <c r="AF439">
        <v>0</v>
      </c>
      <c r="AG439">
        <v>0</v>
      </c>
      <c r="AH439">
        <v>0</v>
      </c>
      <c r="AI439" t="s">
        <v>83</v>
      </c>
    </row>
    <row r="440" spans="1:35" hidden="1" x14ac:dyDescent="0.25">
      <c r="A440">
        <v>7</v>
      </c>
      <c r="B440">
        <v>702</v>
      </c>
      <c r="C440">
        <v>15</v>
      </c>
      <c r="D440">
        <v>451</v>
      </c>
      <c r="E440">
        <v>17</v>
      </c>
      <c r="F440">
        <v>1040</v>
      </c>
      <c r="G440" t="s">
        <v>1210</v>
      </c>
      <c r="H440">
        <v>50000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500</v>
      </c>
      <c r="Y440" t="s">
        <v>79</v>
      </c>
      <c r="Z440" s="7">
        <v>44927</v>
      </c>
      <c r="AA440" s="7">
        <v>44985</v>
      </c>
      <c r="AB440" s="7">
        <v>45012</v>
      </c>
      <c r="AC440">
        <v>50000</v>
      </c>
      <c r="AD440">
        <v>0</v>
      </c>
      <c r="AE440">
        <v>50000</v>
      </c>
      <c r="AF440">
        <v>0</v>
      </c>
      <c r="AG440">
        <v>0</v>
      </c>
      <c r="AH440">
        <v>0</v>
      </c>
      <c r="AI440" t="s">
        <v>83</v>
      </c>
    </row>
    <row r="441" spans="1:35" hidden="1" x14ac:dyDescent="0.25">
      <c r="A441">
        <v>7</v>
      </c>
      <c r="B441">
        <v>702</v>
      </c>
      <c r="C441">
        <v>15</v>
      </c>
      <c r="D441">
        <v>451</v>
      </c>
      <c r="E441">
        <v>17</v>
      </c>
      <c r="F441">
        <v>1041</v>
      </c>
      <c r="G441" t="s">
        <v>1226</v>
      </c>
      <c r="H441">
        <v>5000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500</v>
      </c>
      <c r="Y441" t="s">
        <v>79</v>
      </c>
      <c r="Z441" s="7">
        <v>44927</v>
      </c>
      <c r="AA441" s="7">
        <v>44985</v>
      </c>
      <c r="AB441" s="7">
        <v>45012</v>
      </c>
      <c r="AC441">
        <v>5000</v>
      </c>
      <c r="AD441">
        <v>0</v>
      </c>
      <c r="AE441">
        <v>5000</v>
      </c>
      <c r="AF441">
        <v>0</v>
      </c>
      <c r="AG441">
        <v>0</v>
      </c>
      <c r="AH441">
        <v>0</v>
      </c>
      <c r="AI441" t="s">
        <v>83</v>
      </c>
    </row>
    <row r="442" spans="1:35" hidden="1" x14ac:dyDescent="0.25">
      <c r="A442">
        <v>7</v>
      </c>
      <c r="B442">
        <v>702</v>
      </c>
      <c r="C442">
        <v>15</v>
      </c>
      <c r="D442">
        <v>451</v>
      </c>
      <c r="E442">
        <v>17</v>
      </c>
      <c r="F442">
        <v>1041</v>
      </c>
      <c r="G442" t="s">
        <v>1227</v>
      </c>
      <c r="H442">
        <v>5000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500</v>
      </c>
      <c r="Y442" t="s">
        <v>79</v>
      </c>
      <c r="Z442" s="7">
        <v>44927</v>
      </c>
      <c r="AA442" s="7">
        <v>44985</v>
      </c>
      <c r="AB442" s="7">
        <v>45012</v>
      </c>
      <c r="AC442">
        <v>5000</v>
      </c>
      <c r="AD442">
        <v>0</v>
      </c>
      <c r="AE442">
        <v>5000</v>
      </c>
      <c r="AF442">
        <v>0</v>
      </c>
      <c r="AG442">
        <v>0</v>
      </c>
      <c r="AH442">
        <v>0</v>
      </c>
      <c r="AI442" t="s">
        <v>83</v>
      </c>
    </row>
    <row r="443" spans="1:35" hidden="1" x14ac:dyDescent="0.25">
      <c r="A443">
        <v>7</v>
      </c>
      <c r="B443">
        <v>702</v>
      </c>
      <c r="C443">
        <v>15</v>
      </c>
      <c r="D443">
        <v>451</v>
      </c>
      <c r="E443">
        <v>17</v>
      </c>
      <c r="F443">
        <v>1106</v>
      </c>
      <c r="G443" t="s">
        <v>1222</v>
      </c>
      <c r="H443">
        <v>10000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500</v>
      </c>
      <c r="Y443" t="s">
        <v>79</v>
      </c>
      <c r="Z443" s="7">
        <v>44927</v>
      </c>
      <c r="AA443" s="7">
        <v>44985</v>
      </c>
      <c r="AB443" s="7">
        <v>45012</v>
      </c>
      <c r="AC443">
        <v>10000</v>
      </c>
      <c r="AD443">
        <v>0</v>
      </c>
      <c r="AE443">
        <v>10000</v>
      </c>
      <c r="AF443">
        <v>0</v>
      </c>
      <c r="AG443">
        <v>0</v>
      </c>
      <c r="AH443">
        <v>0</v>
      </c>
      <c r="AI443" t="s">
        <v>83</v>
      </c>
    </row>
    <row r="444" spans="1:35" hidden="1" x14ac:dyDescent="0.25">
      <c r="A444">
        <v>7</v>
      </c>
      <c r="B444">
        <v>702</v>
      </c>
      <c r="C444">
        <v>15</v>
      </c>
      <c r="D444">
        <v>451</v>
      </c>
      <c r="E444">
        <v>17</v>
      </c>
      <c r="F444">
        <v>1106</v>
      </c>
      <c r="G444" t="s">
        <v>1222</v>
      </c>
      <c r="H444">
        <v>228903.67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700</v>
      </c>
      <c r="Y444" t="s">
        <v>79</v>
      </c>
      <c r="Z444" s="7">
        <v>44927</v>
      </c>
      <c r="AA444" s="7">
        <v>44985</v>
      </c>
      <c r="AB444" s="7">
        <v>45012</v>
      </c>
      <c r="AC444">
        <v>228903.67</v>
      </c>
      <c r="AD444">
        <v>0</v>
      </c>
      <c r="AE444">
        <v>228903.67</v>
      </c>
      <c r="AF444">
        <v>0</v>
      </c>
      <c r="AG444">
        <v>0</v>
      </c>
      <c r="AH444">
        <v>0</v>
      </c>
      <c r="AI444" t="s">
        <v>83</v>
      </c>
    </row>
    <row r="445" spans="1:35" hidden="1" x14ac:dyDescent="0.25">
      <c r="A445">
        <v>7</v>
      </c>
      <c r="B445">
        <v>702</v>
      </c>
      <c r="C445">
        <v>15</v>
      </c>
      <c r="D445">
        <v>451</v>
      </c>
      <c r="E445">
        <v>17</v>
      </c>
      <c r="F445">
        <v>1107</v>
      </c>
      <c r="G445" t="s">
        <v>1208</v>
      </c>
      <c r="H445">
        <v>10000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500</v>
      </c>
      <c r="Y445" t="s">
        <v>79</v>
      </c>
      <c r="Z445" s="7">
        <v>44927</v>
      </c>
      <c r="AA445" s="7">
        <v>44985</v>
      </c>
      <c r="AB445" s="7">
        <v>45012</v>
      </c>
      <c r="AC445">
        <v>10000</v>
      </c>
      <c r="AD445">
        <v>0</v>
      </c>
      <c r="AE445">
        <v>10000</v>
      </c>
      <c r="AF445">
        <v>0</v>
      </c>
      <c r="AG445">
        <v>0</v>
      </c>
      <c r="AH445">
        <v>0</v>
      </c>
      <c r="AI445" t="s">
        <v>83</v>
      </c>
    </row>
    <row r="446" spans="1:35" hidden="1" x14ac:dyDescent="0.25">
      <c r="A446">
        <v>7</v>
      </c>
      <c r="B446">
        <v>702</v>
      </c>
      <c r="C446">
        <v>15</v>
      </c>
      <c r="D446">
        <v>451</v>
      </c>
      <c r="E446">
        <v>17</v>
      </c>
      <c r="F446">
        <v>1107</v>
      </c>
      <c r="G446" t="s">
        <v>1210</v>
      </c>
      <c r="H446">
        <v>228903.67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700</v>
      </c>
      <c r="Y446" t="s">
        <v>79</v>
      </c>
      <c r="Z446" s="7">
        <v>44927</v>
      </c>
      <c r="AA446" s="7">
        <v>44985</v>
      </c>
      <c r="AB446" s="7">
        <v>45012</v>
      </c>
      <c r="AC446">
        <v>228903.67</v>
      </c>
      <c r="AD446">
        <v>0</v>
      </c>
      <c r="AE446">
        <v>228903.67</v>
      </c>
      <c r="AF446">
        <v>0</v>
      </c>
      <c r="AG446">
        <v>0</v>
      </c>
      <c r="AH446">
        <v>0</v>
      </c>
      <c r="AI446" t="s">
        <v>83</v>
      </c>
    </row>
    <row r="447" spans="1:35" hidden="1" x14ac:dyDescent="0.25">
      <c r="A447">
        <v>7</v>
      </c>
      <c r="B447">
        <v>702</v>
      </c>
      <c r="C447">
        <v>15</v>
      </c>
      <c r="D447">
        <v>451</v>
      </c>
      <c r="E447">
        <v>17</v>
      </c>
      <c r="F447">
        <v>2111</v>
      </c>
      <c r="G447" t="s">
        <v>1208</v>
      </c>
      <c r="H447">
        <v>35000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655</v>
      </c>
      <c r="O447">
        <v>405</v>
      </c>
      <c r="P447">
        <v>405</v>
      </c>
      <c r="Q447">
        <v>0</v>
      </c>
      <c r="R447">
        <v>0</v>
      </c>
      <c r="S447">
        <v>35000</v>
      </c>
      <c r="T447">
        <v>0</v>
      </c>
      <c r="U447">
        <v>0</v>
      </c>
      <c r="V447">
        <v>0</v>
      </c>
      <c r="W447">
        <v>0</v>
      </c>
      <c r="X447">
        <v>500</v>
      </c>
      <c r="Y447" t="s">
        <v>79</v>
      </c>
      <c r="Z447" s="7">
        <v>44927</v>
      </c>
      <c r="AA447" s="7">
        <v>44985</v>
      </c>
      <c r="AB447" s="7">
        <v>45012</v>
      </c>
      <c r="AC447">
        <v>35000</v>
      </c>
      <c r="AD447">
        <v>0</v>
      </c>
      <c r="AE447">
        <v>34345</v>
      </c>
      <c r="AF447">
        <v>250</v>
      </c>
      <c r="AG447">
        <v>250</v>
      </c>
      <c r="AH447">
        <v>0</v>
      </c>
      <c r="AI447" t="s">
        <v>83</v>
      </c>
    </row>
    <row r="448" spans="1:35" hidden="1" x14ac:dyDescent="0.25">
      <c r="A448">
        <v>7</v>
      </c>
      <c r="B448">
        <v>702</v>
      </c>
      <c r="C448">
        <v>15</v>
      </c>
      <c r="D448">
        <v>451</v>
      </c>
      <c r="E448">
        <v>17</v>
      </c>
      <c r="F448">
        <v>2111</v>
      </c>
      <c r="G448" t="s">
        <v>1210</v>
      </c>
      <c r="H448">
        <v>38000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20250</v>
      </c>
      <c r="O448">
        <v>3817.83</v>
      </c>
      <c r="P448">
        <v>3817.83</v>
      </c>
      <c r="Q448">
        <v>0</v>
      </c>
      <c r="R448">
        <v>0</v>
      </c>
      <c r="S448">
        <v>38000</v>
      </c>
      <c r="T448">
        <v>0</v>
      </c>
      <c r="U448">
        <v>0</v>
      </c>
      <c r="V448">
        <v>0</v>
      </c>
      <c r="W448">
        <v>0</v>
      </c>
      <c r="X448">
        <v>500</v>
      </c>
      <c r="Y448" t="s">
        <v>79</v>
      </c>
      <c r="Z448" s="7">
        <v>44927</v>
      </c>
      <c r="AA448" s="7">
        <v>44985</v>
      </c>
      <c r="AB448" s="7">
        <v>45012</v>
      </c>
      <c r="AC448">
        <v>38000</v>
      </c>
      <c r="AD448">
        <v>0</v>
      </c>
      <c r="AE448">
        <v>17750</v>
      </c>
      <c r="AF448">
        <v>16432.169999999998</v>
      </c>
      <c r="AG448">
        <v>16432.169999999998</v>
      </c>
      <c r="AH448">
        <v>0</v>
      </c>
      <c r="AI448" t="s">
        <v>83</v>
      </c>
    </row>
    <row r="449" spans="1:35" hidden="1" x14ac:dyDescent="0.25">
      <c r="A449">
        <v>7</v>
      </c>
      <c r="B449">
        <v>702</v>
      </c>
      <c r="C449">
        <v>15</v>
      </c>
      <c r="D449">
        <v>452</v>
      </c>
      <c r="E449">
        <v>10</v>
      </c>
      <c r="F449">
        <v>1101</v>
      </c>
      <c r="G449" t="s">
        <v>1222</v>
      </c>
      <c r="H449">
        <v>125000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500</v>
      </c>
      <c r="Y449" t="s">
        <v>79</v>
      </c>
      <c r="Z449" s="7">
        <v>44927</v>
      </c>
      <c r="AA449" s="7">
        <v>44985</v>
      </c>
      <c r="AB449" s="7">
        <v>45012</v>
      </c>
      <c r="AC449">
        <v>125000</v>
      </c>
      <c r="AD449">
        <v>0</v>
      </c>
      <c r="AE449">
        <v>125000</v>
      </c>
      <c r="AF449">
        <v>0</v>
      </c>
      <c r="AG449">
        <v>0</v>
      </c>
      <c r="AH449">
        <v>0</v>
      </c>
      <c r="AI449" t="s">
        <v>83</v>
      </c>
    </row>
    <row r="450" spans="1:35" hidden="1" x14ac:dyDescent="0.25">
      <c r="A450">
        <v>7</v>
      </c>
      <c r="B450">
        <v>702</v>
      </c>
      <c r="C450">
        <v>15</v>
      </c>
      <c r="D450">
        <v>452</v>
      </c>
      <c r="E450">
        <v>10</v>
      </c>
      <c r="F450">
        <v>1101</v>
      </c>
      <c r="G450" t="s">
        <v>1215</v>
      </c>
      <c r="H450">
        <v>25000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500</v>
      </c>
      <c r="Y450" t="s">
        <v>79</v>
      </c>
      <c r="Z450" s="7">
        <v>44927</v>
      </c>
      <c r="AA450" s="7">
        <v>44985</v>
      </c>
      <c r="AB450" s="7">
        <v>45012</v>
      </c>
      <c r="AC450">
        <v>25000</v>
      </c>
      <c r="AD450">
        <v>0</v>
      </c>
      <c r="AE450">
        <v>25000</v>
      </c>
      <c r="AF450">
        <v>0</v>
      </c>
      <c r="AG450">
        <v>0</v>
      </c>
      <c r="AH450">
        <v>0</v>
      </c>
      <c r="AI450" t="s">
        <v>83</v>
      </c>
    </row>
    <row r="451" spans="1:35" hidden="1" x14ac:dyDescent="0.25">
      <c r="A451">
        <v>7</v>
      </c>
      <c r="B451">
        <v>702</v>
      </c>
      <c r="C451">
        <v>15</v>
      </c>
      <c r="D451">
        <v>452</v>
      </c>
      <c r="E451">
        <v>10</v>
      </c>
      <c r="F451">
        <v>2003</v>
      </c>
      <c r="G451" t="s">
        <v>1208</v>
      </c>
      <c r="H451">
        <v>5000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500</v>
      </c>
      <c r="Y451" t="s">
        <v>79</v>
      </c>
      <c r="Z451" s="7">
        <v>44927</v>
      </c>
      <c r="AA451" s="7">
        <v>44985</v>
      </c>
      <c r="AB451" s="7">
        <v>45012</v>
      </c>
      <c r="AC451">
        <v>5000</v>
      </c>
      <c r="AD451">
        <v>0</v>
      </c>
      <c r="AE451">
        <v>5000</v>
      </c>
      <c r="AF451">
        <v>0</v>
      </c>
      <c r="AG451">
        <v>0</v>
      </c>
      <c r="AH451">
        <v>0</v>
      </c>
      <c r="AI451" t="s">
        <v>83</v>
      </c>
    </row>
    <row r="452" spans="1:35" hidden="1" x14ac:dyDescent="0.25">
      <c r="A452">
        <v>7</v>
      </c>
      <c r="B452">
        <v>702</v>
      </c>
      <c r="C452">
        <v>15</v>
      </c>
      <c r="D452">
        <v>452</v>
      </c>
      <c r="E452">
        <v>10</v>
      </c>
      <c r="F452">
        <v>2003</v>
      </c>
      <c r="G452" t="s">
        <v>1210</v>
      </c>
      <c r="H452">
        <v>310000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130686.9</v>
      </c>
      <c r="O452">
        <v>26537.63</v>
      </c>
      <c r="P452">
        <v>26537.63</v>
      </c>
      <c r="Q452">
        <v>0</v>
      </c>
      <c r="R452">
        <v>0</v>
      </c>
      <c r="S452">
        <v>310000</v>
      </c>
      <c r="T452">
        <v>0</v>
      </c>
      <c r="U452">
        <v>0</v>
      </c>
      <c r="V452">
        <v>0</v>
      </c>
      <c r="W452">
        <v>0</v>
      </c>
      <c r="X452">
        <v>500</v>
      </c>
      <c r="Y452" t="s">
        <v>79</v>
      </c>
      <c r="Z452" s="7">
        <v>44927</v>
      </c>
      <c r="AA452" s="7">
        <v>44985</v>
      </c>
      <c r="AB452" s="7">
        <v>45012</v>
      </c>
      <c r="AC452">
        <v>310000</v>
      </c>
      <c r="AD452">
        <v>0</v>
      </c>
      <c r="AE452">
        <v>179313.1</v>
      </c>
      <c r="AF452">
        <v>104149.27</v>
      </c>
      <c r="AG452">
        <v>104149.27</v>
      </c>
      <c r="AH452">
        <v>0</v>
      </c>
      <c r="AI452" t="s">
        <v>83</v>
      </c>
    </row>
    <row r="453" spans="1:35" hidden="1" x14ac:dyDescent="0.25">
      <c r="A453">
        <v>7</v>
      </c>
      <c r="B453">
        <v>702</v>
      </c>
      <c r="C453">
        <v>15</v>
      </c>
      <c r="D453">
        <v>452</v>
      </c>
      <c r="E453">
        <v>10</v>
      </c>
      <c r="F453">
        <v>2004</v>
      </c>
      <c r="G453" t="s">
        <v>1208</v>
      </c>
      <c r="H453">
        <v>40000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14329.75</v>
      </c>
      <c r="O453">
        <v>9569.5</v>
      </c>
      <c r="P453">
        <v>9569.5</v>
      </c>
      <c r="Q453">
        <v>0</v>
      </c>
      <c r="R453">
        <v>0</v>
      </c>
      <c r="S453">
        <v>40000</v>
      </c>
      <c r="T453">
        <v>0</v>
      </c>
      <c r="U453">
        <v>0</v>
      </c>
      <c r="V453">
        <v>0</v>
      </c>
      <c r="W453">
        <v>0</v>
      </c>
      <c r="X453">
        <v>500</v>
      </c>
      <c r="Y453" t="s">
        <v>79</v>
      </c>
      <c r="Z453" s="7">
        <v>44927</v>
      </c>
      <c r="AA453" s="7">
        <v>44985</v>
      </c>
      <c r="AB453" s="7">
        <v>45012</v>
      </c>
      <c r="AC453">
        <v>40000</v>
      </c>
      <c r="AD453">
        <v>0</v>
      </c>
      <c r="AE453">
        <v>25670.25</v>
      </c>
      <c r="AF453">
        <v>4760.25</v>
      </c>
      <c r="AG453">
        <v>4760.25</v>
      </c>
      <c r="AH453">
        <v>0</v>
      </c>
      <c r="AI453" t="s">
        <v>83</v>
      </c>
    </row>
    <row r="454" spans="1:35" hidden="1" x14ac:dyDescent="0.25">
      <c r="A454">
        <v>7</v>
      </c>
      <c r="B454">
        <v>702</v>
      </c>
      <c r="C454">
        <v>15</v>
      </c>
      <c r="D454">
        <v>452</v>
      </c>
      <c r="E454">
        <v>10</v>
      </c>
      <c r="F454">
        <v>2004</v>
      </c>
      <c r="G454" t="s">
        <v>1210</v>
      </c>
      <c r="H454">
        <v>50000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9380.5</v>
      </c>
      <c r="O454">
        <v>1590</v>
      </c>
      <c r="P454">
        <v>1590</v>
      </c>
      <c r="Q454">
        <v>0</v>
      </c>
      <c r="R454">
        <v>0</v>
      </c>
      <c r="S454">
        <v>50000</v>
      </c>
      <c r="T454">
        <v>0</v>
      </c>
      <c r="U454">
        <v>0</v>
      </c>
      <c r="V454">
        <v>0</v>
      </c>
      <c r="W454">
        <v>0</v>
      </c>
      <c r="X454">
        <v>500</v>
      </c>
      <c r="Y454" t="s">
        <v>79</v>
      </c>
      <c r="Z454" s="7">
        <v>44927</v>
      </c>
      <c r="AA454" s="7">
        <v>44985</v>
      </c>
      <c r="AB454" s="7">
        <v>45012</v>
      </c>
      <c r="AC454">
        <v>50000</v>
      </c>
      <c r="AD454">
        <v>0</v>
      </c>
      <c r="AE454">
        <v>40619.5</v>
      </c>
      <c r="AF454">
        <v>7790.5</v>
      </c>
      <c r="AG454">
        <v>7790.5</v>
      </c>
      <c r="AH454">
        <v>0</v>
      </c>
      <c r="AI454" t="s">
        <v>83</v>
      </c>
    </row>
    <row r="455" spans="1:35" hidden="1" x14ac:dyDescent="0.25">
      <c r="A455">
        <v>7</v>
      </c>
      <c r="B455">
        <v>702</v>
      </c>
      <c r="C455">
        <v>15</v>
      </c>
      <c r="D455">
        <v>452</v>
      </c>
      <c r="E455">
        <v>10</v>
      </c>
      <c r="F455">
        <v>2004</v>
      </c>
      <c r="G455" t="s">
        <v>1215</v>
      </c>
      <c r="H455">
        <v>17000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500</v>
      </c>
      <c r="Y455" t="s">
        <v>79</v>
      </c>
      <c r="Z455" s="7">
        <v>44927</v>
      </c>
      <c r="AA455" s="7">
        <v>44985</v>
      </c>
      <c r="AB455" s="7">
        <v>45012</v>
      </c>
      <c r="AC455">
        <v>17000</v>
      </c>
      <c r="AD455">
        <v>0</v>
      </c>
      <c r="AE455">
        <v>17000</v>
      </c>
      <c r="AF455">
        <v>0</v>
      </c>
      <c r="AG455">
        <v>0</v>
      </c>
      <c r="AH455">
        <v>0</v>
      </c>
      <c r="AI455" t="s">
        <v>83</v>
      </c>
    </row>
    <row r="456" spans="1:35" hidden="1" x14ac:dyDescent="0.25">
      <c r="A456">
        <v>7</v>
      </c>
      <c r="B456">
        <v>702</v>
      </c>
      <c r="C456">
        <v>15</v>
      </c>
      <c r="D456">
        <v>452</v>
      </c>
      <c r="E456">
        <v>10</v>
      </c>
      <c r="F456">
        <v>2005</v>
      </c>
      <c r="G456" t="s">
        <v>1208</v>
      </c>
      <c r="H456">
        <v>15000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500</v>
      </c>
      <c r="Y456" t="s">
        <v>79</v>
      </c>
      <c r="Z456" s="7">
        <v>44927</v>
      </c>
      <c r="AA456" s="7">
        <v>44985</v>
      </c>
      <c r="AB456" s="7">
        <v>45012</v>
      </c>
      <c r="AC456">
        <v>15000</v>
      </c>
      <c r="AD456">
        <v>0</v>
      </c>
      <c r="AE456">
        <v>15000</v>
      </c>
      <c r="AF456">
        <v>0</v>
      </c>
      <c r="AG456">
        <v>0</v>
      </c>
      <c r="AH456">
        <v>0</v>
      </c>
      <c r="AI456" t="s">
        <v>83</v>
      </c>
    </row>
    <row r="457" spans="1:35" hidden="1" x14ac:dyDescent="0.25">
      <c r="A457">
        <v>7</v>
      </c>
      <c r="B457">
        <v>702</v>
      </c>
      <c r="C457">
        <v>15</v>
      </c>
      <c r="D457">
        <v>452</v>
      </c>
      <c r="E457">
        <v>10</v>
      </c>
      <c r="F457">
        <v>2005</v>
      </c>
      <c r="G457" t="s">
        <v>1209</v>
      </c>
      <c r="H457">
        <v>500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500</v>
      </c>
      <c r="Y457" t="s">
        <v>79</v>
      </c>
      <c r="Z457" s="7">
        <v>44927</v>
      </c>
      <c r="AA457" s="7">
        <v>44985</v>
      </c>
      <c r="AB457" s="7">
        <v>45012</v>
      </c>
      <c r="AC457">
        <v>500</v>
      </c>
      <c r="AD457">
        <v>0</v>
      </c>
      <c r="AE457">
        <v>500</v>
      </c>
      <c r="AF457">
        <v>0</v>
      </c>
      <c r="AG457">
        <v>0</v>
      </c>
      <c r="AH457">
        <v>0</v>
      </c>
      <c r="AI457" t="s">
        <v>83</v>
      </c>
    </row>
    <row r="458" spans="1:35" hidden="1" x14ac:dyDescent="0.25">
      <c r="A458">
        <v>7</v>
      </c>
      <c r="B458">
        <v>702</v>
      </c>
      <c r="C458">
        <v>15</v>
      </c>
      <c r="D458">
        <v>452</v>
      </c>
      <c r="E458">
        <v>10</v>
      </c>
      <c r="F458">
        <v>2005</v>
      </c>
      <c r="G458" t="s">
        <v>1210</v>
      </c>
      <c r="H458">
        <v>25000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7700</v>
      </c>
      <c r="O458">
        <v>19.39</v>
      </c>
      <c r="P458">
        <v>19.39</v>
      </c>
      <c r="Q458">
        <v>0</v>
      </c>
      <c r="R458">
        <v>0</v>
      </c>
      <c r="S458">
        <v>25000</v>
      </c>
      <c r="T458">
        <v>0</v>
      </c>
      <c r="U458">
        <v>0</v>
      </c>
      <c r="V458">
        <v>0</v>
      </c>
      <c r="W458">
        <v>0</v>
      </c>
      <c r="X458">
        <v>500</v>
      </c>
      <c r="Y458" t="s">
        <v>79</v>
      </c>
      <c r="Z458" s="7">
        <v>44927</v>
      </c>
      <c r="AA458" s="7">
        <v>44985</v>
      </c>
      <c r="AB458" s="7">
        <v>45012</v>
      </c>
      <c r="AC458">
        <v>25000</v>
      </c>
      <c r="AD458">
        <v>0</v>
      </c>
      <c r="AE458">
        <v>17300</v>
      </c>
      <c r="AF458">
        <v>7680.61</v>
      </c>
      <c r="AG458">
        <v>7680.61</v>
      </c>
      <c r="AH458">
        <v>0</v>
      </c>
      <c r="AI458" t="s">
        <v>83</v>
      </c>
    </row>
    <row r="459" spans="1:35" hidden="1" x14ac:dyDescent="0.25">
      <c r="A459">
        <v>7</v>
      </c>
      <c r="B459">
        <v>702</v>
      </c>
      <c r="C459">
        <v>15</v>
      </c>
      <c r="D459">
        <v>452</v>
      </c>
      <c r="E459">
        <v>10</v>
      </c>
      <c r="F459">
        <v>2006</v>
      </c>
      <c r="G459" t="s">
        <v>1208</v>
      </c>
      <c r="H459">
        <v>32500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135</v>
      </c>
      <c r="O459">
        <v>135</v>
      </c>
      <c r="P459">
        <v>0</v>
      </c>
      <c r="Q459">
        <v>0</v>
      </c>
      <c r="R459">
        <v>0</v>
      </c>
      <c r="S459">
        <v>32500</v>
      </c>
      <c r="T459">
        <v>0</v>
      </c>
      <c r="U459">
        <v>0</v>
      </c>
      <c r="V459">
        <v>0</v>
      </c>
      <c r="W459">
        <v>0</v>
      </c>
      <c r="X459">
        <v>500</v>
      </c>
      <c r="Y459" t="s">
        <v>79</v>
      </c>
      <c r="Z459" s="7">
        <v>44927</v>
      </c>
      <c r="AA459" s="7">
        <v>44985</v>
      </c>
      <c r="AB459" s="7">
        <v>45012</v>
      </c>
      <c r="AC459">
        <v>32500</v>
      </c>
      <c r="AD459">
        <v>0</v>
      </c>
      <c r="AE459">
        <v>32365</v>
      </c>
      <c r="AF459">
        <v>0</v>
      </c>
      <c r="AG459">
        <v>135</v>
      </c>
      <c r="AH459">
        <v>135</v>
      </c>
      <c r="AI459" t="s">
        <v>83</v>
      </c>
    </row>
    <row r="460" spans="1:35" hidden="1" x14ac:dyDescent="0.25">
      <c r="A460">
        <v>7</v>
      </c>
      <c r="B460">
        <v>702</v>
      </c>
      <c r="C460">
        <v>15</v>
      </c>
      <c r="D460">
        <v>452</v>
      </c>
      <c r="E460">
        <v>10</v>
      </c>
      <c r="F460">
        <v>2006</v>
      </c>
      <c r="G460" t="s">
        <v>1210</v>
      </c>
      <c r="H460">
        <v>100000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500</v>
      </c>
      <c r="Y460" t="s">
        <v>79</v>
      </c>
      <c r="Z460" s="7">
        <v>44927</v>
      </c>
      <c r="AA460" s="7">
        <v>44985</v>
      </c>
      <c r="AB460" s="7">
        <v>45012</v>
      </c>
      <c r="AC460">
        <v>100000</v>
      </c>
      <c r="AD460">
        <v>0</v>
      </c>
      <c r="AE460">
        <v>100000</v>
      </c>
      <c r="AF460">
        <v>0</v>
      </c>
      <c r="AG460">
        <v>0</v>
      </c>
      <c r="AH460">
        <v>0</v>
      </c>
      <c r="AI460" t="s">
        <v>83</v>
      </c>
    </row>
    <row r="461" spans="1:35" hidden="1" x14ac:dyDescent="0.25">
      <c r="A461">
        <v>7</v>
      </c>
      <c r="B461">
        <v>702</v>
      </c>
      <c r="C461">
        <v>15</v>
      </c>
      <c r="D461">
        <v>452</v>
      </c>
      <c r="E461">
        <v>10</v>
      </c>
      <c r="F461">
        <v>2006</v>
      </c>
      <c r="G461" t="s">
        <v>1210</v>
      </c>
      <c r="H461">
        <v>0</v>
      </c>
      <c r="I461">
        <v>0</v>
      </c>
      <c r="J461">
        <v>50000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501</v>
      </c>
      <c r="Y461" t="s">
        <v>79</v>
      </c>
      <c r="Z461" s="7">
        <v>44927</v>
      </c>
      <c r="AA461" s="7">
        <v>44985</v>
      </c>
      <c r="AB461" s="7">
        <v>45012</v>
      </c>
      <c r="AC461">
        <v>50000</v>
      </c>
      <c r="AD461">
        <v>50000</v>
      </c>
      <c r="AE461">
        <v>50000</v>
      </c>
      <c r="AF461">
        <v>0</v>
      </c>
      <c r="AG461">
        <v>0</v>
      </c>
      <c r="AH461">
        <v>0</v>
      </c>
      <c r="AI461" t="s">
        <v>83</v>
      </c>
    </row>
    <row r="462" spans="1:35" hidden="1" x14ac:dyDescent="0.25">
      <c r="A462">
        <v>7</v>
      </c>
      <c r="B462">
        <v>702</v>
      </c>
      <c r="C462">
        <v>15</v>
      </c>
      <c r="D462">
        <v>452</v>
      </c>
      <c r="E462">
        <v>10</v>
      </c>
      <c r="F462">
        <v>2006</v>
      </c>
      <c r="G462" t="s">
        <v>1210</v>
      </c>
      <c r="H462">
        <v>202000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189500</v>
      </c>
      <c r="O462">
        <v>19035.55</v>
      </c>
      <c r="P462">
        <v>19035.55</v>
      </c>
      <c r="Q462">
        <v>0</v>
      </c>
      <c r="R462">
        <v>0</v>
      </c>
      <c r="S462">
        <v>202000</v>
      </c>
      <c r="T462">
        <v>0</v>
      </c>
      <c r="U462">
        <v>0</v>
      </c>
      <c r="V462">
        <v>0</v>
      </c>
      <c r="W462">
        <v>0</v>
      </c>
      <c r="X462">
        <v>751</v>
      </c>
      <c r="Y462" t="s">
        <v>79</v>
      </c>
      <c r="Z462" s="7">
        <v>44927</v>
      </c>
      <c r="AA462" s="7">
        <v>44985</v>
      </c>
      <c r="AB462" s="7">
        <v>45012</v>
      </c>
      <c r="AC462">
        <v>202000</v>
      </c>
      <c r="AD462">
        <v>0</v>
      </c>
      <c r="AE462">
        <v>12500</v>
      </c>
      <c r="AF462">
        <v>170464.45</v>
      </c>
      <c r="AG462">
        <v>170464.45</v>
      </c>
      <c r="AH462">
        <v>0</v>
      </c>
      <c r="AI462" t="s">
        <v>83</v>
      </c>
    </row>
    <row r="463" spans="1:35" hidden="1" x14ac:dyDescent="0.25">
      <c r="A463">
        <v>7</v>
      </c>
      <c r="B463">
        <v>702</v>
      </c>
      <c r="C463">
        <v>15</v>
      </c>
      <c r="D463">
        <v>452</v>
      </c>
      <c r="E463">
        <v>17</v>
      </c>
      <c r="F463">
        <v>2002</v>
      </c>
      <c r="G463" t="s">
        <v>1208</v>
      </c>
      <c r="H463">
        <v>138000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57477.36</v>
      </c>
      <c r="O463">
        <v>7944.6</v>
      </c>
      <c r="P463">
        <v>7944.6</v>
      </c>
      <c r="Q463">
        <v>0</v>
      </c>
      <c r="R463">
        <v>0</v>
      </c>
      <c r="S463">
        <v>138000</v>
      </c>
      <c r="T463">
        <v>0</v>
      </c>
      <c r="U463">
        <v>0</v>
      </c>
      <c r="V463">
        <v>0</v>
      </c>
      <c r="W463">
        <v>0</v>
      </c>
      <c r="X463">
        <v>500</v>
      </c>
      <c r="Y463" t="s">
        <v>79</v>
      </c>
      <c r="Z463" s="7">
        <v>44927</v>
      </c>
      <c r="AA463" s="7">
        <v>44985</v>
      </c>
      <c r="AB463" s="7">
        <v>45012</v>
      </c>
      <c r="AC463">
        <v>138000</v>
      </c>
      <c r="AD463">
        <v>0</v>
      </c>
      <c r="AE463">
        <v>80522.64</v>
      </c>
      <c r="AF463">
        <v>49532.76</v>
      </c>
      <c r="AG463">
        <v>49532.76</v>
      </c>
      <c r="AH463">
        <v>0</v>
      </c>
      <c r="AI463" t="s">
        <v>83</v>
      </c>
    </row>
    <row r="464" spans="1:35" hidden="1" x14ac:dyDescent="0.25">
      <c r="A464">
        <v>7</v>
      </c>
      <c r="B464">
        <v>702</v>
      </c>
      <c r="C464">
        <v>15</v>
      </c>
      <c r="D464">
        <v>452</v>
      </c>
      <c r="E464">
        <v>17</v>
      </c>
      <c r="F464">
        <v>2002</v>
      </c>
      <c r="G464" t="s">
        <v>1210</v>
      </c>
      <c r="H464">
        <v>137000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25156.68</v>
      </c>
      <c r="O464">
        <v>1907.5</v>
      </c>
      <c r="P464">
        <v>1907.5</v>
      </c>
      <c r="Q464">
        <v>0</v>
      </c>
      <c r="R464">
        <v>0</v>
      </c>
      <c r="S464">
        <v>137000</v>
      </c>
      <c r="T464">
        <v>0</v>
      </c>
      <c r="U464">
        <v>0</v>
      </c>
      <c r="V464">
        <v>0</v>
      </c>
      <c r="W464">
        <v>0</v>
      </c>
      <c r="X464">
        <v>500</v>
      </c>
      <c r="Y464" t="s">
        <v>79</v>
      </c>
      <c r="Z464" s="7">
        <v>44927</v>
      </c>
      <c r="AA464" s="7">
        <v>44985</v>
      </c>
      <c r="AB464" s="7">
        <v>45012</v>
      </c>
      <c r="AC464">
        <v>137000</v>
      </c>
      <c r="AD464">
        <v>0</v>
      </c>
      <c r="AE464">
        <v>111843.32</v>
      </c>
      <c r="AF464">
        <v>23249.18</v>
      </c>
      <c r="AG464">
        <v>23249.18</v>
      </c>
      <c r="AH464">
        <v>0</v>
      </c>
      <c r="AI464" t="s">
        <v>83</v>
      </c>
    </row>
    <row r="465" spans="1:35" hidden="1" x14ac:dyDescent="0.25">
      <c r="A465">
        <v>7</v>
      </c>
      <c r="B465">
        <v>702</v>
      </c>
      <c r="C465">
        <v>17</v>
      </c>
      <c r="D465">
        <v>512</v>
      </c>
      <c r="E465">
        <v>12</v>
      </c>
      <c r="F465">
        <v>1002</v>
      </c>
      <c r="G465" t="s">
        <v>1222</v>
      </c>
      <c r="H465">
        <v>45000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500</v>
      </c>
      <c r="Y465" t="s">
        <v>79</v>
      </c>
      <c r="Z465" s="7">
        <v>44927</v>
      </c>
      <c r="AA465" s="7">
        <v>44985</v>
      </c>
      <c r="AB465" s="7">
        <v>45012</v>
      </c>
      <c r="AC465">
        <v>45000</v>
      </c>
      <c r="AD465">
        <v>0</v>
      </c>
      <c r="AE465">
        <v>45000</v>
      </c>
      <c r="AF465">
        <v>0</v>
      </c>
      <c r="AG465">
        <v>0</v>
      </c>
      <c r="AH465">
        <v>0</v>
      </c>
      <c r="AI465" t="s">
        <v>83</v>
      </c>
    </row>
    <row r="466" spans="1:35" hidden="1" x14ac:dyDescent="0.25">
      <c r="A466">
        <v>7</v>
      </c>
      <c r="B466">
        <v>702</v>
      </c>
      <c r="C466">
        <v>17</v>
      </c>
      <c r="D466">
        <v>512</v>
      </c>
      <c r="E466">
        <v>12</v>
      </c>
      <c r="F466">
        <v>2007</v>
      </c>
      <c r="G466" t="s">
        <v>1208</v>
      </c>
      <c r="H466">
        <v>17000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500</v>
      </c>
      <c r="Y466" t="s">
        <v>79</v>
      </c>
      <c r="Z466" s="7">
        <v>44927</v>
      </c>
      <c r="AA466" s="7">
        <v>44985</v>
      </c>
      <c r="AB466" s="7">
        <v>45012</v>
      </c>
      <c r="AC466">
        <v>17000</v>
      </c>
      <c r="AD466">
        <v>0</v>
      </c>
      <c r="AE466">
        <v>17000</v>
      </c>
      <c r="AF466">
        <v>0</v>
      </c>
      <c r="AG466">
        <v>0</v>
      </c>
      <c r="AH466">
        <v>0</v>
      </c>
      <c r="AI466" t="s">
        <v>83</v>
      </c>
    </row>
    <row r="467" spans="1:35" hidden="1" x14ac:dyDescent="0.25">
      <c r="A467">
        <v>7</v>
      </c>
      <c r="B467">
        <v>702</v>
      </c>
      <c r="C467">
        <v>17</v>
      </c>
      <c r="D467">
        <v>512</v>
      </c>
      <c r="E467">
        <v>12</v>
      </c>
      <c r="F467">
        <v>2007</v>
      </c>
      <c r="G467" t="s">
        <v>1210</v>
      </c>
      <c r="H467">
        <v>5000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500</v>
      </c>
      <c r="Y467" t="s">
        <v>79</v>
      </c>
      <c r="Z467" s="7">
        <v>44927</v>
      </c>
      <c r="AA467" s="7">
        <v>44985</v>
      </c>
      <c r="AB467" s="7">
        <v>45012</v>
      </c>
      <c r="AC467">
        <v>5000</v>
      </c>
      <c r="AD467">
        <v>0</v>
      </c>
      <c r="AE467">
        <v>5000</v>
      </c>
      <c r="AF467">
        <v>0</v>
      </c>
      <c r="AG467">
        <v>0</v>
      </c>
      <c r="AH467">
        <v>0</v>
      </c>
      <c r="AI467" t="s">
        <v>83</v>
      </c>
    </row>
    <row r="468" spans="1:35" hidden="1" x14ac:dyDescent="0.25">
      <c r="A468">
        <v>7</v>
      </c>
      <c r="B468">
        <v>702</v>
      </c>
      <c r="C468">
        <v>26</v>
      </c>
      <c r="D468">
        <v>782</v>
      </c>
      <c r="E468">
        <v>17</v>
      </c>
      <c r="F468">
        <v>1029</v>
      </c>
      <c r="G468" t="s">
        <v>1226</v>
      </c>
      <c r="H468">
        <v>30000</v>
      </c>
      <c r="I468">
        <v>0</v>
      </c>
      <c r="J468">
        <v>0</v>
      </c>
      <c r="K468">
        <v>0</v>
      </c>
      <c r="L468">
        <v>0</v>
      </c>
      <c r="M468">
        <v>20000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30000</v>
      </c>
      <c r="T468">
        <v>0</v>
      </c>
      <c r="U468">
        <v>0</v>
      </c>
      <c r="V468">
        <v>0</v>
      </c>
      <c r="W468">
        <v>0</v>
      </c>
      <c r="X468">
        <v>500</v>
      </c>
      <c r="Y468" t="s">
        <v>79</v>
      </c>
      <c r="Z468" s="7">
        <v>44927</v>
      </c>
      <c r="AA468" s="7">
        <v>44985</v>
      </c>
      <c r="AB468" s="7">
        <v>45012</v>
      </c>
      <c r="AC468">
        <v>10000</v>
      </c>
      <c r="AD468">
        <v>-20000</v>
      </c>
      <c r="AE468">
        <v>10000</v>
      </c>
      <c r="AF468">
        <v>0</v>
      </c>
      <c r="AG468">
        <v>0</v>
      </c>
      <c r="AH468">
        <v>0</v>
      </c>
      <c r="AI468" t="s">
        <v>83</v>
      </c>
    </row>
    <row r="469" spans="1:35" hidden="1" x14ac:dyDescent="0.25">
      <c r="A469">
        <v>7</v>
      </c>
      <c r="B469">
        <v>702</v>
      </c>
      <c r="C469">
        <v>26</v>
      </c>
      <c r="D469">
        <v>782</v>
      </c>
      <c r="E469">
        <v>17</v>
      </c>
      <c r="F469">
        <v>1029</v>
      </c>
      <c r="G469" t="s">
        <v>1227</v>
      </c>
      <c r="H469">
        <v>30000</v>
      </c>
      <c r="I469">
        <v>0</v>
      </c>
      <c r="J469">
        <v>0</v>
      </c>
      <c r="K469">
        <v>0</v>
      </c>
      <c r="L469">
        <v>0</v>
      </c>
      <c r="M469">
        <v>20000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30000</v>
      </c>
      <c r="T469">
        <v>0</v>
      </c>
      <c r="U469">
        <v>0</v>
      </c>
      <c r="V469">
        <v>0</v>
      </c>
      <c r="W469">
        <v>0</v>
      </c>
      <c r="X469">
        <v>500</v>
      </c>
      <c r="Y469" t="s">
        <v>79</v>
      </c>
      <c r="Z469" s="7">
        <v>44927</v>
      </c>
      <c r="AA469" s="7">
        <v>44985</v>
      </c>
      <c r="AB469" s="7">
        <v>45012</v>
      </c>
      <c r="AC469">
        <v>10000</v>
      </c>
      <c r="AD469">
        <v>-20000</v>
      </c>
      <c r="AE469">
        <v>10000</v>
      </c>
      <c r="AF469">
        <v>0</v>
      </c>
      <c r="AG469">
        <v>0</v>
      </c>
      <c r="AH469">
        <v>0</v>
      </c>
      <c r="AI469" t="s">
        <v>83</v>
      </c>
    </row>
    <row r="470" spans="1:35" hidden="1" x14ac:dyDescent="0.25">
      <c r="A470">
        <v>7</v>
      </c>
      <c r="B470">
        <v>702</v>
      </c>
      <c r="C470">
        <v>26</v>
      </c>
      <c r="D470">
        <v>782</v>
      </c>
      <c r="E470">
        <v>17</v>
      </c>
      <c r="F470">
        <v>1069</v>
      </c>
      <c r="G470" t="s">
        <v>1208</v>
      </c>
      <c r="H470">
        <v>0</v>
      </c>
      <c r="I470">
        <v>0</v>
      </c>
      <c r="J470">
        <v>0</v>
      </c>
      <c r="K470">
        <v>53492.12</v>
      </c>
      <c r="L470">
        <v>0</v>
      </c>
      <c r="M470">
        <v>0</v>
      </c>
      <c r="N470">
        <v>52943.23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500</v>
      </c>
      <c r="Y470" t="s">
        <v>79</v>
      </c>
      <c r="Z470" s="7">
        <v>44927</v>
      </c>
      <c r="AA470" s="7">
        <v>44985</v>
      </c>
      <c r="AB470" s="7">
        <v>45012</v>
      </c>
      <c r="AC470">
        <v>53492.12</v>
      </c>
      <c r="AD470">
        <v>53492.12</v>
      </c>
      <c r="AE470">
        <v>548.89</v>
      </c>
      <c r="AF470">
        <v>52943.23</v>
      </c>
      <c r="AG470">
        <v>52943.23</v>
      </c>
      <c r="AH470">
        <v>0</v>
      </c>
      <c r="AI470" t="s">
        <v>83</v>
      </c>
    </row>
    <row r="471" spans="1:35" hidden="1" x14ac:dyDescent="0.25">
      <c r="A471">
        <v>7</v>
      </c>
      <c r="B471">
        <v>702</v>
      </c>
      <c r="C471">
        <v>26</v>
      </c>
      <c r="D471">
        <v>782</v>
      </c>
      <c r="E471">
        <v>17</v>
      </c>
      <c r="F471">
        <v>1069</v>
      </c>
      <c r="G471" t="s">
        <v>1208</v>
      </c>
      <c r="H471">
        <v>0</v>
      </c>
      <c r="I471">
        <v>0</v>
      </c>
      <c r="J471">
        <v>0</v>
      </c>
      <c r="K471">
        <v>100000</v>
      </c>
      <c r="L471">
        <v>0</v>
      </c>
      <c r="M471">
        <v>0</v>
      </c>
      <c r="N471">
        <v>98973.91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700</v>
      </c>
      <c r="Y471" t="s">
        <v>79</v>
      </c>
      <c r="Z471" s="7">
        <v>44927</v>
      </c>
      <c r="AA471" s="7">
        <v>44985</v>
      </c>
      <c r="AB471" s="7">
        <v>45012</v>
      </c>
      <c r="AC471">
        <v>100000</v>
      </c>
      <c r="AD471">
        <v>100000</v>
      </c>
      <c r="AE471">
        <v>1026.0899999999999</v>
      </c>
      <c r="AF471">
        <v>98973.91</v>
      </c>
      <c r="AG471">
        <v>98973.91</v>
      </c>
      <c r="AH471">
        <v>0</v>
      </c>
      <c r="AI471" t="s">
        <v>83</v>
      </c>
    </row>
    <row r="472" spans="1:35" hidden="1" x14ac:dyDescent="0.25">
      <c r="A472">
        <v>7</v>
      </c>
      <c r="B472">
        <v>702</v>
      </c>
      <c r="C472">
        <v>26</v>
      </c>
      <c r="D472">
        <v>782</v>
      </c>
      <c r="E472">
        <v>17</v>
      </c>
      <c r="F472">
        <v>1069</v>
      </c>
      <c r="G472" t="s">
        <v>1210</v>
      </c>
      <c r="H472">
        <v>0</v>
      </c>
      <c r="I472">
        <v>0</v>
      </c>
      <c r="J472">
        <v>0</v>
      </c>
      <c r="K472">
        <v>138750</v>
      </c>
      <c r="L472">
        <v>0</v>
      </c>
      <c r="M472">
        <v>0</v>
      </c>
      <c r="N472">
        <v>137326.28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700</v>
      </c>
      <c r="Y472" t="s">
        <v>79</v>
      </c>
      <c r="Z472" s="7">
        <v>44927</v>
      </c>
      <c r="AA472" s="7">
        <v>44985</v>
      </c>
      <c r="AB472" s="7">
        <v>45012</v>
      </c>
      <c r="AC472">
        <v>138750</v>
      </c>
      <c r="AD472">
        <v>138750</v>
      </c>
      <c r="AE472">
        <v>1423.72</v>
      </c>
      <c r="AF472">
        <v>137326.28</v>
      </c>
      <c r="AG472">
        <v>137326.28</v>
      </c>
      <c r="AH472">
        <v>0</v>
      </c>
      <c r="AI472" t="s">
        <v>83</v>
      </c>
    </row>
    <row r="473" spans="1:35" hidden="1" x14ac:dyDescent="0.25">
      <c r="A473">
        <v>7</v>
      </c>
      <c r="B473">
        <v>702</v>
      </c>
      <c r="C473">
        <v>26</v>
      </c>
      <c r="D473">
        <v>782</v>
      </c>
      <c r="E473">
        <v>17</v>
      </c>
      <c r="F473">
        <v>1102</v>
      </c>
      <c r="G473" t="s">
        <v>1208</v>
      </c>
      <c r="H473">
        <v>100000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500</v>
      </c>
      <c r="Y473" t="s">
        <v>79</v>
      </c>
      <c r="Z473" s="7">
        <v>44927</v>
      </c>
      <c r="AA473" s="7">
        <v>44985</v>
      </c>
      <c r="AB473" s="7">
        <v>45012</v>
      </c>
      <c r="AC473">
        <v>100000</v>
      </c>
      <c r="AD473">
        <v>0</v>
      </c>
      <c r="AE473">
        <v>100000</v>
      </c>
      <c r="AF473">
        <v>0</v>
      </c>
      <c r="AG473">
        <v>0</v>
      </c>
      <c r="AH473">
        <v>0</v>
      </c>
      <c r="AI473" t="s">
        <v>83</v>
      </c>
    </row>
    <row r="474" spans="1:35" hidden="1" x14ac:dyDescent="0.25">
      <c r="A474">
        <v>7</v>
      </c>
      <c r="B474">
        <v>702</v>
      </c>
      <c r="C474">
        <v>26</v>
      </c>
      <c r="D474">
        <v>782</v>
      </c>
      <c r="E474">
        <v>17</v>
      </c>
      <c r="F474">
        <v>1102</v>
      </c>
      <c r="G474" t="s">
        <v>1210</v>
      </c>
      <c r="H474">
        <v>100000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500</v>
      </c>
      <c r="Y474" t="s">
        <v>79</v>
      </c>
      <c r="Z474" s="7">
        <v>44927</v>
      </c>
      <c r="AA474" s="7">
        <v>44985</v>
      </c>
      <c r="AB474" s="7">
        <v>45012</v>
      </c>
      <c r="AC474">
        <v>100000</v>
      </c>
      <c r="AD474">
        <v>0</v>
      </c>
      <c r="AE474">
        <v>100000</v>
      </c>
      <c r="AF474">
        <v>0</v>
      </c>
      <c r="AG474">
        <v>0</v>
      </c>
      <c r="AH474">
        <v>0</v>
      </c>
      <c r="AI474" t="s">
        <v>83</v>
      </c>
    </row>
    <row r="475" spans="1:35" hidden="1" x14ac:dyDescent="0.25">
      <c r="A475">
        <v>7</v>
      </c>
      <c r="B475">
        <v>702</v>
      </c>
      <c r="C475">
        <v>27</v>
      </c>
      <c r="D475">
        <v>812</v>
      </c>
      <c r="E475">
        <v>3</v>
      </c>
      <c r="F475">
        <v>1017</v>
      </c>
      <c r="G475" t="s">
        <v>1222</v>
      </c>
      <c r="H475">
        <v>54000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500</v>
      </c>
      <c r="Y475" t="s">
        <v>79</v>
      </c>
      <c r="Z475" s="7">
        <v>44927</v>
      </c>
      <c r="AA475" s="7">
        <v>44985</v>
      </c>
      <c r="AB475" s="7">
        <v>45012</v>
      </c>
      <c r="AC475">
        <v>54000</v>
      </c>
      <c r="AD475">
        <v>0</v>
      </c>
      <c r="AE475">
        <v>54000</v>
      </c>
      <c r="AF475">
        <v>0</v>
      </c>
      <c r="AG475">
        <v>0</v>
      </c>
      <c r="AH475">
        <v>0</v>
      </c>
      <c r="AI475" t="s">
        <v>83</v>
      </c>
    </row>
    <row r="476" spans="1:35" hidden="1" x14ac:dyDescent="0.25">
      <c r="A476">
        <v>7</v>
      </c>
      <c r="B476">
        <v>702</v>
      </c>
      <c r="C476">
        <v>27</v>
      </c>
      <c r="D476">
        <v>812</v>
      </c>
      <c r="E476">
        <v>3</v>
      </c>
      <c r="F476">
        <v>1018</v>
      </c>
      <c r="G476" t="s">
        <v>1222</v>
      </c>
      <c r="H476">
        <v>1700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500</v>
      </c>
      <c r="Y476" t="s">
        <v>79</v>
      </c>
      <c r="Z476" s="7">
        <v>44927</v>
      </c>
      <c r="AA476" s="7">
        <v>44985</v>
      </c>
      <c r="AB476" s="7">
        <v>45012</v>
      </c>
      <c r="AC476">
        <v>1700</v>
      </c>
      <c r="AD476">
        <v>0</v>
      </c>
      <c r="AE476">
        <v>1700</v>
      </c>
      <c r="AF476">
        <v>0</v>
      </c>
      <c r="AG476">
        <v>0</v>
      </c>
      <c r="AH476">
        <v>0</v>
      </c>
      <c r="AI476" t="s">
        <v>83</v>
      </c>
    </row>
    <row r="477" spans="1:35" hidden="1" x14ac:dyDescent="0.25">
      <c r="A477">
        <v>7</v>
      </c>
      <c r="B477">
        <v>702</v>
      </c>
      <c r="C477">
        <v>27</v>
      </c>
      <c r="D477">
        <v>812</v>
      </c>
      <c r="E477">
        <v>3</v>
      </c>
      <c r="F477">
        <v>1019</v>
      </c>
      <c r="G477" t="s">
        <v>1215</v>
      </c>
      <c r="H477">
        <v>20000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500</v>
      </c>
      <c r="Y477" t="s">
        <v>79</v>
      </c>
      <c r="Z477" s="7">
        <v>44927</v>
      </c>
      <c r="AA477" s="7">
        <v>44985</v>
      </c>
      <c r="AB477" s="7">
        <v>45012</v>
      </c>
      <c r="AC477">
        <v>20000</v>
      </c>
      <c r="AD477">
        <v>0</v>
      </c>
      <c r="AE477">
        <v>20000</v>
      </c>
      <c r="AF477">
        <v>0</v>
      </c>
      <c r="AG477">
        <v>0</v>
      </c>
      <c r="AH477">
        <v>0</v>
      </c>
      <c r="AI477" t="s">
        <v>83</v>
      </c>
    </row>
    <row r="478" spans="1:35" hidden="1" x14ac:dyDescent="0.25">
      <c r="A478">
        <v>7</v>
      </c>
      <c r="B478">
        <v>702</v>
      </c>
      <c r="C478">
        <v>27</v>
      </c>
      <c r="D478">
        <v>812</v>
      </c>
      <c r="E478">
        <v>3</v>
      </c>
      <c r="F478">
        <v>1039</v>
      </c>
      <c r="G478" t="s">
        <v>1208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500</v>
      </c>
      <c r="Y478" t="s">
        <v>79</v>
      </c>
      <c r="Z478" s="7">
        <v>44927</v>
      </c>
      <c r="AA478" s="7">
        <v>44985</v>
      </c>
      <c r="AB478" s="7">
        <v>45012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83</v>
      </c>
    </row>
    <row r="479" spans="1:35" hidden="1" x14ac:dyDescent="0.25">
      <c r="A479">
        <v>7</v>
      </c>
      <c r="B479">
        <v>702</v>
      </c>
      <c r="C479">
        <v>27</v>
      </c>
      <c r="D479">
        <v>812</v>
      </c>
      <c r="E479">
        <v>3</v>
      </c>
      <c r="F479">
        <v>1039</v>
      </c>
      <c r="G479" t="s">
        <v>1210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500</v>
      </c>
      <c r="Y479" t="s">
        <v>79</v>
      </c>
      <c r="Z479" s="7">
        <v>44927</v>
      </c>
      <c r="AA479" s="7">
        <v>44985</v>
      </c>
      <c r="AB479" s="7">
        <v>45012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83</v>
      </c>
    </row>
    <row r="480" spans="1:35" hidden="1" x14ac:dyDescent="0.25">
      <c r="A480">
        <v>7</v>
      </c>
      <c r="B480">
        <v>702</v>
      </c>
      <c r="C480">
        <v>27</v>
      </c>
      <c r="D480">
        <v>812</v>
      </c>
      <c r="E480">
        <v>3</v>
      </c>
      <c r="F480">
        <v>1046</v>
      </c>
      <c r="G480" t="s">
        <v>1222</v>
      </c>
      <c r="H480">
        <v>0</v>
      </c>
      <c r="I480">
        <v>0</v>
      </c>
      <c r="J480">
        <v>0</v>
      </c>
      <c r="K480">
        <v>10000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500</v>
      </c>
      <c r="Y480" t="s">
        <v>79</v>
      </c>
      <c r="Z480" s="7">
        <v>44927</v>
      </c>
      <c r="AA480" s="7">
        <v>44985</v>
      </c>
      <c r="AB480" s="7">
        <v>45012</v>
      </c>
      <c r="AC480">
        <v>10000</v>
      </c>
      <c r="AD480">
        <v>10000</v>
      </c>
      <c r="AE480">
        <v>10000</v>
      </c>
      <c r="AF480">
        <v>0</v>
      </c>
      <c r="AG480">
        <v>0</v>
      </c>
      <c r="AH480">
        <v>0</v>
      </c>
      <c r="AI480" t="s">
        <v>83</v>
      </c>
    </row>
    <row r="481" spans="1:35" hidden="1" x14ac:dyDescent="0.25">
      <c r="A481">
        <v>7</v>
      </c>
      <c r="B481">
        <v>702</v>
      </c>
      <c r="C481">
        <v>27</v>
      </c>
      <c r="D481">
        <v>813</v>
      </c>
      <c r="E481">
        <v>3</v>
      </c>
      <c r="F481">
        <v>1038</v>
      </c>
      <c r="G481" t="s">
        <v>1222</v>
      </c>
      <c r="H481">
        <v>30000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500</v>
      </c>
      <c r="Y481" t="s">
        <v>79</v>
      </c>
      <c r="Z481" s="7">
        <v>44927</v>
      </c>
      <c r="AA481" s="7">
        <v>44985</v>
      </c>
      <c r="AB481" s="7">
        <v>45012</v>
      </c>
      <c r="AC481">
        <v>30000</v>
      </c>
      <c r="AD481">
        <v>0</v>
      </c>
      <c r="AE481">
        <v>30000</v>
      </c>
      <c r="AF481">
        <v>0</v>
      </c>
      <c r="AG481">
        <v>0</v>
      </c>
      <c r="AH481">
        <v>0</v>
      </c>
      <c r="AI481" t="s">
        <v>83</v>
      </c>
    </row>
    <row r="482" spans="1:35" hidden="1" x14ac:dyDescent="0.25">
      <c r="A482">
        <v>7</v>
      </c>
      <c r="B482">
        <v>703</v>
      </c>
      <c r="C482">
        <v>26</v>
      </c>
      <c r="D482">
        <v>782</v>
      </c>
      <c r="E482">
        <v>18</v>
      </c>
      <c r="F482">
        <v>2008</v>
      </c>
      <c r="G482" t="s">
        <v>1208</v>
      </c>
      <c r="H482">
        <v>2000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500</v>
      </c>
      <c r="Y482" t="s">
        <v>79</v>
      </c>
      <c r="Z482" s="7">
        <v>44927</v>
      </c>
      <c r="AA482" s="7">
        <v>44985</v>
      </c>
      <c r="AB482" s="7">
        <v>45012</v>
      </c>
      <c r="AC482">
        <v>2000</v>
      </c>
      <c r="AD482">
        <v>0</v>
      </c>
      <c r="AE482">
        <v>2000</v>
      </c>
      <c r="AF482">
        <v>0</v>
      </c>
      <c r="AG482">
        <v>0</v>
      </c>
      <c r="AH482">
        <v>0</v>
      </c>
      <c r="AI482" t="s">
        <v>83</v>
      </c>
    </row>
    <row r="483" spans="1:35" hidden="1" x14ac:dyDescent="0.25">
      <c r="A483">
        <v>7</v>
      </c>
      <c r="B483">
        <v>703</v>
      </c>
      <c r="C483">
        <v>26</v>
      </c>
      <c r="D483">
        <v>782</v>
      </c>
      <c r="E483">
        <v>18</v>
      </c>
      <c r="F483">
        <v>2008</v>
      </c>
      <c r="G483" t="s">
        <v>1220</v>
      </c>
      <c r="H483">
        <v>2000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500</v>
      </c>
      <c r="Y483" t="s">
        <v>79</v>
      </c>
      <c r="Z483" s="7">
        <v>44927</v>
      </c>
      <c r="AA483" s="7">
        <v>44985</v>
      </c>
      <c r="AB483" s="7">
        <v>45012</v>
      </c>
      <c r="AC483">
        <v>2000</v>
      </c>
      <c r="AD483">
        <v>0</v>
      </c>
      <c r="AE483">
        <v>2000</v>
      </c>
      <c r="AF483">
        <v>0</v>
      </c>
      <c r="AG483">
        <v>0</v>
      </c>
      <c r="AH483">
        <v>0</v>
      </c>
      <c r="AI483" t="s">
        <v>83</v>
      </c>
    </row>
    <row r="484" spans="1:35" hidden="1" x14ac:dyDescent="0.25">
      <c r="A484">
        <v>7</v>
      </c>
      <c r="B484">
        <v>703</v>
      </c>
      <c r="C484">
        <v>26</v>
      </c>
      <c r="D484">
        <v>782</v>
      </c>
      <c r="E484">
        <v>18</v>
      </c>
      <c r="F484">
        <v>2008</v>
      </c>
      <c r="G484" t="s">
        <v>1221</v>
      </c>
      <c r="H484">
        <v>2000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500</v>
      </c>
      <c r="Y484" t="s">
        <v>79</v>
      </c>
      <c r="Z484" s="7">
        <v>44927</v>
      </c>
      <c r="AA484" s="7">
        <v>44985</v>
      </c>
      <c r="AB484" s="7">
        <v>45012</v>
      </c>
      <c r="AC484">
        <v>2000</v>
      </c>
      <c r="AD484">
        <v>0</v>
      </c>
      <c r="AE484">
        <v>2000</v>
      </c>
      <c r="AF484">
        <v>0</v>
      </c>
      <c r="AG484">
        <v>0</v>
      </c>
      <c r="AH484">
        <v>0</v>
      </c>
      <c r="AI484" t="s">
        <v>83</v>
      </c>
    </row>
    <row r="485" spans="1:35" hidden="1" x14ac:dyDescent="0.25">
      <c r="A485">
        <v>7</v>
      </c>
      <c r="B485">
        <v>703</v>
      </c>
      <c r="C485">
        <v>26</v>
      </c>
      <c r="D485">
        <v>782</v>
      </c>
      <c r="E485">
        <v>18</v>
      </c>
      <c r="F485">
        <v>2008</v>
      </c>
      <c r="G485" t="s">
        <v>1210</v>
      </c>
      <c r="H485">
        <v>2000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500</v>
      </c>
      <c r="Y485" t="s">
        <v>79</v>
      </c>
      <c r="Z485" s="7">
        <v>44927</v>
      </c>
      <c r="AA485" s="7">
        <v>44985</v>
      </c>
      <c r="AB485" s="7">
        <v>45012</v>
      </c>
      <c r="AC485">
        <v>2000</v>
      </c>
      <c r="AD485">
        <v>0</v>
      </c>
      <c r="AE485">
        <v>2000</v>
      </c>
      <c r="AF485">
        <v>0</v>
      </c>
      <c r="AG485">
        <v>0</v>
      </c>
      <c r="AH485">
        <v>0</v>
      </c>
      <c r="AI485" t="s">
        <v>83</v>
      </c>
    </row>
    <row r="486" spans="1:35" hidden="1" x14ac:dyDescent="0.25">
      <c r="A486">
        <v>7</v>
      </c>
      <c r="B486">
        <v>703</v>
      </c>
      <c r="C486">
        <v>26</v>
      </c>
      <c r="D486">
        <v>782</v>
      </c>
      <c r="E486">
        <v>18</v>
      </c>
      <c r="F486">
        <v>2009</v>
      </c>
      <c r="G486" t="s">
        <v>1207</v>
      </c>
      <c r="H486">
        <v>500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500</v>
      </c>
      <c r="Y486" t="s">
        <v>79</v>
      </c>
      <c r="Z486" s="7">
        <v>44927</v>
      </c>
      <c r="AA486" s="7">
        <v>44985</v>
      </c>
      <c r="AB486" s="7">
        <v>45012</v>
      </c>
      <c r="AC486">
        <v>500</v>
      </c>
      <c r="AD486">
        <v>0</v>
      </c>
      <c r="AE486">
        <v>500</v>
      </c>
      <c r="AF486">
        <v>0</v>
      </c>
      <c r="AG486">
        <v>0</v>
      </c>
      <c r="AH486">
        <v>0</v>
      </c>
      <c r="AI486" t="s">
        <v>83</v>
      </c>
    </row>
    <row r="487" spans="1:35" hidden="1" x14ac:dyDescent="0.25">
      <c r="A487">
        <v>7</v>
      </c>
      <c r="B487">
        <v>703</v>
      </c>
      <c r="C487">
        <v>26</v>
      </c>
      <c r="D487">
        <v>782</v>
      </c>
      <c r="E487">
        <v>18</v>
      </c>
      <c r="F487">
        <v>2009</v>
      </c>
      <c r="G487" t="s">
        <v>1208</v>
      </c>
      <c r="H487">
        <v>14788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500</v>
      </c>
      <c r="Y487" t="s">
        <v>79</v>
      </c>
      <c r="Z487" s="7">
        <v>44927</v>
      </c>
      <c r="AA487" s="7">
        <v>44985</v>
      </c>
      <c r="AB487" s="7">
        <v>45012</v>
      </c>
      <c r="AC487">
        <v>14788</v>
      </c>
      <c r="AD487">
        <v>0</v>
      </c>
      <c r="AE487">
        <v>14788</v>
      </c>
      <c r="AF487">
        <v>0</v>
      </c>
      <c r="AG487">
        <v>0</v>
      </c>
      <c r="AH487">
        <v>0</v>
      </c>
      <c r="AI487" t="s">
        <v>83</v>
      </c>
    </row>
    <row r="488" spans="1:35" hidden="1" x14ac:dyDescent="0.25">
      <c r="A488">
        <v>7</v>
      </c>
      <c r="B488">
        <v>703</v>
      </c>
      <c r="C488">
        <v>26</v>
      </c>
      <c r="D488">
        <v>782</v>
      </c>
      <c r="E488">
        <v>18</v>
      </c>
      <c r="F488">
        <v>2009</v>
      </c>
      <c r="G488" t="s">
        <v>1208</v>
      </c>
      <c r="H488">
        <v>212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752</v>
      </c>
      <c r="Y488" t="s">
        <v>79</v>
      </c>
      <c r="Z488" s="7">
        <v>44927</v>
      </c>
      <c r="AA488" s="7">
        <v>44985</v>
      </c>
      <c r="AB488" s="7">
        <v>45012</v>
      </c>
      <c r="AC488">
        <v>212</v>
      </c>
      <c r="AD488">
        <v>0</v>
      </c>
      <c r="AE488">
        <v>212</v>
      </c>
      <c r="AF488">
        <v>0</v>
      </c>
      <c r="AG488">
        <v>0</v>
      </c>
      <c r="AH488">
        <v>0</v>
      </c>
      <c r="AI488" t="s">
        <v>83</v>
      </c>
    </row>
    <row r="489" spans="1:35" hidden="1" x14ac:dyDescent="0.25">
      <c r="A489">
        <v>7</v>
      </c>
      <c r="B489">
        <v>703</v>
      </c>
      <c r="C489">
        <v>26</v>
      </c>
      <c r="D489">
        <v>782</v>
      </c>
      <c r="E489">
        <v>18</v>
      </c>
      <c r="F489">
        <v>2009</v>
      </c>
      <c r="G489" t="s">
        <v>1209</v>
      </c>
      <c r="H489">
        <v>500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500</v>
      </c>
      <c r="Y489" t="s">
        <v>79</v>
      </c>
      <c r="Z489" s="7">
        <v>44927</v>
      </c>
      <c r="AA489" s="7">
        <v>44985</v>
      </c>
      <c r="AB489" s="7">
        <v>45012</v>
      </c>
      <c r="AC489">
        <v>500</v>
      </c>
      <c r="AD489">
        <v>0</v>
      </c>
      <c r="AE489">
        <v>500</v>
      </c>
      <c r="AF489">
        <v>0</v>
      </c>
      <c r="AG489">
        <v>0</v>
      </c>
      <c r="AH489">
        <v>0</v>
      </c>
      <c r="AI489" t="s">
        <v>83</v>
      </c>
    </row>
    <row r="490" spans="1:35" hidden="1" x14ac:dyDescent="0.25">
      <c r="A490">
        <v>7</v>
      </c>
      <c r="B490">
        <v>703</v>
      </c>
      <c r="C490">
        <v>26</v>
      </c>
      <c r="D490">
        <v>782</v>
      </c>
      <c r="E490">
        <v>18</v>
      </c>
      <c r="F490">
        <v>2009</v>
      </c>
      <c r="G490" t="s">
        <v>1210</v>
      </c>
      <c r="H490">
        <v>3000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500</v>
      </c>
      <c r="Y490" t="s">
        <v>79</v>
      </c>
      <c r="Z490" s="7">
        <v>44927</v>
      </c>
      <c r="AA490" s="7">
        <v>44985</v>
      </c>
      <c r="AB490" s="7">
        <v>45012</v>
      </c>
      <c r="AC490">
        <v>3000</v>
      </c>
      <c r="AD490">
        <v>0</v>
      </c>
      <c r="AE490">
        <v>3000</v>
      </c>
      <c r="AF490">
        <v>0</v>
      </c>
      <c r="AG490">
        <v>0</v>
      </c>
      <c r="AH490">
        <v>0</v>
      </c>
      <c r="AI490" t="s">
        <v>83</v>
      </c>
    </row>
    <row r="491" spans="1:35" hidden="1" x14ac:dyDescent="0.25">
      <c r="A491">
        <v>7</v>
      </c>
      <c r="B491">
        <v>703</v>
      </c>
      <c r="C491">
        <v>26</v>
      </c>
      <c r="D491">
        <v>782</v>
      </c>
      <c r="E491">
        <v>18</v>
      </c>
      <c r="F491">
        <v>2009</v>
      </c>
      <c r="G491" t="s">
        <v>1211</v>
      </c>
      <c r="H491">
        <v>3000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3000</v>
      </c>
      <c r="O491">
        <v>290.20999999999998</v>
      </c>
      <c r="P491">
        <v>290.20999999999998</v>
      </c>
      <c r="Q491">
        <v>0</v>
      </c>
      <c r="R491">
        <v>0</v>
      </c>
      <c r="S491">
        <v>3000</v>
      </c>
      <c r="T491">
        <v>0</v>
      </c>
      <c r="U491">
        <v>0</v>
      </c>
      <c r="V491">
        <v>0</v>
      </c>
      <c r="W491">
        <v>0</v>
      </c>
      <c r="X491">
        <v>500</v>
      </c>
      <c r="Y491" t="s">
        <v>79</v>
      </c>
      <c r="Z491" s="7">
        <v>44927</v>
      </c>
      <c r="AA491" s="7">
        <v>44985</v>
      </c>
      <c r="AB491" s="7">
        <v>45012</v>
      </c>
      <c r="AC491">
        <v>3000</v>
      </c>
      <c r="AD491">
        <v>0</v>
      </c>
      <c r="AE491">
        <v>0</v>
      </c>
      <c r="AF491">
        <v>2709.79</v>
      </c>
      <c r="AG491">
        <v>2709.79</v>
      </c>
      <c r="AH491">
        <v>0</v>
      </c>
      <c r="AI491" t="s">
        <v>83</v>
      </c>
    </row>
    <row r="492" spans="1:35" hidden="1" x14ac:dyDescent="0.25">
      <c r="A492">
        <v>7</v>
      </c>
      <c r="B492">
        <v>703</v>
      </c>
      <c r="C492">
        <v>26</v>
      </c>
      <c r="D492">
        <v>782</v>
      </c>
      <c r="E492">
        <v>18</v>
      </c>
      <c r="F492">
        <v>2009</v>
      </c>
      <c r="G492" t="s">
        <v>1213</v>
      </c>
      <c r="H492">
        <v>500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500</v>
      </c>
      <c r="Y492" t="s">
        <v>79</v>
      </c>
      <c r="Z492" s="7">
        <v>44927</v>
      </c>
      <c r="AA492" s="7">
        <v>44985</v>
      </c>
      <c r="AB492" s="7">
        <v>45012</v>
      </c>
      <c r="AC492">
        <v>500</v>
      </c>
      <c r="AD492">
        <v>0</v>
      </c>
      <c r="AE492">
        <v>500</v>
      </c>
      <c r="AF492">
        <v>0</v>
      </c>
      <c r="AG492">
        <v>0</v>
      </c>
      <c r="AH492">
        <v>0</v>
      </c>
      <c r="AI492" t="s">
        <v>83</v>
      </c>
    </row>
    <row r="493" spans="1:35" hidden="1" x14ac:dyDescent="0.25">
      <c r="A493">
        <v>7</v>
      </c>
      <c r="B493">
        <v>703</v>
      </c>
      <c r="C493">
        <v>26</v>
      </c>
      <c r="D493">
        <v>782</v>
      </c>
      <c r="E493">
        <v>18</v>
      </c>
      <c r="F493">
        <v>2009</v>
      </c>
      <c r="G493" t="s">
        <v>1214</v>
      </c>
      <c r="H493">
        <v>500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500</v>
      </c>
      <c r="Y493" t="s">
        <v>79</v>
      </c>
      <c r="Z493" s="7">
        <v>44927</v>
      </c>
      <c r="AA493" s="7">
        <v>44985</v>
      </c>
      <c r="AB493" s="7">
        <v>45012</v>
      </c>
      <c r="AC493">
        <v>500</v>
      </c>
      <c r="AD493">
        <v>0</v>
      </c>
      <c r="AE493">
        <v>500</v>
      </c>
      <c r="AF493">
        <v>0</v>
      </c>
      <c r="AG493">
        <v>0</v>
      </c>
      <c r="AH493">
        <v>0</v>
      </c>
      <c r="AI493" t="s">
        <v>83</v>
      </c>
    </row>
    <row r="494" spans="1:35" hidden="1" x14ac:dyDescent="0.25">
      <c r="A494">
        <v>7</v>
      </c>
      <c r="B494">
        <v>703</v>
      </c>
      <c r="C494">
        <v>26</v>
      </c>
      <c r="D494">
        <v>782</v>
      </c>
      <c r="E494">
        <v>18</v>
      </c>
      <c r="F494">
        <v>2009</v>
      </c>
      <c r="G494" t="s">
        <v>1215</v>
      </c>
      <c r="H494">
        <v>500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500</v>
      </c>
      <c r="Y494" t="s">
        <v>79</v>
      </c>
      <c r="Z494" s="7">
        <v>44927</v>
      </c>
      <c r="AA494" s="7">
        <v>44985</v>
      </c>
      <c r="AB494" s="7">
        <v>45012</v>
      </c>
      <c r="AC494">
        <v>500</v>
      </c>
      <c r="AD494">
        <v>0</v>
      </c>
      <c r="AE494">
        <v>500</v>
      </c>
      <c r="AF494">
        <v>0</v>
      </c>
      <c r="AG494">
        <v>0</v>
      </c>
      <c r="AH494">
        <v>0</v>
      </c>
      <c r="AI494" t="s">
        <v>83</v>
      </c>
    </row>
    <row r="495" spans="1:35" hidden="1" x14ac:dyDescent="0.25">
      <c r="A495">
        <v>8</v>
      </c>
      <c r="B495">
        <v>801</v>
      </c>
      <c r="C495">
        <v>10</v>
      </c>
      <c r="D495">
        <v>122</v>
      </c>
      <c r="E495">
        <v>5</v>
      </c>
      <c r="F495">
        <v>20</v>
      </c>
      <c r="G495" t="s">
        <v>1228</v>
      </c>
      <c r="H495">
        <v>11000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11000</v>
      </c>
      <c r="O495">
        <v>1334.47</v>
      </c>
      <c r="P495">
        <v>1334.47</v>
      </c>
      <c r="Q495">
        <v>0</v>
      </c>
      <c r="R495">
        <v>0</v>
      </c>
      <c r="S495">
        <v>11000</v>
      </c>
      <c r="T495">
        <v>0</v>
      </c>
      <c r="U495">
        <v>0</v>
      </c>
      <c r="V495">
        <v>0</v>
      </c>
      <c r="W495">
        <v>0</v>
      </c>
      <c r="X495">
        <v>500</v>
      </c>
      <c r="Y495" t="s">
        <v>79</v>
      </c>
      <c r="Z495" s="7">
        <v>44927</v>
      </c>
      <c r="AA495" s="7">
        <v>44985</v>
      </c>
      <c r="AB495" s="7">
        <v>45012</v>
      </c>
      <c r="AC495">
        <v>11000</v>
      </c>
      <c r="AD495">
        <v>0</v>
      </c>
      <c r="AE495">
        <v>0</v>
      </c>
      <c r="AF495">
        <v>9665.5300000000007</v>
      </c>
      <c r="AG495">
        <v>9665.5300000000007</v>
      </c>
      <c r="AH495">
        <v>0</v>
      </c>
      <c r="AI495" t="s">
        <v>83</v>
      </c>
    </row>
    <row r="496" spans="1:35" hidden="1" x14ac:dyDescent="0.25">
      <c r="A496">
        <v>8</v>
      </c>
      <c r="B496">
        <v>801</v>
      </c>
      <c r="C496">
        <v>10</v>
      </c>
      <c r="D496">
        <v>122</v>
      </c>
      <c r="E496">
        <v>5</v>
      </c>
      <c r="F496">
        <v>2084</v>
      </c>
      <c r="G496" t="s">
        <v>1200</v>
      </c>
      <c r="H496">
        <v>1000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500</v>
      </c>
      <c r="Y496" t="s">
        <v>79</v>
      </c>
      <c r="Z496" s="7">
        <v>44927</v>
      </c>
      <c r="AA496" s="7">
        <v>44985</v>
      </c>
      <c r="AB496" s="7">
        <v>45012</v>
      </c>
      <c r="AC496">
        <v>1000</v>
      </c>
      <c r="AD496">
        <v>0</v>
      </c>
      <c r="AE496">
        <v>1000</v>
      </c>
      <c r="AF496">
        <v>0</v>
      </c>
      <c r="AG496">
        <v>0</v>
      </c>
      <c r="AH496">
        <v>0</v>
      </c>
      <c r="AI496" t="s">
        <v>83</v>
      </c>
    </row>
    <row r="497" spans="1:35" hidden="1" x14ac:dyDescent="0.25">
      <c r="A497">
        <v>8</v>
      </c>
      <c r="B497">
        <v>801</v>
      </c>
      <c r="C497">
        <v>10</v>
      </c>
      <c r="D497">
        <v>122</v>
      </c>
      <c r="E497">
        <v>5</v>
      </c>
      <c r="F497">
        <v>2084</v>
      </c>
      <c r="G497" t="s">
        <v>1201</v>
      </c>
      <c r="H497">
        <v>370000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54077.760000000002</v>
      </c>
      <c r="O497">
        <v>54077.760000000002</v>
      </c>
      <c r="P497">
        <v>54077.760000000002</v>
      </c>
      <c r="Q497">
        <v>0</v>
      </c>
      <c r="R497">
        <v>0</v>
      </c>
      <c r="S497">
        <v>370000</v>
      </c>
      <c r="T497">
        <v>0</v>
      </c>
      <c r="U497">
        <v>0</v>
      </c>
      <c r="V497">
        <v>0</v>
      </c>
      <c r="W497">
        <v>0</v>
      </c>
      <c r="X497">
        <v>500</v>
      </c>
      <c r="Y497" t="s">
        <v>79</v>
      </c>
      <c r="Z497" s="7">
        <v>44927</v>
      </c>
      <c r="AA497" s="7">
        <v>44985</v>
      </c>
      <c r="AB497" s="7">
        <v>45012</v>
      </c>
      <c r="AC497">
        <v>370000</v>
      </c>
      <c r="AD497">
        <v>0</v>
      </c>
      <c r="AE497">
        <v>315922.24</v>
      </c>
      <c r="AF497">
        <v>0</v>
      </c>
      <c r="AG497">
        <v>0</v>
      </c>
      <c r="AH497">
        <v>0</v>
      </c>
      <c r="AI497" t="s">
        <v>83</v>
      </c>
    </row>
    <row r="498" spans="1:35" hidden="1" x14ac:dyDescent="0.25">
      <c r="A498">
        <v>8</v>
      </c>
      <c r="B498">
        <v>801</v>
      </c>
      <c r="C498">
        <v>10</v>
      </c>
      <c r="D498">
        <v>122</v>
      </c>
      <c r="E498">
        <v>5</v>
      </c>
      <c r="F498">
        <v>2084</v>
      </c>
      <c r="G498" t="s">
        <v>1202</v>
      </c>
      <c r="H498">
        <v>42000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7802.02</v>
      </c>
      <c r="O498">
        <v>7802.02</v>
      </c>
      <c r="P498">
        <v>4021.28</v>
      </c>
      <c r="Q498">
        <v>0</v>
      </c>
      <c r="R498">
        <v>0</v>
      </c>
      <c r="S498">
        <v>42000</v>
      </c>
      <c r="T498">
        <v>0</v>
      </c>
      <c r="U498">
        <v>0</v>
      </c>
      <c r="V498">
        <v>0</v>
      </c>
      <c r="W498">
        <v>0</v>
      </c>
      <c r="X498">
        <v>500</v>
      </c>
      <c r="Y498" t="s">
        <v>79</v>
      </c>
      <c r="Z498" s="7">
        <v>44927</v>
      </c>
      <c r="AA498" s="7">
        <v>44985</v>
      </c>
      <c r="AB498" s="7">
        <v>45012</v>
      </c>
      <c r="AC498">
        <v>42000</v>
      </c>
      <c r="AD498">
        <v>0</v>
      </c>
      <c r="AE498">
        <v>34197.980000000003</v>
      </c>
      <c r="AF498">
        <v>0</v>
      </c>
      <c r="AG498">
        <v>3780.74</v>
      </c>
      <c r="AH498">
        <v>3780.74</v>
      </c>
      <c r="AI498" t="s">
        <v>83</v>
      </c>
    </row>
    <row r="499" spans="1:35" hidden="1" x14ac:dyDescent="0.25">
      <c r="A499">
        <v>8</v>
      </c>
      <c r="B499">
        <v>801</v>
      </c>
      <c r="C499">
        <v>10</v>
      </c>
      <c r="D499">
        <v>122</v>
      </c>
      <c r="E499">
        <v>5</v>
      </c>
      <c r="F499">
        <v>2084</v>
      </c>
      <c r="G499" t="s">
        <v>1203</v>
      </c>
      <c r="H499">
        <v>1000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167.47</v>
      </c>
      <c r="O499">
        <v>167.47</v>
      </c>
      <c r="P499">
        <v>167.47</v>
      </c>
      <c r="Q499">
        <v>0</v>
      </c>
      <c r="R499">
        <v>0</v>
      </c>
      <c r="S499">
        <v>1000</v>
      </c>
      <c r="T499">
        <v>0</v>
      </c>
      <c r="U499">
        <v>0</v>
      </c>
      <c r="V499">
        <v>0</v>
      </c>
      <c r="W499">
        <v>0</v>
      </c>
      <c r="X499">
        <v>500</v>
      </c>
      <c r="Y499" t="s">
        <v>79</v>
      </c>
      <c r="Z499" s="7">
        <v>44927</v>
      </c>
      <c r="AA499" s="7">
        <v>44985</v>
      </c>
      <c r="AB499" s="7">
        <v>45012</v>
      </c>
      <c r="AC499">
        <v>1000</v>
      </c>
      <c r="AD499">
        <v>0</v>
      </c>
      <c r="AE499">
        <v>832.53</v>
      </c>
      <c r="AF499">
        <v>0</v>
      </c>
      <c r="AG499">
        <v>0</v>
      </c>
      <c r="AH499">
        <v>0</v>
      </c>
      <c r="AI499" t="s">
        <v>83</v>
      </c>
    </row>
    <row r="500" spans="1:35" hidden="1" x14ac:dyDescent="0.25">
      <c r="A500">
        <v>8</v>
      </c>
      <c r="B500">
        <v>801</v>
      </c>
      <c r="C500">
        <v>10</v>
      </c>
      <c r="D500">
        <v>122</v>
      </c>
      <c r="E500">
        <v>5</v>
      </c>
      <c r="F500">
        <v>2084</v>
      </c>
      <c r="G500" t="s">
        <v>1204</v>
      </c>
      <c r="H500">
        <v>1100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500</v>
      </c>
      <c r="Y500" t="s">
        <v>79</v>
      </c>
      <c r="Z500" s="7">
        <v>44927</v>
      </c>
      <c r="AA500" s="7">
        <v>44985</v>
      </c>
      <c r="AB500" s="7">
        <v>45012</v>
      </c>
      <c r="AC500">
        <v>1100</v>
      </c>
      <c r="AD500">
        <v>0</v>
      </c>
      <c r="AE500">
        <v>1100</v>
      </c>
      <c r="AF500">
        <v>0</v>
      </c>
      <c r="AG500">
        <v>0</v>
      </c>
      <c r="AH500">
        <v>0</v>
      </c>
      <c r="AI500" t="s">
        <v>83</v>
      </c>
    </row>
    <row r="501" spans="1:35" hidden="1" x14ac:dyDescent="0.25">
      <c r="A501">
        <v>8</v>
      </c>
      <c r="B501">
        <v>801</v>
      </c>
      <c r="C501">
        <v>10</v>
      </c>
      <c r="D501">
        <v>122</v>
      </c>
      <c r="E501">
        <v>5</v>
      </c>
      <c r="F501">
        <v>2084</v>
      </c>
      <c r="G501" t="s">
        <v>1205</v>
      </c>
      <c r="H501">
        <v>50000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8946</v>
      </c>
      <c r="O501">
        <v>8946</v>
      </c>
      <c r="P501">
        <v>4469</v>
      </c>
      <c r="Q501">
        <v>0</v>
      </c>
      <c r="R501">
        <v>0</v>
      </c>
      <c r="S501">
        <v>50000</v>
      </c>
      <c r="T501">
        <v>0</v>
      </c>
      <c r="U501">
        <v>0</v>
      </c>
      <c r="V501">
        <v>0</v>
      </c>
      <c r="W501">
        <v>0</v>
      </c>
      <c r="X501">
        <v>500</v>
      </c>
      <c r="Y501" t="s">
        <v>79</v>
      </c>
      <c r="Z501" s="7">
        <v>44927</v>
      </c>
      <c r="AA501" s="7">
        <v>44985</v>
      </c>
      <c r="AB501" s="7">
        <v>45012</v>
      </c>
      <c r="AC501">
        <v>50000</v>
      </c>
      <c r="AD501">
        <v>0</v>
      </c>
      <c r="AE501">
        <v>41054</v>
      </c>
      <c r="AF501">
        <v>0</v>
      </c>
      <c r="AG501">
        <v>4477</v>
      </c>
      <c r="AH501">
        <v>4477</v>
      </c>
      <c r="AI501" t="s">
        <v>83</v>
      </c>
    </row>
    <row r="502" spans="1:35" hidden="1" x14ac:dyDescent="0.25">
      <c r="A502">
        <v>8</v>
      </c>
      <c r="B502">
        <v>801</v>
      </c>
      <c r="C502">
        <v>10</v>
      </c>
      <c r="D502">
        <v>122</v>
      </c>
      <c r="E502">
        <v>5</v>
      </c>
      <c r="F502">
        <v>2084</v>
      </c>
      <c r="G502" t="s">
        <v>1206</v>
      </c>
      <c r="H502">
        <v>1000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500</v>
      </c>
      <c r="Y502" t="s">
        <v>79</v>
      </c>
      <c r="Z502" s="7">
        <v>44927</v>
      </c>
      <c r="AA502" s="7">
        <v>44985</v>
      </c>
      <c r="AB502" s="7">
        <v>45012</v>
      </c>
      <c r="AC502">
        <v>1000</v>
      </c>
      <c r="AD502">
        <v>0</v>
      </c>
      <c r="AE502">
        <v>1000</v>
      </c>
      <c r="AF502">
        <v>0</v>
      </c>
      <c r="AG502">
        <v>0</v>
      </c>
      <c r="AH502">
        <v>0</v>
      </c>
      <c r="AI502" t="s">
        <v>83</v>
      </c>
    </row>
    <row r="503" spans="1:35" hidden="1" x14ac:dyDescent="0.25">
      <c r="A503">
        <v>8</v>
      </c>
      <c r="B503">
        <v>801</v>
      </c>
      <c r="C503">
        <v>10</v>
      </c>
      <c r="D503">
        <v>122</v>
      </c>
      <c r="E503">
        <v>5</v>
      </c>
      <c r="F503">
        <v>2084</v>
      </c>
      <c r="G503" t="s">
        <v>1207</v>
      </c>
      <c r="H503">
        <v>6000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1149.78</v>
      </c>
      <c r="O503">
        <v>1149.78</v>
      </c>
      <c r="P503">
        <v>1149.78</v>
      </c>
      <c r="Q503">
        <v>0</v>
      </c>
      <c r="R503">
        <v>0</v>
      </c>
      <c r="S503">
        <v>6000</v>
      </c>
      <c r="T503">
        <v>0</v>
      </c>
      <c r="U503">
        <v>0</v>
      </c>
      <c r="V503">
        <v>0</v>
      </c>
      <c r="W503">
        <v>0</v>
      </c>
      <c r="X503">
        <v>500</v>
      </c>
      <c r="Y503" t="s">
        <v>79</v>
      </c>
      <c r="Z503" s="7">
        <v>44927</v>
      </c>
      <c r="AA503" s="7">
        <v>44985</v>
      </c>
      <c r="AB503" s="7">
        <v>45012</v>
      </c>
      <c r="AC503">
        <v>6000</v>
      </c>
      <c r="AD503">
        <v>0</v>
      </c>
      <c r="AE503">
        <v>4850.22</v>
      </c>
      <c r="AF503">
        <v>0</v>
      </c>
      <c r="AG503">
        <v>0</v>
      </c>
      <c r="AH503">
        <v>0</v>
      </c>
      <c r="AI503" t="s">
        <v>83</v>
      </c>
    </row>
    <row r="504" spans="1:35" hidden="1" x14ac:dyDescent="0.25">
      <c r="A504">
        <v>8</v>
      </c>
      <c r="B504">
        <v>801</v>
      </c>
      <c r="C504">
        <v>10</v>
      </c>
      <c r="D504">
        <v>122</v>
      </c>
      <c r="E504">
        <v>5</v>
      </c>
      <c r="F504">
        <v>2084</v>
      </c>
      <c r="G504" t="s">
        <v>1208</v>
      </c>
      <c r="H504">
        <v>14000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1374.45</v>
      </c>
      <c r="O504">
        <v>1046.45</v>
      </c>
      <c r="P504">
        <v>1046.45</v>
      </c>
      <c r="Q504">
        <v>0</v>
      </c>
      <c r="R504">
        <v>0</v>
      </c>
      <c r="S504">
        <v>14000</v>
      </c>
      <c r="T504">
        <v>0</v>
      </c>
      <c r="U504">
        <v>0</v>
      </c>
      <c r="V504">
        <v>0</v>
      </c>
      <c r="W504">
        <v>0</v>
      </c>
      <c r="X504">
        <v>500</v>
      </c>
      <c r="Y504" t="s">
        <v>79</v>
      </c>
      <c r="Z504" s="7">
        <v>44927</v>
      </c>
      <c r="AA504" s="7">
        <v>44985</v>
      </c>
      <c r="AB504" s="7">
        <v>45012</v>
      </c>
      <c r="AC504">
        <v>14000</v>
      </c>
      <c r="AD504">
        <v>0</v>
      </c>
      <c r="AE504">
        <v>12625.55</v>
      </c>
      <c r="AF504">
        <v>328</v>
      </c>
      <c r="AG504">
        <v>328</v>
      </c>
      <c r="AH504">
        <v>0</v>
      </c>
      <c r="AI504" t="s">
        <v>83</v>
      </c>
    </row>
    <row r="505" spans="1:35" hidden="1" x14ac:dyDescent="0.25">
      <c r="A505">
        <v>8</v>
      </c>
      <c r="B505">
        <v>801</v>
      </c>
      <c r="C505">
        <v>10</v>
      </c>
      <c r="D505">
        <v>122</v>
      </c>
      <c r="E505">
        <v>5</v>
      </c>
      <c r="F505">
        <v>2084</v>
      </c>
      <c r="G505" t="s">
        <v>1209</v>
      </c>
      <c r="H505">
        <v>500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500</v>
      </c>
      <c r="Y505" t="s">
        <v>79</v>
      </c>
      <c r="Z505" s="7">
        <v>44927</v>
      </c>
      <c r="AA505" s="7">
        <v>44985</v>
      </c>
      <c r="AB505" s="7">
        <v>45012</v>
      </c>
      <c r="AC505">
        <v>500</v>
      </c>
      <c r="AD505">
        <v>0</v>
      </c>
      <c r="AE505">
        <v>500</v>
      </c>
      <c r="AF505">
        <v>0</v>
      </c>
      <c r="AG505">
        <v>0</v>
      </c>
      <c r="AH505">
        <v>0</v>
      </c>
      <c r="AI505" t="s">
        <v>83</v>
      </c>
    </row>
    <row r="506" spans="1:35" hidden="1" x14ac:dyDescent="0.25">
      <c r="A506">
        <v>8</v>
      </c>
      <c r="B506">
        <v>801</v>
      </c>
      <c r="C506">
        <v>10</v>
      </c>
      <c r="D506">
        <v>122</v>
      </c>
      <c r="E506">
        <v>5</v>
      </c>
      <c r="F506">
        <v>2084</v>
      </c>
      <c r="G506" t="s">
        <v>1210</v>
      </c>
      <c r="H506">
        <v>19000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17985.919999999998</v>
      </c>
      <c r="O506">
        <v>1615.9</v>
      </c>
      <c r="P506">
        <v>1615.9</v>
      </c>
      <c r="Q506">
        <v>0</v>
      </c>
      <c r="R506">
        <v>0</v>
      </c>
      <c r="S506">
        <v>19000</v>
      </c>
      <c r="T506">
        <v>0</v>
      </c>
      <c r="U506">
        <v>0</v>
      </c>
      <c r="V506">
        <v>0</v>
      </c>
      <c r="W506">
        <v>0</v>
      </c>
      <c r="X506">
        <v>500</v>
      </c>
      <c r="Y506" t="s">
        <v>79</v>
      </c>
      <c r="Z506" s="7">
        <v>44927</v>
      </c>
      <c r="AA506" s="7">
        <v>44985</v>
      </c>
      <c r="AB506" s="7">
        <v>45012</v>
      </c>
      <c r="AC506">
        <v>19000</v>
      </c>
      <c r="AD506">
        <v>0</v>
      </c>
      <c r="AE506">
        <v>1014.08</v>
      </c>
      <c r="AF506">
        <v>16370.02</v>
      </c>
      <c r="AG506">
        <v>16370.02</v>
      </c>
      <c r="AH506">
        <v>0</v>
      </c>
      <c r="AI506" t="s">
        <v>83</v>
      </c>
    </row>
    <row r="507" spans="1:35" hidden="1" x14ac:dyDescent="0.25">
      <c r="A507">
        <v>8</v>
      </c>
      <c r="B507">
        <v>801</v>
      </c>
      <c r="C507">
        <v>10</v>
      </c>
      <c r="D507">
        <v>122</v>
      </c>
      <c r="E507">
        <v>5</v>
      </c>
      <c r="F507">
        <v>2084</v>
      </c>
      <c r="G507" t="s">
        <v>1211</v>
      </c>
      <c r="H507">
        <v>10000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6482.89</v>
      </c>
      <c r="O507">
        <v>1253.06</v>
      </c>
      <c r="P507">
        <v>1253.06</v>
      </c>
      <c r="Q507">
        <v>0</v>
      </c>
      <c r="R507">
        <v>0</v>
      </c>
      <c r="S507">
        <v>10000</v>
      </c>
      <c r="T507">
        <v>0</v>
      </c>
      <c r="U507">
        <v>0</v>
      </c>
      <c r="V507">
        <v>0</v>
      </c>
      <c r="W507">
        <v>0</v>
      </c>
      <c r="X507">
        <v>500</v>
      </c>
      <c r="Y507" t="s">
        <v>79</v>
      </c>
      <c r="Z507" s="7">
        <v>44927</v>
      </c>
      <c r="AA507" s="7">
        <v>44985</v>
      </c>
      <c r="AB507" s="7">
        <v>45012</v>
      </c>
      <c r="AC507">
        <v>10000</v>
      </c>
      <c r="AD507">
        <v>0</v>
      </c>
      <c r="AE507">
        <v>3517.11</v>
      </c>
      <c r="AF507">
        <v>5229.83</v>
      </c>
      <c r="AG507">
        <v>5229.83</v>
      </c>
      <c r="AH507">
        <v>0</v>
      </c>
      <c r="AI507" t="s">
        <v>83</v>
      </c>
    </row>
    <row r="508" spans="1:35" hidden="1" x14ac:dyDescent="0.25">
      <c r="A508">
        <v>8</v>
      </c>
      <c r="B508">
        <v>801</v>
      </c>
      <c r="C508">
        <v>10</v>
      </c>
      <c r="D508">
        <v>122</v>
      </c>
      <c r="E508">
        <v>5</v>
      </c>
      <c r="F508">
        <v>2084</v>
      </c>
      <c r="G508" t="s">
        <v>1212</v>
      </c>
      <c r="H508">
        <v>53000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8962.68</v>
      </c>
      <c r="O508">
        <v>8962.68</v>
      </c>
      <c r="P508">
        <v>5036.87</v>
      </c>
      <c r="Q508">
        <v>0</v>
      </c>
      <c r="R508">
        <v>0</v>
      </c>
      <c r="S508">
        <v>53000</v>
      </c>
      <c r="T508">
        <v>0</v>
      </c>
      <c r="U508">
        <v>0</v>
      </c>
      <c r="V508">
        <v>0</v>
      </c>
      <c r="W508">
        <v>0</v>
      </c>
      <c r="X508">
        <v>500</v>
      </c>
      <c r="Y508" t="s">
        <v>79</v>
      </c>
      <c r="Z508" s="7">
        <v>44927</v>
      </c>
      <c r="AA508" s="7">
        <v>44985</v>
      </c>
      <c r="AB508" s="7">
        <v>45012</v>
      </c>
      <c r="AC508">
        <v>53000</v>
      </c>
      <c r="AD508">
        <v>0</v>
      </c>
      <c r="AE508">
        <v>44037.32</v>
      </c>
      <c r="AF508">
        <v>0</v>
      </c>
      <c r="AG508">
        <v>3925.81</v>
      </c>
      <c r="AH508">
        <v>3925.81</v>
      </c>
      <c r="AI508" t="s">
        <v>83</v>
      </c>
    </row>
    <row r="509" spans="1:35" hidden="1" x14ac:dyDescent="0.25">
      <c r="A509">
        <v>8</v>
      </c>
      <c r="B509">
        <v>801</v>
      </c>
      <c r="C509">
        <v>10</v>
      </c>
      <c r="D509">
        <v>122</v>
      </c>
      <c r="E509">
        <v>5</v>
      </c>
      <c r="F509">
        <v>2084</v>
      </c>
      <c r="G509" t="s">
        <v>1213</v>
      </c>
      <c r="H509">
        <v>2500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1248.5999999999999</v>
      </c>
      <c r="O509">
        <v>1248.5999999999999</v>
      </c>
      <c r="P509">
        <v>1158</v>
      </c>
      <c r="Q509">
        <v>0</v>
      </c>
      <c r="R509">
        <v>0</v>
      </c>
      <c r="S509">
        <v>2500</v>
      </c>
      <c r="T509">
        <v>0</v>
      </c>
      <c r="U509">
        <v>0</v>
      </c>
      <c r="V509">
        <v>0</v>
      </c>
      <c r="W509">
        <v>0</v>
      </c>
      <c r="X509">
        <v>500</v>
      </c>
      <c r="Y509" t="s">
        <v>79</v>
      </c>
      <c r="Z509" s="7">
        <v>44927</v>
      </c>
      <c r="AA509" s="7">
        <v>44985</v>
      </c>
      <c r="AB509" s="7">
        <v>45012</v>
      </c>
      <c r="AC509">
        <v>2500</v>
      </c>
      <c r="AD509">
        <v>0</v>
      </c>
      <c r="AE509">
        <v>1251.4000000000001</v>
      </c>
      <c r="AF509">
        <v>0</v>
      </c>
      <c r="AG509">
        <v>90.6</v>
      </c>
      <c r="AH509">
        <v>90.6</v>
      </c>
      <c r="AI509" t="s">
        <v>83</v>
      </c>
    </row>
    <row r="510" spans="1:35" hidden="1" x14ac:dyDescent="0.25">
      <c r="A510">
        <v>8</v>
      </c>
      <c r="B510">
        <v>801</v>
      </c>
      <c r="C510">
        <v>10</v>
      </c>
      <c r="D510">
        <v>122</v>
      </c>
      <c r="E510">
        <v>5</v>
      </c>
      <c r="F510">
        <v>2084</v>
      </c>
      <c r="G510" t="s">
        <v>1214</v>
      </c>
      <c r="H510">
        <v>500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500</v>
      </c>
      <c r="Y510" t="s">
        <v>79</v>
      </c>
      <c r="Z510" s="7">
        <v>44927</v>
      </c>
      <c r="AA510" s="7">
        <v>44985</v>
      </c>
      <c r="AB510" s="7">
        <v>45012</v>
      </c>
      <c r="AC510">
        <v>500</v>
      </c>
      <c r="AD510">
        <v>0</v>
      </c>
      <c r="AE510">
        <v>500</v>
      </c>
      <c r="AF510">
        <v>0</v>
      </c>
      <c r="AG510">
        <v>0</v>
      </c>
      <c r="AH510">
        <v>0</v>
      </c>
      <c r="AI510" t="s">
        <v>83</v>
      </c>
    </row>
    <row r="511" spans="1:35" hidden="1" x14ac:dyDescent="0.25">
      <c r="A511">
        <v>8</v>
      </c>
      <c r="B511">
        <v>801</v>
      </c>
      <c r="C511">
        <v>10</v>
      </c>
      <c r="D511">
        <v>122</v>
      </c>
      <c r="E511">
        <v>5</v>
      </c>
      <c r="F511">
        <v>2084</v>
      </c>
      <c r="G511" t="s">
        <v>1215</v>
      </c>
      <c r="H511">
        <v>1000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370</v>
      </c>
      <c r="O511">
        <v>0</v>
      </c>
      <c r="P511">
        <v>0</v>
      </c>
      <c r="Q511">
        <v>0</v>
      </c>
      <c r="R511">
        <v>0</v>
      </c>
      <c r="S511">
        <v>1000</v>
      </c>
      <c r="T511">
        <v>0</v>
      </c>
      <c r="U511">
        <v>0</v>
      </c>
      <c r="V511">
        <v>0</v>
      </c>
      <c r="W511">
        <v>0</v>
      </c>
      <c r="X511">
        <v>500</v>
      </c>
      <c r="Y511" t="s">
        <v>79</v>
      </c>
      <c r="Z511" s="7">
        <v>44927</v>
      </c>
      <c r="AA511" s="7">
        <v>44985</v>
      </c>
      <c r="AB511" s="7">
        <v>45012</v>
      </c>
      <c r="AC511">
        <v>1000</v>
      </c>
      <c r="AD511">
        <v>0</v>
      </c>
      <c r="AE511">
        <v>630</v>
      </c>
      <c r="AF511">
        <v>370</v>
      </c>
      <c r="AG511">
        <v>370</v>
      </c>
      <c r="AH511">
        <v>0</v>
      </c>
      <c r="AI511" t="s">
        <v>83</v>
      </c>
    </row>
    <row r="512" spans="1:35" hidden="1" x14ac:dyDescent="0.25">
      <c r="A512">
        <v>8</v>
      </c>
      <c r="B512">
        <v>801</v>
      </c>
      <c r="C512">
        <v>10</v>
      </c>
      <c r="D512">
        <v>122</v>
      </c>
      <c r="E512">
        <v>5</v>
      </c>
      <c r="F512">
        <v>2086</v>
      </c>
      <c r="G512" t="s">
        <v>1207</v>
      </c>
      <c r="H512">
        <v>1000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500</v>
      </c>
      <c r="Y512" t="s">
        <v>79</v>
      </c>
      <c r="Z512" s="7">
        <v>44927</v>
      </c>
      <c r="AA512" s="7">
        <v>44985</v>
      </c>
      <c r="AB512" s="7">
        <v>45012</v>
      </c>
      <c r="AC512">
        <v>1000</v>
      </c>
      <c r="AD512">
        <v>0</v>
      </c>
      <c r="AE512">
        <v>1000</v>
      </c>
      <c r="AF512">
        <v>0</v>
      </c>
      <c r="AG512">
        <v>0</v>
      </c>
      <c r="AH512">
        <v>0</v>
      </c>
      <c r="AI512" t="s">
        <v>83</v>
      </c>
    </row>
    <row r="513" spans="1:35" hidden="1" x14ac:dyDescent="0.25">
      <c r="A513">
        <v>8</v>
      </c>
      <c r="B513">
        <v>801</v>
      </c>
      <c r="C513">
        <v>10</v>
      </c>
      <c r="D513">
        <v>122</v>
      </c>
      <c r="E513">
        <v>5</v>
      </c>
      <c r="F513">
        <v>2086</v>
      </c>
      <c r="G513" t="s">
        <v>1208</v>
      </c>
      <c r="H513">
        <v>500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500</v>
      </c>
      <c r="Y513" t="s">
        <v>79</v>
      </c>
      <c r="Z513" s="7">
        <v>44927</v>
      </c>
      <c r="AA513" s="7">
        <v>44985</v>
      </c>
      <c r="AB513" s="7">
        <v>45012</v>
      </c>
      <c r="AC513">
        <v>500</v>
      </c>
      <c r="AD513">
        <v>0</v>
      </c>
      <c r="AE513">
        <v>500</v>
      </c>
      <c r="AF513">
        <v>0</v>
      </c>
      <c r="AG513">
        <v>0</v>
      </c>
      <c r="AH513">
        <v>0</v>
      </c>
      <c r="AI513" t="s">
        <v>83</v>
      </c>
    </row>
    <row r="514" spans="1:35" hidden="1" x14ac:dyDescent="0.25">
      <c r="A514">
        <v>8</v>
      </c>
      <c r="B514">
        <v>801</v>
      </c>
      <c r="C514">
        <v>10</v>
      </c>
      <c r="D514">
        <v>122</v>
      </c>
      <c r="E514">
        <v>5</v>
      </c>
      <c r="F514">
        <v>2086</v>
      </c>
      <c r="G514" t="s">
        <v>1210</v>
      </c>
      <c r="H514">
        <v>1000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500</v>
      </c>
      <c r="Y514" t="s">
        <v>79</v>
      </c>
      <c r="Z514" s="7">
        <v>44927</v>
      </c>
      <c r="AA514" s="7">
        <v>44985</v>
      </c>
      <c r="AB514" s="7">
        <v>45012</v>
      </c>
      <c r="AC514">
        <v>1000</v>
      </c>
      <c r="AD514">
        <v>0</v>
      </c>
      <c r="AE514">
        <v>1000</v>
      </c>
      <c r="AF514">
        <v>0</v>
      </c>
      <c r="AG514">
        <v>0</v>
      </c>
      <c r="AH514">
        <v>0</v>
      </c>
      <c r="AI514" t="s">
        <v>83</v>
      </c>
    </row>
    <row r="515" spans="1:35" hidden="1" x14ac:dyDescent="0.25">
      <c r="A515">
        <v>8</v>
      </c>
      <c r="B515">
        <v>801</v>
      </c>
      <c r="C515">
        <v>10</v>
      </c>
      <c r="D515">
        <v>301</v>
      </c>
      <c r="E515">
        <v>6</v>
      </c>
      <c r="F515">
        <v>1070</v>
      </c>
      <c r="G515" t="s">
        <v>1229</v>
      </c>
      <c r="H515">
        <v>0</v>
      </c>
      <c r="I515">
        <v>0</v>
      </c>
      <c r="J515">
        <v>0</v>
      </c>
      <c r="K515">
        <v>2200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500</v>
      </c>
      <c r="Y515" t="s">
        <v>79</v>
      </c>
      <c r="Z515" s="7">
        <v>44927</v>
      </c>
      <c r="AA515" s="7">
        <v>44985</v>
      </c>
      <c r="AB515" s="7">
        <v>45012</v>
      </c>
      <c r="AC515">
        <v>2200</v>
      </c>
      <c r="AD515">
        <v>2200</v>
      </c>
      <c r="AE515">
        <v>2200</v>
      </c>
      <c r="AF515">
        <v>0</v>
      </c>
      <c r="AG515">
        <v>0</v>
      </c>
      <c r="AH515">
        <v>0</v>
      </c>
      <c r="AI515" t="s">
        <v>83</v>
      </c>
    </row>
    <row r="516" spans="1:35" hidden="1" x14ac:dyDescent="0.25">
      <c r="A516">
        <v>8</v>
      </c>
      <c r="B516">
        <v>801</v>
      </c>
      <c r="C516">
        <v>10</v>
      </c>
      <c r="D516">
        <v>301</v>
      </c>
      <c r="E516">
        <v>6</v>
      </c>
      <c r="F516">
        <v>2085</v>
      </c>
      <c r="G516" t="s">
        <v>1208</v>
      </c>
      <c r="H516">
        <v>5000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500</v>
      </c>
      <c r="Y516" t="s">
        <v>79</v>
      </c>
      <c r="Z516" s="7">
        <v>44927</v>
      </c>
      <c r="AA516" s="7">
        <v>44985</v>
      </c>
      <c r="AB516" s="7">
        <v>45012</v>
      </c>
      <c r="AC516">
        <v>5000</v>
      </c>
      <c r="AD516">
        <v>0</v>
      </c>
      <c r="AE516">
        <v>5000</v>
      </c>
      <c r="AF516">
        <v>0</v>
      </c>
      <c r="AG516">
        <v>0</v>
      </c>
      <c r="AH516">
        <v>0</v>
      </c>
      <c r="AI516" t="s">
        <v>83</v>
      </c>
    </row>
    <row r="517" spans="1:35" hidden="1" x14ac:dyDescent="0.25">
      <c r="A517">
        <v>8</v>
      </c>
      <c r="B517">
        <v>801</v>
      </c>
      <c r="C517">
        <v>10</v>
      </c>
      <c r="D517">
        <v>301</v>
      </c>
      <c r="E517">
        <v>6</v>
      </c>
      <c r="F517">
        <v>2085</v>
      </c>
      <c r="G517" t="s">
        <v>1221</v>
      </c>
      <c r="H517">
        <v>2000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500</v>
      </c>
      <c r="Y517" t="s">
        <v>79</v>
      </c>
      <c r="Z517" s="7">
        <v>44927</v>
      </c>
      <c r="AA517" s="7">
        <v>44985</v>
      </c>
      <c r="AB517" s="7">
        <v>45012</v>
      </c>
      <c r="AC517">
        <v>2000</v>
      </c>
      <c r="AD517">
        <v>0</v>
      </c>
      <c r="AE517">
        <v>2000</v>
      </c>
      <c r="AF517">
        <v>0</v>
      </c>
      <c r="AG517">
        <v>0</v>
      </c>
      <c r="AH517">
        <v>0</v>
      </c>
      <c r="AI517" t="s">
        <v>83</v>
      </c>
    </row>
    <row r="518" spans="1:35" hidden="1" x14ac:dyDescent="0.25">
      <c r="A518">
        <v>8</v>
      </c>
      <c r="B518">
        <v>801</v>
      </c>
      <c r="C518">
        <v>10</v>
      </c>
      <c r="D518">
        <v>301</v>
      </c>
      <c r="E518">
        <v>6</v>
      </c>
      <c r="F518">
        <v>2085</v>
      </c>
      <c r="G518" t="s">
        <v>1210</v>
      </c>
      <c r="H518">
        <v>4000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500</v>
      </c>
      <c r="Y518" t="s">
        <v>79</v>
      </c>
      <c r="Z518" s="7">
        <v>44927</v>
      </c>
      <c r="AA518" s="7">
        <v>44985</v>
      </c>
      <c r="AB518" s="7">
        <v>45012</v>
      </c>
      <c r="AC518">
        <v>4000</v>
      </c>
      <c r="AD518">
        <v>0</v>
      </c>
      <c r="AE518">
        <v>4000</v>
      </c>
      <c r="AF518">
        <v>0</v>
      </c>
      <c r="AG518">
        <v>0</v>
      </c>
      <c r="AH518">
        <v>0</v>
      </c>
      <c r="AI518" t="s">
        <v>83</v>
      </c>
    </row>
    <row r="519" spans="1:35" hidden="1" x14ac:dyDescent="0.25">
      <c r="A519">
        <v>8</v>
      </c>
      <c r="B519">
        <v>801</v>
      </c>
      <c r="C519">
        <v>10</v>
      </c>
      <c r="D519">
        <v>301</v>
      </c>
      <c r="E519">
        <v>6</v>
      </c>
      <c r="F519">
        <v>2088</v>
      </c>
      <c r="G519" t="s">
        <v>1208</v>
      </c>
      <c r="H519">
        <v>1000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500</v>
      </c>
      <c r="Y519" t="s">
        <v>79</v>
      </c>
      <c r="Z519" s="7">
        <v>44927</v>
      </c>
      <c r="AA519" s="7">
        <v>44985</v>
      </c>
      <c r="AB519" s="7">
        <v>45012</v>
      </c>
      <c r="AC519">
        <v>1000</v>
      </c>
      <c r="AD519">
        <v>0</v>
      </c>
      <c r="AE519">
        <v>1000</v>
      </c>
      <c r="AF519">
        <v>0</v>
      </c>
      <c r="AG519">
        <v>0</v>
      </c>
      <c r="AH519">
        <v>0</v>
      </c>
      <c r="AI519" t="s">
        <v>83</v>
      </c>
    </row>
    <row r="520" spans="1:35" hidden="1" x14ac:dyDescent="0.25">
      <c r="A520">
        <v>8</v>
      </c>
      <c r="B520">
        <v>801</v>
      </c>
      <c r="C520">
        <v>10</v>
      </c>
      <c r="D520">
        <v>301</v>
      </c>
      <c r="E520">
        <v>6</v>
      </c>
      <c r="F520">
        <v>2088</v>
      </c>
      <c r="G520" t="s">
        <v>1220</v>
      </c>
      <c r="H520">
        <v>2000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500</v>
      </c>
      <c r="Y520" t="s">
        <v>79</v>
      </c>
      <c r="Z520" s="7">
        <v>44927</v>
      </c>
      <c r="AA520" s="7">
        <v>44985</v>
      </c>
      <c r="AB520" s="7">
        <v>45012</v>
      </c>
      <c r="AC520">
        <v>2000</v>
      </c>
      <c r="AD520">
        <v>0</v>
      </c>
      <c r="AE520">
        <v>2000</v>
      </c>
      <c r="AF520">
        <v>0</v>
      </c>
      <c r="AG520">
        <v>0</v>
      </c>
      <c r="AH520">
        <v>0</v>
      </c>
      <c r="AI520" t="s">
        <v>83</v>
      </c>
    </row>
    <row r="521" spans="1:35" hidden="1" x14ac:dyDescent="0.25">
      <c r="A521">
        <v>8</v>
      </c>
      <c r="B521">
        <v>801</v>
      </c>
      <c r="C521">
        <v>10</v>
      </c>
      <c r="D521">
        <v>301</v>
      </c>
      <c r="E521">
        <v>6</v>
      </c>
      <c r="F521">
        <v>2088</v>
      </c>
      <c r="G521" t="s">
        <v>1221</v>
      </c>
      <c r="H521">
        <v>2000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500</v>
      </c>
      <c r="Y521" t="s">
        <v>79</v>
      </c>
      <c r="Z521" s="7">
        <v>44927</v>
      </c>
      <c r="AA521" s="7">
        <v>44985</v>
      </c>
      <c r="AB521" s="7">
        <v>45012</v>
      </c>
      <c r="AC521">
        <v>2000</v>
      </c>
      <c r="AD521">
        <v>0</v>
      </c>
      <c r="AE521">
        <v>2000</v>
      </c>
      <c r="AF521">
        <v>0</v>
      </c>
      <c r="AG521">
        <v>0</v>
      </c>
      <c r="AH521">
        <v>0</v>
      </c>
      <c r="AI521" t="s">
        <v>83</v>
      </c>
    </row>
    <row r="522" spans="1:35" hidden="1" x14ac:dyDescent="0.25">
      <c r="A522">
        <v>8</v>
      </c>
      <c r="B522">
        <v>801</v>
      </c>
      <c r="C522">
        <v>10</v>
      </c>
      <c r="D522">
        <v>301</v>
      </c>
      <c r="E522">
        <v>6</v>
      </c>
      <c r="F522">
        <v>2088</v>
      </c>
      <c r="G522" t="s">
        <v>1210</v>
      </c>
      <c r="H522">
        <v>500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500</v>
      </c>
      <c r="Y522" t="s">
        <v>79</v>
      </c>
      <c r="Z522" s="7">
        <v>44927</v>
      </c>
      <c r="AA522" s="7">
        <v>44985</v>
      </c>
      <c r="AB522" s="7">
        <v>45012</v>
      </c>
      <c r="AC522">
        <v>500</v>
      </c>
      <c r="AD522">
        <v>0</v>
      </c>
      <c r="AE522">
        <v>500</v>
      </c>
      <c r="AF522">
        <v>0</v>
      </c>
      <c r="AG522">
        <v>0</v>
      </c>
      <c r="AH522">
        <v>0</v>
      </c>
      <c r="AI522" t="s">
        <v>83</v>
      </c>
    </row>
    <row r="523" spans="1:35" hidden="1" x14ac:dyDescent="0.25">
      <c r="A523">
        <v>8</v>
      </c>
      <c r="B523">
        <v>801</v>
      </c>
      <c r="C523">
        <v>10</v>
      </c>
      <c r="D523">
        <v>301</v>
      </c>
      <c r="E523">
        <v>6</v>
      </c>
      <c r="F523">
        <v>2089</v>
      </c>
      <c r="G523" t="s">
        <v>1200</v>
      </c>
      <c r="H523">
        <v>1000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500</v>
      </c>
      <c r="Y523" t="s">
        <v>79</v>
      </c>
      <c r="Z523" s="7">
        <v>44927</v>
      </c>
      <c r="AA523" s="7">
        <v>44985</v>
      </c>
      <c r="AB523" s="7">
        <v>45012</v>
      </c>
      <c r="AC523">
        <v>1000</v>
      </c>
      <c r="AD523">
        <v>0</v>
      </c>
      <c r="AE523">
        <v>1000</v>
      </c>
      <c r="AF523">
        <v>0</v>
      </c>
      <c r="AG523">
        <v>0</v>
      </c>
      <c r="AH523">
        <v>0</v>
      </c>
      <c r="AI523" t="s">
        <v>83</v>
      </c>
    </row>
    <row r="524" spans="1:35" hidden="1" x14ac:dyDescent="0.25">
      <c r="A524">
        <v>8</v>
      </c>
      <c r="B524">
        <v>801</v>
      </c>
      <c r="C524">
        <v>10</v>
      </c>
      <c r="D524">
        <v>301</v>
      </c>
      <c r="E524">
        <v>6</v>
      </c>
      <c r="F524">
        <v>2089</v>
      </c>
      <c r="G524" t="s">
        <v>1201</v>
      </c>
      <c r="H524">
        <v>17000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4782.8999999999996</v>
      </c>
      <c r="O524">
        <v>4782.8999999999996</v>
      </c>
      <c r="P524">
        <v>4782.8999999999996</v>
      </c>
      <c r="Q524">
        <v>0</v>
      </c>
      <c r="R524">
        <v>0</v>
      </c>
      <c r="S524">
        <v>17000</v>
      </c>
      <c r="T524">
        <v>0</v>
      </c>
      <c r="U524">
        <v>0</v>
      </c>
      <c r="V524">
        <v>0</v>
      </c>
      <c r="W524">
        <v>0</v>
      </c>
      <c r="X524">
        <v>500</v>
      </c>
      <c r="Y524" t="s">
        <v>79</v>
      </c>
      <c r="Z524" s="7">
        <v>44927</v>
      </c>
      <c r="AA524" s="7">
        <v>44985</v>
      </c>
      <c r="AB524" s="7">
        <v>45012</v>
      </c>
      <c r="AC524">
        <v>17000</v>
      </c>
      <c r="AD524">
        <v>0</v>
      </c>
      <c r="AE524">
        <v>12217.1</v>
      </c>
      <c r="AF524">
        <v>0</v>
      </c>
      <c r="AG524">
        <v>0</v>
      </c>
      <c r="AH524">
        <v>0</v>
      </c>
      <c r="AI524" t="s">
        <v>83</v>
      </c>
    </row>
    <row r="525" spans="1:35" hidden="1" x14ac:dyDescent="0.25">
      <c r="A525">
        <v>8</v>
      </c>
      <c r="B525">
        <v>801</v>
      </c>
      <c r="C525">
        <v>10</v>
      </c>
      <c r="D525">
        <v>301</v>
      </c>
      <c r="E525">
        <v>6</v>
      </c>
      <c r="F525">
        <v>2089</v>
      </c>
      <c r="G525" t="s">
        <v>1201</v>
      </c>
      <c r="H525">
        <v>46000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4745</v>
      </c>
      <c r="O525">
        <v>4745</v>
      </c>
      <c r="P525">
        <v>4745</v>
      </c>
      <c r="Q525">
        <v>0</v>
      </c>
      <c r="R525">
        <v>0</v>
      </c>
      <c r="S525">
        <v>46000</v>
      </c>
      <c r="T525">
        <v>0</v>
      </c>
      <c r="U525">
        <v>0</v>
      </c>
      <c r="V525">
        <v>0</v>
      </c>
      <c r="W525">
        <v>0</v>
      </c>
      <c r="X525">
        <v>621</v>
      </c>
      <c r="Y525" t="s">
        <v>79</v>
      </c>
      <c r="Z525" s="7">
        <v>44927</v>
      </c>
      <c r="AA525" s="7">
        <v>44985</v>
      </c>
      <c r="AB525" s="7">
        <v>45012</v>
      </c>
      <c r="AC525">
        <v>46000</v>
      </c>
      <c r="AD525">
        <v>0</v>
      </c>
      <c r="AE525">
        <v>41255</v>
      </c>
      <c r="AF525">
        <v>0</v>
      </c>
      <c r="AG525">
        <v>0</v>
      </c>
      <c r="AH525">
        <v>0</v>
      </c>
      <c r="AI525" t="s">
        <v>83</v>
      </c>
    </row>
    <row r="526" spans="1:35" hidden="1" x14ac:dyDescent="0.25">
      <c r="A526">
        <v>8</v>
      </c>
      <c r="B526">
        <v>801</v>
      </c>
      <c r="C526">
        <v>10</v>
      </c>
      <c r="D526">
        <v>301</v>
      </c>
      <c r="E526">
        <v>6</v>
      </c>
      <c r="F526">
        <v>2089</v>
      </c>
      <c r="G526" t="s">
        <v>1203</v>
      </c>
      <c r="H526">
        <v>1000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500</v>
      </c>
      <c r="Y526" t="s">
        <v>79</v>
      </c>
      <c r="Z526" s="7">
        <v>44927</v>
      </c>
      <c r="AA526" s="7">
        <v>44985</v>
      </c>
      <c r="AB526" s="7">
        <v>45012</v>
      </c>
      <c r="AC526">
        <v>1000</v>
      </c>
      <c r="AD526">
        <v>0</v>
      </c>
      <c r="AE526">
        <v>1000</v>
      </c>
      <c r="AF526">
        <v>0</v>
      </c>
      <c r="AG526">
        <v>0</v>
      </c>
      <c r="AH526">
        <v>0</v>
      </c>
      <c r="AI526" t="s">
        <v>83</v>
      </c>
    </row>
    <row r="527" spans="1:35" hidden="1" x14ac:dyDescent="0.25">
      <c r="A527">
        <v>8</v>
      </c>
      <c r="B527">
        <v>801</v>
      </c>
      <c r="C527">
        <v>10</v>
      </c>
      <c r="D527">
        <v>301</v>
      </c>
      <c r="E527">
        <v>6</v>
      </c>
      <c r="F527">
        <v>2089</v>
      </c>
      <c r="G527" t="s">
        <v>1204</v>
      </c>
      <c r="H527">
        <v>1000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500</v>
      </c>
      <c r="Y527" t="s">
        <v>79</v>
      </c>
      <c r="Z527" s="7">
        <v>44927</v>
      </c>
      <c r="AA527" s="7">
        <v>44985</v>
      </c>
      <c r="AB527" s="7">
        <v>45012</v>
      </c>
      <c r="AC527">
        <v>1000</v>
      </c>
      <c r="AD527">
        <v>0</v>
      </c>
      <c r="AE527">
        <v>1000</v>
      </c>
      <c r="AF527">
        <v>0</v>
      </c>
      <c r="AG527">
        <v>0</v>
      </c>
      <c r="AH527">
        <v>0</v>
      </c>
      <c r="AI527" t="s">
        <v>83</v>
      </c>
    </row>
    <row r="528" spans="1:35" hidden="1" x14ac:dyDescent="0.25">
      <c r="A528">
        <v>8</v>
      </c>
      <c r="B528">
        <v>801</v>
      </c>
      <c r="C528">
        <v>10</v>
      </c>
      <c r="D528">
        <v>301</v>
      </c>
      <c r="E528">
        <v>6</v>
      </c>
      <c r="F528">
        <v>2089</v>
      </c>
      <c r="G528" t="s">
        <v>1205</v>
      </c>
      <c r="H528">
        <v>20000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3811.16</v>
      </c>
      <c r="O528">
        <v>3811.16</v>
      </c>
      <c r="P528">
        <v>1905.58</v>
      </c>
      <c r="Q528">
        <v>0</v>
      </c>
      <c r="R528">
        <v>0</v>
      </c>
      <c r="S528">
        <v>20000</v>
      </c>
      <c r="T528">
        <v>0</v>
      </c>
      <c r="U528">
        <v>0</v>
      </c>
      <c r="V528">
        <v>0</v>
      </c>
      <c r="W528">
        <v>0</v>
      </c>
      <c r="X528">
        <v>500</v>
      </c>
      <c r="Y528" t="s">
        <v>79</v>
      </c>
      <c r="Z528" s="7">
        <v>44927</v>
      </c>
      <c r="AA528" s="7">
        <v>44985</v>
      </c>
      <c r="AB528" s="7">
        <v>45012</v>
      </c>
      <c r="AC528">
        <v>20000</v>
      </c>
      <c r="AD528">
        <v>0</v>
      </c>
      <c r="AE528">
        <v>16188.84</v>
      </c>
      <c r="AF528">
        <v>0</v>
      </c>
      <c r="AG528">
        <v>1905.58</v>
      </c>
      <c r="AH528">
        <v>1905.58</v>
      </c>
      <c r="AI528" t="s">
        <v>83</v>
      </c>
    </row>
    <row r="529" spans="1:35" hidden="1" x14ac:dyDescent="0.25">
      <c r="A529">
        <v>8</v>
      </c>
      <c r="B529">
        <v>801</v>
      </c>
      <c r="C529">
        <v>10</v>
      </c>
      <c r="D529">
        <v>301</v>
      </c>
      <c r="E529">
        <v>6</v>
      </c>
      <c r="F529">
        <v>2089</v>
      </c>
      <c r="G529" t="s">
        <v>1206</v>
      </c>
      <c r="H529">
        <v>1000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500</v>
      </c>
      <c r="Y529" t="s">
        <v>79</v>
      </c>
      <c r="Z529" s="7">
        <v>44927</v>
      </c>
      <c r="AA529" s="7">
        <v>44985</v>
      </c>
      <c r="AB529" s="7">
        <v>45012</v>
      </c>
      <c r="AC529">
        <v>1000</v>
      </c>
      <c r="AD529">
        <v>0</v>
      </c>
      <c r="AE529">
        <v>1000</v>
      </c>
      <c r="AF529">
        <v>0</v>
      </c>
      <c r="AG529">
        <v>0</v>
      </c>
      <c r="AH529">
        <v>0</v>
      </c>
      <c r="AI529" t="s">
        <v>83</v>
      </c>
    </row>
    <row r="530" spans="1:35" hidden="1" x14ac:dyDescent="0.25">
      <c r="A530">
        <v>8</v>
      </c>
      <c r="B530">
        <v>801</v>
      </c>
      <c r="C530">
        <v>10</v>
      </c>
      <c r="D530">
        <v>301</v>
      </c>
      <c r="E530">
        <v>6</v>
      </c>
      <c r="F530">
        <v>2089</v>
      </c>
      <c r="G530" t="s">
        <v>1207</v>
      </c>
      <c r="H530">
        <v>500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100.68</v>
      </c>
      <c r="O530">
        <v>100.68</v>
      </c>
      <c r="P530">
        <v>100.68</v>
      </c>
      <c r="Q530">
        <v>0</v>
      </c>
      <c r="R530">
        <v>0</v>
      </c>
      <c r="S530">
        <v>500</v>
      </c>
      <c r="T530">
        <v>0</v>
      </c>
      <c r="U530">
        <v>0</v>
      </c>
      <c r="V530">
        <v>0</v>
      </c>
      <c r="W530">
        <v>0</v>
      </c>
      <c r="X530">
        <v>500</v>
      </c>
      <c r="Y530" t="s">
        <v>79</v>
      </c>
      <c r="Z530" s="7">
        <v>44927</v>
      </c>
      <c r="AA530" s="7">
        <v>44985</v>
      </c>
      <c r="AB530" s="7">
        <v>45012</v>
      </c>
      <c r="AC530">
        <v>500</v>
      </c>
      <c r="AD530">
        <v>0</v>
      </c>
      <c r="AE530">
        <v>399.32</v>
      </c>
      <c r="AF530">
        <v>0</v>
      </c>
      <c r="AG530">
        <v>0</v>
      </c>
      <c r="AH530">
        <v>0</v>
      </c>
      <c r="AI530" t="s">
        <v>83</v>
      </c>
    </row>
    <row r="531" spans="1:35" hidden="1" x14ac:dyDescent="0.25">
      <c r="A531">
        <v>8</v>
      </c>
      <c r="B531">
        <v>801</v>
      </c>
      <c r="C531">
        <v>10</v>
      </c>
      <c r="D531">
        <v>301</v>
      </c>
      <c r="E531">
        <v>6</v>
      </c>
      <c r="F531">
        <v>2089</v>
      </c>
      <c r="G531" t="s">
        <v>1208</v>
      </c>
      <c r="H531">
        <v>500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500</v>
      </c>
      <c r="Y531" t="s">
        <v>79</v>
      </c>
      <c r="Z531" s="7">
        <v>44927</v>
      </c>
      <c r="AA531" s="7">
        <v>44985</v>
      </c>
      <c r="AB531" s="7">
        <v>45012</v>
      </c>
      <c r="AC531">
        <v>500</v>
      </c>
      <c r="AD531">
        <v>0</v>
      </c>
      <c r="AE531">
        <v>500</v>
      </c>
      <c r="AF531">
        <v>0</v>
      </c>
      <c r="AG531">
        <v>0</v>
      </c>
      <c r="AH531">
        <v>0</v>
      </c>
      <c r="AI531" t="s">
        <v>83</v>
      </c>
    </row>
    <row r="532" spans="1:35" hidden="1" x14ac:dyDescent="0.25">
      <c r="A532">
        <v>8</v>
      </c>
      <c r="B532">
        <v>801</v>
      </c>
      <c r="C532">
        <v>10</v>
      </c>
      <c r="D532">
        <v>301</v>
      </c>
      <c r="E532">
        <v>6</v>
      </c>
      <c r="F532">
        <v>2089</v>
      </c>
      <c r="G532" t="s">
        <v>1209</v>
      </c>
      <c r="H532">
        <v>500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500</v>
      </c>
      <c r="Y532" t="s">
        <v>79</v>
      </c>
      <c r="Z532" s="7">
        <v>44927</v>
      </c>
      <c r="AA532" s="7">
        <v>44985</v>
      </c>
      <c r="AB532" s="7">
        <v>45012</v>
      </c>
      <c r="AC532">
        <v>500</v>
      </c>
      <c r="AD532">
        <v>0</v>
      </c>
      <c r="AE532">
        <v>500</v>
      </c>
      <c r="AF532">
        <v>0</v>
      </c>
      <c r="AG532">
        <v>0</v>
      </c>
      <c r="AH532">
        <v>0</v>
      </c>
      <c r="AI532" t="s">
        <v>83</v>
      </c>
    </row>
    <row r="533" spans="1:35" hidden="1" x14ac:dyDescent="0.25">
      <c r="A533">
        <v>8</v>
      </c>
      <c r="B533">
        <v>801</v>
      </c>
      <c r="C533">
        <v>10</v>
      </c>
      <c r="D533">
        <v>301</v>
      </c>
      <c r="E533">
        <v>6</v>
      </c>
      <c r="F533">
        <v>2089</v>
      </c>
      <c r="G533" t="s">
        <v>1210</v>
      </c>
      <c r="H533">
        <v>500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500</v>
      </c>
      <c r="Y533" t="s">
        <v>79</v>
      </c>
      <c r="Z533" s="7">
        <v>44927</v>
      </c>
      <c r="AA533" s="7">
        <v>44985</v>
      </c>
      <c r="AB533" s="7">
        <v>45012</v>
      </c>
      <c r="AC533">
        <v>500</v>
      </c>
      <c r="AD533">
        <v>0</v>
      </c>
      <c r="AE533">
        <v>500</v>
      </c>
      <c r="AF533">
        <v>0</v>
      </c>
      <c r="AG533">
        <v>0</v>
      </c>
      <c r="AH533">
        <v>0</v>
      </c>
      <c r="AI533" t="s">
        <v>83</v>
      </c>
    </row>
    <row r="534" spans="1:35" hidden="1" x14ac:dyDescent="0.25">
      <c r="A534">
        <v>8</v>
      </c>
      <c r="B534">
        <v>801</v>
      </c>
      <c r="C534">
        <v>10</v>
      </c>
      <c r="D534">
        <v>301</v>
      </c>
      <c r="E534">
        <v>6</v>
      </c>
      <c r="F534">
        <v>2089</v>
      </c>
      <c r="G534" t="s">
        <v>1212</v>
      </c>
      <c r="H534">
        <v>9000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1283.92</v>
      </c>
      <c r="O534">
        <v>1283.92</v>
      </c>
      <c r="P534">
        <v>839.48</v>
      </c>
      <c r="Q534">
        <v>0</v>
      </c>
      <c r="R534">
        <v>0</v>
      </c>
      <c r="S534">
        <v>9000</v>
      </c>
      <c r="T534">
        <v>0</v>
      </c>
      <c r="U534">
        <v>0</v>
      </c>
      <c r="V534">
        <v>0</v>
      </c>
      <c r="W534">
        <v>0</v>
      </c>
      <c r="X534">
        <v>500</v>
      </c>
      <c r="Y534" t="s">
        <v>79</v>
      </c>
      <c r="Z534" s="7">
        <v>44927</v>
      </c>
      <c r="AA534" s="7">
        <v>44985</v>
      </c>
      <c r="AB534" s="7">
        <v>45012</v>
      </c>
      <c r="AC534">
        <v>9000</v>
      </c>
      <c r="AD534">
        <v>0</v>
      </c>
      <c r="AE534">
        <v>7716.08</v>
      </c>
      <c r="AF534">
        <v>0</v>
      </c>
      <c r="AG534">
        <v>444.44</v>
      </c>
      <c r="AH534">
        <v>444.44</v>
      </c>
      <c r="AI534" t="s">
        <v>83</v>
      </c>
    </row>
    <row r="535" spans="1:35" hidden="1" x14ac:dyDescent="0.25">
      <c r="A535">
        <v>8</v>
      </c>
      <c r="B535">
        <v>801</v>
      </c>
      <c r="C535">
        <v>10</v>
      </c>
      <c r="D535">
        <v>301</v>
      </c>
      <c r="E535">
        <v>6</v>
      </c>
      <c r="F535">
        <v>2089</v>
      </c>
      <c r="G535" t="s">
        <v>1213</v>
      </c>
      <c r="H535">
        <v>500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500</v>
      </c>
      <c r="Y535" t="s">
        <v>79</v>
      </c>
      <c r="Z535" s="7">
        <v>44927</v>
      </c>
      <c r="AA535" s="7">
        <v>44985</v>
      </c>
      <c r="AB535" s="7">
        <v>45012</v>
      </c>
      <c r="AC535">
        <v>500</v>
      </c>
      <c r="AD535">
        <v>0</v>
      </c>
      <c r="AE535">
        <v>500</v>
      </c>
      <c r="AF535">
        <v>0</v>
      </c>
      <c r="AG535">
        <v>0</v>
      </c>
      <c r="AH535">
        <v>0</v>
      </c>
      <c r="AI535" t="s">
        <v>83</v>
      </c>
    </row>
    <row r="536" spans="1:35" hidden="1" x14ac:dyDescent="0.25">
      <c r="A536">
        <v>8</v>
      </c>
      <c r="B536">
        <v>801</v>
      </c>
      <c r="C536">
        <v>10</v>
      </c>
      <c r="D536">
        <v>301</v>
      </c>
      <c r="E536">
        <v>6</v>
      </c>
      <c r="F536">
        <v>2089</v>
      </c>
      <c r="G536" t="s">
        <v>1215</v>
      </c>
      <c r="H536">
        <v>500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500</v>
      </c>
      <c r="Y536" t="s">
        <v>79</v>
      </c>
      <c r="Z536" s="7">
        <v>44927</v>
      </c>
      <c r="AA536" s="7">
        <v>44985</v>
      </c>
      <c r="AB536" s="7">
        <v>45012</v>
      </c>
      <c r="AC536">
        <v>500</v>
      </c>
      <c r="AD536">
        <v>0</v>
      </c>
      <c r="AE536">
        <v>500</v>
      </c>
      <c r="AF536">
        <v>0</v>
      </c>
      <c r="AG536">
        <v>0</v>
      </c>
      <c r="AH536">
        <v>0</v>
      </c>
      <c r="AI536" t="s">
        <v>83</v>
      </c>
    </row>
    <row r="537" spans="1:35" hidden="1" x14ac:dyDescent="0.25">
      <c r="A537">
        <v>8</v>
      </c>
      <c r="B537">
        <v>801</v>
      </c>
      <c r="C537">
        <v>10</v>
      </c>
      <c r="D537">
        <v>301</v>
      </c>
      <c r="E537">
        <v>6</v>
      </c>
      <c r="F537">
        <v>2090</v>
      </c>
      <c r="G537" t="s">
        <v>1223</v>
      </c>
      <c r="H537">
        <v>0</v>
      </c>
      <c r="I537">
        <v>0</v>
      </c>
      <c r="J537">
        <v>0</v>
      </c>
      <c r="K537">
        <v>40000</v>
      </c>
      <c r="L537">
        <v>0</v>
      </c>
      <c r="M537">
        <v>0</v>
      </c>
      <c r="N537">
        <v>6090.1</v>
      </c>
      <c r="O537">
        <v>6090.1</v>
      </c>
      <c r="P537">
        <v>6090.1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500</v>
      </c>
      <c r="Y537" t="s">
        <v>79</v>
      </c>
      <c r="Z537" s="7">
        <v>44927</v>
      </c>
      <c r="AA537" s="7">
        <v>44985</v>
      </c>
      <c r="AB537" s="7">
        <v>45012</v>
      </c>
      <c r="AC537">
        <v>40000</v>
      </c>
      <c r="AD537">
        <v>40000</v>
      </c>
      <c r="AE537">
        <v>33909.9</v>
      </c>
      <c r="AF537">
        <v>0</v>
      </c>
      <c r="AG537">
        <v>0</v>
      </c>
      <c r="AH537">
        <v>0</v>
      </c>
      <c r="AI537" t="s">
        <v>83</v>
      </c>
    </row>
    <row r="538" spans="1:35" hidden="1" x14ac:dyDescent="0.25">
      <c r="A538">
        <v>8</v>
      </c>
      <c r="B538">
        <v>801</v>
      </c>
      <c r="C538">
        <v>10</v>
      </c>
      <c r="D538">
        <v>301</v>
      </c>
      <c r="E538">
        <v>6</v>
      </c>
      <c r="F538">
        <v>2090</v>
      </c>
      <c r="G538" t="s">
        <v>1200</v>
      </c>
      <c r="H538">
        <v>1000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500</v>
      </c>
      <c r="Y538" t="s">
        <v>79</v>
      </c>
      <c r="Z538" s="7">
        <v>44927</v>
      </c>
      <c r="AA538" s="7">
        <v>44985</v>
      </c>
      <c r="AB538" s="7">
        <v>45012</v>
      </c>
      <c r="AC538">
        <v>1000</v>
      </c>
      <c r="AD538">
        <v>0</v>
      </c>
      <c r="AE538">
        <v>1000</v>
      </c>
      <c r="AF538">
        <v>0</v>
      </c>
      <c r="AG538">
        <v>0</v>
      </c>
      <c r="AH538">
        <v>0</v>
      </c>
      <c r="AI538" t="s">
        <v>83</v>
      </c>
    </row>
    <row r="539" spans="1:35" hidden="1" x14ac:dyDescent="0.25">
      <c r="A539">
        <v>8</v>
      </c>
      <c r="B539">
        <v>801</v>
      </c>
      <c r="C539">
        <v>10</v>
      </c>
      <c r="D539">
        <v>301</v>
      </c>
      <c r="E539">
        <v>6</v>
      </c>
      <c r="F539">
        <v>2090</v>
      </c>
      <c r="G539" t="s">
        <v>1201</v>
      </c>
      <c r="H539">
        <v>197000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24077.22</v>
      </c>
      <c r="O539">
        <v>24077.22</v>
      </c>
      <c r="P539">
        <v>24077.22</v>
      </c>
      <c r="Q539">
        <v>0</v>
      </c>
      <c r="R539">
        <v>0</v>
      </c>
      <c r="S539">
        <v>197000</v>
      </c>
      <c r="T539">
        <v>0</v>
      </c>
      <c r="U539">
        <v>0</v>
      </c>
      <c r="V539">
        <v>0</v>
      </c>
      <c r="W539">
        <v>0</v>
      </c>
      <c r="X539">
        <v>500</v>
      </c>
      <c r="Y539" t="s">
        <v>79</v>
      </c>
      <c r="Z539" s="7">
        <v>44927</v>
      </c>
      <c r="AA539" s="7">
        <v>44985</v>
      </c>
      <c r="AB539" s="7">
        <v>45012</v>
      </c>
      <c r="AC539">
        <v>197000</v>
      </c>
      <c r="AD539">
        <v>0</v>
      </c>
      <c r="AE539">
        <v>172922.78</v>
      </c>
      <c r="AF539">
        <v>0</v>
      </c>
      <c r="AG539">
        <v>0</v>
      </c>
      <c r="AH539">
        <v>0</v>
      </c>
      <c r="AI539" t="s">
        <v>83</v>
      </c>
    </row>
    <row r="540" spans="1:35" hidden="1" x14ac:dyDescent="0.25">
      <c r="A540">
        <v>8</v>
      </c>
      <c r="B540">
        <v>801</v>
      </c>
      <c r="C540">
        <v>10</v>
      </c>
      <c r="D540">
        <v>301</v>
      </c>
      <c r="E540">
        <v>6</v>
      </c>
      <c r="F540">
        <v>2090</v>
      </c>
      <c r="G540" t="s">
        <v>1201</v>
      </c>
      <c r="H540">
        <v>145000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600</v>
      </c>
      <c r="Y540" t="s">
        <v>79</v>
      </c>
      <c r="Z540" s="7">
        <v>44927</v>
      </c>
      <c r="AA540" s="7">
        <v>44985</v>
      </c>
      <c r="AB540" s="7">
        <v>45012</v>
      </c>
      <c r="AC540">
        <v>145000</v>
      </c>
      <c r="AD540">
        <v>0</v>
      </c>
      <c r="AE540">
        <v>145000</v>
      </c>
      <c r="AF540">
        <v>0</v>
      </c>
      <c r="AG540">
        <v>0</v>
      </c>
      <c r="AH540">
        <v>0</v>
      </c>
      <c r="AI540" t="s">
        <v>83</v>
      </c>
    </row>
    <row r="541" spans="1:35" hidden="1" x14ac:dyDescent="0.25">
      <c r="A541">
        <v>8</v>
      </c>
      <c r="B541">
        <v>801</v>
      </c>
      <c r="C541">
        <v>10</v>
      </c>
      <c r="D541">
        <v>301</v>
      </c>
      <c r="E541">
        <v>6</v>
      </c>
      <c r="F541">
        <v>2090</v>
      </c>
      <c r="G541" t="s">
        <v>1201</v>
      </c>
      <c r="H541">
        <v>20000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621</v>
      </c>
      <c r="Y541" t="s">
        <v>79</v>
      </c>
      <c r="Z541" s="7">
        <v>44927</v>
      </c>
      <c r="AA541" s="7">
        <v>44985</v>
      </c>
      <c r="AB541" s="7">
        <v>45012</v>
      </c>
      <c r="AC541">
        <v>20000</v>
      </c>
      <c r="AD541">
        <v>0</v>
      </c>
      <c r="AE541">
        <v>20000</v>
      </c>
      <c r="AF541">
        <v>0</v>
      </c>
      <c r="AG541">
        <v>0</v>
      </c>
      <c r="AH541">
        <v>0</v>
      </c>
      <c r="AI541" t="s">
        <v>83</v>
      </c>
    </row>
    <row r="542" spans="1:35" hidden="1" x14ac:dyDescent="0.25">
      <c r="A542">
        <v>8</v>
      </c>
      <c r="B542">
        <v>801</v>
      </c>
      <c r="C542">
        <v>10</v>
      </c>
      <c r="D542">
        <v>301</v>
      </c>
      <c r="E542">
        <v>6</v>
      </c>
      <c r="F542">
        <v>2090</v>
      </c>
      <c r="G542" t="s">
        <v>1203</v>
      </c>
      <c r="H542">
        <v>1000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500</v>
      </c>
      <c r="Y542" t="s">
        <v>79</v>
      </c>
      <c r="Z542" s="7">
        <v>44927</v>
      </c>
      <c r="AA542" s="7">
        <v>44985</v>
      </c>
      <c r="AB542" s="7">
        <v>45012</v>
      </c>
      <c r="AC542">
        <v>1000</v>
      </c>
      <c r="AD542">
        <v>0</v>
      </c>
      <c r="AE542">
        <v>1000</v>
      </c>
      <c r="AF542">
        <v>0</v>
      </c>
      <c r="AG542">
        <v>0</v>
      </c>
      <c r="AH542">
        <v>0</v>
      </c>
      <c r="AI542" t="s">
        <v>83</v>
      </c>
    </row>
    <row r="543" spans="1:35" hidden="1" x14ac:dyDescent="0.25">
      <c r="A543">
        <v>8</v>
      </c>
      <c r="B543">
        <v>801</v>
      </c>
      <c r="C543">
        <v>10</v>
      </c>
      <c r="D543">
        <v>301</v>
      </c>
      <c r="E543">
        <v>6</v>
      </c>
      <c r="F543">
        <v>2090</v>
      </c>
      <c r="G543" t="s">
        <v>1204</v>
      </c>
      <c r="H543">
        <v>1000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500</v>
      </c>
      <c r="Y543" t="s">
        <v>79</v>
      </c>
      <c r="Z543" s="7">
        <v>44927</v>
      </c>
      <c r="AA543" s="7">
        <v>44985</v>
      </c>
      <c r="AB543" s="7">
        <v>45012</v>
      </c>
      <c r="AC543">
        <v>1000</v>
      </c>
      <c r="AD543">
        <v>0</v>
      </c>
      <c r="AE543">
        <v>1000</v>
      </c>
      <c r="AF543">
        <v>0</v>
      </c>
      <c r="AG543">
        <v>0</v>
      </c>
      <c r="AH543">
        <v>0</v>
      </c>
      <c r="AI543" t="s">
        <v>83</v>
      </c>
    </row>
    <row r="544" spans="1:35" hidden="1" x14ac:dyDescent="0.25">
      <c r="A544">
        <v>8</v>
      </c>
      <c r="B544">
        <v>801</v>
      </c>
      <c r="C544">
        <v>10</v>
      </c>
      <c r="D544">
        <v>301</v>
      </c>
      <c r="E544">
        <v>6</v>
      </c>
      <c r="F544">
        <v>2090</v>
      </c>
      <c r="G544" t="s">
        <v>1205</v>
      </c>
      <c r="H544">
        <v>77000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7993.93</v>
      </c>
      <c r="O544">
        <v>7993.93</v>
      </c>
      <c r="P544">
        <v>3309.04</v>
      </c>
      <c r="Q544">
        <v>0</v>
      </c>
      <c r="R544">
        <v>0</v>
      </c>
      <c r="S544">
        <v>77000</v>
      </c>
      <c r="T544">
        <v>0</v>
      </c>
      <c r="U544">
        <v>0</v>
      </c>
      <c r="V544">
        <v>0</v>
      </c>
      <c r="W544">
        <v>0</v>
      </c>
      <c r="X544">
        <v>500</v>
      </c>
      <c r="Y544" t="s">
        <v>79</v>
      </c>
      <c r="Z544" s="7">
        <v>44927</v>
      </c>
      <c r="AA544" s="7">
        <v>44985</v>
      </c>
      <c r="AB544" s="7">
        <v>45012</v>
      </c>
      <c r="AC544">
        <v>77000</v>
      </c>
      <c r="AD544">
        <v>0</v>
      </c>
      <c r="AE544">
        <v>69006.070000000007</v>
      </c>
      <c r="AF544">
        <v>0</v>
      </c>
      <c r="AG544">
        <v>4684.8900000000003</v>
      </c>
      <c r="AH544">
        <v>4684.8900000000003</v>
      </c>
      <c r="AI544" t="s">
        <v>83</v>
      </c>
    </row>
    <row r="545" spans="1:35" hidden="1" x14ac:dyDescent="0.25">
      <c r="A545">
        <v>8</v>
      </c>
      <c r="B545">
        <v>801</v>
      </c>
      <c r="C545">
        <v>10</v>
      </c>
      <c r="D545">
        <v>301</v>
      </c>
      <c r="E545">
        <v>6</v>
      </c>
      <c r="F545">
        <v>2090</v>
      </c>
      <c r="G545" t="s">
        <v>1206</v>
      </c>
      <c r="H545">
        <v>3500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500</v>
      </c>
      <c r="Y545" t="s">
        <v>79</v>
      </c>
      <c r="Z545" s="7">
        <v>44927</v>
      </c>
      <c r="AA545" s="7">
        <v>44985</v>
      </c>
      <c r="AB545" s="7">
        <v>45012</v>
      </c>
      <c r="AC545">
        <v>3500</v>
      </c>
      <c r="AD545">
        <v>0</v>
      </c>
      <c r="AE545">
        <v>3500</v>
      </c>
      <c r="AF545">
        <v>0</v>
      </c>
      <c r="AG545">
        <v>0</v>
      </c>
      <c r="AH545">
        <v>0</v>
      </c>
      <c r="AI545" t="s">
        <v>83</v>
      </c>
    </row>
    <row r="546" spans="1:35" hidden="1" x14ac:dyDescent="0.25">
      <c r="A546">
        <v>8</v>
      </c>
      <c r="B546">
        <v>801</v>
      </c>
      <c r="C546">
        <v>10</v>
      </c>
      <c r="D546">
        <v>301</v>
      </c>
      <c r="E546">
        <v>6</v>
      </c>
      <c r="F546">
        <v>2090</v>
      </c>
      <c r="G546" t="s">
        <v>1208</v>
      </c>
      <c r="H546">
        <v>10000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365</v>
      </c>
      <c r="O546">
        <v>365</v>
      </c>
      <c r="P546">
        <v>365</v>
      </c>
      <c r="Q546">
        <v>0</v>
      </c>
      <c r="R546">
        <v>0</v>
      </c>
      <c r="S546">
        <v>10000</v>
      </c>
      <c r="T546">
        <v>0</v>
      </c>
      <c r="U546">
        <v>0</v>
      </c>
      <c r="V546">
        <v>0</v>
      </c>
      <c r="W546">
        <v>0</v>
      </c>
      <c r="X546">
        <v>500</v>
      </c>
      <c r="Y546" t="s">
        <v>79</v>
      </c>
      <c r="Z546" s="7">
        <v>44927</v>
      </c>
      <c r="AA546" s="7">
        <v>44985</v>
      </c>
      <c r="AB546" s="7">
        <v>45012</v>
      </c>
      <c r="AC546">
        <v>10000</v>
      </c>
      <c r="AD546">
        <v>0</v>
      </c>
      <c r="AE546">
        <v>9635</v>
      </c>
      <c r="AF546">
        <v>0</v>
      </c>
      <c r="AG546">
        <v>0</v>
      </c>
      <c r="AH546">
        <v>0</v>
      </c>
      <c r="AI546" t="s">
        <v>83</v>
      </c>
    </row>
    <row r="547" spans="1:35" hidden="1" x14ac:dyDescent="0.25">
      <c r="A547">
        <v>8</v>
      </c>
      <c r="B547">
        <v>801</v>
      </c>
      <c r="C547">
        <v>10</v>
      </c>
      <c r="D547">
        <v>301</v>
      </c>
      <c r="E547">
        <v>6</v>
      </c>
      <c r="F547">
        <v>2090</v>
      </c>
      <c r="G547" t="s">
        <v>1208</v>
      </c>
      <c r="H547">
        <v>15000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600</v>
      </c>
      <c r="Y547" t="s">
        <v>79</v>
      </c>
      <c r="Z547" s="7">
        <v>44927</v>
      </c>
      <c r="AA547" s="7">
        <v>44985</v>
      </c>
      <c r="AB547" s="7">
        <v>45012</v>
      </c>
      <c r="AC547">
        <v>15000</v>
      </c>
      <c r="AD547">
        <v>0</v>
      </c>
      <c r="AE547">
        <v>15000</v>
      </c>
      <c r="AF547">
        <v>0</v>
      </c>
      <c r="AG547">
        <v>0</v>
      </c>
      <c r="AH547">
        <v>0</v>
      </c>
      <c r="AI547" t="s">
        <v>83</v>
      </c>
    </row>
    <row r="548" spans="1:35" hidden="1" x14ac:dyDescent="0.25">
      <c r="A548">
        <v>8</v>
      </c>
      <c r="B548">
        <v>801</v>
      </c>
      <c r="C548">
        <v>10</v>
      </c>
      <c r="D548">
        <v>301</v>
      </c>
      <c r="E548">
        <v>6</v>
      </c>
      <c r="F548">
        <v>2090</v>
      </c>
      <c r="G548" t="s">
        <v>1209</v>
      </c>
      <c r="H548">
        <v>500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500</v>
      </c>
      <c r="Y548" t="s">
        <v>79</v>
      </c>
      <c r="Z548" s="7">
        <v>44927</v>
      </c>
      <c r="AA548" s="7">
        <v>44985</v>
      </c>
      <c r="AB548" s="7">
        <v>45012</v>
      </c>
      <c r="AC548">
        <v>500</v>
      </c>
      <c r="AD548">
        <v>0</v>
      </c>
      <c r="AE548">
        <v>500</v>
      </c>
      <c r="AF548">
        <v>0</v>
      </c>
      <c r="AG548">
        <v>0</v>
      </c>
      <c r="AH548">
        <v>0</v>
      </c>
      <c r="AI548" t="s">
        <v>83</v>
      </c>
    </row>
    <row r="549" spans="1:35" hidden="1" x14ac:dyDescent="0.25">
      <c r="A549">
        <v>8</v>
      </c>
      <c r="B549">
        <v>801</v>
      </c>
      <c r="C549">
        <v>10</v>
      </c>
      <c r="D549">
        <v>301</v>
      </c>
      <c r="E549">
        <v>6</v>
      </c>
      <c r="F549">
        <v>2090</v>
      </c>
      <c r="G549" t="s">
        <v>1210</v>
      </c>
      <c r="H549">
        <v>2000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500</v>
      </c>
      <c r="Y549" t="s">
        <v>79</v>
      </c>
      <c r="Z549" s="7">
        <v>44927</v>
      </c>
      <c r="AA549" s="7">
        <v>44985</v>
      </c>
      <c r="AB549" s="7">
        <v>45012</v>
      </c>
      <c r="AC549">
        <v>2000</v>
      </c>
      <c r="AD549">
        <v>0</v>
      </c>
      <c r="AE549">
        <v>2000</v>
      </c>
      <c r="AF549">
        <v>0</v>
      </c>
      <c r="AG549">
        <v>0</v>
      </c>
      <c r="AH549">
        <v>0</v>
      </c>
      <c r="AI549" t="s">
        <v>83</v>
      </c>
    </row>
    <row r="550" spans="1:35" hidden="1" x14ac:dyDescent="0.25">
      <c r="A550">
        <v>8</v>
      </c>
      <c r="B550">
        <v>801</v>
      </c>
      <c r="C550">
        <v>10</v>
      </c>
      <c r="D550">
        <v>301</v>
      </c>
      <c r="E550">
        <v>6</v>
      </c>
      <c r="F550">
        <v>2090</v>
      </c>
      <c r="G550" t="s">
        <v>1212</v>
      </c>
      <c r="H550">
        <v>9000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987.62</v>
      </c>
      <c r="O550">
        <v>987.62</v>
      </c>
      <c r="P550">
        <v>493.81</v>
      </c>
      <c r="Q550">
        <v>0</v>
      </c>
      <c r="R550">
        <v>0</v>
      </c>
      <c r="S550">
        <v>9000</v>
      </c>
      <c r="T550">
        <v>0</v>
      </c>
      <c r="U550">
        <v>0</v>
      </c>
      <c r="V550">
        <v>0</v>
      </c>
      <c r="W550">
        <v>0</v>
      </c>
      <c r="X550">
        <v>500</v>
      </c>
      <c r="Y550" t="s">
        <v>79</v>
      </c>
      <c r="Z550" s="7">
        <v>44927</v>
      </c>
      <c r="AA550" s="7">
        <v>44985</v>
      </c>
      <c r="AB550" s="7">
        <v>45012</v>
      </c>
      <c r="AC550">
        <v>9000</v>
      </c>
      <c r="AD550">
        <v>0</v>
      </c>
      <c r="AE550">
        <v>8012.38</v>
      </c>
      <c r="AF550">
        <v>0</v>
      </c>
      <c r="AG550">
        <v>493.81</v>
      </c>
      <c r="AH550">
        <v>493.81</v>
      </c>
      <c r="AI550" t="s">
        <v>83</v>
      </c>
    </row>
    <row r="551" spans="1:35" hidden="1" x14ac:dyDescent="0.25">
      <c r="A551">
        <v>8</v>
      </c>
      <c r="B551">
        <v>801</v>
      </c>
      <c r="C551">
        <v>10</v>
      </c>
      <c r="D551">
        <v>301</v>
      </c>
      <c r="E551">
        <v>6</v>
      </c>
      <c r="F551">
        <v>2090</v>
      </c>
      <c r="G551" t="s">
        <v>1215</v>
      </c>
      <c r="H551">
        <v>500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500</v>
      </c>
      <c r="Y551" t="s">
        <v>79</v>
      </c>
      <c r="Z551" s="7">
        <v>44927</v>
      </c>
      <c r="AA551" s="7">
        <v>44985</v>
      </c>
      <c r="AB551" s="7">
        <v>45012</v>
      </c>
      <c r="AC551">
        <v>500</v>
      </c>
      <c r="AD551">
        <v>0</v>
      </c>
      <c r="AE551">
        <v>500</v>
      </c>
      <c r="AF551">
        <v>0</v>
      </c>
      <c r="AG551">
        <v>0</v>
      </c>
      <c r="AH551">
        <v>0</v>
      </c>
      <c r="AI551" t="s">
        <v>83</v>
      </c>
    </row>
    <row r="552" spans="1:35" hidden="1" x14ac:dyDescent="0.25">
      <c r="A552">
        <v>8</v>
      </c>
      <c r="B552">
        <v>801</v>
      </c>
      <c r="C552">
        <v>10</v>
      </c>
      <c r="D552">
        <v>301</v>
      </c>
      <c r="E552">
        <v>6</v>
      </c>
      <c r="F552">
        <v>2091</v>
      </c>
      <c r="G552" t="s">
        <v>1223</v>
      </c>
      <c r="H552">
        <v>22000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604</v>
      </c>
      <c r="Y552" t="s">
        <v>79</v>
      </c>
      <c r="Z552" s="7">
        <v>44927</v>
      </c>
      <c r="AA552" s="7">
        <v>44985</v>
      </c>
      <c r="AB552" s="7">
        <v>45012</v>
      </c>
      <c r="AC552">
        <v>22000</v>
      </c>
      <c r="AD552">
        <v>0</v>
      </c>
      <c r="AE552">
        <v>22000</v>
      </c>
      <c r="AF552">
        <v>0</v>
      </c>
      <c r="AG552">
        <v>0</v>
      </c>
      <c r="AH552">
        <v>0</v>
      </c>
      <c r="AI552" t="s">
        <v>83</v>
      </c>
    </row>
    <row r="553" spans="1:35" hidden="1" x14ac:dyDescent="0.25">
      <c r="A553">
        <v>8</v>
      </c>
      <c r="B553">
        <v>801</v>
      </c>
      <c r="C553">
        <v>10</v>
      </c>
      <c r="D553">
        <v>301</v>
      </c>
      <c r="E553">
        <v>6</v>
      </c>
      <c r="F553">
        <v>2091</v>
      </c>
      <c r="G553" t="s">
        <v>1200</v>
      </c>
      <c r="H553">
        <v>1000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500</v>
      </c>
      <c r="Y553" t="s">
        <v>79</v>
      </c>
      <c r="Z553" s="7">
        <v>44927</v>
      </c>
      <c r="AA553" s="7">
        <v>44985</v>
      </c>
      <c r="AB553" s="7">
        <v>45012</v>
      </c>
      <c r="AC553">
        <v>1000</v>
      </c>
      <c r="AD553">
        <v>0</v>
      </c>
      <c r="AE553">
        <v>1000</v>
      </c>
      <c r="AF553">
        <v>0</v>
      </c>
      <c r="AG553">
        <v>0</v>
      </c>
      <c r="AH553">
        <v>0</v>
      </c>
      <c r="AI553" t="s">
        <v>83</v>
      </c>
    </row>
    <row r="554" spans="1:35" hidden="1" x14ac:dyDescent="0.25">
      <c r="A554">
        <v>8</v>
      </c>
      <c r="B554">
        <v>801</v>
      </c>
      <c r="C554">
        <v>10</v>
      </c>
      <c r="D554">
        <v>301</v>
      </c>
      <c r="E554">
        <v>6</v>
      </c>
      <c r="F554">
        <v>2091</v>
      </c>
      <c r="G554" t="s">
        <v>1201</v>
      </c>
      <c r="H554">
        <v>371000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10682.62</v>
      </c>
      <c r="O554">
        <v>10682.62</v>
      </c>
      <c r="P554">
        <v>10682.62</v>
      </c>
      <c r="Q554">
        <v>0</v>
      </c>
      <c r="R554">
        <v>0</v>
      </c>
      <c r="S554">
        <v>371000</v>
      </c>
      <c r="T554">
        <v>0</v>
      </c>
      <c r="U554">
        <v>0</v>
      </c>
      <c r="V554">
        <v>0</v>
      </c>
      <c r="W554">
        <v>0</v>
      </c>
      <c r="X554">
        <v>500</v>
      </c>
      <c r="Y554" t="s">
        <v>79</v>
      </c>
      <c r="Z554" s="7">
        <v>44927</v>
      </c>
      <c r="AA554" s="7">
        <v>44985</v>
      </c>
      <c r="AB554" s="7">
        <v>45012</v>
      </c>
      <c r="AC554">
        <v>371000</v>
      </c>
      <c r="AD554">
        <v>0</v>
      </c>
      <c r="AE554">
        <v>360317.38</v>
      </c>
      <c r="AF554">
        <v>0</v>
      </c>
      <c r="AG554">
        <v>0</v>
      </c>
      <c r="AH554">
        <v>0</v>
      </c>
      <c r="AI554" t="s">
        <v>83</v>
      </c>
    </row>
    <row r="555" spans="1:35" hidden="1" x14ac:dyDescent="0.25">
      <c r="A555">
        <v>8</v>
      </c>
      <c r="B555">
        <v>801</v>
      </c>
      <c r="C555">
        <v>10</v>
      </c>
      <c r="D555">
        <v>301</v>
      </c>
      <c r="E555">
        <v>6</v>
      </c>
      <c r="F555">
        <v>2091</v>
      </c>
      <c r="G555" t="s">
        <v>1201</v>
      </c>
      <c r="H555">
        <v>312000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83328</v>
      </c>
      <c r="O555">
        <v>83328</v>
      </c>
      <c r="P555">
        <v>83328</v>
      </c>
      <c r="Q555">
        <v>0</v>
      </c>
      <c r="R555">
        <v>0</v>
      </c>
      <c r="S555">
        <v>312000</v>
      </c>
      <c r="T555">
        <v>0</v>
      </c>
      <c r="U555">
        <v>0</v>
      </c>
      <c r="V555">
        <v>0</v>
      </c>
      <c r="W555">
        <v>0</v>
      </c>
      <c r="X555">
        <v>604</v>
      </c>
      <c r="Y555" t="s">
        <v>79</v>
      </c>
      <c r="Z555" s="7">
        <v>44927</v>
      </c>
      <c r="AA555" s="7">
        <v>44985</v>
      </c>
      <c r="AB555" s="7">
        <v>45012</v>
      </c>
      <c r="AC555">
        <v>312000</v>
      </c>
      <c r="AD555">
        <v>0</v>
      </c>
      <c r="AE555">
        <v>228672</v>
      </c>
      <c r="AF555">
        <v>0</v>
      </c>
      <c r="AG555">
        <v>0</v>
      </c>
      <c r="AH555">
        <v>0</v>
      </c>
      <c r="AI555" t="s">
        <v>83</v>
      </c>
    </row>
    <row r="556" spans="1:35" hidden="1" x14ac:dyDescent="0.25">
      <c r="A556">
        <v>8</v>
      </c>
      <c r="B556">
        <v>801</v>
      </c>
      <c r="C556">
        <v>10</v>
      </c>
      <c r="D556">
        <v>301</v>
      </c>
      <c r="E556">
        <v>6</v>
      </c>
      <c r="F556">
        <v>2091</v>
      </c>
      <c r="G556" t="s">
        <v>1201</v>
      </c>
      <c r="H556">
        <v>19343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10260.98</v>
      </c>
      <c r="O556">
        <v>10260.98</v>
      </c>
      <c r="P556">
        <v>10260.98</v>
      </c>
      <c r="Q556">
        <v>0</v>
      </c>
      <c r="R556">
        <v>0</v>
      </c>
      <c r="S556">
        <v>16000</v>
      </c>
      <c r="T556">
        <v>0</v>
      </c>
      <c r="U556">
        <v>0</v>
      </c>
      <c r="V556">
        <v>0</v>
      </c>
      <c r="W556">
        <v>0</v>
      </c>
      <c r="X556">
        <v>621</v>
      </c>
      <c r="Y556" t="s">
        <v>79</v>
      </c>
      <c r="Z556" s="7">
        <v>44927</v>
      </c>
      <c r="AA556" s="7">
        <v>44985</v>
      </c>
      <c r="AB556" s="7">
        <v>45012</v>
      </c>
      <c r="AC556">
        <v>19343</v>
      </c>
      <c r="AD556">
        <v>0</v>
      </c>
      <c r="AE556">
        <v>9082.02</v>
      </c>
      <c r="AF556">
        <v>0</v>
      </c>
      <c r="AG556">
        <v>0</v>
      </c>
      <c r="AH556">
        <v>0</v>
      </c>
      <c r="AI556" t="s">
        <v>83</v>
      </c>
    </row>
    <row r="557" spans="1:35" hidden="1" x14ac:dyDescent="0.25">
      <c r="A557">
        <v>8</v>
      </c>
      <c r="B557">
        <v>801</v>
      </c>
      <c r="C557">
        <v>10</v>
      </c>
      <c r="D557">
        <v>301</v>
      </c>
      <c r="E557">
        <v>6</v>
      </c>
      <c r="F557">
        <v>2091</v>
      </c>
      <c r="G557" t="s">
        <v>1202</v>
      </c>
      <c r="H557">
        <v>167000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33122.879999999997</v>
      </c>
      <c r="O557">
        <v>33122.879999999997</v>
      </c>
      <c r="P557">
        <v>16800.150000000001</v>
      </c>
      <c r="Q557">
        <v>0</v>
      </c>
      <c r="R557">
        <v>0</v>
      </c>
      <c r="S557">
        <v>167000</v>
      </c>
      <c r="T557">
        <v>0</v>
      </c>
      <c r="U557">
        <v>0</v>
      </c>
      <c r="V557">
        <v>0</v>
      </c>
      <c r="W557">
        <v>0</v>
      </c>
      <c r="X557">
        <v>500</v>
      </c>
      <c r="Y557" t="s">
        <v>79</v>
      </c>
      <c r="Z557" s="7">
        <v>44927</v>
      </c>
      <c r="AA557" s="7">
        <v>44985</v>
      </c>
      <c r="AB557" s="7">
        <v>45012</v>
      </c>
      <c r="AC557">
        <v>167000</v>
      </c>
      <c r="AD557">
        <v>0</v>
      </c>
      <c r="AE557">
        <v>133877.12</v>
      </c>
      <c r="AF557">
        <v>0</v>
      </c>
      <c r="AG557">
        <v>16322.73</v>
      </c>
      <c r="AH557">
        <v>16322.73</v>
      </c>
      <c r="AI557" t="s">
        <v>83</v>
      </c>
    </row>
    <row r="558" spans="1:35" hidden="1" x14ac:dyDescent="0.25">
      <c r="A558">
        <v>8</v>
      </c>
      <c r="B558">
        <v>801</v>
      </c>
      <c r="C558">
        <v>10</v>
      </c>
      <c r="D558">
        <v>301</v>
      </c>
      <c r="E558">
        <v>6</v>
      </c>
      <c r="F558">
        <v>2091</v>
      </c>
      <c r="G558" t="s">
        <v>1203</v>
      </c>
      <c r="H558">
        <v>2000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500</v>
      </c>
      <c r="Y558" t="s">
        <v>79</v>
      </c>
      <c r="Z558" s="7">
        <v>44927</v>
      </c>
      <c r="AA558" s="7">
        <v>44985</v>
      </c>
      <c r="AB558" s="7">
        <v>45012</v>
      </c>
      <c r="AC558">
        <v>2000</v>
      </c>
      <c r="AD558">
        <v>0</v>
      </c>
      <c r="AE558">
        <v>2000</v>
      </c>
      <c r="AF558">
        <v>0</v>
      </c>
      <c r="AG558">
        <v>0</v>
      </c>
      <c r="AH558">
        <v>0</v>
      </c>
      <c r="AI558" t="s">
        <v>83</v>
      </c>
    </row>
    <row r="559" spans="1:35" hidden="1" x14ac:dyDescent="0.25">
      <c r="A559">
        <v>8</v>
      </c>
      <c r="B559">
        <v>801</v>
      </c>
      <c r="C559">
        <v>10</v>
      </c>
      <c r="D559">
        <v>301</v>
      </c>
      <c r="E559">
        <v>6</v>
      </c>
      <c r="F559">
        <v>2091</v>
      </c>
      <c r="G559" t="s">
        <v>1204</v>
      </c>
      <c r="H559">
        <v>1000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500</v>
      </c>
      <c r="Y559" t="s">
        <v>79</v>
      </c>
      <c r="Z559" s="7">
        <v>44927</v>
      </c>
      <c r="AA559" s="7">
        <v>44985</v>
      </c>
      <c r="AB559" s="7">
        <v>45012</v>
      </c>
      <c r="AC559">
        <v>1000</v>
      </c>
      <c r="AD559">
        <v>0</v>
      </c>
      <c r="AE559">
        <v>1000</v>
      </c>
      <c r="AF559">
        <v>0</v>
      </c>
      <c r="AG559">
        <v>0</v>
      </c>
      <c r="AH559">
        <v>0</v>
      </c>
      <c r="AI559" t="s">
        <v>83</v>
      </c>
    </row>
    <row r="560" spans="1:35" hidden="1" x14ac:dyDescent="0.25">
      <c r="A560">
        <v>8</v>
      </c>
      <c r="B560">
        <v>801</v>
      </c>
      <c r="C560">
        <v>10</v>
      </c>
      <c r="D560">
        <v>301</v>
      </c>
      <c r="E560">
        <v>6</v>
      </c>
      <c r="F560">
        <v>2091</v>
      </c>
      <c r="G560" t="s">
        <v>1206</v>
      </c>
      <c r="H560">
        <v>1000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500</v>
      </c>
      <c r="Y560" t="s">
        <v>79</v>
      </c>
      <c r="Z560" s="7">
        <v>44927</v>
      </c>
      <c r="AA560" s="7">
        <v>44985</v>
      </c>
      <c r="AB560" s="7">
        <v>45012</v>
      </c>
      <c r="AC560">
        <v>1000</v>
      </c>
      <c r="AD560">
        <v>0</v>
      </c>
      <c r="AE560">
        <v>1000</v>
      </c>
      <c r="AF560">
        <v>0</v>
      </c>
      <c r="AG560">
        <v>0</v>
      </c>
      <c r="AH560">
        <v>0</v>
      </c>
      <c r="AI560" t="s">
        <v>83</v>
      </c>
    </row>
    <row r="561" spans="1:35" hidden="1" x14ac:dyDescent="0.25">
      <c r="A561">
        <v>8</v>
      </c>
      <c r="B561">
        <v>801</v>
      </c>
      <c r="C561">
        <v>10</v>
      </c>
      <c r="D561">
        <v>301</v>
      </c>
      <c r="E561">
        <v>6</v>
      </c>
      <c r="F561">
        <v>2091</v>
      </c>
      <c r="G561" t="s">
        <v>1207</v>
      </c>
      <c r="H561">
        <v>500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500</v>
      </c>
      <c r="Y561" t="s">
        <v>79</v>
      </c>
      <c r="Z561" s="7">
        <v>44927</v>
      </c>
      <c r="AA561" s="7">
        <v>44985</v>
      </c>
      <c r="AB561" s="7">
        <v>45012</v>
      </c>
      <c r="AC561">
        <v>500</v>
      </c>
      <c r="AD561">
        <v>0</v>
      </c>
      <c r="AE561">
        <v>500</v>
      </c>
      <c r="AF561">
        <v>0</v>
      </c>
      <c r="AG561">
        <v>0</v>
      </c>
      <c r="AH561">
        <v>0</v>
      </c>
      <c r="AI561" t="s">
        <v>83</v>
      </c>
    </row>
    <row r="562" spans="1:35" hidden="1" x14ac:dyDescent="0.25">
      <c r="A562">
        <v>8</v>
      </c>
      <c r="B562">
        <v>801</v>
      </c>
      <c r="C562">
        <v>10</v>
      </c>
      <c r="D562">
        <v>301</v>
      </c>
      <c r="E562">
        <v>6</v>
      </c>
      <c r="F562">
        <v>2091</v>
      </c>
      <c r="G562" t="s">
        <v>1208</v>
      </c>
      <c r="H562">
        <v>500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500</v>
      </c>
      <c r="Y562" t="s">
        <v>79</v>
      </c>
      <c r="Z562" s="7">
        <v>44927</v>
      </c>
      <c r="AA562" s="7">
        <v>44985</v>
      </c>
      <c r="AB562" s="7">
        <v>45012</v>
      </c>
      <c r="AC562">
        <v>500</v>
      </c>
      <c r="AD562">
        <v>0</v>
      </c>
      <c r="AE562">
        <v>500</v>
      </c>
      <c r="AF562">
        <v>0</v>
      </c>
      <c r="AG562">
        <v>0</v>
      </c>
      <c r="AH562">
        <v>0</v>
      </c>
      <c r="AI562" t="s">
        <v>83</v>
      </c>
    </row>
    <row r="563" spans="1:35" hidden="1" x14ac:dyDescent="0.25">
      <c r="A563">
        <v>8</v>
      </c>
      <c r="B563">
        <v>801</v>
      </c>
      <c r="C563">
        <v>10</v>
      </c>
      <c r="D563">
        <v>301</v>
      </c>
      <c r="E563">
        <v>6</v>
      </c>
      <c r="F563">
        <v>2091</v>
      </c>
      <c r="G563" t="s">
        <v>1209</v>
      </c>
      <c r="H563">
        <v>500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500</v>
      </c>
      <c r="Y563" t="s">
        <v>79</v>
      </c>
      <c r="Z563" s="7">
        <v>44927</v>
      </c>
      <c r="AA563" s="7">
        <v>44985</v>
      </c>
      <c r="AB563" s="7">
        <v>45012</v>
      </c>
      <c r="AC563">
        <v>500</v>
      </c>
      <c r="AD563">
        <v>0</v>
      </c>
      <c r="AE563">
        <v>500</v>
      </c>
      <c r="AF563">
        <v>0</v>
      </c>
      <c r="AG563">
        <v>0</v>
      </c>
      <c r="AH563">
        <v>0</v>
      </c>
      <c r="AI563" t="s">
        <v>83</v>
      </c>
    </row>
    <row r="564" spans="1:35" hidden="1" x14ac:dyDescent="0.25">
      <c r="A564">
        <v>8</v>
      </c>
      <c r="B564">
        <v>801</v>
      </c>
      <c r="C564">
        <v>10</v>
      </c>
      <c r="D564">
        <v>301</v>
      </c>
      <c r="E564">
        <v>6</v>
      </c>
      <c r="F564">
        <v>2091</v>
      </c>
      <c r="G564" t="s">
        <v>1210</v>
      </c>
      <c r="H564">
        <v>500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500</v>
      </c>
      <c r="Y564" t="s">
        <v>79</v>
      </c>
      <c r="Z564" s="7">
        <v>44927</v>
      </c>
      <c r="AA564" s="7">
        <v>44985</v>
      </c>
      <c r="AB564" s="7">
        <v>45012</v>
      </c>
      <c r="AC564">
        <v>500</v>
      </c>
      <c r="AD564">
        <v>0</v>
      </c>
      <c r="AE564">
        <v>500</v>
      </c>
      <c r="AF564">
        <v>0</v>
      </c>
      <c r="AG564">
        <v>0</v>
      </c>
      <c r="AH564">
        <v>0</v>
      </c>
      <c r="AI564" t="s">
        <v>83</v>
      </c>
    </row>
    <row r="565" spans="1:35" hidden="1" x14ac:dyDescent="0.25">
      <c r="A565">
        <v>8</v>
      </c>
      <c r="B565">
        <v>801</v>
      </c>
      <c r="C565">
        <v>10</v>
      </c>
      <c r="D565">
        <v>301</v>
      </c>
      <c r="E565">
        <v>6</v>
      </c>
      <c r="F565">
        <v>2091</v>
      </c>
      <c r="G565" t="s">
        <v>1211</v>
      </c>
      <c r="H565">
        <v>500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500</v>
      </c>
      <c r="Y565" t="s">
        <v>79</v>
      </c>
      <c r="Z565" s="7">
        <v>44927</v>
      </c>
      <c r="AA565" s="7">
        <v>44985</v>
      </c>
      <c r="AB565" s="7">
        <v>45012</v>
      </c>
      <c r="AC565">
        <v>500</v>
      </c>
      <c r="AD565">
        <v>0</v>
      </c>
      <c r="AE565">
        <v>500</v>
      </c>
      <c r="AF565">
        <v>0</v>
      </c>
      <c r="AG565">
        <v>0</v>
      </c>
      <c r="AH565">
        <v>0</v>
      </c>
      <c r="AI565" t="s">
        <v>83</v>
      </c>
    </row>
    <row r="566" spans="1:35" hidden="1" x14ac:dyDescent="0.25">
      <c r="A566">
        <v>8</v>
      </c>
      <c r="B566">
        <v>801</v>
      </c>
      <c r="C566">
        <v>10</v>
      </c>
      <c r="D566">
        <v>301</v>
      </c>
      <c r="E566">
        <v>6</v>
      </c>
      <c r="F566">
        <v>2091</v>
      </c>
      <c r="G566" t="s">
        <v>1212</v>
      </c>
      <c r="H566">
        <v>50000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13011.94</v>
      </c>
      <c r="O566">
        <v>13011.94</v>
      </c>
      <c r="P566">
        <v>5975.14</v>
      </c>
      <c r="Q566">
        <v>0</v>
      </c>
      <c r="R566">
        <v>0</v>
      </c>
      <c r="S566">
        <v>50000</v>
      </c>
      <c r="T566">
        <v>0</v>
      </c>
      <c r="U566">
        <v>0</v>
      </c>
      <c r="V566">
        <v>0</v>
      </c>
      <c r="W566">
        <v>0</v>
      </c>
      <c r="X566">
        <v>500</v>
      </c>
      <c r="Y566" t="s">
        <v>79</v>
      </c>
      <c r="Z566" s="7">
        <v>44927</v>
      </c>
      <c r="AA566" s="7">
        <v>44985</v>
      </c>
      <c r="AB566" s="7">
        <v>45012</v>
      </c>
      <c r="AC566">
        <v>50000</v>
      </c>
      <c r="AD566">
        <v>0</v>
      </c>
      <c r="AE566">
        <v>36988.06</v>
      </c>
      <c r="AF566">
        <v>0</v>
      </c>
      <c r="AG566">
        <v>7036.8</v>
      </c>
      <c r="AH566">
        <v>7036.8</v>
      </c>
      <c r="AI566" t="s">
        <v>83</v>
      </c>
    </row>
    <row r="567" spans="1:35" hidden="1" x14ac:dyDescent="0.25">
      <c r="A567">
        <v>8</v>
      </c>
      <c r="B567">
        <v>801</v>
      </c>
      <c r="C567">
        <v>10</v>
      </c>
      <c r="D567">
        <v>301</v>
      </c>
      <c r="E567">
        <v>6</v>
      </c>
      <c r="F567">
        <v>2091</v>
      </c>
      <c r="G567" t="s">
        <v>1213</v>
      </c>
      <c r="H567">
        <v>500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500</v>
      </c>
      <c r="Y567" t="s">
        <v>79</v>
      </c>
      <c r="Z567" s="7">
        <v>44927</v>
      </c>
      <c r="AA567" s="7">
        <v>44985</v>
      </c>
      <c r="AB567" s="7">
        <v>45012</v>
      </c>
      <c r="AC567">
        <v>500</v>
      </c>
      <c r="AD567">
        <v>0</v>
      </c>
      <c r="AE567">
        <v>500</v>
      </c>
      <c r="AF567">
        <v>0</v>
      </c>
      <c r="AG567">
        <v>0</v>
      </c>
      <c r="AH567">
        <v>0</v>
      </c>
      <c r="AI567" t="s">
        <v>83</v>
      </c>
    </row>
    <row r="568" spans="1:35" hidden="1" x14ac:dyDescent="0.25">
      <c r="A568">
        <v>8</v>
      </c>
      <c r="B568">
        <v>801</v>
      </c>
      <c r="C568">
        <v>10</v>
      </c>
      <c r="D568">
        <v>301</v>
      </c>
      <c r="E568">
        <v>6</v>
      </c>
      <c r="F568">
        <v>2091</v>
      </c>
      <c r="G568" t="s">
        <v>1214</v>
      </c>
      <c r="H568">
        <v>500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500</v>
      </c>
      <c r="Y568" t="s">
        <v>79</v>
      </c>
      <c r="Z568" s="7">
        <v>44927</v>
      </c>
      <c r="AA568" s="7">
        <v>44985</v>
      </c>
      <c r="AB568" s="7">
        <v>45012</v>
      </c>
      <c r="AC568">
        <v>500</v>
      </c>
      <c r="AD568">
        <v>0</v>
      </c>
      <c r="AE568">
        <v>500</v>
      </c>
      <c r="AF568">
        <v>0</v>
      </c>
      <c r="AG568">
        <v>0</v>
      </c>
      <c r="AH568">
        <v>0</v>
      </c>
      <c r="AI568" t="s">
        <v>83</v>
      </c>
    </row>
    <row r="569" spans="1:35" hidden="1" x14ac:dyDescent="0.25">
      <c r="A569">
        <v>8</v>
      </c>
      <c r="B569">
        <v>801</v>
      </c>
      <c r="C569">
        <v>10</v>
      </c>
      <c r="D569">
        <v>301</v>
      </c>
      <c r="E569">
        <v>6</v>
      </c>
      <c r="F569">
        <v>2091</v>
      </c>
      <c r="G569" t="s">
        <v>1215</v>
      </c>
      <c r="H569">
        <v>500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500</v>
      </c>
      <c r="Y569" t="s">
        <v>79</v>
      </c>
      <c r="Z569" s="7">
        <v>44927</v>
      </c>
      <c r="AA569" s="7">
        <v>44985</v>
      </c>
      <c r="AB569" s="7">
        <v>45012</v>
      </c>
      <c r="AC569">
        <v>500</v>
      </c>
      <c r="AD569">
        <v>0</v>
      </c>
      <c r="AE569">
        <v>500</v>
      </c>
      <c r="AF569">
        <v>0</v>
      </c>
      <c r="AG569">
        <v>0</v>
      </c>
      <c r="AH569">
        <v>0</v>
      </c>
      <c r="AI569" t="s">
        <v>83</v>
      </c>
    </row>
    <row r="570" spans="1:35" hidden="1" x14ac:dyDescent="0.25">
      <c r="A570">
        <v>8</v>
      </c>
      <c r="B570">
        <v>801</v>
      </c>
      <c r="C570">
        <v>10</v>
      </c>
      <c r="D570">
        <v>301</v>
      </c>
      <c r="E570">
        <v>6</v>
      </c>
      <c r="F570">
        <v>2092</v>
      </c>
      <c r="G570" t="s">
        <v>1223</v>
      </c>
      <c r="H570">
        <v>22000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13607.74</v>
      </c>
      <c r="O570">
        <v>13607.74</v>
      </c>
      <c r="P570">
        <v>13607.74</v>
      </c>
      <c r="Q570">
        <v>0</v>
      </c>
      <c r="R570">
        <v>0</v>
      </c>
      <c r="S570">
        <v>22000</v>
      </c>
      <c r="T570">
        <v>0</v>
      </c>
      <c r="U570">
        <v>0</v>
      </c>
      <c r="V570">
        <v>0</v>
      </c>
      <c r="W570">
        <v>0</v>
      </c>
      <c r="X570">
        <v>500</v>
      </c>
      <c r="Y570" t="s">
        <v>79</v>
      </c>
      <c r="Z570" s="7">
        <v>44927</v>
      </c>
      <c r="AA570" s="7">
        <v>44985</v>
      </c>
      <c r="AB570" s="7">
        <v>45012</v>
      </c>
      <c r="AC570">
        <v>22000</v>
      </c>
      <c r="AD570">
        <v>0</v>
      </c>
      <c r="AE570">
        <v>8392.26</v>
      </c>
      <c r="AF570">
        <v>0</v>
      </c>
      <c r="AG570">
        <v>0</v>
      </c>
      <c r="AH570">
        <v>0</v>
      </c>
      <c r="AI570" t="s">
        <v>83</v>
      </c>
    </row>
    <row r="571" spans="1:35" hidden="1" x14ac:dyDescent="0.25">
      <c r="A571">
        <v>8</v>
      </c>
      <c r="B571">
        <v>801</v>
      </c>
      <c r="C571">
        <v>10</v>
      </c>
      <c r="D571">
        <v>301</v>
      </c>
      <c r="E571">
        <v>6</v>
      </c>
      <c r="F571">
        <v>2092</v>
      </c>
      <c r="G571" t="s">
        <v>1223</v>
      </c>
      <c r="H571">
        <v>50000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10260.98</v>
      </c>
      <c r="O571">
        <v>10260.98</v>
      </c>
      <c r="P571">
        <v>10260.98</v>
      </c>
      <c r="Q571">
        <v>0</v>
      </c>
      <c r="R571">
        <v>0</v>
      </c>
      <c r="S571">
        <v>40000</v>
      </c>
      <c r="T571">
        <v>0</v>
      </c>
      <c r="U571">
        <v>0</v>
      </c>
      <c r="V571">
        <v>0</v>
      </c>
      <c r="W571">
        <v>0</v>
      </c>
      <c r="X571">
        <v>621</v>
      </c>
      <c r="Y571" t="s">
        <v>79</v>
      </c>
      <c r="Z571" s="7">
        <v>44927</v>
      </c>
      <c r="AA571" s="7">
        <v>44985</v>
      </c>
      <c r="AB571" s="7">
        <v>45012</v>
      </c>
      <c r="AC571">
        <v>50000</v>
      </c>
      <c r="AD571">
        <v>0</v>
      </c>
      <c r="AE571">
        <v>39739.019999999997</v>
      </c>
      <c r="AF571">
        <v>0</v>
      </c>
      <c r="AG571">
        <v>0</v>
      </c>
      <c r="AH571">
        <v>0</v>
      </c>
      <c r="AI571" t="s">
        <v>83</v>
      </c>
    </row>
    <row r="572" spans="1:35" hidden="1" x14ac:dyDescent="0.25">
      <c r="A572">
        <v>8</v>
      </c>
      <c r="B572">
        <v>801</v>
      </c>
      <c r="C572">
        <v>10</v>
      </c>
      <c r="D572">
        <v>301</v>
      </c>
      <c r="E572">
        <v>6</v>
      </c>
      <c r="F572">
        <v>2092</v>
      </c>
      <c r="G572" t="s">
        <v>1200</v>
      </c>
      <c r="H572">
        <v>1000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500</v>
      </c>
      <c r="Y572" t="s">
        <v>79</v>
      </c>
      <c r="Z572" s="7">
        <v>44927</v>
      </c>
      <c r="AA572" s="7">
        <v>44985</v>
      </c>
      <c r="AB572" s="7">
        <v>45012</v>
      </c>
      <c r="AC572">
        <v>1000</v>
      </c>
      <c r="AD572">
        <v>0</v>
      </c>
      <c r="AE572">
        <v>1000</v>
      </c>
      <c r="AF572">
        <v>0</v>
      </c>
      <c r="AG572">
        <v>0</v>
      </c>
      <c r="AH572">
        <v>0</v>
      </c>
      <c r="AI572" t="s">
        <v>83</v>
      </c>
    </row>
    <row r="573" spans="1:35" hidden="1" x14ac:dyDescent="0.25">
      <c r="A573">
        <v>8</v>
      </c>
      <c r="B573">
        <v>801</v>
      </c>
      <c r="C573">
        <v>10</v>
      </c>
      <c r="D573">
        <v>301</v>
      </c>
      <c r="E573">
        <v>6</v>
      </c>
      <c r="F573">
        <v>2092</v>
      </c>
      <c r="G573" t="s">
        <v>1201</v>
      </c>
      <c r="H573">
        <v>346566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117870.29</v>
      </c>
      <c r="O573">
        <v>117870.29</v>
      </c>
      <c r="P573">
        <v>117870.29</v>
      </c>
      <c r="Q573">
        <v>0</v>
      </c>
      <c r="R573">
        <v>0</v>
      </c>
      <c r="S573">
        <v>346566</v>
      </c>
      <c r="T573">
        <v>0</v>
      </c>
      <c r="U573">
        <v>0</v>
      </c>
      <c r="V573">
        <v>0</v>
      </c>
      <c r="W573">
        <v>0</v>
      </c>
      <c r="X573">
        <v>600</v>
      </c>
      <c r="Y573" t="s">
        <v>79</v>
      </c>
      <c r="Z573" s="7">
        <v>44927</v>
      </c>
      <c r="AA573" s="7">
        <v>44985</v>
      </c>
      <c r="AB573" s="7">
        <v>45012</v>
      </c>
      <c r="AC573">
        <v>346566</v>
      </c>
      <c r="AD573">
        <v>0</v>
      </c>
      <c r="AE573">
        <v>228695.71</v>
      </c>
      <c r="AF573">
        <v>0</v>
      </c>
      <c r="AG573">
        <v>0</v>
      </c>
      <c r="AH573">
        <v>0</v>
      </c>
      <c r="AI573" t="s">
        <v>83</v>
      </c>
    </row>
    <row r="574" spans="1:35" hidden="1" x14ac:dyDescent="0.25">
      <c r="A574">
        <v>8</v>
      </c>
      <c r="B574">
        <v>801</v>
      </c>
      <c r="C574">
        <v>10</v>
      </c>
      <c r="D574">
        <v>301</v>
      </c>
      <c r="E574">
        <v>6</v>
      </c>
      <c r="F574">
        <v>2092</v>
      </c>
      <c r="G574" t="s">
        <v>1202</v>
      </c>
      <c r="H574">
        <v>18000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4826.0200000000004</v>
      </c>
      <c r="O574">
        <v>4826.0200000000004</v>
      </c>
      <c r="P574">
        <v>1636.55</v>
      </c>
      <c r="Q574">
        <v>0</v>
      </c>
      <c r="R574">
        <v>0</v>
      </c>
      <c r="S574">
        <v>18000</v>
      </c>
      <c r="T574">
        <v>0</v>
      </c>
      <c r="U574">
        <v>0</v>
      </c>
      <c r="V574">
        <v>0</v>
      </c>
      <c r="W574">
        <v>0</v>
      </c>
      <c r="X574">
        <v>500</v>
      </c>
      <c r="Y574" t="s">
        <v>79</v>
      </c>
      <c r="Z574" s="7">
        <v>44927</v>
      </c>
      <c r="AA574" s="7">
        <v>44985</v>
      </c>
      <c r="AB574" s="7">
        <v>45012</v>
      </c>
      <c r="AC574">
        <v>18000</v>
      </c>
      <c r="AD574">
        <v>0</v>
      </c>
      <c r="AE574">
        <v>13173.98</v>
      </c>
      <c r="AF574">
        <v>0</v>
      </c>
      <c r="AG574">
        <v>3189.47</v>
      </c>
      <c r="AH574">
        <v>3189.47</v>
      </c>
      <c r="AI574" t="s">
        <v>83</v>
      </c>
    </row>
    <row r="575" spans="1:35" hidden="1" x14ac:dyDescent="0.25">
      <c r="A575">
        <v>8</v>
      </c>
      <c r="B575">
        <v>801</v>
      </c>
      <c r="C575">
        <v>10</v>
      </c>
      <c r="D575">
        <v>301</v>
      </c>
      <c r="E575">
        <v>6</v>
      </c>
      <c r="F575">
        <v>2092</v>
      </c>
      <c r="G575" t="s">
        <v>1203</v>
      </c>
      <c r="H575">
        <v>39000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1116.6199999999999</v>
      </c>
      <c r="O575">
        <v>1116.6199999999999</v>
      </c>
      <c r="P575">
        <v>1116.6199999999999</v>
      </c>
      <c r="Q575">
        <v>0</v>
      </c>
      <c r="R575">
        <v>0</v>
      </c>
      <c r="S575">
        <v>39000</v>
      </c>
      <c r="T575">
        <v>0</v>
      </c>
      <c r="U575">
        <v>0</v>
      </c>
      <c r="V575">
        <v>0</v>
      </c>
      <c r="W575">
        <v>0</v>
      </c>
      <c r="X575">
        <v>500</v>
      </c>
      <c r="Y575" t="s">
        <v>79</v>
      </c>
      <c r="Z575" s="7">
        <v>44927</v>
      </c>
      <c r="AA575" s="7">
        <v>44985</v>
      </c>
      <c r="AB575" s="7">
        <v>45012</v>
      </c>
      <c r="AC575">
        <v>39000</v>
      </c>
      <c r="AD575">
        <v>0</v>
      </c>
      <c r="AE575">
        <v>37883.379999999997</v>
      </c>
      <c r="AF575">
        <v>0</v>
      </c>
      <c r="AG575">
        <v>0</v>
      </c>
      <c r="AH575">
        <v>0</v>
      </c>
      <c r="AI575" t="s">
        <v>83</v>
      </c>
    </row>
    <row r="576" spans="1:35" hidden="1" x14ac:dyDescent="0.25">
      <c r="A576">
        <v>8</v>
      </c>
      <c r="B576">
        <v>801</v>
      </c>
      <c r="C576">
        <v>10</v>
      </c>
      <c r="D576">
        <v>301</v>
      </c>
      <c r="E576">
        <v>6</v>
      </c>
      <c r="F576">
        <v>2092</v>
      </c>
      <c r="G576" t="s">
        <v>1204</v>
      </c>
      <c r="H576">
        <v>19500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500</v>
      </c>
      <c r="Y576" t="s">
        <v>79</v>
      </c>
      <c r="Z576" s="7">
        <v>44927</v>
      </c>
      <c r="AA576" s="7">
        <v>44985</v>
      </c>
      <c r="AB576" s="7">
        <v>45012</v>
      </c>
      <c r="AC576">
        <v>19500</v>
      </c>
      <c r="AD576">
        <v>0</v>
      </c>
      <c r="AE576">
        <v>19500</v>
      </c>
      <c r="AF576">
        <v>0</v>
      </c>
      <c r="AG576">
        <v>0</v>
      </c>
      <c r="AH576">
        <v>0</v>
      </c>
      <c r="AI576" t="s">
        <v>83</v>
      </c>
    </row>
    <row r="577" spans="1:35" hidden="1" x14ac:dyDescent="0.25">
      <c r="A577">
        <v>8</v>
      </c>
      <c r="B577">
        <v>801</v>
      </c>
      <c r="C577">
        <v>10</v>
      </c>
      <c r="D577">
        <v>301</v>
      </c>
      <c r="E577">
        <v>6</v>
      </c>
      <c r="F577">
        <v>2092</v>
      </c>
      <c r="G577" t="s">
        <v>1205</v>
      </c>
      <c r="H577">
        <v>200000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39341.78</v>
      </c>
      <c r="O577">
        <v>39341.78</v>
      </c>
      <c r="P577">
        <v>20167.150000000001</v>
      </c>
      <c r="Q577">
        <v>0</v>
      </c>
      <c r="R577">
        <v>0</v>
      </c>
      <c r="S577">
        <v>200000</v>
      </c>
      <c r="T577">
        <v>0</v>
      </c>
      <c r="U577">
        <v>0</v>
      </c>
      <c r="V577">
        <v>0</v>
      </c>
      <c r="W577">
        <v>0</v>
      </c>
      <c r="X577">
        <v>500</v>
      </c>
      <c r="Y577" t="s">
        <v>79</v>
      </c>
      <c r="Z577" s="7">
        <v>44927</v>
      </c>
      <c r="AA577" s="7">
        <v>44985</v>
      </c>
      <c r="AB577" s="7">
        <v>45012</v>
      </c>
      <c r="AC577">
        <v>200000</v>
      </c>
      <c r="AD577">
        <v>0</v>
      </c>
      <c r="AE577">
        <v>160658.22</v>
      </c>
      <c r="AF577">
        <v>0</v>
      </c>
      <c r="AG577">
        <v>19174.63</v>
      </c>
      <c r="AH577">
        <v>19174.63</v>
      </c>
      <c r="AI577" t="s">
        <v>83</v>
      </c>
    </row>
    <row r="578" spans="1:35" hidden="1" x14ac:dyDescent="0.25">
      <c r="A578">
        <v>8</v>
      </c>
      <c r="B578">
        <v>801</v>
      </c>
      <c r="C578">
        <v>10</v>
      </c>
      <c r="D578">
        <v>301</v>
      </c>
      <c r="E578">
        <v>6</v>
      </c>
      <c r="F578">
        <v>2092</v>
      </c>
      <c r="G578" t="s">
        <v>1206</v>
      </c>
      <c r="H578">
        <v>1000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500</v>
      </c>
      <c r="Y578" t="s">
        <v>79</v>
      </c>
      <c r="Z578" s="7">
        <v>44927</v>
      </c>
      <c r="AA578" s="7">
        <v>44985</v>
      </c>
      <c r="AB578" s="7">
        <v>45012</v>
      </c>
      <c r="AC578">
        <v>1000</v>
      </c>
      <c r="AD578">
        <v>0</v>
      </c>
      <c r="AE578">
        <v>1000</v>
      </c>
      <c r="AF578">
        <v>0</v>
      </c>
      <c r="AG578">
        <v>0</v>
      </c>
      <c r="AH578">
        <v>0</v>
      </c>
      <c r="AI578" t="s">
        <v>83</v>
      </c>
    </row>
    <row r="579" spans="1:35" hidden="1" x14ac:dyDescent="0.25">
      <c r="A579">
        <v>8</v>
      </c>
      <c r="B579">
        <v>801</v>
      </c>
      <c r="C579">
        <v>10</v>
      </c>
      <c r="D579">
        <v>301</v>
      </c>
      <c r="E579">
        <v>6</v>
      </c>
      <c r="F579">
        <v>2092</v>
      </c>
      <c r="G579" t="s">
        <v>1207</v>
      </c>
      <c r="H579">
        <v>500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500</v>
      </c>
      <c r="Y579" t="s">
        <v>79</v>
      </c>
      <c r="Z579" s="7">
        <v>44927</v>
      </c>
      <c r="AA579" s="7">
        <v>44985</v>
      </c>
      <c r="AB579" s="7">
        <v>45012</v>
      </c>
      <c r="AC579">
        <v>500</v>
      </c>
      <c r="AD579">
        <v>0</v>
      </c>
      <c r="AE579">
        <v>500</v>
      </c>
      <c r="AF579">
        <v>0</v>
      </c>
      <c r="AG579">
        <v>0</v>
      </c>
      <c r="AH579">
        <v>0</v>
      </c>
      <c r="AI579" t="s">
        <v>83</v>
      </c>
    </row>
    <row r="580" spans="1:35" hidden="1" x14ac:dyDescent="0.25">
      <c r="A580">
        <v>8</v>
      </c>
      <c r="B580">
        <v>801</v>
      </c>
      <c r="C580">
        <v>10</v>
      </c>
      <c r="D580">
        <v>301</v>
      </c>
      <c r="E580">
        <v>6</v>
      </c>
      <c r="F580">
        <v>2092</v>
      </c>
      <c r="G580" t="s">
        <v>1208</v>
      </c>
      <c r="H580">
        <v>64000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16438.75</v>
      </c>
      <c r="O580">
        <v>10171.379999999999</v>
      </c>
      <c r="P580">
        <v>10171.379999999999</v>
      </c>
      <c r="Q580">
        <v>0</v>
      </c>
      <c r="R580">
        <v>0</v>
      </c>
      <c r="S580">
        <v>64000</v>
      </c>
      <c r="T580">
        <v>0</v>
      </c>
      <c r="U580">
        <v>0</v>
      </c>
      <c r="V580">
        <v>0</v>
      </c>
      <c r="W580">
        <v>0</v>
      </c>
      <c r="X580">
        <v>500</v>
      </c>
      <c r="Y580" t="s">
        <v>79</v>
      </c>
      <c r="Z580" s="7">
        <v>44927</v>
      </c>
      <c r="AA580" s="7">
        <v>44985</v>
      </c>
      <c r="AB580" s="7">
        <v>45012</v>
      </c>
      <c r="AC580">
        <v>64000</v>
      </c>
      <c r="AD580">
        <v>0</v>
      </c>
      <c r="AE580">
        <v>47561.25</v>
      </c>
      <c r="AF580">
        <v>6267.37</v>
      </c>
      <c r="AG580">
        <v>6267.37</v>
      </c>
      <c r="AH580">
        <v>0</v>
      </c>
      <c r="AI580" t="s">
        <v>83</v>
      </c>
    </row>
    <row r="581" spans="1:35" hidden="1" x14ac:dyDescent="0.25">
      <c r="A581">
        <v>8</v>
      </c>
      <c r="B581">
        <v>801</v>
      </c>
      <c r="C581">
        <v>10</v>
      </c>
      <c r="D581">
        <v>301</v>
      </c>
      <c r="E581">
        <v>6</v>
      </c>
      <c r="F581">
        <v>2092</v>
      </c>
      <c r="G581" t="s">
        <v>1208</v>
      </c>
      <c r="H581">
        <v>84400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600</v>
      </c>
      <c r="Y581" t="s">
        <v>79</v>
      </c>
      <c r="Z581" s="7">
        <v>44927</v>
      </c>
      <c r="AA581" s="7">
        <v>44985</v>
      </c>
      <c r="AB581" s="7">
        <v>45012</v>
      </c>
      <c r="AC581">
        <v>84400</v>
      </c>
      <c r="AD581">
        <v>0</v>
      </c>
      <c r="AE581">
        <v>84400</v>
      </c>
      <c r="AF581">
        <v>0</v>
      </c>
      <c r="AG581">
        <v>0</v>
      </c>
      <c r="AH581">
        <v>0</v>
      </c>
      <c r="AI581" t="s">
        <v>83</v>
      </c>
    </row>
    <row r="582" spans="1:35" hidden="1" x14ac:dyDescent="0.25">
      <c r="A582">
        <v>8</v>
      </c>
      <c r="B582">
        <v>801</v>
      </c>
      <c r="C582">
        <v>10</v>
      </c>
      <c r="D582">
        <v>301</v>
      </c>
      <c r="E582">
        <v>6</v>
      </c>
      <c r="F582">
        <v>2092</v>
      </c>
      <c r="G582" t="s">
        <v>1208</v>
      </c>
      <c r="H582">
        <v>15000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621</v>
      </c>
      <c r="Y582" t="s">
        <v>79</v>
      </c>
      <c r="Z582" s="7">
        <v>44927</v>
      </c>
      <c r="AA582" s="7">
        <v>44985</v>
      </c>
      <c r="AB582" s="7">
        <v>45012</v>
      </c>
      <c r="AC582">
        <v>15000</v>
      </c>
      <c r="AD582">
        <v>0</v>
      </c>
      <c r="AE582">
        <v>15000</v>
      </c>
      <c r="AF582">
        <v>0</v>
      </c>
      <c r="AG582">
        <v>0</v>
      </c>
      <c r="AH582">
        <v>0</v>
      </c>
      <c r="AI582" t="s">
        <v>83</v>
      </c>
    </row>
    <row r="583" spans="1:35" hidden="1" x14ac:dyDescent="0.25">
      <c r="A583">
        <v>8</v>
      </c>
      <c r="B583">
        <v>801</v>
      </c>
      <c r="C583">
        <v>10</v>
      </c>
      <c r="D583">
        <v>301</v>
      </c>
      <c r="E583">
        <v>6</v>
      </c>
      <c r="F583">
        <v>2092</v>
      </c>
      <c r="G583" t="s">
        <v>1209</v>
      </c>
      <c r="H583">
        <v>500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500</v>
      </c>
      <c r="Y583" t="s">
        <v>79</v>
      </c>
      <c r="Z583" s="7">
        <v>44927</v>
      </c>
      <c r="AA583" s="7">
        <v>44985</v>
      </c>
      <c r="AB583" s="7">
        <v>45012</v>
      </c>
      <c r="AC583">
        <v>500</v>
      </c>
      <c r="AD583">
        <v>0</v>
      </c>
      <c r="AE583">
        <v>500</v>
      </c>
      <c r="AF583">
        <v>0</v>
      </c>
      <c r="AG583">
        <v>0</v>
      </c>
      <c r="AH583">
        <v>0</v>
      </c>
      <c r="AI583" t="s">
        <v>83</v>
      </c>
    </row>
    <row r="584" spans="1:35" hidden="1" x14ac:dyDescent="0.25">
      <c r="A584">
        <v>8</v>
      </c>
      <c r="B584">
        <v>801</v>
      </c>
      <c r="C584">
        <v>10</v>
      </c>
      <c r="D584">
        <v>301</v>
      </c>
      <c r="E584">
        <v>6</v>
      </c>
      <c r="F584">
        <v>2092</v>
      </c>
      <c r="G584" t="s">
        <v>1210</v>
      </c>
      <c r="H584">
        <v>268000</v>
      </c>
      <c r="I584">
        <v>0</v>
      </c>
      <c r="J584">
        <v>150</v>
      </c>
      <c r="K584">
        <v>0</v>
      </c>
      <c r="L584">
        <v>0</v>
      </c>
      <c r="M584">
        <v>0</v>
      </c>
      <c r="N584">
        <v>268123.09999999998</v>
      </c>
      <c r="O584">
        <v>54434.44</v>
      </c>
      <c r="P584">
        <v>53814.44</v>
      </c>
      <c r="Q584">
        <v>0</v>
      </c>
      <c r="R584">
        <v>0</v>
      </c>
      <c r="S584">
        <v>536000</v>
      </c>
      <c r="T584">
        <v>0</v>
      </c>
      <c r="U584">
        <v>0</v>
      </c>
      <c r="V584">
        <v>0</v>
      </c>
      <c r="W584">
        <v>0</v>
      </c>
      <c r="X584">
        <v>500</v>
      </c>
      <c r="Y584" t="s">
        <v>79</v>
      </c>
      <c r="Z584" s="7">
        <v>44927</v>
      </c>
      <c r="AA584" s="7">
        <v>44985</v>
      </c>
      <c r="AB584" s="7">
        <v>45012</v>
      </c>
      <c r="AC584">
        <v>268150</v>
      </c>
      <c r="AD584">
        <v>150</v>
      </c>
      <c r="AE584">
        <v>26.9</v>
      </c>
      <c r="AF584">
        <v>213688.66</v>
      </c>
      <c r="AG584">
        <v>214308.66</v>
      </c>
      <c r="AH584">
        <v>620</v>
      </c>
      <c r="AI584" t="s">
        <v>83</v>
      </c>
    </row>
    <row r="585" spans="1:35" hidden="1" x14ac:dyDescent="0.25">
      <c r="A585">
        <v>8</v>
      </c>
      <c r="B585">
        <v>801</v>
      </c>
      <c r="C585">
        <v>10</v>
      </c>
      <c r="D585">
        <v>301</v>
      </c>
      <c r="E585">
        <v>6</v>
      </c>
      <c r="F585">
        <v>2092</v>
      </c>
      <c r="G585" t="s">
        <v>1210</v>
      </c>
      <c r="H585">
        <v>124542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600</v>
      </c>
      <c r="Y585" t="s">
        <v>79</v>
      </c>
      <c r="Z585" s="7">
        <v>44927</v>
      </c>
      <c r="AA585" s="7">
        <v>44985</v>
      </c>
      <c r="AB585" s="7">
        <v>45012</v>
      </c>
      <c r="AC585">
        <v>124542</v>
      </c>
      <c r="AD585">
        <v>0</v>
      </c>
      <c r="AE585">
        <v>124542</v>
      </c>
      <c r="AF585">
        <v>0</v>
      </c>
      <c r="AG585">
        <v>0</v>
      </c>
      <c r="AH585">
        <v>0</v>
      </c>
      <c r="AI585" t="s">
        <v>83</v>
      </c>
    </row>
    <row r="586" spans="1:35" hidden="1" x14ac:dyDescent="0.25">
      <c r="A586">
        <v>8</v>
      </c>
      <c r="B586">
        <v>801</v>
      </c>
      <c r="C586">
        <v>10</v>
      </c>
      <c r="D586">
        <v>301</v>
      </c>
      <c r="E586">
        <v>6</v>
      </c>
      <c r="F586">
        <v>2092</v>
      </c>
      <c r="G586" t="s">
        <v>1210</v>
      </c>
      <c r="H586">
        <v>15000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621</v>
      </c>
      <c r="Y586" t="s">
        <v>79</v>
      </c>
      <c r="Z586" s="7">
        <v>44927</v>
      </c>
      <c r="AA586" s="7">
        <v>44985</v>
      </c>
      <c r="AB586" s="7">
        <v>45012</v>
      </c>
      <c r="AC586">
        <v>15000</v>
      </c>
      <c r="AD586">
        <v>0</v>
      </c>
      <c r="AE586">
        <v>15000</v>
      </c>
      <c r="AF586">
        <v>0</v>
      </c>
      <c r="AG586">
        <v>0</v>
      </c>
      <c r="AH586">
        <v>0</v>
      </c>
      <c r="AI586" t="s">
        <v>83</v>
      </c>
    </row>
    <row r="587" spans="1:35" hidden="1" x14ac:dyDescent="0.25">
      <c r="A587">
        <v>8</v>
      </c>
      <c r="B587">
        <v>801</v>
      </c>
      <c r="C587">
        <v>10</v>
      </c>
      <c r="D587">
        <v>301</v>
      </c>
      <c r="E587">
        <v>6</v>
      </c>
      <c r="F587">
        <v>2092</v>
      </c>
      <c r="G587" t="s">
        <v>1211</v>
      </c>
      <c r="H587">
        <v>16000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6315.29</v>
      </c>
      <c r="O587">
        <v>1461</v>
      </c>
      <c r="P587">
        <v>1461</v>
      </c>
      <c r="Q587">
        <v>0</v>
      </c>
      <c r="R587">
        <v>0</v>
      </c>
      <c r="S587">
        <v>16000</v>
      </c>
      <c r="T587">
        <v>0</v>
      </c>
      <c r="U587">
        <v>0</v>
      </c>
      <c r="V587">
        <v>0</v>
      </c>
      <c r="W587">
        <v>0</v>
      </c>
      <c r="X587">
        <v>500</v>
      </c>
      <c r="Y587" t="s">
        <v>79</v>
      </c>
      <c r="Z587" s="7">
        <v>44927</v>
      </c>
      <c r="AA587" s="7">
        <v>44985</v>
      </c>
      <c r="AB587" s="7">
        <v>45012</v>
      </c>
      <c r="AC587">
        <v>16000</v>
      </c>
      <c r="AD587">
        <v>0</v>
      </c>
      <c r="AE587">
        <v>9684.7099999999991</v>
      </c>
      <c r="AF587">
        <v>4854.29</v>
      </c>
      <c r="AG587">
        <v>4854.29</v>
      </c>
      <c r="AH587">
        <v>0</v>
      </c>
      <c r="AI587" t="s">
        <v>83</v>
      </c>
    </row>
    <row r="588" spans="1:35" hidden="1" x14ac:dyDescent="0.25">
      <c r="A588">
        <v>8</v>
      </c>
      <c r="B588">
        <v>801</v>
      </c>
      <c r="C588">
        <v>10</v>
      </c>
      <c r="D588">
        <v>301</v>
      </c>
      <c r="E588">
        <v>6</v>
      </c>
      <c r="F588">
        <v>2092</v>
      </c>
      <c r="G588" t="s">
        <v>1212</v>
      </c>
      <c r="H588">
        <v>60000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11209.54</v>
      </c>
      <c r="O588">
        <v>11209.54</v>
      </c>
      <c r="P588">
        <v>5950.43</v>
      </c>
      <c r="Q588">
        <v>0</v>
      </c>
      <c r="R588">
        <v>0</v>
      </c>
      <c r="S588">
        <v>60000</v>
      </c>
      <c r="T588">
        <v>0</v>
      </c>
      <c r="U588">
        <v>0</v>
      </c>
      <c r="V588">
        <v>0</v>
      </c>
      <c r="W588">
        <v>0</v>
      </c>
      <c r="X588">
        <v>500</v>
      </c>
      <c r="Y588" t="s">
        <v>79</v>
      </c>
      <c r="Z588" s="7">
        <v>44927</v>
      </c>
      <c r="AA588" s="7">
        <v>44985</v>
      </c>
      <c r="AB588" s="7">
        <v>45012</v>
      </c>
      <c r="AC588">
        <v>60000</v>
      </c>
      <c r="AD588">
        <v>0</v>
      </c>
      <c r="AE588">
        <v>48790.46</v>
      </c>
      <c r="AF588">
        <v>0</v>
      </c>
      <c r="AG588">
        <v>5259.11</v>
      </c>
      <c r="AH588">
        <v>5259.11</v>
      </c>
      <c r="AI588" t="s">
        <v>83</v>
      </c>
    </row>
    <row r="589" spans="1:35" hidden="1" x14ac:dyDescent="0.25">
      <c r="A589">
        <v>8</v>
      </c>
      <c r="B589">
        <v>801</v>
      </c>
      <c r="C589">
        <v>10</v>
      </c>
      <c r="D589">
        <v>301</v>
      </c>
      <c r="E589">
        <v>6</v>
      </c>
      <c r="F589">
        <v>2092</v>
      </c>
      <c r="G589" t="s">
        <v>1219</v>
      </c>
      <c r="H589">
        <v>0</v>
      </c>
      <c r="I589">
        <v>0</v>
      </c>
      <c r="J589">
        <v>0</v>
      </c>
      <c r="K589">
        <v>3000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500</v>
      </c>
      <c r="Y589" t="s">
        <v>79</v>
      </c>
      <c r="Z589" s="7">
        <v>44927</v>
      </c>
      <c r="AA589" s="7">
        <v>44985</v>
      </c>
      <c r="AB589" s="7">
        <v>45012</v>
      </c>
      <c r="AC589">
        <v>3000</v>
      </c>
      <c r="AD589">
        <v>3000</v>
      </c>
      <c r="AE589">
        <v>3000</v>
      </c>
      <c r="AF589">
        <v>0</v>
      </c>
      <c r="AG589">
        <v>0</v>
      </c>
      <c r="AH589">
        <v>0</v>
      </c>
      <c r="AI589" t="s">
        <v>83</v>
      </c>
    </row>
    <row r="590" spans="1:35" hidden="1" x14ac:dyDescent="0.25">
      <c r="A590">
        <v>8</v>
      </c>
      <c r="B590">
        <v>801</v>
      </c>
      <c r="C590">
        <v>10</v>
      </c>
      <c r="D590">
        <v>301</v>
      </c>
      <c r="E590">
        <v>6</v>
      </c>
      <c r="F590">
        <v>2092</v>
      </c>
      <c r="G590" t="s">
        <v>1213</v>
      </c>
      <c r="H590">
        <v>500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500</v>
      </c>
      <c r="Y590" t="s">
        <v>79</v>
      </c>
      <c r="Z590" s="7">
        <v>44927</v>
      </c>
      <c r="AA590" s="7">
        <v>44985</v>
      </c>
      <c r="AB590" s="7">
        <v>45012</v>
      </c>
      <c r="AC590">
        <v>500</v>
      </c>
      <c r="AD590">
        <v>0</v>
      </c>
      <c r="AE590">
        <v>500</v>
      </c>
      <c r="AF590">
        <v>0</v>
      </c>
      <c r="AG590">
        <v>0</v>
      </c>
      <c r="AH590">
        <v>0</v>
      </c>
      <c r="AI590" t="s">
        <v>83</v>
      </c>
    </row>
    <row r="591" spans="1:35" hidden="1" x14ac:dyDescent="0.25">
      <c r="A591">
        <v>8</v>
      </c>
      <c r="B591">
        <v>801</v>
      </c>
      <c r="C591">
        <v>10</v>
      </c>
      <c r="D591">
        <v>301</v>
      </c>
      <c r="E591">
        <v>6</v>
      </c>
      <c r="F591">
        <v>2092</v>
      </c>
      <c r="G591" t="s">
        <v>1214</v>
      </c>
      <c r="H591">
        <v>500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500</v>
      </c>
      <c r="Y591" t="s">
        <v>79</v>
      </c>
      <c r="Z591" s="7">
        <v>44927</v>
      </c>
      <c r="AA591" s="7">
        <v>44985</v>
      </c>
      <c r="AB591" s="7">
        <v>45012</v>
      </c>
      <c r="AC591">
        <v>500</v>
      </c>
      <c r="AD591">
        <v>0</v>
      </c>
      <c r="AE591">
        <v>500</v>
      </c>
      <c r="AF591">
        <v>0</v>
      </c>
      <c r="AG591">
        <v>0</v>
      </c>
      <c r="AH591">
        <v>0</v>
      </c>
      <c r="AI591" t="s">
        <v>83</v>
      </c>
    </row>
    <row r="592" spans="1:35" hidden="1" x14ac:dyDescent="0.25">
      <c r="A592">
        <v>8</v>
      </c>
      <c r="B592">
        <v>801</v>
      </c>
      <c r="C592">
        <v>10</v>
      </c>
      <c r="D592">
        <v>301</v>
      </c>
      <c r="E592">
        <v>6</v>
      </c>
      <c r="F592">
        <v>2092</v>
      </c>
      <c r="G592" t="s">
        <v>1215</v>
      </c>
      <c r="H592">
        <v>1000</v>
      </c>
      <c r="I592">
        <v>0</v>
      </c>
      <c r="J592">
        <v>11000</v>
      </c>
      <c r="K592">
        <v>0</v>
      </c>
      <c r="L592">
        <v>0</v>
      </c>
      <c r="M592">
        <v>0</v>
      </c>
      <c r="N592">
        <v>185</v>
      </c>
      <c r="O592">
        <v>0</v>
      </c>
      <c r="P592">
        <v>0</v>
      </c>
      <c r="Q592">
        <v>0</v>
      </c>
      <c r="R592">
        <v>0</v>
      </c>
      <c r="S592">
        <v>2000</v>
      </c>
      <c r="T592">
        <v>0</v>
      </c>
      <c r="U592">
        <v>0</v>
      </c>
      <c r="V592">
        <v>0</v>
      </c>
      <c r="W592">
        <v>0</v>
      </c>
      <c r="X592">
        <v>500</v>
      </c>
      <c r="Y592" t="s">
        <v>79</v>
      </c>
      <c r="Z592" s="7">
        <v>44927</v>
      </c>
      <c r="AA592" s="7">
        <v>44985</v>
      </c>
      <c r="AB592" s="7">
        <v>45012</v>
      </c>
      <c r="AC592">
        <v>12000</v>
      </c>
      <c r="AD592">
        <v>11000</v>
      </c>
      <c r="AE592">
        <v>11815</v>
      </c>
      <c r="AF592">
        <v>185</v>
      </c>
      <c r="AG592">
        <v>185</v>
      </c>
      <c r="AH592">
        <v>0</v>
      </c>
      <c r="AI592" t="s">
        <v>83</v>
      </c>
    </row>
    <row r="593" spans="1:35" hidden="1" x14ac:dyDescent="0.25">
      <c r="A593">
        <v>8</v>
      </c>
      <c r="B593">
        <v>801</v>
      </c>
      <c r="C593">
        <v>10</v>
      </c>
      <c r="D593">
        <v>301</v>
      </c>
      <c r="E593">
        <v>6</v>
      </c>
      <c r="F593">
        <v>2092</v>
      </c>
      <c r="G593" t="s">
        <v>1215</v>
      </c>
      <c r="H593">
        <v>0</v>
      </c>
      <c r="I593">
        <v>0</v>
      </c>
      <c r="J593">
        <v>54614.720000000001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601</v>
      </c>
      <c r="Y593" t="s">
        <v>79</v>
      </c>
      <c r="Z593" s="7">
        <v>44927</v>
      </c>
      <c r="AA593" s="7">
        <v>44985</v>
      </c>
      <c r="AB593" s="7">
        <v>45012</v>
      </c>
      <c r="AC593">
        <v>54614.720000000001</v>
      </c>
      <c r="AD593">
        <v>54614.720000000001</v>
      </c>
      <c r="AE593">
        <v>54614.720000000001</v>
      </c>
      <c r="AF593">
        <v>0</v>
      </c>
      <c r="AG593">
        <v>0</v>
      </c>
      <c r="AH593">
        <v>0</v>
      </c>
      <c r="AI593" t="s">
        <v>83</v>
      </c>
    </row>
    <row r="594" spans="1:35" hidden="1" x14ac:dyDescent="0.25">
      <c r="A594">
        <v>8</v>
      </c>
      <c r="B594">
        <v>801</v>
      </c>
      <c r="C594">
        <v>10</v>
      </c>
      <c r="D594">
        <v>301</v>
      </c>
      <c r="E594">
        <v>6</v>
      </c>
      <c r="F594">
        <v>2092</v>
      </c>
      <c r="G594" t="s">
        <v>1215</v>
      </c>
      <c r="H594">
        <v>18000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621</v>
      </c>
      <c r="Y594" t="s">
        <v>79</v>
      </c>
      <c r="Z594" s="7">
        <v>44927</v>
      </c>
      <c r="AA594" s="7">
        <v>44985</v>
      </c>
      <c r="AB594" s="7">
        <v>45012</v>
      </c>
      <c r="AC594">
        <v>18000</v>
      </c>
      <c r="AD594">
        <v>0</v>
      </c>
      <c r="AE594">
        <v>18000</v>
      </c>
      <c r="AF594">
        <v>0</v>
      </c>
      <c r="AG594">
        <v>0</v>
      </c>
      <c r="AH594">
        <v>0</v>
      </c>
      <c r="AI594" t="s">
        <v>83</v>
      </c>
    </row>
    <row r="595" spans="1:35" hidden="1" x14ac:dyDescent="0.25">
      <c r="A595">
        <v>8</v>
      </c>
      <c r="B595">
        <v>801</v>
      </c>
      <c r="C595">
        <v>10</v>
      </c>
      <c r="D595">
        <v>301</v>
      </c>
      <c r="E595">
        <v>6</v>
      </c>
      <c r="F595">
        <v>2093</v>
      </c>
      <c r="G595" t="s">
        <v>1208</v>
      </c>
      <c r="H595">
        <v>3000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500</v>
      </c>
      <c r="Y595" t="s">
        <v>79</v>
      </c>
      <c r="Z595" s="7">
        <v>44927</v>
      </c>
      <c r="AA595" s="7">
        <v>44985</v>
      </c>
      <c r="AB595" s="7">
        <v>45012</v>
      </c>
      <c r="AC595">
        <v>3000</v>
      </c>
      <c r="AD595">
        <v>0</v>
      </c>
      <c r="AE595">
        <v>3000</v>
      </c>
      <c r="AF595">
        <v>0</v>
      </c>
      <c r="AG595">
        <v>0</v>
      </c>
      <c r="AH595">
        <v>0</v>
      </c>
      <c r="AI595" t="s">
        <v>83</v>
      </c>
    </row>
    <row r="596" spans="1:35" hidden="1" x14ac:dyDescent="0.25">
      <c r="A596">
        <v>8</v>
      </c>
      <c r="B596">
        <v>801</v>
      </c>
      <c r="C596">
        <v>10</v>
      </c>
      <c r="D596">
        <v>301</v>
      </c>
      <c r="E596">
        <v>6</v>
      </c>
      <c r="F596">
        <v>2093</v>
      </c>
      <c r="G596" t="s">
        <v>1221</v>
      </c>
      <c r="H596">
        <v>1800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500</v>
      </c>
      <c r="Y596" t="s">
        <v>79</v>
      </c>
      <c r="Z596" s="7">
        <v>44927</v>
      </c>
      <c r="AA596" s="7">
        <v>44985</v>
      </c>
      <c r="AB596" s="7">
        <v>45012</v>
      </c>
      <c r="AC596">
        <v>1800</v>
      </c>
      <c r="AD596">
        <v>0</v>
      </c>
      <c r="AE596">
        <v>1800</v>
      </c>
      <c r="AF596">
        <v>0</v>
      </c>
      <c r="AG596">
        <v>0</v>
      </c>
      <c r="AH596">
        <v>0</v>
      </c>
      <c r="AI596" t="s">
        <v>83</v>
      </c>
    </row>
    <row r="597" spans="1:35" hidden="1" x14ac:dyDescent="0.25">
      <c r="A597">
        <v>8</v>
      </c>
      <c r="B597">
        <v>801</v>
      </c>
      <c r="C597">
        <v>10</v>
      </c>
      <c r="D597">
        <v>301</v>
      </c>
      <c r="E597">
        <v>6</v>
      </c>
      <c r="F597">
        <v>2093</v>
      </c>
      <c r="G597" t="s">
        <v>1210</v>
      </c>
      <c r="H597">
        <v>22000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15335.5</v>
      </c>
      <c r="O597">
        <v>15335.5</v>
      </c>
      <c r="P597">
        <v>15335.5</v>
      </c>
      <c r="Q597">
        <v>0</v>
      </c>
      <c r="R597">
        <v>0</v>
      </c>
      <c r="S597">
        <v>22000</v>
      </c>
      <c r="T597">
        <v>0</v>
      </c>
      <c r="U597">
        <v>0</v>
      </c>
      <c r="V597">
        <v>0</v>
      </c>
      <c r="W597">
        <v>0</v>
      </c>
      <c r="X597">
        <v>500</v>
      </c>
      <c r="Y597" t="s">
        <v>79</v>
      </c>
      <c r="Z597" s="7">
        <v>44927</v>
      </c>
      <c r="AA597" s="7">
        <v>44985</v>
      </c>
      <c r="AB597" s="7">
        <v>45012</v>
      </c>
      <c r="AC597">
        <v>22000</v>
      </c>
      <c r="AD597">
        <v>0</v>
      </c>
      <c r="AE597">
        <v>6664.5</v>
      </c>
      <c r="AF597">
        <v>0</v>
      </c>
      <c r="AG597">
        <v>0</v>
      </c>
      <c r="AH597">
        <v>0</v>
      </c>
      <c r="AI597" t="s">
        <v>83</v>
      </c>
    </row>
    <row r="598" spans="1:35" hidden="1" x14ac:dyDescent="0.25">
      <c r="A598">
        <v>8</v>
      </c>
      <c r="B598">
        <v>801</v>
      </c>
      <c r="C598">
        <v>10</v>
      </c>
      <c r="D598">
        <v>301</v>
      </c>
      <c r="E598">
        <v>6</v>
      </c>
      <c r="F598">
        <v>2093</v>
      </c>
      <c r="G598" t="s">
        <v>1210</v>
      </c>
      <c r="H598">
        <v>50000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600</v>
      </c>
      <c r="Y598" t="s">
        <v>79</v>
      </c>
      <c r="Z598" s="7">
        <v>44927</v>
      </c>
      <c r="AA598" s="7">
        <v>44985</v>
      </c>
      <c r="AB598" s="7">
        <v>45012</v>
      </c>
      <c r="AC598">
        <v>50000</v>
      </c>
      <c r="AD598">
        <v>0</v>
      </c>
      <c r="AE598">
        <v>50000</v>
      </c>
      <c r="AF598">
        <v>0</v>
      </c>
      <c r="AG598">
        <v>0</v>
      </c>
      <c r="AH598">
        <v>0</v>
      </c>
      <c r="AI598" t="s">
        <v>83</v>
      </c>
    </row>
    <row r="599" spans="1:35" hidden="1" x14ac:dyDescent="0.25">
      <c r="A599">
        <v>8</v>
      </c>
      <c r="B599">
        <v>801</v>
      </c>
      <c r="C599">
        <v>10</v>
      </c>
      <c r="D599">
        <v>301</v>
      </c>
      <c r="E599">
        <v>6</v>
      </c>
      <c r="F599">
        <v>2105</v>
      </c>
      <c r="G599" t="s">
        <v>1200</v>
      </c>
      <c r="H599">
        <v>1000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500</v>
      </c>
      <c r="Y599" t="s">
        <v>79</v>
      </c>
      <c r="Z599" s="7">
        <v>44927</v>
      </c>
      <c r="AA599" s="7">
        <v>44985</v>
      </c>
      <c r="AB599" s="7">
        <v>45012</v>
      </c>
      <c r="AC599">
        <v>1000</v>
      </c>
      <c r="AD599">
        <v>0</v>
      </c>
      <c r="AE599">
        <v>1000</v>
      </c>
      <c r="AF599">
        <v>0</v>
      </c>
      <c r="AG599">
        <v>0</v>
      </c>
      <c r="AH599">
        <v>0</v>
      </c>
      <c r="AI599" t="s">
        <v>83</v>
      </c>
    </row>
    <row r="600" spans="1:35" hidden="1" x14ac:dyDescent="0.25">
      <c r="A600">
        <v>8</v>
      </c>
      <c r="B600">
        <v>801</v>
      </c>
      <c r="C600">
        <v>10</v>
      </c>
      <c r="D600">
        <v>301</v>
      </c>
      <c r="E600">
        <v>6</v>
      </c>
      <c r="F600">
        <v>2105</v>
      </c>
      <c r="G600" t="s">
        <v>1201</v>
      </c>
      <c r="H600">
        <v>265000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45334.34</v>
      </c>
      <c r="O600">
        <v>45334.34</v>
      </c>
      <c r="P600">
        <v>45334.34</v>
      </c>
      <c r="Q600">
        <v>0</v>
      </c>
      <c r="R600">
        <v>0</v>
      </c>
      <c r="S600">
        <v>265000</v>
      </c>
      <c r="T600">
        <v>0</v>
      </c>
      <c r="U600">
        <v>0</v>
      </c>
      <c r="V600">
        <v>0</v>
      </c>
      <c r="W600">
        <v>0</v>
      </c>
      <c r="X600">
        <v>500</v>
      </c>
      <c r="Y600" t="s">
        <v>79</v>
      </c>
      <c r="Z600" s="7">
        <v>44927</v>
      </c>
      <c r="AA600" s="7">
        <v>44985</v>
      </c>
      <c r="AB600" s="7">
        <v>45012</v>
      </c>
      <c r="AC600">
        <v>265000</v>
      </c>
      <c r="AD600">
        <v>0</v>
      </c>
      <c r="AE600">
        <v>219665.66</v>
      </c>
      <c r="AF600">
        <v>0</v>
      </c>
      <c r="AG600">
        <v>0</v>
      </c>
      <c r="AH600">
        <v>0</v>
      </c>
      <c r="AI600" t="s">
        <v>83</v>
      </c>
    </row>
    <row r="601" spans="1:35" hidden="1" x14ac:dyDescent="0.25">
      <c r="A601">
        <v>8</v>
      </c>
      <c r="B601">
        <v>801</v>
      </c>
      <c r="C601">
        <v>10</v>
      </c>
      <c r="D601">
        <v>301</v>
      </c>
      <c r="E601">
        <v>6</v>
      </c>
      <c r="F601">
        <v>2105</v>
      </c>
      <c r="G601" t="s">
        <v>1203</v>
      </c>
      <c r="H601">
        <v>86000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15801.29</v>
      </c>
      <c r="O601">
        <v>15801.29</v>
      </c>
      <c r="P601">
        <v>15801.29</v>
      </c>
      <c r="Q601">
        <v>0</v>
      </c>
      <c r="R601">
        <v>0</v>
      </c>
      <c r="S601">
        <v>86000</v>
      </c>
      <c r="T601">
        <v>0</v>
      </c>
      <c r="U601">
        <v>0</v>
      </c>
      <c r="V601">
        <v>0</v>
      </c>
      <c r="W601">
        <v>0</v>
      </c>
      <c r="X601">
        <v>500</v>
      </c>
      <c r="Y601" t="s">
        <v>79</v>
      </c>
      <c r="Z601" s="7">
        <v>44927</v>
      </c>
      <c r="AA601" s="7">
        <v>44985</v>
      </c>
      <c r="AB601" s="7">
        <v>45012</v>
      </c>
      <c r="AC601">
        <v>86000</v>
      </c>
      <c r="AD601">
        <v>0</v>
      </c>
      <c r="AE601">
        <v>70198.710000000006</v>
      </c>
      <c r="AF601">
        <v>0</v>
      </c>
      <c r="AG601">
        <v>0</v>
      </c>
      <c r="AH601">
        <v>0</v>
      </c>
      <c r="AI601" t="s">
        <v>83</v>
      </c>
    </row>
    <row r="602" spans="1:35" hidden="1" x14ac:dyDescent="0.25">
      <c r="A602">
        <v>8</v>
      </c>
      <c r="B602">
        <v>801</v>
      </c>
      <c r="C602">
        <v>10</v>
      </c>
      <c r="D602">
        <v>301</v>
      </c>
      <c r="E602">
        <v>6</v>
      </c>
      <c r="F602">
        <v>2105</v>
      </c>
      <c r="G602" t="s">
        <v>1204</v>
      </c>
      <c r="H602">
        <v>1000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500</v>
      </c>
      <c r="Y602" t="s">
        <v>79</v>
      </c>
      <c r="Z602" s="7">
        <v>44927</v>
      </c>
      <c r="AA602" s="7">
        <v>44985</v>
      </c>
      <c r="AB602" s="7">
        <v>45012</v>
      </c>
      <c r="AC602">
        <v>1000</v>
      </c>
      <c r="AD602">
        <v>0</v>
      </c>
      <c r="AE602">
        <v>1000</v>
      </c>
      <c r="AF602">
        <v>0</v>
      </c>
      <c r="AG602">
        <v>0</v>
      </c>
      <c r="AH602">
        <v>0</v>
      </c>
      <c r="AI602" t="s">
        <v>83</v>
      </c>
    </row>
    <row r="603" spans="1:35" hidden="1" x14ac:dyDescent="0.25">
      <c r="A603">
        <v>8</v>
      </c>
      <c r="B603">
        <v>801</v>
      </c>
      <c r="C603">
        <v>10</v>
      </c>
      <c r="D603">
        <v>301</v>
      </c>
      <c r="E603">
        <v>6</v>
      </c>
      <c r="F603">
        <v>2105</v>
      </c>
      <c r="G603" t="s">
        <v>1205</v>
      </c>
      <c r="H603">
        <v>70000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15907.71</v>
      </c>
      <c r="O603">
        <v>15907.71</v>
      </c>
      <c r="P603">
        <v>7952.93</v>
      </c>
      <c r="Q603">
        <v>0</v>
      </c>
      <c r="R603">
        <v>0</v>
      </c>
      <c r="S603">
        <v>70000</v>
      </c>
      <c r="T603">
        <v>0</v>
      </c>
      <c r="U603">
        <v>0</v>
      </c>
      <c r="V603">
        <v>0</v>
      </c>
      <c r="W603">
        <v>0</v>
      </c>
      <c r="X603">
        <v>500</v>
      </c>
      <c r="Y603" t="s">
        <v>79</v>
      </c>
      <c r="Z603" s="7">
        <v>44927</v>
      </c>
      <c r="AA603" s="7">
        <v>44985</v>
      </c>
      <c r="AB603" s="7">
        <v>45012</v>
      </c>
      <c r="AC603">
        <v>70000</v>
      </c>
      <c r="AD603">
        <v>0</v>
      </c>
      <c r="AE603">
        <v>54092.29</v>
      </c>
      <c r="AF603">
        <v>0</v>
      </c>
      <c r="AG603">
        <v>7954.78</v>
      </c>
      <c r="AH603">
        <v>7954.78</v>
      </c>
      <c r="AI603" t="s">
        <v>83</v>
      </c>
    </row>
    <row r="604" spans="1:35" hidden="1" x14ac:dyDescent="0.25">
      <c r="A604">
        <v>8</v>
      </c>
      <c r="B604">
        <v>801</v>
      </c>
      <c r="C604">
        <v>10</v>
      </c>
      <c r="D604">
        <v>301</v>
      </c>
      <c r="E604">
        <v>6</v>
      </c>
      <c r="F604">
        <v>2105</v>
      </c>
      <c r="G604" t="s">
        <v>1206</v>
      </c>
      <c r="H604">
        <v>1000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500</v>
      </c>
      <c r="Y604" t="s">
        <v>79</v>
      </c>
      <c r="Z604" s="7">
        <v>44927</v>
      </c>
      <c r="AA604" s="7">
        <v>44985</v>
      </c>
      <c r="AB604" s="7">
        <v>45012</v>
      </c>
      <c r="AC604">
        <v>1000</v>
      </c>
      <c r="AD604">
        <v>0</v>
      </c>
      <c r="AE604">
        <v>1000</v>
      </c>
      <c r="AF604">
        <v>0</v>
      </c>
      <c r="AG604">
        <v>0</v>
      </c>
      <c r="AH604">
        <v>0</v>
      </c>
      <c r="AI604" t="s">
        <v>83</v>
      </c>
    </row>
    <row r="605" spans="1:35" hidden="1" x14ac:dyDescent="0.25">
      <c r="A605">
        <v>8</v>
      </c>
      <c r="B605">
        <v>801</v>
      </c>
      <c r="C605">
        <v>10</v>
      </c>
      <c r="D605">
        <v>301</v>
      </c>
      <c r="E605">
        <v>6</v>
      </c>
      <c r="F605">
        <v>2105</v>
      </c>
      <c r="G605" t="s">
        <v>1207</v>
      </c>
      <c r="H605">
        <v>100000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36943.1</v>
      </c>
      <c r="O605">
        <v>15888.1</v>
      </c>
      <c r="P605">
        <v>13490.47</v>
      </c>
      <c r="Q605">
        <v>0</v>
      </c>
      <c r="R605">
        <v>0</v>
      </c>
      <c r="S605">
        <v>100000</v>
      </c>
      <c r="T605">
        <v>0</v>
      </c>
      <c r="U605">
        <v>0</v>
      </c>
      <c r="V605">
        <v>0</v>
      </c>
      <c r="W605">
        <v>0</v>
      </c>
      <c r="X605">
        <v>500</v>
      </c>
      <c r="Y605" t="s">
        <v>79</v>
      </c>
      <c r="Z605" s="7">
        <v>44927</v>
      </c>
      <c r="AA605" s="7">
        <v>44985</v>
      </c>
      <c r="AB605" s="7">
        <v>45012</v>
      </c>
      <c r="AC605">
        <v>100000</v>
      </c>
      <c r="AD605">
        <v>0</v>
      </c>
      <c r="AE605">
        <v>63056.9</v>
      </c>
      <c r="AF605">
        <v>21055</v>
      </c>
      <c r="AG605">
        <v>23452.63</v>
      </c>
      <c r="AH605">
        <v>2397.63</v>
      </c>
      <c r="AI605" t="s">
        <v>83</v>
      </c>
    </row>
    <row r="606" spans="1:35" hidden="1" x14ac:dyDescent="0.25">
      <c r="A606">
        <v>8</v>
      </c>
      <c r="B606">
        <v>801</v>
      </c>
      <c r="C606">
        <v>10</v>
      </c>
      <c r="D606">
        <v>301</v>
      </c>
      <c r="E606">
        <v>6</v>
      </c>
      <c r="F606">
        <v>2105</v>
      </c>
      <c r="G606" t="s">
        <v>1208</v>
      </c>
      <c r="H606">
        <v>258000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131872.72</v>
      </c>
      <c r="O606">
        <v>23419.4</v>
      </c>
      <c r="P606">
        <v>23419.4</v>
      </c>
      <c r="Q606">
        <v>0</v>
      </c>
      <c r="R606">
        <v>0</v>
      </c>
      <c r="S606">
        <v>258000</v>
      </c>
      <c r="T606">
        <v>0</v>
      </c>
      <c r="U606">
        <v>0</v>
      </c>
      <c r="V606">
        <v>0</v>
      </c>
      <c r="W606">
        <v>0</v>
      </c>
      <c r="X606">
        <v>500</v>
      </c>
      <c r="Y606" t="s">
        <v>79</v>
      </c>
      <c r="Z606" s="7">
        <v>44927</v>
      </c>
      <c r="AA606" s="7">
        <v>44985</v>
      </c>
      <c r="AB606" s="7">
        <v>45012</v>
      </c>
      <c r="AC606">
        <v>258000</v>
      </c>
      <c r="AD606">
        <v>0</v>
      </c>
      <c r="AE606">
        <v>126127.28</v>
      </c>
      <c r="AF606">
        <v>108453.32</v>
      </c>
      <c r="AG606">
        <v>108453.32</v>
      </c>
      <c r="AH606">
        <v>0</v>
      </c>
      <c r="AI606" t="s">
        <v>83</v>
      </c>
    </row>
    <row r="607" spans="1:35" hidden="1" x14ac:dyDescent="0.25">
      <c r="A607">
        <v>8</v>
      </c>
      <c r="B607">
        <v>801</v>
      </c>
      <c r="C607">
        <v>10</v>
      </c>
      <c r="D607">
        <v>301</v>
      </c>
      <c r="E607">
        <v>6</v>
      </c>
      <c r="F607">
        <v>2105</v>
      </c>
      <c r="G607" t="s">
        <v>1208</v>
      </c>
      <c r="H607">
        <v>0</v>
      </c>
      <c r="I607">
        <v>0</v>
      </c>
      <c r="J607">
        <v>40000</v>
      </c>
      <c r="K607">
        <v>0</v>
      </c>
      <c r="L607">
        <v>0</v>
      </c>
      <c r="M607">
        <v>0</v>
      </c>
      <c r="N607">
        <v>14788.79</v>
      </c>
      <c r="O607">
        <v>14788.79</v>
      </c>
      <c r="P607">
        <v>14788.79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600</v>
      </c>
      <c r="Y607" t="s">
        <v>79</v>
      </c>
      <c r="Z607" s="7">
        <v>44927</v>
      </c>
      <c r="AA607" s="7">
        <v>44985</v>
      </c>
      <c r="AB607" s="7">
        <v>45012</v>
      </c>
      <c r="AC607">
        <v>40000</v>
      </c>
      <c r="AD607">
        <v>40000</v>
      </c>
      <c r="AE607">
        <v>25211.21</v>
      </c>
      <c r="AF607">
        <v>0</v>
      </c>
      <c r="AG607">
        <v>0</v>
      </c>
      <c r="AH607">
        <v>0</v>
      </c>
      <c r="AI607" t="s">
        <v>83</v>
      </c>
    </row>
    <row r="608" spans="1:35" hidden="1" x14ac:dyDescent="0.25">
      <c r="A608">
        <v>8</v>
      </c>
      <c r="B608">
        <v>801</v>
      </c>
      <c r="C608">
        <v>10</v>
      </c>
      <c r="D608">
        <v>301</v>
      </c>
      <c r="E608">
        <v>6</v>
      </c>
      <c r="F608">
        <v>2105</v>
      </c>
      <c r="G608" t="s">
        <v>1230</v>
      </c>
      <c r="H608">
        <v>1700</v>
      </c>
      <c r="I608">
        <v>0</v>
      </c>
      <c r="J608">
        <v>9500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1700</v>
      </c>
      <c r="T608">
        <v>0</v>
      </c>
      <c r="U608">
        <v>0</v>
      </c>
      <c r="V608">
        <v>0</v>
      </c>
      <c r="W608">
        <v>0</v>
      </c>
      <c r="X608">
        <v>500</v>
      </c>
      <c r="Y608" t="s">
        <v>79</v>
      </c>
      <c r="Z608" s="7">
        <v>44927</v>
      </c>
      <c r="AA608" s="7">
        <v>44985</v>
      </c>
      <c r="AB608" s="7">
        <v>45012</v>
      </c>
      <c r="AC608">
        <v>11200</v>
      </c>
      <c r="AD608">
        <v>9500</v>
      </c>
      <c r="AE608">
        <v>11200</v>
      </c>
      <c r="AF608">
        <v>0</v>
      </c>
      <c r="AG608">
        <v>0</v>
      </c>
      <c r="AH608">
        <v>0</v>
      </c>
      <c r="AI608" t="s">
        <v>83</v>
      </c>
    </row>
    <row r="609" spans="1:35" hidden="1" x14ac:dyDescent="0.25">
      <c r="A609">
        <v>8</v>
      </c>
      <c r="B609">
        <v>801</v>
      </c>
      <c r="C609">
        <v>10</v>
      </c>
      <c r="D609">
        <v>301</v>
      </c>
      <c r="E609">
        <v>6</v>
      </c>
      <c r="F609">
        <v>2105</v>
      </c>
      <c r="G609" t="s">
        <v>1209</v>
      </c>
      <c r="H609">
        <v>500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500</v>
      </c>
      <c r="Y609" t="s">
        <v>79</v>
      </c>
      <c r="Z609" s="7">
        <v>44927</v>
      </c>
      <c r="AA609" s="7">
        <v>44985</v>
      </c>
      <c r="AB609" s="7">
        <v>45012</v>
      </c>
      <c r="AC609">
        <v>500</v>
      </c>
      <c r="AD609">
        <v>0</v>
      </c>
      <c r="AE609">
        <v>500</v>
      </c>
      <c r="AF609">
        <v>0</v>
      </c>
      <c r="AG609">
        <v>0</v>
      </c>
      <c r="AH609">
        <v>0</v>
      </c>
      <c r="AI609" t="s">
        <v>83</v>
      </c>
    </row>
    <row r="610" spans="1:35" hidden="1" x14ac:dyDescent="0.25">
      <c r="A610">
        <v>8</v>
      </c>
      <c r="B610">
        <v>801</v>
      </c>
      <c r="C610">
        <v>10</v>
      </c>
      <c r="D610">
        <v>301</v>
      </c>
      <c r="E610">
        <v>6</v>
      </c>
      <c r="F610">
        <v>2105</v>
      </c>
      <c r="G610" t="s">
        <v>1210</v>
      </c>
      <c r="H610">
        <v>48000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15357.08</v>
      </c>
      <c r="O610">
        <v>1300.3599999999999</v>
      </c>
      <c r="P610">
        <v>1300.3599999999999</v>
      </c>
      <c r="Q610">
        <v>0</v>
      </c>
      <c r="R610">
        <v>0</v>
      </c>
      <c r="S610">
        <v>48000</v>
      </c>
      <c r="T610">
        <v>0</v>
      </c>
      <c r="U610">
        <v>0</v>
      </c>
      <c r="V610">
        <v>0</v>
      </c>
      <c r="W610">
        <v>0</v>
      </c>
      <c r="X610">
        <v>500</v>
      </c>
      <c r="Y610" t="s">
        <v>79</v>
      </c>
      <c r="Z610" s="7">
        <v>44927</v>
      </c>
      <c r="AA610" s="7">
        <v>44985</v>
      </c>
      <c r="AB610" s="7">
        <v>45012</v>
      </c>
      <c r="AC610">
        <v>48000</v>
      </c>
      <c r="AD610">
        <v>0</v>
      </c>
      <c r="AE610">
        <v>32642.92</v>
      </c>
      <c r="AF610">
        <v>14056.72</v>
      </c>
      <c r="AG610">
        <v>14056.72</v>
      </c>
      <c r="AH610">
        <v>0</v>
      </c>
      <c r="AI610" t="s">
        <v>83</v>
      </c>
    </row>
    <row r="611" spans="1:35" hidden="1" x14ac:dyDescent="0.25">
      <c r="A611">
        <v>8</v>
      </c>
      <c r="B611">
        <v>801</v>
      </c>
      <c r="C611">
        <v>10</v>
      </c>
      <c r="D611">
        <v>301</v>
      </c>
      <c r="E611">
        <v>6</v>
      </c>
      <c r="F611">
        <v>2105</v>
      </c>
      <c r="G611" t="s">
        <v>1210</v>
      </c>
      <c r="H611">
        <v>0</v>
      </c>
      <c r="I611">
        <v>0</v>
      </c>
      <c r="J611">
        <v>20000</v>
      </c>
      <c r="K611">
        <v>0</v>
      </c>
      <c r="L611">
        <v>0</v>
      </c>
      <c r="M611">
        <v>0</v>
      </c>
      <c r="N611">
        <v>488.75</v>
      </c>
      <c r="O611">
        <v>488.75</v>
      </c>
      <c r="P611">
        <v>488.75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600</v>
      </c>
      <c r="Y611" t="s">
        <v>79</v>
      </c>
      <c r="Z611" s="7">
        <v>44927</v>
      </c>
      <c r="AA611" s="7">
        <v>44985</v>
      </c>
      <c r="AB611" s="7">
        <v>45012</v>
      </c>
      <c r="AC611">
        <v>20000</v>
      </c>
      <c r="AD611">
        <v>20000</v>
      </c>
      <c r="AE611">
        <v>19511.25</v>
      </c>
      <c r="AF611">
        <v>0</v>
      </c>
      <c r="AG611">
        <v>0</v>
      </c>
      <c r="AH611">
        <v>0</v>
      </c>
      <c r="AI611" t="s">
        <v>83</v>
      </c>
    </row>
    <row r="612" spans="1:35" hidden="1" x14ac:dyDescent="0.25">
      <c r="A612">
        <v>8</v>
      </c>
      <c r="B612">
        <v>801</v>
      </c>
      <c r="C612">
        <v>10</v>
      </c>
      <c r="D612">
        <v>301</v>
      </c>
      <c r="E612">
        <v>6</v>
      </c>
      <c r="F612">
        <v>2105</v>
      </c>
      <c r="G612" t="s">
        <v>1212</v>
      </c>
      <c r="H612">
        <v>33000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6543.01</v>
      </c>
      <c r="O612">
        <v>6543.01</v>
      </c>
      <c r="P612">
        <v>3678.89</v>
      </c>
      <c r="Q612">
        <v>0</v>
      </c>
      <c r="R612">
        <v>0</v>
      </c>
      <c r="S612">
        <v>33000</v>
      </c>
      <c r="T612">
        <v>0</v>
      </c>
      <c r="U612">
        <v>0</v>
      </c>
      <c r="V612">
        <v>0</v>
      </c>
      <c r="W612">
        <v>0</v>
      </c>
      <c r="X612">
        <v>500</v>
      </c>
      <c r="Y612" t="s">
        <v>79</v>
      </c>
      <c r="Z612" s="7">
        <v>44927</v>
      </c>
      <c r="AA612" s="7">
        <v>44985</v>
      </c>
      <c r="AB612" s="7">
        <v>45012</v>
      </c>
      <c r="AC612">
        <v>33000</v>
      </c>
      <c r="AD612">
        <v>0</v>
      </c>
      <c r="AE612">
        <v>26456.99</v>
      </c>
      <c r="AF612">
        <v>0</v>
      </c>
      <c r="AG612">
        <v>2864.12</v>
      </c>
      <c r="AH612">
        <v>2864.12</v>
      </c>
      <c r="AI612" t="s">
        <v>83</v>
      </c>
    </row>
    <row r="613" spans="1:35" hidden="1" x14ac:dyDescent="0.25">
      <c r="A613">
        <v>8</v>
      </c>
      <c r="B613">
        <v>801</v>
      </c>
      <c r="C613">
        <v>10</v>
      </c>
      <c r="D613">
        <v>301</v>
      </c>
      <c r="E613">
        <v>6</v>
      </c>
      <c r="F613">
        <v>2105</v>
      </c>
      <c r="G613" t="s">
        <v>1213</v>
      </c>
      <c r="H613">
        <v>500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50</v>
      </c>
      <c r="O613">
        <v>50</v>
      </c>
      <c r="P613">
        <v>50</v>
      </c>
      <c r="Q613">
        <v>0</v>
      </c>
      <c r="R613">
        <v>0</v>
      </c>
      <c r="S613">
        <v>500</v>
      </c>
      <c r="T613">
        <v>0</v>
      </c>
      <c r="U613">
        <v>0</v>
      </c>
      <c r="V613">
        <v>0</v>
      </c>
      <c r="W613">
        <v>0</v>
      </c>
      <c r="X613">
        <v>500</v>
      </c>
      <c r="Y613" t="s">
        <v>79</v>
      </c>
      <c r="Z613" s="7">
        <v>44927</v>
      </c>
      <c r="AA613" s="7">
        <v>44985</v>
      </c>
      <c r="AB613" s="7">
        <v>45012</v>
      </c>
      <c r="AC613">
        <v>500</v>
      </c>
      <c r="AD613">
        <v>0</v>
      </c>
      <c r="AE613">
        <v>450</v>
      </c>
      <c r="AF613">
        <v>0</v>
      </c>
      <c r="AG613">
        <v>0</v>
      </c>
      <c r="AH613">
        <v>0</v>
      </c>
      <c r="AI613" t="s">
        <v>83</v>
      </c>
    </row>
    <row r="614" spans="1:35" hidden="1" x14ac:dyDescent="0.25">
      <c r="A614">
        <v>8</v>
      </c>
      <c r="B614">
        <v>801</v>
      </c>
      <c r="C614">
        <v>10</v>
      </c>
      <c r="D614">
        <v>301</v>
      </c>
      <c r="E614">
        <v>9</v>
      </c>
      <c r="F614">
        <v>2109</v>
      </c>
      <c r="G614" t="s">
        <v>1223</v>
      </c>
      <c r="H614">
        <v>16000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3301.49</v>
      </c>
      <c r="O614">
        <v>3301.49</v>
      </c>
      <c r="P614">
        <v>3301.49</v>
      </c>
      <c r="Q614">
        <v>0</v>
      </c>
      <c r="R614">
        <v>0</v>
      </c>
      <c r="S614">
        <v>16000</v>
      </c>
      <c r="T614">
        <v>0</v>
      </c>
      <c r="U614">
        <v>0</v>
      </c>
      <c r="V614">
        <v>0</v>
      </c>
      <c r="W614">
        <v>0</v>
      </c>
      <c r="X614">
        <v>500</v>
      </c>
      <c r="Y614" t="s">
        <v>79</v>
      </c>
      <c r="Z614" s="7">
        <v>44927</v>
      </c>
      <c r="AA614" s="7">
        <v>44985</v>
      </c>
      <c r="AB614" s="7">
        <v>45012</v>
      </c>
      <c r="AC614">
        <v>16000</v>
      </c>
      <c r="AD614">
        <v>0</v>
      </c>
      <c r="AE614">
        <v>12698.51</v>
      </c>
      <c r="AF614">
        <v>0</v>
      </c>
      <c r="AG614">
        <v>0</v>
      </c>
      <c r="AH614">
        <v>0</v>
      </c>
      <c r="AI614" t="s">
        <v>83</v>
      </c>
    </row>
    <row r="615" spans="1:35" hidden="1" x14ac:dyDescent="0.25">
      <c r="A615">
        <v>8</v>
      </c>
      <c r="B615">
        <v>801</v>
      </c>
      <c r="C615">
        <v>10</v>
      </c>
      <c r="D615">
        <v>301</v>
      </c>
      <c r="E615">
        <v>9</v>
      </c>
      <c r="F615">
        <v>2109</v>
      </c>
      <c r="G615" t="s">
        <v>1200</v>
      </c>
      <c r="H615">
        <v>1000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500</v>
      </c>
      <c r="Y615" t="s">
        <v>79</v>
      </c>
      <c r="Z615" s="7">
        <v>44927</v>
      </c>
      <c r="AA615" s="7">
        <v>44985</v>
      </c>
      <c r="AB615" s="7">
        <v>45012</v>
      </c>
      <c r="AC615">
        <v>1000</v>
      </c>
      <c r="AD615">
        <v>0</v>
      </c>
      <c r="AE615">
        <v>1000</v>
      </c>
      <c r="AF615">
        <v>0</v>
      </c>
      <c r="AG615">
        <v>0</v>
      </c>
      <c r="AH615">
        <v>0</v>
      </c>
      <c r="AI615" t="s">
        <v>83</v>
      </c>
    </row>
    <row r="616" spans="1:35" hidden="1" x14ac:dyDescent="0.25">
      <c r="A616">
        <v>8</v>
      </c>
      <c r="B616">
        <v>801</v>
      </c>
      <c r="C616">
        <v>10</v>
      </c>
      <c r="D616">
        <v>301</v>
      </c>
      <c r="E616">
        <v>9</v>
      </c>
      <c r="F616">
        <v>2109</v>
      </c>
      <c r="G616" t="s">
        <v>1201</v>
      </c>
      <c r="H616">
        <v>90000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12121.32</v>
      </c>
      <c r="O616">
        <v>12121.32</v>
      </c>
      <c r="P616">
        <v>12121.32</v>
      </c>
      <c r="Q616">
        <v>0</v>
      </c>
      <c r="R616">
        <v>0</v>
      </c>
      <c r="S616">
        <v>90000</v>
      </c>
      <c r="T616">
        <v>0</v>
      </c>
      <c r="U616">
        <v>0</v>
      </c>
      <c r="V616">
        <v>0</v>
      </c>
      <c r="W616">
        <v>0</v>
      </c>
      <c r="X616">
        <v>500</v>
      </c>
      <c r="Y616" t="s">
        <v>79</v>
      </c>
      <c r="Z616" s="7">
        <v>44927</v>
      </c>
      <c r="AA616" s="7">
        <v>44985</v>
      </c>
      <c r="AB616" s="7">
        <v>45012</v>
      </c>
      <c r="AC616">
        <v>90000</v>
      </c>
      <c r="AD616">
        <v>0</v>
      </c>
      <c r="AE616">
        <v>77878.679999999993</v>
      </c>
      <c r="AF616">
        <v>0</v>
      </c>
      <c r="AG616">
        <v>0</v>
      </c>
      <c r="AH616">
        <v>0</v>
      </c>
      <c r="AI616" t="s">
        <v>83</v>
      </c>
    </row>
    <row r="617" spans="1:35" hidden="1" x14ac:dyDescent="0.25">
      <c r="A617">
        <v>8</v>
      </c>
      <c r="B617">
        <v>801</v>
      </c>
      <c r="C617">
        <v>10</v>
      </c>
      <c r="D617">
        <v>301</v>
      </c>
      <c r="E617">
        <v>9</v>
      </c>
      <c r="F617">
        <v>2109</v>
      </c>
      <c r="G617" t="s">
        <v>1202</v>
      </c>
      <c r="H617">
        <v>1000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693.31</v>
      </c>
      <c r="O617">
        <v>693.31</v>
      </c>
      <c r="P617">
        <v>335.93</v>
      </c>
      <c r="Q617">
        <v>0</v>
      </c>
      <c r="R617">
        <v>0</v>
      </c>
      <c r="S617">
        <v>1000</v>
      </c>
      <c r="T617">
        <v>0</v>
      </c>
      <c r="U617">
        <v>0</v>
      </c>
      <c r="V617">
        <v>0</v>
      </c>
      <c r="W617">
        <v>0</v>
      </c>
      <c r="X617">
        <v>500</v>
      </c>
      <c r="Y617" t="s">
        <v>79</v>
      </c>
      <c r="Z617" s="7">
        <v>44927</v>
      </c>
      <c r="AA617" s="7">
        <v>44985</v>
      </c>
      <c r="AB617" s="7">
        <v>45012</v>
      </c>
      <c r="AC617">
        <v>1000</v>
      </c>
      <c r="AD617">
        <v>0</v>
      </c>
      <c r="AE617">
        <v>306.69</v>
      </c>
      <c r="AF617">
        <v>0</v>
      </c>
      <c r="AG617">
        <v>357.38</v>
      </c>
      <c r="AH617">
        <v>357.38</v>
      </c>
      <c r="AI617" t="s">
        <v>83</v>
      </c>
    </row>
    <row r="618" spans="1:35" hidden="1" x14ac:dyDescent="0.25">
      <c r="A618">
        <v>8</v>
      </c>
      <c r="B618">
        <v>801</v>
      </c>
      <c r="C618">
        <v>10</v>
      </c>
      <c r="D618">
        <v>301</v>
      </c>
      <c r="E618">
        <v>9</v>
      </c>
      <c r="F618">
        <v>2109</v>
      </c>
      <c r="G618" t="s">
        <v>1203</v>
      </c>
      <c r="H618">
        <v>1000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500</v>
      </c>
      <c r="Y618" t="s">
        <v>79</v>
      </c>
      <c r="Z618" s="7">
        <v>44927</v>
      </c>
      <c r="AA618" s="7">
        <v>44985</v>
      </c>
      <c r="AB618" s="7">
        <v>45012</v>
      </c>
      <c r="AC618">
        <v>1000</v>
      </c>
      <c r="AD618">
        <v>0</v>
      </c>
      <c r="AE618">
        <v>1000</v>
      </c>
      <c r="AF618">
        <v>0</v>
      </c>
      <c r="AG618">
        <v>0</v>
      </c>
      <c r="AH618">
        <v>0</v>
      </c>
      <c r="AI618" t="s">
        <v>83</v>
      </c>
    </row>
    <row r="619" spans="1:35" hidden="1" x14ac:dyDescent="0.25">
      <c r="A619">
        <v>8</v>
      </c>
      <c r="B619">
        <v>801</v>
      </c>
      <c r="C619">
        <v>10</v>
      </c>
      <c r="D619">
        <v>301</v>
      </c>
      <c r="E619">
        <v>9</v>
      </c>
      <c r="F619">
        <v>2109</v>
      </c>
      <c r="G619" t="s">
        <v>1204</v>
      </c>
      <c r="H619">
        <v>1000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500</v>
      </c>
      <c r="Y619" t="s">
        <v>79</v>
      </c>
      <c r="Z619" s="7">
        <v>44927</v>
      </c>
      <c r="AA619" s="7">
        <v>44985</v>
      </c>
      <c r="AB619" s="7">
        <v>45012</v>
      </c>
      <c r="AC619">
        <v>1000</v>
      </c>
      <c r="AD619">
        <v>0</v>
      </c>
      <c r="AE619">
        <v>1000</v>
      </c>
      <c r="AF619">
        <v>0</v>
      </c>
      <c r="AG619">
        <v>0</v>
      </c>
      <c r="AH619">
        <v>0</v>
      </c>
      <c r="AI619" t="s">
        <v>83</v>
      </c>
    </row>
    <row r="620" spans="1:35" hidden="1" x14ac:dyDescent="0.25">
      <c r="A620">
        <v>8</v>
      </c>
      <c r="B620">
        <v>801</v>
      </c>
      <c r="C620">
        <v>10</v>
      </c>
      <c r="D620">
        <v>301</v>
      </c>
      <c r="E620">
        <v>9</v>
      </c>
      <c r="F620">
        <v>2109</v>
      </c>
      <c r="G620" t="s">
        <v>1205</v>
      </c>
      <c r="H620">
        <v>25000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5136.74</v>
      </c>
      <c r="O620">
        <v>5136.74</v>
      </c>
      <c r="P620">
        <v>2712.47</v>
      </c>
      <c r="Q620">
        <v>0</v>
      </c>
      <c r="R620">
        <v>0</v>
      </c>
      <c r="S620">
        <v>25000</v>
      </c>
      <c r="T620">
        <v>0</v>
      </c>
      <c r="U620">
        <v>0</v>
      </c>
      <c r="V620">
        <v>0</v>
      </c>
      <c r="W620">
        <v>0</v>
      </c>
      <c r="X620">
        <v>500</v>
      </c>
      <c r="Y620" t="s">
        <v>79</v>
      </c>
      <c r="Z620" s="7">
        <v>44927</v>
      </c>
      <c r="AA620" s="7">
        <v>44985</v>
      </c>
      <c r="AB620" s="7">
        <v>45012</v>
      </c>
      <c r="AC620">
        <v>25000</v>
      </c>
      <c r="AD620">
        <v>0</v>
      </c>
      <c r="AE620">
        <v>19863.259999999998</v>
      </c>
      <c r="AF620">
        <v>0</v>
      </c>
      <c r="AG620">
        <v>2424.27</v>
      </c>
      <c r="AH620">
        <v>2424.27</v>
      </c>
      <c r="AI620" t="s">
        <v>83</v>
      </c>
    </row>
    <row r="621" spans="1:35" hidden="1" x14ac:dyDescent="0.25">
      <c r="A621">
        <v>8</v>
      </c>
      <c r="B621">
        <v>801</v>
      </c>
      <c r="C621">
        <v>10</v>
      </c>
      <c r="D621">
        <v>301</v>
      </c>
      <c r="E621">
        <v>9</v>
      </c>
      <c r="F621">
        <v>2109</v>
      </c>
      <c r="G621" t="s">
        <v>1206</v>
      </c>
      <c r="H621">
        <v>1000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500</v>
      </c>
      <c r="Y621" t="s">
        <v>79</v>
      </c>
      <c r="Z621" s="7">
        <v>44927</v>
      </c>
      <c r="AA621" s="7">
        <v>44985</v>
      </c>
      <c r="AB621" s="7">
        <v>45012</v>
      </c>
      <c r="AC621">
        <v>1000</v>
      </c>
      <c r="AD621">
        <v>0</v>
      </c>
      <c r="AE621">
        <v>1000</v>
      </c>
      <c r="AF621">
        <v>0</v>
      </c>
      <c r="AG621">
        <v>0</v>
      </c>
      <c r="AH621">
        <v>0</v>
      </c>
      <c r="AI621" t="s">
        <v>83</v>
      </c>
    </row>
    <row r="622" spans="1:35" hidden="1" x14ac:dyDescent="0.25">
      <c r="A622">
        <v>8</v>
      </c>
      <c r="B622">
        <v>801</v>
      </c>
      <c r="C622">
        <v>10</v>
      </c>
      <c r="D622">
        <v>301</v>
      </c>
      <c r="E622">
        <v>9</v>
      </c>
      <c r="F622">
        <v>2109</v>
      </c>
      <c r="G622" t="s">
        <v>1207</v>
      </c>
      <c r="H622">
        <v>500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500</v>
      </c>
      <c r="Y622" t="s">
        <v>79</v>
      </c>
      <c r="Z622" s="7">
        <v>44927</v>
      </c>
      <c r="AA622" s="7">
        <v>44985</v>
      </c>
      <c r="AB622" s="7">
        <v>45012</v>
      </c>
      <c r="AC622">
        <v>500</v>
      </c>
      <c r="AD622">
        <v>0</v>
      </c>
      <c r="AE622">
        <v>500</v>
      </c>
      <c r="AF622">
        <v>0</v>
      </c>
      <c r="AG622">
        <v>0</v>
      </c>
      <c r="AH622">
        <v>0</v>
      </c>
      <c r="AI622" t="s">
        <v>83</v>
      </c>
    </row>
    <row r="623" spans="1:35" hidden="1" x14ac:dyDescent="0.25">
      <c r="A623">
        <v>8</v>
      </c>
      <c r="B623">
        <v>801</v>
      </c>
      <c r="C623">
        <v>10</v>
      </c>
      <c r="D623">
        <v>301</v>
      </c>
      <c r="E623">
        <v>9</v>
      </c>
      <c r="F623">
        <v>2109</v>
      </c>
      <c r="G623" t="s">
        <v>1208</v>
      </c>
      <c r="H623">
        <v>29000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250.8</v>
      </c>
      <c r="O623">
        <v>250.8</v>
      </c>
      <c r="P623">
        <v>250.8</v>
      </c>
      <c r="Q623">
        <v>0</v>
      </c>
      <c r="R623">
        <v>0</v>
      </c>
      <c r="S623">
        <v>29000</v>
      </c>
      <c r="T623">
        <v>0</v>
      </c>
      <c r="U623">
        <v>0</v>
      </c>
      <c r="V623">
        <v>0</v>
      </c>
      <c r="W623">
        <v>0</v>
      </c>
      <c r="X623">
        <v>500</v>
      </c>
      <c r="Y623" t="s">
        <v>79</v>
      </c>
      <c r="Z623" s="7">
        <v>44927</v>
      </c>
      <c r="AA623" s="7">
        <v>44985</v>
      </c>
      <c r="AB623" s="7">
        <v>45012</v>
      </c>
      <c r="AC623">
        <v>29000</v>
      </c>
      <c r="AD623">
        <v>0</v>
      </c>
      <c r="AE623">
        <v>28749.200000000001</v>
      </c>
      <c r="AF623">
        <v>0</v>
      </c>
      <c r="AG623">
        <v>0</v>
      </c>
      <c r="AH623">
        <v>0</v>
      </c>
      <c r="AI623" t="s">
        <v>83</v>
      </c>
    </row>
    <row r="624" spans="1:35" hidden="1" x14ac:dyDescent="0.25">
      <c r="A624">
        <v>8</v>
      </c>
      <c r="B624">
        <v>801</v>
      </c>
      <c r="C624">
        <v>10</v>
      </c>
      <c r="D624">
        <v>301</v>
      </c>
      <c r="E624">
        <v>9</v>
      </c>
      <c r="F624">
        <v>2109</v>
      </c>
      <c r="G624" t="s">
        <v>1208</v>
      </c>
      <c r="H624">
        <v>13500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600</v>
      </c>
      <c r="Y624" t="s">
        <v>79</v>
      </c>
      <c r="Z624" s="7">
        <v>44927</v>
      </c>
      <c r="AA624" s="7">
        <v>44985</v>
      </c>
      <c r="AB624" s="7">
        <v>45012</v>
      </c>
      <c r="AC624">
        <v>13500</v>
      </c>
      <c r="AD624">
        <v>0</v>
      </c>
      <c r="AE624">
        <v>13500</v>
      </c>
      <c r="AF624">
        <v>0</v>
      </c>
      <c r="AG624">
        <v>0</v>
      </c>
      <c r="AH624">
        <v>0</v>
      </c>
      <c r="AI624" t="s">
        <v>83</v>
      </c>
    </row>
    <row r="625" spans="1:35" hidden="1" x14ac:dyDescent="0.25">
      <c r="A625">
        <v>8</v>
      </c>
      <c r="B625">
        <v>801</v>
      </c>
      <c r="C625">
        <v>10</v>
      </c>
      <c r="D625">
        <v>301</v>
      </c>
      <c r="E625">
        <v>9</v>
      </c>
      <c r="F625">
        <v>2109</v>
      </c>
      <c r="G625" t="s">
        <v>1208</v>
      </c>
      <c r="H625">
        <v>57857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621</v>
      </c>
      <c r="Y625" t="s">
        <v>79</v>
      </c>
      <c r="Z625" s="7">
        <v>44927</v>
      </c>
      <c r="AA625" s="7">
        <v>44985</v>
      </c>
      <c r="AB625" s="7">
        <v>45012</v>
      </c>
      <c r="AC625">
        <v>57857</v>
      </c>
      <c r="AD625">
        <v>0</v>
      </c>
      <c r="AE625">
        <v>57857</v>
      </c>
      <c r="AF625">
        <v>0</v>
      </c>
      <c r="AG625">
        <v>0</v>
      </c>
      <c r="AH625">
        <v>0</v>
      </c>
      <c r="AI625" t="s">
        <v>83</v>
      </c>
    </row>
    <row r="626" spans="1:35" hidden="1" x14ac:dyDescent="0.25">
      <c r="A626">
        <v>8</v>
      </c>
      <c r="B626">
        <v>801</v>
      </c>
      <c r="C626">
        <v>10</v>
      </c>
      <c r="D626">
        <v>301</v>
      </c>
      <c r="E626">
        <v>9</v>
      </c>
      <c r="F626">
        <v>2109</v>
      </c>
      <c r="G626" t="s">
        <v>1209</v>
      </c>
      <c r="H626">
        <v>500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500</v>
      </c>
      <c r="Y626" t="s">
        <v>79</v>
      </c>
      <c r="Z626" s="7">
        <v>44927</v>
      </c>
      <c r="AA626" s="7">
        <v>44985</v>
      </c>
      <c r="AB626" s="7">
        <v>45012</v>
      </c>
      <c r="AC626">
        <v>500</v>
      </c>
      <c r="AD626">
        <v>0</v>
      </c>
      <c r="AE626">
        <v>500</v>
      </c>
      <c r="AF626">
        <v>0</v>
      </c>
      <c r="AG626">
        <v>0</v>
      </c>
      <c r="AH626">
        <v>0</v>
      </c>
      <c r="AI626" t="s">
        <v>83</v>
      </c>
    </row>
    <row r="627" spans="1:35" hidden="1" x14ac:dyDescent="0.25">
      <c r="A627">
        <v>8</v>
      </c>
      <c r="B627">
        <v>801</v>
      </c>
      <c r="C627">
        <v>10</v>
      </c>
      <c r="D627">
        <v>301</v>
      </c>
      <c r="E627">
        <v>9</v>
      </c>
      <c r="F627">
        <v>2109</v>
      </c>
      <c r="G627" t="s">
        <v>1210</v>
      </c>
      <c r="H627">
        <v>500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500</v>
      </c>
      <c r="Y627" t="s">
        <v>79</v>
      </c>
      <c r="Z627" s="7">
        <v>44927</v>
      </c>
      <c r="AA627" s="7">
        <v>44985</v>
      </c>
      <c r="AB627" s="7">
        <v>45012</v>
      </c>
      <c r="AC627">
        <v>500</v>
      </c>
      <c r="AD627">
        <v>0</v>
      </c>
      <c r="AE627">
        <v>500</v>
      </c>
      <c r="AF627">
        <v>0</v>
      </c>
      <c r="AG627">
        <v>0</v>
      </c>
      <c r="AH627">
        <v>0</v>
      </c>
      <c r="AI627" t="s">
        <v>83</v>
      </c>
    </row>
    <row r="628" spans="1:35" hidden="1" x14ac:dyDescent="0.25">
      <c r="A628">
        <v>8</v>
      </c>
      <c r="B628">
        <v>801</v>
      </c>
      <c r="C628">
        <v>10</v>
      </c>
      <c r="D628">
        <v>301</v>
      </c>
      <c r="E628">
        <v>9</v>
      </c>
      <c r="F628">
        <v>2109</v>
      </c>
      <c r="G628" t="s">
        <v>1210</v>
      </c>
      <c r="H628">
        <v>1000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600</v>
      </c>
      <c r="Y628" t="s">
        <v>79</v>
      </c>
      <c r="Z628" s="7">
        <v>44927</v>
      </c>
      <c r="AA628" s="7">
        <v>44985</v>
      </c>
      <c r="AB628" s="7">
        <v>45012</v>
      </c>
      <c r="AC628">
        <v>1000</v>
      </c>
      <c r="AD628">
        <v>0</v>
      </c>
      <c r="AE628">
        <v>1000</v>
      </c>
      <c r="AF628">
        <v>0</v>
      </c>
      <c r="AG628">
        <v>0</v>
      </c>
      <c r="AH628">
        <v>0</v>
      </c>
      <c r="AI628" t="s">
        <v>83</v>
      </c>
    </row>
    <row r="629" spans="1:35" hidden="1" x14ac:dyDescent="0.25">
      <c r="A629">
        <v>8</v>
      </c>
      <c r="B629">
        <v>801</v>
      </c>
      <c r="C629">
        <v>10</v>
      </c>
      <c r="D629">
        <v>301</v>
      </c>
      <c r="E629">
        <v>9</v>
      </c>
      <c r="F629">
        <v>2109</v>
      </c>
      <c r="G629" t="s">
        <v>1211</v>
      </c>
      <c r="H629">
        <v>500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500</v>
      </c>
      <c r="Y629" t="s">
        <v>79</v>
      </c>
      <c r="Z629" s="7">
        <v>44927</v>
      </c>
      <c r="AA629" s="7">
        <v>44985</v>
      </c>
      <c r="AB629" s="7">
        <v>45012</v>
      </c>
      <c r="AC629">
        <v>500</v>
      </c>
      <c r="AD629">
        <v>0</v>
      </c>
      <c r="AE629">
        <v>500</v>
      </c>
      <c r="AF629">
        <v>0</v>
      </c>
      <c r="AG629">
        <v>0</v>
      </c>
      <c r="AH629">
        <v>0</v>
      </c>
      <c r="AI629" t="s">
        <v>83</v>
      </c>
    </row>
    <row r="630" spans="1:35" hidden="1" x14ac:dyDescent="0.25">
      <c r="A630">
        <v>8</v>
      </c>
      <c r="B630">
        <v>801</v>
      </c>
      <c r="C630">
        <v>10</v>
      </c>
      <c r="D630">
        <v>301</v>
      </c>
      <c r="E630">
        <v>9</v>
      </c>
      <c r="F630">
        <v>2109</v>
      </c>
      <c r="G630" t="s">
        <v>1212</v>
      </c>
      <c r="H630">
        <v>5000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1728.34</v>
      </c>
      <c r="O630">
        <v>1728.34</v>
      </c>
      <c r="P630">
        <v>740.72</v>
      </c>
      <c r="Q630">
        <v>0</v>
      </c>
      <c r="R630">
        <v>0</v>
      </c>
      <c r="S630">
        <v>5000</v>
      </c>
      <c r="T630">
        <v>0</v>
      </c>
      <c r="U630">
        <v>0</v>
      </c>
      <c r="V630">
        <v>0</v>
      </c>
      <c r="W630">
        <v>0</v>
      </c>
      <c r="X630">
        <v>500</v>
      </c>
      <c r="Y630" t="s">
        <v>79</v>
      </c>
      <c r="Z630" s="7">
        <v>44927</v>
      </c>
      <c r="AA630" s="7">
        <v>44985</v>
      </c>
      <c r="AB630" s="7">
        <v>45012</v>
      </c>
      <c r="AC630">
        <v>5000</v>
      </c>
      <c r="AD630">
        <v>0</v>
      </c>
      <c r="AE630">
        <v>3271.66</v>
      </c>
      <c r="AF630">
        <v>0</v>
      </c>
      <c r="AG630">
        <v>987.62</v>
      </c>
      <c r="AH630">
        <v>987.62</v>
      </c>
      <c r="AI630" t="s">
        <v>83</v>
      </c>
    </row>
    <row r="631" spans="1:35" hidden="1" x14ac:dyDescent="0.25">
      <c r="A631">
        <v>8</v>
      </c>
      <c r="B631">
        <v>801</v>
      </c>
      <c r="C631">
        <v>10</v>
      </c>
      <c r="D631">
        <v>301</v>
      </c>
      <c r="E631">
        <v>9</v>
      </c>
      <c r="F631">
        <v>2109</v>
      </c>
      <c r="G631" t="s">
        <v>1214</v>
      </c>
      <c r="H631">
        <v>500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500</v>
      </c>
      <c r="Y631" t="s">
        <v>79</v>
      </c>
      <c r="Z631" s="7">
        <v>44927</v>
      </c>
      <c r="AA631" s="7">
        <v>44985</v>
      </c>
      <c r="AB631" s="7">
        <v>45012</v>
      </c>
      <c r="AC631">
        <v>500</v>
      </c>
      <c r="AD631">
        <v>0</v>
      </c>
      <c r="AE631">
        <v>500</v>
      </c>
      <c r="AF631">
        <v>0</v>
      </c>
      <c r="AG631">
        <v>0</v>
      </c>
      <c r="AH631">
        <v>0</v>
      </c>
      <c r="AI631" t="s">
        <v>83</v>
      </c>
    </row>
    <row r="632" spans="1:35" hidden="1" x14ac:dyDescent="0.25">
      <c r="A632">
        <v>8</v>
      </c>
      <c r="B632">
        <v>801</v>
      </c>
      <c r="C632">
        <v>10</v>
      </c>
      <c r="D632">
        <v>301</v>
      </c>
      <c r="E632">
        <v>9</v>
      </c>
      <c r="F632">
        <v>2109</v>
      </c>
      <c r="G632" t="s">
        <v>1215</v>
      </c>
      <c r="H632">
        <v>500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500</v>
      </c>
      <c r="Y632" t="s">
        <v>79</v>
      </c>
      <c r="Z632" s="7">
        <v>44927</v>
      </c>
      <c r="AA632" s="7">
        <v>44985</v>
      </c>
      <c r="AB632" s="7">
        <v>45012</v>
      </c>
      <c r="AC632">
        <v>500</v>
      </c>
      <c r="AD632">
        <v>0</v>
      </c>
      <c r="AE632">
        <v>500</v>
      </c>
      <c r="AF632">
        <v>0</v>
      </c>
      <c r="AG632">
        <v>0</v>
      </c>
      <c r="AH632">
        <v>0</v>
      </c>
      <c r="AI632" t="s">
        <v>83</v>
      </c>
    </row>
    <row r="633" spans="1:35" hidden="1" x14ac:dyDescent="0.25">
      <c r="A633">
        <v>8</v>
      </c>
      <c r="B633">
        <v>801</v>
      </c>
      <c r="C633">
        <v>10</v>
      </c>
      <c r="D633">
        <v>301</v>
      </c>
      <c r="E633">
        <v>9</v>
      </c>
      <c r="F633">
        <v>2109</v>
      </c>
      <c r="G633" t="s">
        <v>1215</v>
      </c>
      <c r="H633">
        <v>5000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621</v>
      </c>
      <c r="Y633" t="s">
        <v>79</v>
      </c>
      <c r="Z633" s="7">
        <v>44927</v>
      </c>
      <c r="AA633" s="7">
        <v>44985</v>
      </c>
      <c r="AB633" s="7">
        <v>45012</v>
      </c>
      <c r="AC633">
        <v>5000</v>
      </c>
      <c r="AD633">
        <v>0</v>
      </c>
      <c r="AE633">
        <v>5000</v>
      </c>
      <c r="AF633">
        <v>0</v>
      </c>
      <c r="AG633">
        <v>0</v>
      </c>
      <c r="AH633">
        <v>0</v>
      </c>
      <c r="AI633" t="s">
        <v>83</v>
      </c>
    </row>
    <row r="634" spans="1:35" hidden="1" x14ac:dyDescent="0.25">
      <c r="A634">
        <v>8</v>
      </c>
      <c r="B634">
        <v>801</v>
      </c>
      <c r="C634">
        <v>10</v>
      </c>
      <c r="D634">
        <v>302</v>
      </c>
      <c r="E634">
        <v>8</v>
      </c>
      <c r="F634">
        <v>2095</v>
      </c>
      <c r="G634" t="s">
        <v>1216</v>
      </c>
      <c r="H634">
        <v>400000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393960</v>
      </c>
      <c r="O634">
        <v>65660</v>
      </c>
      <c r="P634">
        <v>32830</v>
      </c>
      <c r="Q634">
        <v>0</v>
      </c>
      <c r="R634">
        <v>0</v>
      </c>
      <c r="S634">
        <v>400000</v>
      </c>
      <c r="T634">
        <v>0</v>
      </c>
      <c r="U634">
        <v>0</v>
      </c>
      <c r="V634">
        <v>0</v>
      </c>
      <c r="W634">
        <v>0</v>
      </c>
      <c r="X634">
        <v>500</v>
      </c>
      <c r="Y634" t="s">
        <v>79</v>
      </c>
      <c r="Z634" s="7">
        <v>44927</v>
      </c>
      <c r="AA634" s="7">
        <v>44985</v>
      </c>
      <c r="AB634" s="7">
        <v>45012</v>
      </c>
      <c r="AC634">
        <v>400000</v>
      </c>
      <c r="AD634">
        <v>0</v>
      </c>
      <c r="AE634">
        <v>6040</v>
      </c>
      <c r="AF634">
        <v>328300</v>
      </c>
      <c r="AG634">
        <v>361130</v>
      </c>
      <c r="AH634">
        <v>32830</v>
      </c>
      <c r="AI634" t="s">
        <v>83</v>
      </c>
    </row>
    <row r="635" spans="1:35" hidden="1" x14ac:dyDescent="0.25">
      <c r="A635">
        <v>8</v>
      </c>
      <c r="B635">
        <v>801</v>
      </c>
      <c r="C635">
        <v>10</v>
      </c>
      <c r="D635">
        <v>302</v>
      </c>
      <c r="E635">
        <v>8</v>
      </c>
      <c r="F635">
        <v>2096</v>
      </c>
      <c r="G635" t="s">
        <v>1223</v>
      </c>
      <c r="H635">
        <v>32600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5766.48</v>
      </c>
      <c r="O635">
        <v>5766.48</v>
      </c>
      <c r="P635">
        <v>5766.48</v>
      </c>
      <c r="Q635">
        <v>0</v>
      </c>
      <c r="R635">
        <v>0</v>
      </c>
      <c r="S635">
        <v>32600</v>
      </c>
      <c r="T635">
        <v>0</v>
      </c>
      <c r="U635">
        <v>0</v>
      </c>
      <c r="V635">
        <v>0</v>
      </c>
      <c r="W635">
        <v>0</v>
      </c>
      <c r="X635">
        <v>500</v>
      </c>
      <c r="Y635" t="s">
        <v>79</v>
      </c>
      <c r="Z635" s="7">
        <v>44927</v>
      </c>
      <c r="AA635" s="7">
        <v>44985</v>
      </c>
      <c r="AB635" s="7">
        <v>45012</v>
      </c>
      <c r="AC635">
        <v>32600</v>
      </c>
      <c r="AD635">
        <v>0</v>
      </c>
      <c r="AE635">
        <v>26833.52</v>
      </c>
      <c r="AF635">
        <v>0</v>
      </c>
      <c r="AG635">
        <v>0</v>
      </c>
      <c r="AH635">
        <v>0</v>
      </c>
      <c r="AI635" t="s">
        <v>83</v>
      </c>
    </row>
    <row r="636" spans="1:35" hidden="1" x14ac:dyDescent="0.25">
      <c r="A636">
        <v>8</v>
      </c>
      <c r="B636">
        <v>801</v>
      </c>
      <c r="C636">
        <v>10</v>
      </c>
      <c r="D636">
        <v>302</v>
      </c>
      <c r="E636">
        <v>8</v>
      </c>
      <c r="F636">
        <v>2096</v>
      </c>
      <c r="G636" t="s">
        <v>1200</v>
      </c>
      <c r="H636">
        <v>1000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500</v>
      </c>
      <c r="Y636" t="s">
        <v>79</v>
      </c>
      <c r="Z636" s="7">
        <v>44927</v>
      </c>
      <c r="AA636" s="7">
        <v>44985</v>
      </c>
      <c r="AB636" s="7">
        <v>45012</v>
      </c>
      <c r="AC636">
        <v>1000</v>
      </c>
      <c r="AD636">
        <v>0</v>
      </c>
      <c r="AE636">
        <v>1000</v>
      </c>
      <c r="AF636">
        <v>0</v>
      </c>
      <c r="AG636">
        <v>0</v>
      </c>
      <c r="AH636">
        <v>0</v>
      </c>
      <c r="AI636" t="s">
        <v>83</v>
      </c>
    </row>
    <row r="637" spans="1:35" hidden="1" x14ac:dyDescent="0.25">
      <c r="A637">
        <v>8</v>
      </c>
      <c r="B637">
        <v>801</v>
      </c>
      <c r="C637">
        <v>10</v>
      </c>
      <c r="D637">
        <v>302</v>
      </c>
      <c r="E637">
        <v>8</v>
      </c>
      <c r="F637">
        <v>2096</v>
      </c>
      <c r="G637" t="s">
        <v>1201</v>
      </c>
      <c r="H637">
        <v>168000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41455.22</v>
      </c>
      <c r="O637">
        <v>41455.22</v>
      </c>
      <c r="P637">
        <v>41455.22</v>
      </c>
      <c r="Q637">
        <v>0</v>
      </c>
      <c r="R637">
        <v>0</v>
      </c>
      <c r="S637">
        <v>168000</v>
      </c>
      <c r="T637">
        <v>0</v>
      </c>
      <c r="U637">
        <v>0</v>
      </c>
      <c r="V637">
        <v>0</v>
      </c>
      <c r="W637">
        <v>0</v>
      </c>
      <c r="X637">
        <v>500</v>
      </c>
      <c r="Y637" t="s">
        <v>79</v>
      </c>
      <c r="Z637" s="7">
        <v>44927</v>
      </c>
      <c r="AA637" s="7">
        <v>44985</v>
      </c>
      <c r="AB637" s="7">
        <v>45012</v>
      </c>
      <c r="AC637">
        <v>168000</v>
      </c>
      <c r="AD637">
        <v>0</v>
      </c>
      <c r="AE637">
        <v>126544.78</v>
      </c>
      <c r="AF637">
        <v>0</v>
      </c>
      <c r="AG637">
        <v>0</v>
      </c>
      <c r="AH637">
        <v>0</v>
      </c>
      <c r="AI637" t="s">
        <v>83</v>
      </c>
    </row>
    <row r="638" spans="1:35" hidden="1" x14ac:dyDescent="0.25">
      <c r="A638">
        <v>8</v>
      </c>
      <c r="B638">
        <v>801</v>
      </c>
      <c r="C638">
        <v>10</v>
      </c>
      <c r="D638">
        <v>302</v>
      </c>
      <c r="E638">
        <v>8</v>
      </c>
      <c r="F638">
        <v>2096</v>
      </c>
      <c r="G638" t="s">
        <v>1201</v>
      </c>
      <c r="H638">
        <v>86000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18550.060000000001</v>
      </c>
      <c r="O638">
        <v>18550.060000000001</v>
      </c>
      <c r="P638">
        <v>18550.060000000001</v>
      </c>
      <c r="Q638">
        <v>0</v>
      </c>
      <c r="R638">
        <v>0</v>
      </c>
      <c r="S638">
        <v>86000</v>
      </c>
      <c r="T638">
        <v>0</v>
      </c>
      <c r="U638">
        <v>0</v>
      </c>
      <c r="V638">
        <v>0</v>
      </c>
      <c r="W638">
        <v>0</v>
      </c>
      <c r="X638">
        <v>600</v>
      </c>
      <c r="Y638" t="s">
        <v>79</v>
      </c>
      <c r="Z638" s="7">
        <v>44927</v>
      </c>
      <c r="AA638" s="7">
        <v>44985</v>
      </c>
      <c r="AB638" s="7">
        <v>45012</v>
      </c>
      <c r="AC638">
        <v>86000</v>
      </c>
      <c r="AD638">
        <v>0</v>
      </c>
      <c r="AE638">
        <v>67449.94</v>
      </c>
      <c r="AF638">
        <v>0</v>
      </c>
      <c r="AG638">
        <v>0</v>
      </c>
      <c r="AH638">
        <v>0</v>
      </c>
      <c r="AI638" t="s">
        <v>83</v>
      </c>
    </row>
    <row r="639" spans="1:35" hidden="1" x14ac:dyDescent="0.25">
      <c r="A639">
        <v>8</v>
      </c>
      <c r="B639">
        <v>801</v>
      </c>
      <c r="C639">
        <v>10</v>
      </c>
      <c r="D639">
        <v>302</v>
      </c>
      <c r="E639">
        <v>8</v>
      </c>
      <c r="F639">
        <v>2096</v>
      </c>
      <c r="G639" t="s">
        <v>1201</v>
      </c>
      <c r="H639">
        <v>116000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28997.88</v>
      </c>
      <c r="O639">
        <v>28997.88</v>
      </c>
      <c r="P639">
        <v>28997.88</v>
      </c>
      <c r="Q639">
        <v>0</v>
      </c>
      <c r="R639">
        <v>0</v>
      </c>
      <c r="S639">
        <v>116000</v>
      </c>
      <c r="T639">
        <v>0</v>
      </c>
      <c r="U639">
        <v>0</v>
      </c>
      <c r="V639">
        <v>0</v>
      </c>
      <c r="W639">
        <v>0</v>
      </c>
      <c r="X639">
        <v>621</v>
      </c>
      <c r="Y639" t="s">
        <v>79</v>
      </c>
      <c r="Z639" s="7">
        <v>44927</v>
      </c>
      <c r="AA639" s="7">
        <v>44985</v>
      </c>
      <c r="AB639" s="7">
        <v>45012</v>
      </c>
      <c r="AC639">
        <v>116000</v>
      </c>
      <c r="AD639">
        <v>0</v>
      </c>
      <c r="AE639">
        <v>87002.12</v>
      </c>
      <c r="AF639">
        <v>0</v>
      </c>
      <c r="AG639">
        <v>0</v>
      </c>
      <c r="AH639">
        <v>0</v>
      </c>
      <c r="AI639" t="s">
        <v>83</v>
      </c>
    </row>
    <row r="640" spans="1:35" hidden="1" x14ac:dyDescent="0.25">
      <c r="A640">
        <v>8</v>
      </c>
      <c r="B640">
        <v>801</v>
      </c>
      <c r="C640">
        <v>10</v>
      </c>
      <c r="D640">
        <v>302</v>
      </c>
      <c r="E640">
        <v>8</v>
      </c>
      <c r="F640">
        <v>2096</v>
      </c>
      <c r="G640" t="s">
        <v>1202</v>
      </c>
      <c r="H640">
        <v>9000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1210.96</v>
      </c>
      <c r="O640">
        <v>1210.96</v>
      </c>
      <c r="P640">
        <v>605.48</v>
      </c>
      <c r="Q640">
        <v>0</v>
      </c>
      <c r="R640">
        <v>0</v>
      </c>
      <c r="S640">
        <v>9000</v>
      </c>
      <c r="T640">
        <v>0</v>
      </c>
      <c r="U640">
        <v>0</v>
      </c>
      <c r="V640">
        <v>0</v>
      </c>
      <c r="W640">
        <v>0</v>
      </c>
      <c r="X640">
        <v>500</v>
      </c>
      <c r="Y640" t="s">
        <v>79</v>
      </c>
      <c r="Z640" s="7">
        <v>44927</v>
      </c>
      <c r="AA640" s="7">
        <v>44985</v>
      </c>
      <c r="AB640" s="7">
        <v>45012</v>
      </c>
      <c r="AC640">
        <v>9000</v>
      </c>
      <c r="AD640">
        <v>0</v>
      </c>
      <c r="AE640">
        <v>7789.04</v>
      </c>
      <c r="AF640">
        <v>0</v>
      </c>
      <c r="AG640">
        <v>605.48</v>
      </c>
      <c r="AH640">
        <v>605.48</v>
      </c>
      <c r="AI640" t="s">
        <v>83</v>
      </c>
    </row>
    <row r="641" spans="1:35" hidden="1" x14ac:dyDescent="0.25">
      <c r="A641">
        <v>8</v>
      </c>
      <c r="B641">
        <v>801</v>
      </c>
      <c r="C641">
        <v>10</v>
      </c>
      <c r="D641">
        <v>302</v>
      </c>
      <c r="E641">
        <v>8</v>
      </c>
      <c r="F641">
        <v>2096</v>
      </c>
      <c r="G641" t="s">
        <v>1203</v>
      </c>
      <c r="H641">
        <v>3000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1090.53</v>
      </c>
      <c r="O641">
        <v>1090.53</v>
      </c>
      <c r="P641">
        <v>1090.53</v>
      </c>
      <c r="Q641">
        <v>0</v>
      </c>
      <c r="R641">
        <v>0</v>
      </c>
      <c r="S641">
        <v>3000</v>
      </c>
      <c r="T641">
        <v>0</v>
      </c>
      <c r="U641">
        <v>0</v>
      </c>
      <c r="V641">
        <v>0</v>
      </c>
      <c r="W641">
        <v>0</v>
      </c>
      <c r="X641">
        <v>500</v>
      </c>
      <c r="Y641" t="s">
        <v>79</v>
      </c>
      <c r="Z641" s="7">
        <v>44927</v>
      </c>
      <c r="AA641" s="7">
        <v>44985</v>
      </c>
      <c r="AB641" s="7">
        <v>45012</v>
      </c>
      <c r="AC641">
        <v>3000</v>
      </c>
      <c r="AD641">
        <v>0</v>
      </c>
      <c r="AE641">
        <v>1909.47</v>
      </c>
      <c r="AF641">
        <v>0</v>
      </c>
      <c r="AG641">
        <v>0</v>
      </c>
      <c r="AH641">
        <v>0</v>
      </c>
      <c r="AI641" t="s">
        <v>83</v>
      </c>
    </row>
    <row r="642" spans="1:35" hidden="1" x14ac:dyDescent="0.25">
      <c r="A642">
        <v>8</v>
      </c>
      <c r="B642">
        <v>801</v>
      </c>
      <c r="C642">
        <v>10</v>
      </c>
      <c r="D642">
        <v>302</v>
      </c>
      <c r="E642">
        <v>8</v>
      </c>
      <c r="F642">
        <v>2096</v>
      </c>
      <c r="G642" t="s">
        <v>1204</v>
      </c>
      <c r="H642">
        <v>10000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500</v>
      </c>
      <c r="Y642" t="s">
        <v>79</v>
      </c>
      <c r="Z642" s="7">
        <v>44927</v>
      </c>
      <c r="AA642" s="7">
        <v>44985</v>
      </c>
      <c r="AB642" s="7">
        <v>45012</v>
      </c>
      <c r="AC642">
        <v>10000</v>
      </c>
      <c r="AD642">
        <v>0</v>
      </c>
      <c r="AE642">
        <v>10000</v>
      </c>
      <c r="AF642">
        <v>0</v>
      </c>
      <c r="AG642">
        <v>0</v>
      </c>
      <c r="AH642">
        <v>0</v>
      </c>
      <c r="AI642" t="s">
        <v>83</v>
      </c>
    </row>
    <row r="643" spans="1:35" hidden="1" x14ac:dyDescent="0.25">
      <c r="A643">
        <v>8</v>
      </c>
      <c r="B643">
        <v>801</v>
      </c>
      <c r="C643">
        <v>10</v>
      </c>
      <c r="D643">
        <v>302</v>
      </c>
      <c r="E643">
        <v>8</v>
      </c>
      <c r="F643">
        <v>2096</v>
      </c>
      <c r="G643" t="s">
        <v>1205</v>
      </c>
      <c r="H643">
        <v>160000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27725.24</v>
      </c>
      <c r="O643">
        <v>27725.24</v>
      </c>
      <c r="P643">
        <v>14511.26</v>
      </c>
      <c r="Q643">
        <v>0</v>
      </c>
      <c r="R643">
        <v>0</v>
      </c>
      <c r="S643">
        <v>160000</v>
      </c>
      <c r="T643">
        <v>0</v>
      </c>
      <c r="U643">
        <v>0</v>
      </c>
      <c r="V643">
        <v>0</v>
      </c>
      <c r="W643">
        <v>0</v>
      </c>
      <c r="X643">
        <v>500</v>
      </c>
      <c r="Y643" t="s">
        <v>79</v>
      </c>
      <c r="Z643" s="7">
        <v>44927</v>
      </c>
      <c r="AA643" s="7">
        <v>44985</v>
      </c>
      <c r="AB643" s="7">
        <v>45012</v>
      </c>
      <c r="AC643">
        <v>160000</v>
      </c>
      <c r="AD643">
        <v>0</v>
      </c>
      <c r="AE643">
        <v>132274.76</v>
      </c>
      <c r="AF643">
        <v>0</v>
      </c>
      <c r="AG643">
        <v>13213.98</v>
      </c>
      <c r="AH643">
        <v>13213.98</v>
      </c>
      <c r="AI643" t="s">
        <v>83</v>
      </c>
    </row>
    <row r="644" spans="1:35" hidden="1" x14ac:dyDescent="0.25">
      <c r="A644">
        <v>8</v>
      </c>
      <c r="B644">
        <v>801</v>
      </c>
      <c r="C644">
        <v>10</v>
      </c>
      <c r="D644">
        <v>302</v>
      </c>
      <c r="E644">
        <v>8</v>
      </c>
      <c r="F644">
        <v>2096</v>
      </c>
      <c r="G644" t="s">
        <v>1206</v>
      </c>
      <c r="H644">
        <v>6500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500</v>
      </c>
      <c r="Y644" t="s">
        <v>79</v>
      </c>
      <c r="Z644" s="7">
        <v>44927</v>
      </c>
      <c r="AA644" s="7">
        <v>44985</v>
      </c>
      <c r="AB644" s="7">
        <v>45012</v>
      </c>
      <c r="AC644">
        <v>6500</v>
      </c>
      <c r="AD644">
        <v>0</v>
      </c>
      <c r="AE644">
        <v>6500</v>
      </c>
      <c r="AF644">
        <v>0</v>
      </c>
      <c r="AG644">
        <v>0</v>
      </c>
      <c r="AH644">
        <v>0</v>
      </c>
      <c r="AI644" t="s">
        <v>83</v>
      </c>
    </row>
    <row r="645" spans="1:35" hidden="1" x14ac:dyDescent="0.25">
      <c r="A645">
        <v>8</v>
      </c>
      <c r="B645">
        <v>801</v>
      </c>
      <c r="C645">
        <v>10</v>
      </c>
      <c r="D645">
        <v>302</v>
      </c>
      <c r="E645">
        <v>8</v>
      </c>
      <c r="F645">
        <v>2096</v>
      </c>
      <c r="G645" t="s">
        <v>1207</v>
      </c>
      <c r="H645">
        <v>500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500</v>
      </c>
      <c r="Y645" t="s">
        <v>79</v>
      </c>
      <c r="Z645" s="7">
        <v>44927</v>
      </c>
      <c r="AA645" s="7">
        <v>44985</v>
      </c>
      <c r="AB645" s="7">
        <v>45012</v>
      </c>
      <c r="AC645">
        <v>500</v>
      </c>
      <c r="AD645">
        <v>0</v>
      </c>
      <c r="AE645">
        <v>500</v>
      </c>
      <c r="AF645">
        <v>0</v>
      </c>
      <c r="AG645">
        <v>0</v>
      </c>
      <c r="AH645">
        <v>0</v>
      </c>
      <c r="AI645" t="s">
        <v>83</v>
      </c>
    </row>
    <row r="646" spans="1:35" hidden="1" x14ac:dyDescent="0.25">
      <c r="A646">
        <v>8</v>
      </c>
      <c r="B646">
        <v>801</v>
      </c>
      <c r="C646">
        <v>10</v>
      </c>
      <c r="D646">
        <v>302</v>
      </c>
      <c r="E646">
        <v>8</v>
      </c>
      <c r="F646">
        <v>2096</v>
      </c>
      <c r="G646" t="s">
        <v>1208</v>
      </c>
      <c r="H646">
        <v>40000</v>
      </c>
      <c r="I646">
        <v>0</v>
      </c>
      <c r="J646">
        <v>0</v>
      </c>
      <c r="K646">
        <v>0</v>
      </c>
      <c r="L646">
        <v>0</v>
      </c>
      <c r="M646">
        <v>9500</v>
      </c>
      <c r="N646">
        <v>11343.76</v>
      </c>
      <c r="O646">
        <v>5286.56</v>
      </c>
      <c r="P646">
        <v>2560.56</v>
      </c>
      <c r="Q646">
        <v>0</v>
      </c>
      <c r="R646">
        <v>0</v>
      </c>
      <c r="S646">
        <v>80000</v>
      </c>
      <c r="T646">
        <v>0</v>
      </c>
      <c r="U646">
        <v>0</v>
      </c>
      <c r="V646">
        <v>0</v>
      </c>
      <c r="W646">
        <v>0</v>
      </c>
      <c r="X646">
        <v>500</v>
      </c>
      <c r="Y646" t="s">
        <v>79</v>
      </c>
      <c r="Z646" s="7">
        <v>44927</v>
      </c>
      <c r="AA646" s="7">
        <v>44985</v>
      </c>
      <c r="AB646" s="7">
        <v>45012</v>
      </c>
      <c r="AC646">
        <v>30500</v>
      </c>
      <c r="AD646">
        <v>-9500</v>
      </c>
      <c r="AE646">
        <v>19156.240000000002</v>
      </c>
      <c r="AF646">
        <v>6057.2</v>
      </c>
      <c r="AG646">
        <v>8783.2000000000007</v>
      </c>
      <c r="AH646">
        <v>2726</v>
      </c>
      <c r="AI646" t="s">
        <v>83</v>
      </c>
    </row>
    <row r="647" spans="1:35" hidden="1" x14ac:dyDescent="0.25">
      <c r="A647">
        <v>8</v>
      </c>
      <c r="B647">
        <v>801</v>
      </c>
      <c r="C647">
        <v>10</v>
      </c>
      <c r="D647">
        <v>302</v>
      </c>
      <c r="E647">
        <v>8</v>
      </c>
      <c r="F647">
        <v>2096</v>
      </c>
      <c r="G647" t="s">
        <v>1208</v>
      </c>
      <c r="H647">
        <v>15000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160</v>
      </c>
      <c r="O647">
        <v>0</v>
      </c>
      <c r="P647">
        <v>0</v>
      </c>
      <c r="Q647">
        <v>0</v>
      </c>
      <c r="R647">
        <v>0</v>
      </c>
      <c r="S647">
        <v>15000</v>
      </c>
      <c r="T647">
        <v>0</v>
      </c>
      <c r="U647">
        <v>0</v>
      </c>
      <c r="V647">
        <v>0</v>
      </c>
      <c r="W647">
        <v>0</v>
      </c>
      <c r="X647">
        <v>621</v>
      </c>
      <c r="Y647" t="s">
        <v>79</v>
      </c>
      <c r="Z647" s="7">
        <v>44927</v>
      </c>
      <c r="AA647" s="7">
        <v>44985</v>
      </c>
      <c r="AB647" s="7">
        <v>45012</v>
      </c>
      <c r="AC647">
        <v>15000</v>
      </c>
      <c r="AD647">
        <v>0</v>
      </c>
      <c r="AE647">
        <v>14840</v>
      </c>
      <c r="AF647">
        <v>160</v>
      </c>
      <c r="AG647">
        <v>160</v>
      </c>
      <c r="AH647">
        <v>0</v>
      </c>
      <c r="AI647" t="s">
        <v>83</v>
      </c>
    </row>
    <row r="648" spans="1:35" hidden="1" x14ac:dyDescent="0.25">
      <c r="A648">
        <v>8</v>
      </c>
      <c r="B648">
        <v>801</v>
      </c>
      <c r="C648">
        <v>10</v>
      </c>
      <c r="D648">
        <v>302</v>
      </c>
      <c r="E648">
        <v>8</v>
      </c>
      <c r="F648">
        <v>2096</v>
      </c>
      <c r="G648" t="s">
        <v>1209</v>
      </c>
      <c r="H648">
        <v>500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500</v>
      </c>
      <c r="Y648" t="s">
        <v>79</v>
      </c>
      <c r="Z648" s="7">
        <v>44927</v>
      </c>
      <c r="AA648" s="7">
        <v>44985</v>
      </c>
      <c r="AB648" s="7">
        <v>45012</v>
      </c>
      <c r="AC648">
        <v>500</v>
      </c>
      <c r="AD648">
        <v>0</v>
      </c>
      <c r="AE648">
        <v>500</v>
      </c>
      <c r="AF648">
        <v>0</v>
      </c>
      <c r="AG648">
        <v>0</v>
      </c>
      <c r="AH648">
        <v>0</v>
      </c>
      <c r="AI648" t="s">
        <v>83</v>
      </c>
    </row>
    <row r="649" spans="1:35" hidden="1" x14ac:dyDescent="0.25">
      <c r="A649">
        <v>8</v>
      </c>
      <c r="B649">
        <v>801</v>
      </c>
      <c r="C649">
        <v>10</v>
      </c>
      <c r="D649">
        <v>302</v>
      </c>
      <c r="E649">
        <v>8</v>
      </c>
      <c r="F649">
        <v>2096</v>
      </c>
      <c r="G649" t="s">
        <v>1210</v>
      </c>
      <c r="H649">
        <v>248000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113850</v>
      </c>
      <c r="O649">
        <v>20205.349999999999</v>
      </c>
      <c r="P649">
        <v>20205.349999999999</v>
      </c>
      <c r="Q649">
        <v>0</v>
      </c>
      <c r="R649">
        <v>0</v>
      </c>
      <c r="S649">
        <v>248000</v>
      </c>
      <c r="T649">
        <v>0</v>
      </c>
      <c r="U649">
        <v>0</v>
      </c>
      <c r="V649">
        <v>0</v>
      </c>
      <c r="W649">
        <v>0</v>
      </c>
      <c r="X649">
        <v>500</v>
      </c>
      <c r="Y649" t="s">
        <v>79</v>
      </c>
      <c r="Z649" s="7">
        <v>44927</v>
      </c>
      <c r="AA649" s="7">
        <v>44985</v>
      </c>
      <c r="AB649" s="7">
        <v>45012</v>
      </c>
      <c r="AC649">
        <v>248000</v>
      </c>
      <c r="AD649">
        <v>0</v>
      </c>
      <c r="AE649">
        <v>134150</v>
      </c>
      <c r="AF649">
        <v>93644.65</v>
      </c>
      <c r="AG649">
        <v>93644.65</v>
      </c>
      <c r="AH649">
        <v>0</v>
      </c>
      <c r="AI649" t="s">
        <v>83</v>
      </c>
    </row>
    <row r="650" spans="1:35" hidden="1" x14ac:dyDescent="0.25">
      <c r="A650">
        <v>8</v>
      </c>
      <c r="B650">
        <v>801</v>
      </c>
      <c r="C650">
        <v>10</v>
      </c>
      <c r="D650">
        <v>302</v>
      </c>
      <c r="E650">
        <v>8</v>
      </c>
      <c r="F650">
        <v>2096</v>
      </c>
      <c r="G650" t="s">
        <v>1210</v>
      </c>
      <c r="H650">
        <v>47500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2760</v>
      </c>
      <c r="O650">
        <v>2760</v>
      </c>
      <c r="P650">
        <v>2760</v>
      </c>
      <c r="Q650">
        <v>0</v>
      </c>
      <c r="R650">
        <v>0</v>
      </c>
      <c r="S650">
        <v>47500</v>
      </c>
      <c r="T650">
        <v>0</v>
      </c>
      <c r="U650">
        <v>0</v>
      </c>
      <c r="V650">
        <v>0</v>
      </c>
      <c r="W650">
        <v>0</v>
      </c>
      <c r="X650">
        <v>621</v>
      </c>
      <c r="Y650" t="s">
        <v>79</v>
      </c>
      <c r="Z650" s="7">
        <v>44927</v>
      </c>
      <c r="AA650" s="7">
        <v>44985</v>
      </c>
      <c r="AB650" s="7">
        <v>45012</v>
      </c>
      <c r="AC650">
        <v>47500</v>
      </c>
      <c r="AD650">
        <v>0</v>
      </c>
      <c r="AE650">
        <v>44740</v>
      </c>
      <c r="AF650">
        <v>0</v>
      </c>
      <c r="AG650">
        <v>0</v>
      </c>
      <c r="AH650">
        <v>0</v>
      </c>
      <c r="AI650" t="s">
        <v>83</v>
      </c>
    </row>
    <row r="651" spans="1:35" hidden="1" x14ac:dyDescent="0.25">
      <c r="A651">
        <v>8</v>
      </c>
      <c r="B651">
        <v>801</v>
      </c>
      <c r="C651">
        <v>10</v>
      </c>
      <c r="D651">
        <v>302</v>
      </c>
      <c r="E651">
        <v>8</v>
      </c>
      <c r="F651">
        <v>2096</v>
      </c>
      <c r="G651" t="s">
        <v>1211</v>
      </c>
      <c r="H651">
        <v>500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500</v>
      </c>
      <c r="Y651" t="s">
        <v>79</v>
      </c>
      <c r="Z651" s="7">
        <v>44927</v>
      </c>
      <c r="AA651" s="7">
        <v>44985</v>
      </c>
      <c r="AB651" s="7">
        <v>45012</v>
      </c>
      <c r="AC651">
        <v>500</v>
      </c>
      <c r="AD651">
        <v>0</v>
      </c>
      <c r="AE651">
        <v>500</v>
      </c>
      <c r="AF651">
        <v>0</v>
      </c>
      <c r="AG651">
        <v>0</v>
      </c>
      <c r="AH651">
        <v>0</v>
      </c>
      <c r="AI651" t="s">
        <v>83</v>
      </c>
    </row>
    <row r="652" spans="1:35" hidden="1" x14ac:dyDescent="0.25">
      <c r="A652">
        <v>8</v>
      </c>
      <c r="B652">
        <v>801</v>
      </c>
      <c r="C652">
        <v>10</v>
      </c>
      <c r="D652">
        <v>302</v>
      </c>
      <c r="E652">
        <v>8</v>
      </c>
      <c r="F652">
        <v>2096</v>
      </c>
      <c r="G652" t="s">
        <v>1212</v>
      </c>
      <c r="H652">
        <v>33000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4565.33</v>
      </c>
      <c r="O652">
        <v>4565.33</v>
      </c>
      <c r="P652">
        <v>2229.6</v>
      </c>
      <c r="Q652">
        <v>0</v>
      </c>
      <c r="R652">
        <v>0</v>
      </c>
      <c r="S652">
        <v>33000</v>
      </c>
      <c r="T652">
        <v>0</v>
      </c>
      <c r="U652">
        <v>0</v>
      </c>
      <c r="V652">
        <v>0</v>
      </c>
      <c r="W652">
        <v>0</v>
      </c>
      <c r="X652">
        <v>500</v>
      </c>
      <c r="Y652" t="s">
        <v>79</v>
      </c>
      <c r="Z652" s="7">
        <v>44927</v>
      </c>
      <c r="AA652" s="7">
        <v>44985</v>
      </c>
      <c r="AB652" s="7">
        <v>45012</v>
      </c>
      <c r="AC652">
        <v>33000</v>
      </c>
      <c r="AD652">
        <v>0</v>
      </c>
      <c r="AE652">
        <v>28434.67</v>
      </c>
      <c r="AF652">
        <v>0</v>
      </c>
      <c r="AG652">
        <v>2335.73</v>
      </c>
      <c r="AH652">
        <v>2335.73</v>
      </c>
      <c r="AI652" t="s">
        <v>83</v>
      </c>
    </row>
    <row r="653" spans="1:35" hidden="1" x14ac:dyDescent="0.25">
      <c r="A653">
        <v>8</v>
      </c>
      <c r="B653">
        <v>801</v>
      </c>
      <c r="C653">
        <v>10</v>
      </c>
      <c r="D653">
        <v>302</v>
      </c>
      <c r="E653">
        <v>8</v>
      </c>
      <c r="F653">
        <v>2096</v>
      </c>
      <c r="G653" t="s">
        <v>1213</v>
      </c>
      <c r="H653">
        <v>500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500</v>
      </c>
      <c r="Y653" t="s">
        <v>79</v>
      </c>
      <c r="Z653" s="7">
        <v>44927</v>
      </c>
      <c r="AA653" s="7">
        <v>44985</v>
      </c>
      <c r="AB653" s="7">
        <v>45012</v>
      </c>
      <c r="AC653">
        <v>500</v>
      </c>
      <c r="AD653">
        <v>0</v>
      </c>
      <c r="AE653">
        <v>500</v>
      </c>
      <c r="AF653">
        <v>0</v>
      </c>
      <c r="AG653">
        <v>0</v>
      </c>
      <c r="AH653">
        <v>0</v>
      </c>
      <c r="AI653" t="s">
        <v>83</v>
      </c>
    </row>
    <row r="654" spans="1:35" hidden="1" x14ac:dyDescent="0.25">
      <c r="A654">
        <v>8</v>
      </c>
      <c r="B654">
        <v>801</v>
      </c>
      <c r="C654">
        <v>10</v>
      </c>
      <c r="D654">
        <v>302</v>
      </c>
      <c r="E654">
        <v>8</v>
      </c>
      <c r="F654">
        <v>2096</v>
      </c>
      <c r="G654" t="s">
        <v>1214</v>
      </c>
      <c r="H654">
        <v>500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500</v>
      </c>
      <c r="Y654" t="s">
        <v>79</v>
      </c>
      <c r="Z654" s="7">
        <v>44927</v>
      </c>
      <c r="AA654" s="7">
        <v>44985</v>
      </c>
      <c r="AB654" s="7">
        <v>45012</v>
      </c>
      <c r="AC654">
        <v>500</v>
      </c>
      <c r="AD654">
        <v>0</v>
      </c>
      <c r="AE654">
        <v>500</v>
      </c>
      <c r="AF654">
        <v>0</v>
      </c>
      <c r="AG654">
        <v>0</v>
      </c>
      <c r="AH654">
        <v>0</v>
      </c>
      <c r="AI654" t="s">
        <v>83</v>
      </c>
    </row>
    <row r="655" spans="1:35" hidden="1" x14ac:dyDescent="0.25">
      <c r="A655">
        <v>8</v>
      </c>
      <c r="B655">
        <v>801</v>
      </c>
      <c r="C655">
        <v>10</v>
      </c>
      <c r="D655">
        <v>302</v>
      </c>
      <c r="E655">
        <v>8</v>
      </c>
      <c r="F655">
        <v>2096</v>
      </c>
      <c r="G655" t="s">
        <v>1215</v>
      </c>
      <c r="H655">
        <v>1000</v>
      </c>
      <c r="I655">
        <v>0</v>
      </c>
      <c r="J655">
        <v>5000</v>
      </c>
      <c r="K655">
        <v>0</v>
      </c>
      <c r="L655">
        <v>0</v>
      </c>
      <c r="M655">
        <v>0</v>
      </c>
      <c r="N655">
        <v>4230.03</v>
      </c>
      <c r="O655">
        <v>4230.03</v>
      </c>
      <c r="P655">
        <v>4230.03</v>
      </c>
      <c r="Q655">
        <v>0</v>
      </c>
      <c r="R655">
        <v>0</v>
      </c>
      <c r="S655">
        <v>2000</v>
      </c>
      <c r="T655">
        <v>0</v>
      </c>
      <c r="U655">
        <v>0</v>
      </c>
      <c r="V655">
        <v>0</v>
      </c>
      <c r="W655">
        <v>0</v>
      </c>
      <c r="X655">
        <v>500</v>
      </c>
      <c r="Y655" t="s">
        <v>79</v>
      </c>
      <c r="Z655" s="7">
        <v>44927</v>
      </c>
      <c r="AA655" s="7">
        <v>44985</v>
      </c>
      <c r="AB655" s="7">
        <v>45012</v>
      </c>
      <c r="AC655">
        <v>6000</v>
      </c>
      <c r="AD655">
        <v>5000</v>
      </c>
      <c r="AE655">
        <v>1769.97</v>
      </c>
      <c r="AF655">
        <v>0</v>
      </c>
      <c r="AG655">
        <v>0</v>
      </c>
      <c r="AH655">
        <v>0</v>
      </c>
      <c r="AI655" t="s">
        <v>83</v>
      </c>
    </row>
    <row r="656" spans="1:35" hidden="1" x14ac:dyDescent="0.25">
      <c r="A656">
        <v>8</v>
      </c>
      <c r="B656">
        <v>801</v>
      </c>
      <c r="C656">
        <v>10</v>
      </c>
      <c r="D656">
        <v>303</v>
      </c>
      <c r="E656">
        <v>6</v>
      </c>
      <c r="F656">
        <v>2097</v>
      </c>
      <c r="G656" t="s">
        <v>1207</v>
      </c>
      <c r="H656">
        <v>500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500</v>
      </c>
      <c r="Y656" t="s">
        <v>79</v>
      </c>
      <c r="Z656" s="7">
        <v>44927</v>
      </c>
      <c r="AA656" s="7">
        <v>44985</v>
      </c>
      <c r="AB656" s="7">
        <v>45012</v>
      </c>
      <c r="AC656">
        <v>500</v>
      </c>
      <c r="AD656">
        <v>0</v>
      </c>
      <c r="AE656">
        <v>500</v>
      </c>
      <c r="AF656">
        <v>0</v>
      </c>
      <c r="AG656">
        <v>0</v>
      </c>
      <c r="AH656">
        <v>0</v>
      </c>
      <c r="AI656" t="s">
        <v>83</v>
      </c>
    </row>
    <row r="657" spans="1:35" hidden="1" x14ac:dyDescent="0.25">
      <c r="A657">
        <v>8</v>
      </c>
      <c r="B657">
        <v>801</v>
      </c>
      <c r="C657">
        <v>10</v>
      </c>
      <c r="D657">
        <v>303</v>
      </c>
      <c r="E657">
        <v>6</v>
      </c>
      <c r="F657">
        <v>2097</v>
      </c>
      <c r="G657" t="s">
        <v>1208</v>
      </c>
      <c r="H657">
        <v>500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500</v>
      </c>
      <c r="Y657" t="s">
        <v>79</v>
      </c>
      <c r="Z657" s="7">
        <v>44927</v>
      </c>
      <c r="AA657" s="7">
        <v>44985</v>
      </c>
      <c r="AB657" s="7">
        <v>45012</v>
      </c>
      <c r="AC657">
        <v>500</v>
      </c>
      <c r="AD657">
        <v>0</v>
      </c>
      <c r="AE657">
        <v>500</v>
      </c>
      <c r="AF657">
        <v>0</v>
      </c>
      <c r="AG657">
        <v>0</v>
      </c>
      <c r="AH657">
        <v>0</v>
      </c>
      <c r="AI657" t="s">
        <v>83</v>
      </c>
    </row>
    <row r="658" spans="1:35" hidden="1" x14ac:dyDescent="0.25">
      <c r="A658">
        <v>8</v>
      </c>
      <c r="B658">
        <v>801</v>
      </c>
      <c r="C658">
        <v>10</v>
      </c>
      <c r="D658">
        <v>303</v>
      </c>
      <c r="E658">
        <v>6</v>
      </c>
      <c r="F658">
        <v>2097</v>
      </c>
      <c r="G658" t="s">
        <v>1221</v>
      </c>
      <c r="H658">
        <v>500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500</v>
      </c>
      <c r="Y658" t="s">
        <v>79</v>
      </c>
      <c r="Z658" s="7">
        <v>44927</v>
      </c>
      <c r="AA658" s="7">
        <v>44985</v>
      </c>
      <c r="AB658" s="7">
        <v>45012</v>
      </c>
      <c r="AC658">
        <v>500</v>
      </c>
      <c r="AD658">
        <v>0</v>
      </c>
      <c r="AE658">
        <v>500</v>
      </c>
      <c r="AF658">
        <v>0</v>
      </c>
      <c r="AG658">
        <v>0</v>
      </c>
      <c r="AH658">
        <v>0</v>
      </c>
      <c r="AI658" t="s">
        <v>83</v>
      </c>
    </row>
    <row r="659" spans="1:35" hidden="1" x14ac:dyDescent="0.25">
      <c r="A659">
        <v>8</v>
      </c>
      <c r="B659">
        <v>801</v>
      </c>
      <c r="C659">
        <v>10</v>
      </c>
      <c r="D659">
        <v>303</v>
      </c>
      <c r="E659">
        <v>6</v>
      </c>
      <c r="F659">
        <v>2097</v>
      </c>
      <c r="G659" t="s">
        <v>1209</v>
      </c>
      <c r="H659">
        <v>500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500</v>
      </c>
      <c r="Y659" t="s">
        <v>79</v>
      </c>
      <c r="Z659" s="7">
        <v>44927</v>
      </c>
      <c r="AA659" s="7">
        <v>44985</v>
      </c>
      <c r="AB659" s="7">
        <v>45012</v>
      </c>
      <c r="AC659">
        <v>500</v>
      </c>
      <c r="AD659">
        <v>0</v>
      </c>
      <c r="AE659">
        <v>500</v>
      </c>
      <c r="AF659">
        <v>0</v>
      </c>
      <c r="AG659">
        <v>0</v>
      </c>
      <c r="AH659">
        <v>0</v>
      </c>
      <c r="AI659" t="s">
        <v>83</v>
      </c>
    </row>
    <row r="660" spans="1:35" hidden="1" x14ac:dyDescent="0.25">
      <c r="A660">
        <v>8</v>
      </c>
      <c r="B660">
        <v>801</v>
      </c>
      <c r="C660">
        <v>10</v>
      </c>
      <c r="D660">
        <v>303</v>
      </c>
      <c r="E660">
        <v>6</v>
      </c>
      <c r="F660">
        <v>2097</v>
      </c>
      <c r="G660" t="s">
        <v>1210</v>
      </c>
      <c r="H660">
        <v>32000</v>
      </c>
      <c r="I660">
        <v>0</v>
      </c>
      <c r="J660">
        <v>36000</v>
      </c>
      <c r="K660">
        <v>0</v>
      </c>
      <c r="L660">
        <v>0</v>
      </c>
      <c r="M660">
        <v>0</v>
      </c>
      <c r="N660">
        <v>34954.519999999997</v>
      </c>
      <c r="O660">
        <v>3010.5</v>
      </c>
      <c r="P660">
        <v>3010.5</v>
      </c>
      <c r="Q660">
        <v>0</v>
      </c>
      <c r="R660">
        <v>0</v>
      </c>
      <c r="S660">
        <v>64000</v>
      </c>
      <c r="T660">
        <v>0</v>
      </c>
      <c r="U660">
        <v>0</v>
      </c>
      <c r="V660">
        <v>0</v>
      </c>
      <c r="W660">
        <v>0</v>
      </c>
      <c r="X660">
        <v>500</v>
      </c>
      <c r="Y660" t="s">
        <v>79</v>
      </c>
      <c r="Z660" s="7">
        <v>44927</v>
      </c>
      <c r="AA660" s="7">
        <v>44985</v>
      </c>
      <c r="AB660" s="7">
        <v>45012</v>
      </c>
      <c r="AC660">
        <v>68000</v>
      </c>
      <c r="AD660">
        <v>36000</v>
      </c>
      <c r="AE660">
        <v>33045.480000000003</v>
      </c>
      <c r="AF660">
        <v>31944.02</v>
      </c>
      <c r="AG660">
        <v>31944.02</v>
      </c>
      <c r="AH660">
        <v>0</v>
      </c>
      <c r="AI660" t="s">
        <v>83</v>
      </c>
    </row>
    <row r="661" spans="1:35" hidden="1" x14ac:dyDescent="0.25">
      <c r="A661">
        <v>8</v>
      </c>
      <c r="B661">
        <v>801</v>
      </c>
      <c r="C661">
        <v>10</v>
      </c>
      <c r="D661">
        <v>303</v>
      </c>
      <c r="E661">
        <v>8</v>
      </c>
      <c r="F661">
        <v>1110</v>
      </c>
      <c r="G661" t="s">
        <v>1210</v>
      </c>
      <c r="H661">
        <v>80000.039999999994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50000</v>
      </c>
      <c r="O661">
        <v>10400</v>
      </c>
      <c r="P661">
        <v>10400</v>
      </c>
      <c r="Q661">
        <v>0</v>
      </c>
      <c r="R661">
        <v>0</v>
      </c>
      <c r="S661">
        <v>80000.039999999994</v>
      </c>
      <c r="T661">
        <v>0</v>
      </c>
      <c r="U661">
        <v>0</v>
      </c>
      <c r="V661">
        <v>0</v>
      </c>
      <c r="W661">
        <v>0</v>
      </c>
      <c r="X661">
        <v>500</v>
      </c>
      <c r="Y661" t="s">
        <v>79</v>
      </c>
      <c r="Z661" s="7">
        <v>44927</v>
      </c>
      <c r="AA661" s="7">
        <v>44985</v>
      </c>
      <c r="AB661" s="7">
        <v>45012</v>
      </c>
      <c r="AC661">
        <v>80000.039999999994</v>
      </c>
      <c r="AD661">
        <v>0</v>
      </c>
      <c r="AE661">
        <v>30000.04</v>
      </c>
      <c r="AF661">
        <v>39600</v>
      </c>
      <c r="AG661">
        <v>39600</v>
      </c>
      <c r="AH661">
        <v>0</v>
      </c>
      <c r="AI661" t="s">
        <v>83</v>
      </c>
    </row>
    <row r="662" spans="1:35" hidden="1" x14ac:dyDescent="0.25">
      <c r="A662">
        <v>8</v>
      </c>
      <c r="B662">
        <v>801</v>
      </c>
      <c r="C662">
        <v>10</v>
      </c>
      <c r="D662">
        <v>303</v>
      </c>
      <c r="E662">
        <v>8</v>
      </c>
      <c r="F662">
        <v>1111</v>
      </c>
      <c r="G662" t="s">
        <v>1221</v>
      </c>
      <c r="H662">
        <v>70000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14883.2</v>
      </c>
      <c r="O662">
        <v>14883.2</v>
      </c>
      <c r="P662">
        <v>14883.2</v>
      </c>
      <c r="Q662">
        <v>0</v>
      </c>
      <c r="R662">
        <v>0</v>
      </c>
      <c r="S662">
        <v>70000</v>
      </c>
      <c r="T662">
        <v>0</v>
      </c>
      <c r="U662">
        <v>0</v>
      </c>
      <c r="V662">
        <v>0</v>
      </c>
      <c r="W662">
        <v>0</v>
      </c>
      <c r="X662">
        <v>500</v>
      </c>
      <c r="Y662" t="s">
        <v>79</v>
      </c>
      <c r="Z662" s="7">
        <v>44927</v>
      </c>
      <c r="AA662" s="7">
        <v>44985</v>
      </c>
      <c r="AB662" s="7">
        <v>45012</v>
      </c>
      <c r="AC662">
        <v>70000</v>
      </c>
      <c r="AD662">
        <v>0</v>
      </c>
      <c r="AE662">
        <v>55116.800000000003</v>
      </c>
      <c r="AF662">
        <v>0</v>
      </c>
      <c r="AG662">
        <v>0</v>
      </c>
      <c r="AH662">
        <v>0</v>
      </c>
      <c r="AI662" t="s">
        <v>83</v>
      </c>
    </row>
    <row r="663" spans="1:35" hidden="1" x14ac:dyDescent="0.25">
      <c r="A663">
        <v>8</v>
      </c>
      <c r="B663">
        <v>801</v>
      </c>
      <c r="C663">
        <v>10</v>
      </c>
      <c r="D663">
        <v>303</v>
      </c>
      <c r="E663">
        <v>8</v>
      </c>
      <c r="F663">
        <v>1114</v>
      </c>
      <c r="G663" t="s">
        <v>1210</v>
      </c>
      <c r="H663">
        <v>36666.68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36666.68</v>
      </c>
      <c r="O663">
        <v>10123</v>
      </c>
      <c r="P663">
        <v>10123</v>
      </c>
      <c r="Q663">
        <v>0</v>
      </c>
      <c r="R663">
        <v>0</v>
      </c>
      <c r="S663">
        <v>36666.68</v>
      </c>
      <c r="T663">
        <v>0</v>
      </c>
      <c r="U663">
        <v>0</v>
      </c>
      <c r="V663">
        <v>0</v>
      </c>
      <c r="W663">
        <v>0</v>
      </c>
      <c r="X663">
        <v>500</v>
      </c>
      <c r="Y663" t="s">
        <v>79</v>
      </c>
      <c r="Z663" s="7">
        <v>44927</v>
      </c>
      <c r="AA663" s="7">
        <v>44985</v>
      </c>
      <c r="AB663" s="7">
        <v>45012</v>
      </c>
      <c r="AC663">
        <v>36666.68</v>
      </c>
      <c r="AD663">
        <v>0</v>
      </c>
      <c r="AE663">
        <v>0</v>
      </c>
      <c r="AF663">
        <v>26543.68</v>
      </c>
      <c r="AG663">
        <v>26543.68</v>
      </c>
      <c r="AH663">
        <v>0</v>
      </c>
      <c r="AI663" t="s">
        <v>83</v>
      </c>
    </row>
    <row r="664" spans="1:35" hidden="1" x14ac:dyDescent="0.25">
      <c r="A664">
        <v>8</v>
      </c>
      <c r="B664">
        <v>801</v>
      </c>
      <c r="C664">
        <v>10</v>
      </c>
      <c r="D664">
        <v>303</v>
      </c>
      <c r="E664">
        <v>8</v>
      </c>
      <c r="F664">
        <v>1115</v>
      </c>
      <c r="G664" t="s">
        <v>1210</v>
      </c>
      <c r="H664">
        <v>23333.33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500</v>
      </c>
      <c r="Y664" t="s">
        <v>79</v>
      </c>
      <c r="Z664" s="7">
        <v>44927</v>
      </c>
      <c r="AA664" s="7">
        <v>44985</v>
      </c>
      <c r="AB664" s="7">
        <v>45012</v>
      </c>
      <c r="AC664">
        <v>23333.33</v>
      </c>
      <c r="AD664">
        <v>0</v>
      </c>
      <c r="AE664">
        <v>23333.33</v>
      </c>
      <c r="AF664">
        <v>0</v>
      </c>
      <c r="AG664">
        <v>0</v>
      </c>
      <c r="AH664">
        <v>0</v>
      </c>
      <c r="AI664" t="s">
        <v>83</v>
      </c>
    </row>
    <row r="665" spans="1:35" hidden="1" x14ac:dyDescent="0.25">
      <c r="A665">
        <v>8</v>
      </c>
      <c r="B665">
        <v>801</v>
      </c>
      <c r="C665">
        <v>10</v>
      </c>
      <c r="D665">
        <v>303</v>
      </c>
      <c r="E665">
        <v>8</v>
      </c>
      <c r="F665">
        <v>2094</v>
      </c>
      <c r="G665" t="s">
        <v>1231</v>
      </c>
      <c r="H665">
        <v>96000</v>
      </c>
      <c r="I665">
        <v>0</v>
      </c>
      <c r="J665">
        <v>11000</v>
      </c>
      <c r="K665">
        <v>0</v>
      </c>
      <c r="L665">
        <v>0</v>
      </c>
      <c r="M665">
        <v>0</v>
      </c>
      <c r="N665">
        <v>105446.39999999999</v>
      </c>
      <c r="O665">
        <v>10244.280000000001</v>
      </c>
      <c r="P665">
        <v>10244.280000000001</v>
      </c>
      <c r="Q665">
        <v>0</v>
      </c>
      <c r="R665">
        <v>0</v>
      </c>
      <c r="S665">
        <v>192000</v>
      </c>
      <c r="T665">
        <v>0</v>
      </c>
      <c r="U665">
        <v>0</v>
      </c>
      <c r="V665">
        <v>0</v>
      </c>
      <c r="W665">
        <v>0</v>
      </c>
      <c r="X665">
        <v>500</v>
      </c>
      <c r="Y665" t="s">
        <v>79</v>
      </c>
      <c r="Z665" s="7">
        <v>44927</v>
      </c>
      <c r="AA665" s="7">
        <v>44985</v>
      </c>
      <c r="AB665" s="7">
        <v>45012</v>
      </c>
      <c r="AC665">
        <v>107000</v>
      </c>
      <c r="AD665">
        <v>11000</v>
      </c>
      <c r="AE665">
        <v>1553.6</v>
      </c>
      <c r="AF665">
        <v>95202.12</v>
      </c>
      <c r="AG665">
        <v>95202.12</v>
      </c>
      <c r="AH665">
        <v>0</v>
      </c>
      <c r="AI665" t="s">
        <v>83</v>
      </c>
    </row>
    <row r="666" spans="1:35" hidden="1" x14ac:dyDescent="0.25">
      <c r="A666">
        <v>8</v>
      </c>
      <c r="B666">
        <v>801</v>
      </c>
      <c r="C666">
        <v>10</v>
      </c>
      <c r="D666">
        <v>303</v>
      </c>
      <c r="E666">
        <v>8</v>
      </c>
      <c r="F666">
        <v>2098</v>
      </c>
      <c r="G666" t="s">
        <v>1209</v>
      </c>
      <c r="H666">
        <v>5000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500</v>
      </c>
      <c r="Y666" t="s">
        <v>79</v>
      </c>
      <c r="Z666" s="7">
        <v>44927</v>
      </c>
      <c r="AA666" s="7">
        <v>44985</v>
      </c>
      <c r="AB666" s="7">
        <v>45012</v>
      </c>
      <c r="AC666">
        <v>5000</v>
      </c>
      <c r="AD666">
        <v>0</v>
      </c>
      <c r="AE666">
        <v>5000</v>
      </c>
      <c r="AF666">
        <v>0</v>
      </c>
      <c r="AG666">
        <v>0</v>
      </c>
      <c r="AH666">
        <v>0</v>
      </c>
      <c r="AI666" t="s">
        <v>83</v>
      </c>
    </row>
    <row r="667" spans="1:35" hidden="1" x14ac:dyDescent="0.25">
      <c r="A667">
        <v>8</v>
      </c>
      <c r="B667">
        <v>801</v>
      </c>
      <c r="C667">
        <v>10</v>
      </c>
      <c r="D667">
        <v>303</v>
      </c>
      <c r="E667">
        <v>8</v>
      </c>
      <c r="F667">
        <v>2098</v>
      </c>
      <c r="G667" t="s">
        <v>1210</v>
      </c>
      <c r="H667">
        <v>104000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12000</v>
      </c>
      <c r="O667">
        <v>0</v>
      </c>
      <c r="P667">
        <v>0</v>
      </c>
      <c r="Q667">
        <v>0</v>
      </c>
      <c r="R667">
        <v>0</v>
      </c>
      <c r="S667">
        <v>104000</v>
      </c>
      <c r="T667">
        <v>0</v>
      </c>
      <c r="U667">
        <v>0</v>
      </c>
      <c r="V667">
        <v>0</v>
      </c>
      <c r="W667">
        <v>0</v>
      </c>
      <c r="X667">
        <v>500</v>
      </c>
      <c r="Y667" t="s">
        <v>79</v>
      </c>
      <c r="Z667" s="7">
        <v>44927</v>
      </c>
      <c r="AA667" s="7">
        <v>44985</v>
      </c>
      <c r="AB667" s="7">
        <v>45012</v>
      </c>
      <c r="AC667">
        <v>104000</v>
      </c>
      <c r="AD667">
        <v>0</v>
      </c>
      <c r="AE667">
        <v>92000</v>
      </c>
      <c r="AF667">
        <v>12000</v>
      </c>
      <c r="AG667">
        <v>12000</v>
      </c>
      <c r="AH667">
        <v>0</v>
      </c>
      <c r="AI667" t="s">
        <v>83</v>
      </c>
    </row>
    <row r="668" spans="1:35" hidden="1" x14ac:dyDescent="0.25">
      <c r="A668">
        <v>8</v>
      </c>
      <c r="B668">
        <v>801</v>
      </c>
      <c r="C668">
        <v>10</v>
      </c>
      <c r="D668">
        <v>303</v>
      </c>
      <c r="E668">
        <v>8</v>
      </c>
      <c r="F668">
        <v>2098</v>
      </c>
      <c r="G668" t="s">
        <v>1210</v>
      </c>
      <c r="H668">
        <v>50000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600</v>
      </c>
      <c r="Y668" t="s">
        <v>79</v>
      </c>
      <c r="Z668" s="7">
        <v>44927</v>
      </c>
      <c r="AA668" s="7">
        <v>44985</v>
      </c>
      <c r="AB668" s="7">
        <v>45012</v>
      </c>
      <c r="AC668">
        <v>50000</v>
      </c>
      <c r="AD668">
        <v>0</v>
      </c>
      <c r="AE668">
        <v>50000</v>
      </c>
      <c r="AF668">
        <v>0</v>
      </c>
      <c r="AG668">
        <v>0</v>
      </c>
      <c r="AH668">
        <v>0</v>
      </c>
      <c r="AI668" t="s">
        <v>83</v>
      </c>
    </row>
    <row r="669" spans="1:35" hidden="1" x14ac:dyDescent="0.25">
      <c r="A669">
        <v>8</v>
      </c>
      <c r="B669">
        <v>801</v>
      </c>
      <c r="C669">
        <v>10</v>
      </c>
      <c r="D669">
        <v>303</v>
      </c>
      <c r="E669">
        <v>8</v>
      </c>
      <c r="F669">
        <v>2098</v>
      </c>
      <c r="G669" t="s">
        <v>1224</v>
      </c>
      <c r="H669">
        <v>24000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500</v>
      </c>
      <c r="Y669" t="s">
        <v>79</v>
      </c>
      <c r="Z669" s="7">
        <v>44927</v>
      </c>
      <c r="AA669" s="7">
        <v>44985</v>
      </c>
      <c r="AB669" s="7">
        <v>45012</v>
      </c>
      <c r="AC669">
        <v>24000</v>
      </c>
      <c r="AD669">
        <v>0</v>
      </c>
      <c r="AE669">
        <v>24000</v>
      </c>
      <c r="AF669">
        <v>0</v>
      </c>
      <c r="AG669">
        <v>0</v>
      </c>
      <c r="AH669">
        <v>0</v>
      </c>
      <c r="AI669" t="s">
        <v>83</v>
      </c>
    </row>
    <row r="670" spans="1:35" hidden="1" x14ac:dyDescent="0.25">
      <c r="A670">
        <v>8</v>
      </c>
      <c r="B670">
        <v>801</v>
      </c>
      <c r="C670">
        <v>10</v>
      </c>
      <c r="D670">
        <v>303</v>
      </c>
      <c r="E670">
        <v>8</v>
      </c>
      <c r="F670">
        <v>2099</v>
      </c>
      <c r="G670" t="s">
        <v>1209</v>
      </c>
      <c r="H670">
        <v>10000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500</v>
      </c>
      <c r="Y670" t="s">
        <v>79</v>
      </c>
      <c r="Z670" s="7">
        <v>44927</v>
      </c>
      <c r="AA670" s="7">
        <v>44985</v>
      </c>
      <c r="AB670" s="7">
        <v>45012</v>
      </c>
      <c r="AC670">
        <v>10000</v>
      </c>
      <c r="AD670">
        <v>0</v>
      </c>
      <c r="AE670">
        <v>10000</v>
      </c>
      <c r="AF670">
        <v>0</v>
      </c>
      <c r="AG670">
        <v>0</v>
      </c>
      <c r="AH670">
        <v>0</v>
      </c>
      <c r="AI670" t="s">
        <v>83</v>
      </c>
    </row>
    <row r="671" spans="1:35" hidden="1" x14ac:dyDescent="0.25">
      <c r="A671">
        <v>8</v>
      </c>
      <c r="B671">
        <v>801</v>
      </c>
      <c r="C671">
        <v>10</v>
      </c>
      <c r="D671">
        <v>303</v>
      </c>
      <c r="E671">
        <v>8</v>
      </c>
      <c r="F671">
        <v>2099</v>
      </c>
      <c r="G671" t="s">
        <v>1210</v>
      </c>
      <c r="H671">
        <v>112000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27305.96</v>
      </c>
      <c r="O671">
        <v>4665</v>
      </c>
      <c r="P671">
        <v>4665</v>
      </c>
      <c r="Q671">
        <v>0</v>
      </c>
      <c r="R671">
        <v>0</v>
      </c>
      <c r="S671">
        <v>112000</v>
      </c>
      <c r="T671">
        <v>0</v>
      </c>
      <c r="U671">
        <v>0</v>
      </c>
      <c r="V671">
        <v>0</v>
      </c>
      <c r="W671">
        <v>0</v>
      </c>
      <c r="X671">
        <v>500</v>
      </c>
      <c r="Y671" t="s">
        <v>79</v>
      </c>
      <c r="Z671" s="7">
        <v>44927</v>
      </c>
      <c r="AA671" s="7">
        <v>44985</v>
      </c>
      <c r="AB671" s="7">
        <v>45012</v>
      </c>
      <c r="AC671">
        <v>112000</v>
      </c>
      <c r="AD671">
        <v>0</v>
      </c>
      <c r="AE671">
        <v>84694.04</v>
      </c>
      <c r="AF671">
        <v>22640.959999999999</v>
      </c>
      <c r="AG671">
        <v>22640.959999999999</v>
      </c>
      <c r="AH671">
        <v>0</v>
      </c>
      <c r="AI671" t="s">
        <v>83</v>
      </c>
    </row>
    <row r="672" spans="1:35" hidden="1" x14ac:dyDescent="0.25">
      <c r="A672">
        <v>8</v>
      </c>
      <c r="B672">
        <v>801</v>
      </c>
      <c r="C672">
        <v>10</v>
      </c>
      <c r="D672">
        <v>303</v>
      </c>
      <c r="E672">
        <v>8</v>
      </c>
      <c r="F672">
        <v>2099</v>
      </c>
      <c r="G672" t="s">
        <v>1210</v>
      </c>
      <c r="H672">
        <v>20000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600</v>
      </c>
      <c r="Y672" t="s">
        <v>79</v>
      </c>
      <c r="Z672" s="7">
        <v>44927</v>
      </c>
      <c r="AA672" s="7">
        <v>44985</v>
      </c>
      <c r="AB672" s="7">
        <v>45012</v>
      </c>
      <c r="AC672">
        <v>20000</v>
      </c>
      <c r="AD672">
        <v>0</v>
      </c>
      <c r="AE672">
        <v>20000</v>
      </c>
      <c r="AF672">
        <v>0</v>
      </c>
      <c r="AG672">
        <v>0</v>
      </c>
      <c r="AH672">
        <v>0</v>
      </c>
      <c r="AI672" t="s">
        <v>83</v>
      </c>
    </row>
    <row r="673" spans="1:35" hidden="1" x14ac:dyDescent="0.25">
      <c r="A673">
        <v>8</v>
      </c>
      <c r="B673">
        <v>801</v>
      </c>
      <c r="C673">
        <v>10</v>
      </c>
      <c r="D673">
        <v>303</v>
      </c>
      <c r="E673">
        <v>8</v>
      </c>
      <c r="F673">
        <v>2099</v>
      </c>
      <c r="G673" t="s">
        <v>1213</v>
      </c>
      <c r="H673">
        <v>32000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1360</v>
      </c>
      <c r="O673">
        <v>1360</v>
      </c>
      <c r="P673">
        <v>1360</v>
      </c>
      <c r="Q673">
        <v>0</v>
      </c>
      <c r="R673">
        <v>0</v>
      </c>
      <c r="S673">
        <v>32000</v>
      </c>
      <c r="T673">
        <v>0</v>
      </c>
      <c r="U673">
        <v>0</v>
      </c>
      <c r="V673">
        <v>0</v>
      </c>
      <c r="W673">
        <v>0</v>
      </c>
      <c r="X673">
        <v>500</v>
      </c>
      <c r="Y673" t="s">
        <v>79</v>
      </c>
      <c r="Z673" s="7">
        <v>44927</v>
      </c>
      <c r="AA673" s="7">
        <v>44985</v>
      </c>
      <c r="AB673" s="7">
        <v>45012</v>
      </c>
      <c r="AC673">
        <v>32000</v>
      </c>
      <c r="AD673">
        <v>0</v>
      </c>
      <c r="AE673">
        <v>30640</v>
      </c>
      <c r="AF673">
        <v>0</v>
      </c>
      <c r="AG673">
        <v>0</v>
      </c>
      <c r="AH673">
        <v>0</v>
      </c>
      <c r="AI673" t="s">
        <v>83</v>
      </c>
    </row>
    <row r="674" spans="1:35" hidden="1" x14ac:dyDescent="0.25">
      <c r="A674">
        <v>8</v>
      </c>
      <c r="B674">
        <v>801</v>
      </c>
      <c r="C674">
        <v>10</v>
      </c>
      <c r="D674">
        <v>303</v>
      </c>
      <c r="E674">
        <v>8</v>
      </c>
      <c r="F674">
        <v>2099</v>
      </c>
      <c r="G674" t="s">
        <v>1224</v>
      </c>
      <c r="H674">
        <v>152000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85940</v>
      </c>
      <c r="O674">
        <v>40891.39</v>
      </c>
      <c r="P674">
        <v>40891.39</v>
      </c>
      <c r="Q674">
        <v>0</v>
      </c>
      <c r="R674">
        <v>0</v>
      </c>
      <c r="S674">
        <v>152000</v>
      </c>
      <c r="T674">
        <v>0</v>
      </c>
      <c r="U674">
        <v>0</v>
      </c>
      <c r="V674">
        <v>0</v>
      </c>
      <c r="W674">
        <v>0</v>
      </c>
      <c r="X674">
        <v>500</v>
      </c>
      <c r="Y674" t="s">
        <v>79</v>
      </c>
      <c r="Z674" s="7">
        <v>44927</v>
      </c>
      <c r="AA674" s="7">
        <v>44985</v>
      </c>
      <c r="AB674" s="7">
        <v>45012</v>
      </c>
      <c r="AC674">
        <v>152000</v>
      </c>
      <c r="AD674">
        <v>0</v>
      </c>
      <c r="AE674">
        <v>66060</v>
      </c>
      <c r="AF674">
        <v>45048.61</v>
      </c>
      <c r="AG674">
        <v>45048.61</v>
      </c>
      <c r="AH674">
        <v>0</v>
      </c>
      <c r="AI674" t="s">
        <v>83</v>
      </c>
    </row>
    <row r="675" spans="1:35" hidden="1" x14ac:dyDescent="0.25">
      <c r="A675">
        <v>8</v>
      </c>
      <c r="B675">
        <v>801</v>
      </c>
      <c r="C675">
        <v>10</v>
      </c>
      <c r="D675">
        <v>303</v>
      </c>
      <c r="E675">
        <v>8</v>
      </c>
      <c r="F675">
        <v>2099</v>
      </c>
      <c r="G675" t="s">
        <v>1224</v>
      </c>
      <c r="H675">
        <v>30000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600</v>
      </c>
      <c r="Y675" t="s">
        <v>79</v>
      </c>
      <c r="Z675" s="7">
        <v>44927</v>
      </c>
      <c r="AA675" s="7">
        <v>44985</v>
      </c>
      <c r="AB675" s="7">
        <v>45012</v>
      </c>
      <c r="AC675">
        <v>30000</v>
      </c>
      <c r="AD675">
        <v>0</v>
      </c>
      <c r="AE675">
        <v>30000</v>
      </c>
      <c r="AF675">
        <v>0</v>
      </c>
      <c r="AG675">
        <v>0</v>
      </c>
      <c r="AH675">
        <v>0</v>
      </c>
      <c r="AI675" t="s">
        <v>83</v>
      </c>
    </row>
    <row r="676" spans="1:35" hidden="1" x14ac:dyDescent="0.25">
      <c r="A676">
        <v>8</v>
      </c>
      <c r="B676">
        <v>801</v>
      </c>
      <c r="C676">
        <v>10</v>
      </c>
      <c r="D676">
        <v>303</v>
      </c>
      <c r="E676">
        <v>8</v>
      </c>
      <c r="F676">
        <v>2100</v>
      </c>
      <c r="G676" t="s">
        <v>1208</v>
      </c>
      <c r="H676">
        <v>170022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600</v>
      </c>
      <c r="Y676" t="s">
        <v>79</v>
      </c>
      <c r="Z676" s="7">
        <v>44927</v>
      </c>
      <c r="AA676" s="7">
        <v>44985</v>
      </c>
      <c r="AB676" s="7">
        <v>45012</v>
      </c>
      <c r="AC676">
        <v>170022</v>
      </c>
      <c r="AD676">
        <v>0</v>
      </c>
      <c r="AE676">
        <v>170022</v>
      </c>
      <c r="AF676">
        <v>0</v>
      </c>
      <c r="AG676">
        <v>0</v>
      </c>
      <c r="AH676">
        <v>0</v>
      </c>
      <c r="AI676" t="s">
        <v>83</v>
      </c>
    </row>
    <row r="677" spans="1:35" hidden="1" x14ac:dyDescent="0.25">
      <c r="A677">
        <v>8</v>
      </c>
      <c r="B677">
        <v>801</v>
      </c>
      <c r="C677">
        <v>10</v>
      </c>
      <c r="D677">
        <v>303</v>
      </c>
      <c r="E677">
        <v>8</v>
      </c>
      <c r="F677">
        <v>2100</v>
      </c>
      <c r="G677" t="s">
        <v>1221</v>
      </c>
      <c r="H677">
        <v>109000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41601.199999999997</v>
      </c>
      <c r="O677">
        <v>2814.2</v>
      </c>
      <c r="P677">
        <v>0</v>
      </c>
      <c r="Q677">
        <v>0</v>
      </c>
      <c r="R677">
        <v>0</v>
      </c>
      <c r="S677">
        <v>109000</v>
      </c>
      <c r="T677">
        <v>0</v>
      </c>
      <c r="U677">
        <v>0</v>
      </c>
      <c r="V677">
        <v>0</v>
      </c>
      <c r="W677">
        <v>0</v>
      </c>
      <c r="X677">
        <v>500</v>
      </c>
      <c r="Y677" t="s">
        <v>79</v>
      </c>
      <c r="Z677" s="7">
        <v>44927</v>
      </c>
      <c r="AA677" s="7">
        <v>44985</v>
      </c>
      <c r="AB677" s="7">
        <v>45012</v>
      </c>
      <c r="AC677">
        <v>109000</v>
      </c>
      <c r="AD677">
        <v>0</v>
      </c>
      <c r="AE677">
        <v>67398.8</v>
      </c>
      <c r="AF677">
        <v>38787</v>
      </c>
      <c r="AG677">
        <v>41601.199999999997</v>
      </c>
      <c r="AH677">
        <v>2814.2</v>
      </c>
      <c r="AI677" t="s">
        <v>83</v>
      </c>
    </row>
    <row r="678" spans="1:35" hidden="1" x14ac:dyDescent="0.25">
      <c r="A678">
        <v>8</v>
      </c>
      <c r="B678">
        <v>801</v>
      </c>
      <c r="C678">
        <v>10</v>
      </c>
      <c r="D678">
        <v>303</v>
      </c>
      <c r="E678">
        <v>8</v>
      </c>
      <c r="F678">
        <v>2100</v>
      </c>
      <c r="G678" t="s">
        <v>1221</v>
      </c>
      <c r="H678">
        <v>30000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600</v>
      </c>
      <c r="Y678" t="s">
        <v>79</v>
      </c>
      <c r="Z678" s="7">
        <v>44927</v>
      </c>
      <c r="AA678" s="7">
        <v>44985</v>
      </c>
      <c r="AB678" s="7">
        <v>45012</v>
      </c>
      <c r="AC678">
        <v>30000</v>
      </c>
      <c r="AD678">
        <v>0</v>
      </c>
      <c r="AE678">
        <v>30000</v>
      </c>
      <c r="AF678">
        <v>0</v>
      </c>
      <c r="AG678">
        <v>0</v>
      </c>
      <c r="AH678">
        <v>0</v>
      </c>
      <c r="AI678" t="s">
        <v>83</v>
      </c>
    </row>
    <row r="679" spans="1:35" hidden="1" x14ac:dyDescent="0.25">
      <c r="A679">
        <v>8</v>
      </c>
      <c r="B679">
        <v>801</v>
      </c>
      <c r="C679">
        <v>10</v>
      </c>
      <c r="D679">
        <v>303</v>
      </c>
      <c r="E679">
        <v>8</v>
      </c>
      <c r="F679">
        <v>2100</v>
      </c>
      <c r="G679" t="s">
        <v>1221</v>
      </c>
      <c r="H679">
        <v>62000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3270</v>
      </c>
      <c r="O679">
        <v>3270</v>
      </c>
      <c r="P679">
        <v>0</v>
      </c>
      <c r="Q679">
        <v>0</v>
      </c>
      <c r="R679">
        <v>0</v>
      </c>
      <c r="S679">
        <v>62000</v>
      </c>
      <c r="T679">
        <v>0</v>
      </c>
      <c r="U679">
        <v>0</v>
      </c>
      <c r="V679">
        <v>0</v>
      </c>
      <c r="W679">
        <v>0</v>
      </c>
      <c r="X679">
        <v>621</v>
      </c>
      <c r="Y679" t="s">
        <v>79</v>
      </c>
      <c r="Z679" s="7">
        <v>44927</v>
      </c>
      <c r="AA679" s="7">
        <v>44985</v>
      </c>
      <c r="AB679" s="7">
        <v>45012</v>
      </c>
      <c r="AC679">
        <v>62000</v>
      </c>
      <c r="AD679">
        <v>0</v>
      </c>
      <c r="AE679">
        <v>58730</v>
      </c>
      <c r="AF679">
        <v>0</v>
      </c>
      <c r="AG679">
        <v>3270</v>
      </c>
      <c r="AH679">
        <v>3270</v>
      </c>
      <c r="AI679" t="s">
        <v>83</v>
      </c>
    </row>
    <row r="680" spans="1:35" hidden="1" x14ac:dyDescent="0.25">
      <c r="A680">
        <v>8</v>
      </c>
      <c r="B680">
        <v>801</v>
      </c>
      <c r="C680">
        <v>10</v>
      </c>
      <c r="D680">
        <v>303</v>
      </c>
      <c r="E680">
        <v>8</v>
      </c>
      <c r="F680">
        <v>2100</v>
      </c>
      <c r="G680" t="s">
        <v>1232</v>
      </c>
      <c r="H680">
        <v>37700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600</v>
      </c>
      <c r="Y680" t="s">
        <v>79</v>
      </c>
      <c r="Z680" s="7">
        <v>44927</v>
      </c>
      <c r="AA680" s="7">
        <v>44985</v>
      </c>
      <c r="AB680" s="7">
        <v>45012</v>
      </c>
      <c r="AC680">
        <v>37700</v>
      </c>
      <c r="AD680">
        <v>0</v>
      </c>
      <c r="AE680">
        <v>37700</v>
      </c>
      <c r="AF680">
        <v>0</v>
      </c>
      <c r="AG680">
        <v>0</v>
      </c>
      <c r="AH680">
        <v>0</v>
      </c>
      <c r="AI680" t="s">
        <v>83</v>
      </c>
    </row>
    <row r="681" spans="1:35" hidden="1" x14ac:dyDescent="0.25">
      <c r="A681">
        <v>8</v>
      </c>
      <c r="B681">
        <v>801</v>
      </c>
      <c r="C681">
        <v>10</v>
      </c>
      <c r="D681">
        <v>303</v>
      </c>
      <c r="E681">
        <v>8</v>
      </c>
      <c r="F681">
        <v>2100</v>
      </c>
      <c r="G681" t="s">
        <v>1232</v>
      </c>
      <c r="H681">
        <v>38300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621</v>
      </c>
      <c r="Y681" t="s">
        <v>79</v>
      </c>
      <c r="Z681" s="7">
        <v>44927</v>
      </c>
      <c r="AA681" s="7">
        <v>44985</v>
      </c>
      <c r="AB681" s="7">
        <v>45012</v>
      </c>
      <c r="AC681">
        <v>38300</v>
      </c>
      <c r="AD681">
        <v>0</v>
      </c>
      <c r="AE681">
        <v>38300</v>
      </c>
      <c r="AF681">
        <v>0</v>
      </c>
      <c r="AG681">
        <v>0</v>
      </c>
      <c r="AH681">
        <v>0</v>
      </c>
      <c r="AI681" t="s">
        <v>83</v>
      </c>
    </row>
    <row r="682" spans="1:35" hidden="1" x14ac:dyDescent="0.25">
      <c r="A682">
        <v>8</v>
      </c>
      <c r="B682">
        <v>801</v>
      </c>
      <c r="C682">
        <v>10</v>
      </c>
      <c r="D682">
        <v>303</v>
      </c>
      <c r="E682">
        <v>8</v>
      </c>
      <c r="F682">
        <v>2100</v>
      </c>
      <c r="G682" t="s">
        <v>1233</v>
      </c>
      <c r="H682">
        <v>111000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68966.36</v>
      </c>
      <c r="O682">
        <v>37255.629999999997</v>
      </c>
      <c r="P682">
        <v>37255.629999999997</v>
      </c>
      <c r="Q682">
        <v>0</v>
      </c>
      <c r="R682">
        <v>0</v>
      </c>
      <c r="S682">
        <v>111000</v>
      </c>
      <c r="T682">
        <v>0</v>
      </c>
      <c r="U682">
        <v>0</v>
      </c>
      <c r="V682">
        <v>0</v>
      </c>
      <c r="W682">
        <v>0</v>
      </c>
      <c r="X682">
        <v>500</v>
      </c>
      <c r="Y682" t="s">
        <v>79</v>
      </c>
      <c r="Z682" s="7">
        <v>44927</v>
      </c>
      <c r="AA682" s="7">
        <v>44985</v>
      </c>
      <c r="AB682" s="7">
        <v>45012</v>
      </c>
      <c r="AC682">
        <v>111000</v>
      </c>
      <c r="AD682">
        <v>0</v>
      </c>
      <c r="AE682">
        <v>42033.64</v>
      </c>
      <c r="AF682">
        <v>31710.73</v>
      </c>
      <c r="AG682">
        <v>31710.73</v>
      </c>
      <c r="AH682">
        <v>0</v>
      </c>
      <c r="AI682" t="s">
        <v>83</v>
      </c>
    </row>
    <row r="683" spans="1:35" hidden="1" x14ac:dyDescent="0.25">
      <c r="A683">
        <v>8</v>
      </c>
      <c r="B683">
        <v>801</v>
      </c>
      <c r="C683">
        <v>10</v>
      </c>
      <c r="D683">
        <v>303</v>
      </c>
      <c r="E683">
        <v>8</v>
      </c>
      <c r="F683">
        <v>2101</v>
      </c>
      <c r="G683" t="s">
        <v>1209</v>
      </c>
      <c r="H683">
        <v>16000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500</v>
      </c>
      <c r="Y683" t="s">
        <v>79</v>
      </c>
      <c r="Z683" s="7">
        <v>44927</v>
      </c>
      <c r="AA683" s="7">
        <v>44985</v>
      </c>
      <c r="AB683" s="7">
        <v>45012</v>
      </c>
      <c r="AC683">
        <v>16000</v>
      </c>
      <c r="AD683">
        <v>0</v>
      </c>
      <c r="AE683">
        <v>16000</v>
      </c>
      <c r="AF683">
        <v>0</v>
      </c>
      <c r="AG683">
        <v>0</v>
      </c>
      <c r="AH683">
        <v>0</v>
      </c>
      <c r="AI683" t="s">
        <v>83</v>
      </c>
    </row>
    <row r="684" spans="1:35" hidden="1" x14ac:dyDescent="0.25">
      <c r="A684">
        <v>8</v>
      </c>
      <c r="B684">
        <v>801</v>
      </c>
      <c r="C684">
        <v>10</v>
      </c>
      <c r="D684">
        <v>303</v>
      </c>
      <c r="E684">
        <v>8</v>
      </c>
      <c r="F684">
        <v>2101</v>
      </c>
      <c r="G684" t="s">
        <v>1210</v>
      </c>
      <c r="H684">
        <v>160000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106591.17</v>
      </c>
      <c r="O684">
        <v>17102.53</v>
      </c>
      <c r="P684">
        <v>17102.53</v>
      </c>
      <c r="Q684">
        <v>0</v>
      </c>
      <c r="R684">
        <v>0</v>
      </c>
      <c r="S684">
        <v>160000</v>
      </c>
      <c r="T684">
        <v>0</v>
      </c>
      <c r="U684">
        <v>0</v>
      </c>
      <c r="V684">
        <v>0</v>
      </c>
      <c r="W684">
        <v>0</v>
      </c>
      <c r="X684">
        <v>500</v>
      </c>
      <c r="Y684" t="s">
        <v>79</v>
      </c>
      <c r="Z684" s="7">
        <v>44927</v>
      </c>
      <c r="AA684" s="7">
        <v>44985</v>
      </c>
      <c r="AB684" s="7">
        <v>45012</v>
      </c>
      <c r="AC684">
        <v>160000</v>
      </c>
      <c r="AD684">
        <v>0</v>
      </c>
      <c r="AE684">
        <v>53408.83</v>
      </c>
      <c r="AF684">
        <v>89488.639999999999</v>
      </c>
      <c r="AG684">
        <v>89488.639999999999</v>
      </c>
      <c r="AH684">
        <v>0</v>
      </c>
      <c r="AI684" t="s">
        <v>83</v>
      </c>
    </row>
    <row r="685" spans="1:35" hidden="1" x14ac:dyDescent="0.25">
      <c r="A685">
        <v>8</v>
      </c>
      <c r="B685">
        <v>801</v>
      </c>
      <c r="C685">
        <v>10</v>
      </c>
      <c r="D685">
        <v>303</v>
      </c>
      <c r="E685">
        <v>8</v>
      </c>
      <c r="F685">
        <v>2101</v>
      </c>
      <c r="G685" t="s">
        <v>1210</v>
      </c>
      <c r="H685">
        <v>8270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7735.83</v>
      </c>
      <c r="O685">
        <v>735.83</v>
      </c>
      <c r="P685">
        <v>735.83</v>
      </c>
      <c r="Q685">
        <v>0</v>
      </c>
      <c r="R685">
        <v>0</v>
      </c>
      <c r="S685">
        <v>8270</v>
      </c>
      <c r="T685">
        <v>0</v>
      </c>
      <c r="U685">
        <v>0</v>
      </c>
      <c r="V685">
        <v>0</v>
      </c>
      <c r="W685">
        <v>0</v>
      </c>
      <c r="X685">
        <v>600</v>
      </c>
      <c r="Y685" t="s">
        <v>79</v>
      </c>
      <c r="Z685" s="7">
        <v>44927</v>
      </c>
      <c r="AA685" s="7">
        <v>44985</v>
      </c>
      <c r="AB685" s="7">
        <v>45012</v>
      </c>
      <c r="AC685">
        <v>8270</v>
      </c>
      <c r="AD685">
        <v>0</v>
      </c>
      <c r="AE685">
        <v>534.16999999999996</v>
      </c>
      <c r="AF685">
        <v>7000</v>
      </c>
      <c r="AG685">
        <v>7000</v>
      </c>
      <c r="AH685">
        <v>0</v>
      </c>
      <c r="AI685" t="s">
        <v>83</v>
      </c>
    </row>
    <row r="686" spans="1:35" hidden="1" x14ac:dyDescent="0.25">
      <c r="A686">
        <v>8</v>
      </c>
      <c r="B686">
        <v>801</v>
      </c>
      <c r="C686">
        <v>10</v>
      </c>
      <c r="D686">
        <v>303</v>
      </c>
      <c r="E686">
        <v>8</v>
      </c>
      <c r="F686">
        <v>2101</v>
      </c>
      <c r="G686" t="s">
        <v>1213</v>
      </c>
      <c r="H686">
        <v>24000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240</v>
      </c>
      <c r="O686">
        <v>240</v>
      </c>
      <c r="P686">
        <v>240</v>
      </c>
      <c r="Q686">
        <v>0</v>
      </c>
      <c r="R686">
        <v>0</v>
      </c>
      <c r="S686">
        <v>24000</v>
      </c>
      <c r="T686">
        <v>0</v>
      </c>
      <c r="U686">
        <v>0</v>
      </c>
      <c r="V686">
        <v>0</v>
      </c>
      <c r="W686">
        <v>0</v>
      </c>
      <c r="X686">
        <v>500</v>
      </c>
      <c r="Y686" t="s">
        <v>79</v>
      </c>
      <c r="Z686" s="7">
        <v>44927</v>
      </c>
      <c r="AA686" s="7">
        <v>44985</v>
      </c>
      <c r="AB686" s="7">
        <v>45012</v>
      </c>
      <c r="AC686">
        <v>24000</v>
      </c>
      <c r="AD686">
        <v>0</v>
      </c>
      <c r="AE686">
        <v>23760</v>
      </c>
      <c r="AF686">
        <v>0</v>
      </c>
      <c r="AG686">
        <v>0</v>
      </c>
      <c r="AH686">
        <v>0</v>
      </c>
      <c r="AI686" t="s">
        <v>83</v>
      </c>
    </row>
    <row r="687" spans="1:35" hidden="1" x14ac:dyDescent="0.25">
      <c r="A687">
        <v>8</v>
      </c>
      <c r="B687">
        <v>801</v>
      </c>
      <c r="C687">
        <v>10</v>
      </c>
      <c r="D687">
        <v>303</v>
      </c>
      <c r="E687">
        <v>8</v>
      </c>
      <c r="F687">
        <v>2101</v>
      </c>
      <c r="G687" t="s">
        <v>1224</v>
      </c>
      <c r="H687">
        <v>40000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500</v>
      </c>
      <c r="Y687" t="s">
        <v>79</v>
      </c>
      <c r="Z687" s="7">
        <v>44927</v>
      </c>
      <c r="AA687" s="7">
        <v>44985</v>
      </c>
      <c r="AB687" s="7">
        <v>45012</v>
      </c>
      <c r="AC687">
        <v>40000</v>
      </c>
      <c r="AD687">
        <v>0</v>
      </c>
      <c r="AE687">
        <v>40000</v>
      </c>
      <c r="AF687">
        <v>0</v>
      </c>
      <c r="AG687">
        <v>0</v>
      </c>
      <c r="AH687">
        <v>0</v>
      </c>
      <c r="AI687" t="s">
        <v>83</v>
      </c>
    </row>
    <row r="688" spans="1:35" hidden="1" x14ac:dyDescent="0.25">
      <c r="A688">
        <v>8</v>
      </c>
      <c r="B688">
        <v>801</v>
      </c>
      <c r="C688">
        <v>10</v>
      </c>
      <c r="D688">
        <v>303</v>
      </c>
      <c r="E688">
        <v>8</v>
      </c>
      <c r="F688">
        <v>2101</v>
      </c>
      <c r="G688" t="s">
        <v>1224</v>
      </c>
      <c r="H688">
        <v>50000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600</v>
      </c>
      <c r="Y688" t="s">
        <v>79</v>
      </c>
      <c r="Z688" s="7">
        <v>44927</v>
      </c>
      <c r="AA688" s="7">
        <v>44985</v>
      </c>
      <c r="AB688" s="7">
        <v>45012</v>
      </c>
      <c r="AC688">
        <v>50000</v>
      </c>
      <c r="AD688">
        <v>0</v>
      </c>
      <c r="AE688">
        <v>50000</v>
      </c>
      <c r="AF688">
        <v>0</v>
      </c>
      <c r="AG688">
        <v>0</v>
      </c>
      <c r="AH688">
        <v>0</v>
      </c>
      <c r="AI688" t="s">
        <v>83</v>
      </c>
    </row>
    <row r="689" spans="1:35" hidden="1" x14ac:dyDescent="0.25">
      <c r="A689">
        <v>8</v>
      </c>
      <c r="B689">
        <v>801</v>
      </c>
      <c r="C689">
        <v>10</v>
      </c>
      <c r="D689">
        <v>303</v>
      </c>
      <c r="E689">
        <v>8</v>
      </c>
      <c r="F689">
        <v>2102</v>
      </c>
      <c r="G689" t="s">
        <v>1209</v>
      </c>
      <c r="H689">
        <v>2300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500</v>
      </c>
      <c r="Y689" t="s">
        <v>79</v>
      </c>
      <c r="Z689" s="7">
        <v>44927</v>
      </c>
      <c r="AA689" s="7">
        <v>44985</v>
      </c>
      <c r="AB689" s="7">
        <v>45012</v>
      </c>
      <c r="AC689">
        <v>2300</v>
      </c>
      <c r="AD689">
        <v>0</v>
      </c>
      <c r="AE689">
        <v>2300</v>
      </c>
      <c r="AF689">
        <v>0</v>
      </c>
      <c r="AG689">
        <v>0</v>
      </c>
      <c r="AH689">
        <v>0</v>
      </c>
      <c r="AI689" t="s">
        <v>83</v>
      </c>
    </row>
    <row r="690" spans="1:35" hidden="1" x14ac:dyDescent="0.25">
      <c r="A690">
        <v>8</v>
      </c>
      <c r="B690">
        <v>801</v>
      </c>
      <c r="C690">
        <v>10</v>
      </c>
      <c r="D690">
        <v>303</v>
      </c>
      <c r="E690">
        <v>8</v>
      </c>
      <c r="F690">
        <v>2102</v>
      </c>
      <c r="G690" t="s">
        <v>1210</v>
      </c>
      <c r="H690">
        <v>16000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2000</v>
      </c>
      <c r="O690">
        <v>140</v>
      </c>
      <c r="P690">
        <v>140</v>
      </c>
      <c r="Q690">
        <v>0</v>
      </c>
      <c r="R690">
        <v>0</v>
      </c>
      <c r="S690">
        <v>16000</v>
      </c>
      <c r="T690">
        <v>0</v>
      </c>
      <c r="U690">
        <v>0</v>
      </c>
      <c r="V690">
        <v>0</v>
      </c>
      <c r="W690">
        <v>0</v>
      </c>
      <c r="X690">
        <v>500</v>
      </c>
      <c r="Y690" t="s">
        <v>79</v>
      </c>
      <c r="Z690" s="7">
        <v>44927</v>
      </c>
      <c r="AA690" s="7">
        <v>44985</v>
      </c>
      <c r="AB690" s="7">
        <v>45012</v>
      </c>
      <c r="AC690">
        <v>16000</v>
      </c>
      <c r="AD690">
        <v>0</v>
      </c>
      <c r="AE690">
        <v>14000</v>
      </c>
      <c r="AF690">
        <v>1860</v>
      </c>
      <c r="AG690">
        <v>1860</v>
      </c>
      <c r="AH690">
        <v>0</v>
      </c>
      <c r="AI690" t="s">
        <v>83</v>
      </c>
    </row>
    <row r="691" spans="1:35" hidden="1" x14ac:dyDescent="0.25">
      <c r="A691">
        <v>8</v>
      </c>
      <c r="B691">
        <v>801</v>
      </c>
      <c r="C691">
        <v>10</v>
      </c>
      <c r="D691">
        <v>303</v>
      </c>
      <c r="E691">
        <v>8</v>
      </c>
      <c r="F691">
        <v>2102</v>
      </c>
      <c r="G691" t="s">
        <v>1213</v>
      </c>
      <c r="H691">
        <v>17000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2800</v>
      </c>
      <c r="O691">
        <v>2800</v>
      </c>
      <c r="P691">
        <v>2800</v>
      </c>
      <c r="Q691">
        <v>0</v>
      </c>
      <c r="R691">
        <v>0</v>
      </c>
      <c r="S691">
        <v>17000</v>
      </c>
      <c r="T691">
        <v>0</v>
      </c>
      <c r="U691">
        <v>0</v>
      </c>
      <c r="V691">
        <v>0</v>
      </c>
      <c r="W691">
        <v>0</v>
      </c>
      <c r="X691">
        <v>500</v>
      </c>
      <c r="Y691" t="s">
        <v>79</v>
      </c>
      <c r="Z691" s="7">
        <v>44927</v>
      </c>
      <c r="AA691" s="7">
        <v>44985</v>
      </c>
      <c r="AB691" s="7">
        <v>45012</v>
      </c>
      <c r="AC691">
        <v>17000</v>
      </c>
      <c r="AD691">
        <v>0</v>
      </c>
      <c r="AE691">
        <v>14200</v>
      </c>
      <c r="AF691">
        <v>0</v>
      </c>
      <c r="AG691">
        <v>0</v>
      </c>
      <c r="AH691">
        <v>0</v>
      </c>
      <c r="AI691" t="s">
        <v>83</v>
      </c>
    </row>
    <row r="692" spans="1:35" hidden="1" x14ac:dyDescent="0.25">
      <c r="A692">
        <v>8</v>
      </c>
      <c r="B692">
        <v>801</v>
      </c>
      <c r="C692">
        <v>10</v>
      </c>
      <c r="D692">
        <v>303</v>
      </c>
      <c r="E692">
        <v>8</v>
      </c>
      <c r="F692">
        <v>2102</v>
      </c>
      <c r="G692" t="s">
        <v>1224</v>
      </c>
      <c r="H692">
        <v>2000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500</v>
      </c>
      <c r="Y692" t="s">
        <v>79</v>
      </c>
      <c r="Z692" s="7">
        <v>44927</v>
      </c>
      <c r="AA692" s="7">
        <v>44985</v>
      </c>
      <c r="AB692" s="7">
        <v>45012</v>
      </c>
      <c r="AC692">
        <v>2000</v>
      </c>
      <c r="AD692">
        <v>0</v>
      </c>
      <c r="AE692">
        <v>2000</v>
      </c>
      <c r="AF692">
        <v>0</v>
      </c>
      <c r="AG692">
        <v>0</v>
      </c>
      <c r="AH692">
        <v>0</v>
      </c>
      <c r="AI692" t="s">
        <v>83</v>
      </c>
    </row>
    <row r="693" spans="1:35" hidden="1" x14ac:dyDescent="0.25">
      <c r="A693">
        <v>8</v>
      </c>
      <c r="B693">
        <v>801</v>
      </c>
      <c r="C693">
        <v>10</v>
      </c>
      <c r="D693">
        <v>304</v>
      </c>
      <c r="E693">
        <v>7</v>
      </c>
      <c r="F693">
        <v>1119</v>
      </c>
      <c r="G693" t="s">
        <v>1210</v>
      </c>
      <c r="H693">
        <v>0</v>
      </c>
      <c r="I693">
        <v>0</v>
      </c>
      <c r="J693">
        <v>0</v>
      </c>
      <c r="K693">
        <v>7500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500</v>
      </c>
      <c r="Y693" t="s">
        <v>79</v>
      </c>
      <c r="Z693" s="7">
        <v>44927</v>
      </c>
      <c r="AA693" s="7">
        <v>44985</v>
      </c>
      <c r="AB693" s="7">
        <v>45012</v>
      </c>
      <c r="AC693">
        <v>7500</v>
      </c>
      <c r="AD693">
        <v>7500</v>
      </c>
      <c r="AE693">
        <v>7500</v>
      </c>
      <c r="AF693">
        <v>0</v>
      </c>
      <c r="AG693">
        <v>0</v>
      </c>
      <c r="AH693">
        <v>0</v>
      </c>
      <c r="AI693" t="s">
        <v>83</v>
      </c>
    </row>
    <row r="694" spans="1:35" hidden="1" x14ac:dyDescent="0.25">
      <c r="A694">
        <v>8</v>
      </c>
      <c r="B694">
        <v>801</v>
      </c>
      <c r="C694">
        <v>10</v>
      </c>
      <c r="D694">
        <v>304</v>
      </c>
      <c r="E694">
        <v>7</v>
      </c>
      <c r="F694">
        <v>1119</v>
      </c>
      <c r="G694" t="s">
        <v>1210</v>
      </c>
      <c r="H694">
        <v>0</v>
      </c>
      <c r="I694">
        <v>0</v>
      </c>
      <c r="J694">
        <v>0</v>
      </c>
      <c r="K694">
        <v>30000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632</v>
      </c>
      <c r="Y694" t="s">
        <v>79</v>
      </c>
      <c r="Z694" s="7">
        <v>44927</v>
      </c>
      <c r="AA694" s="7">
        <v>44985</v>
      </c>
      <c r="AB694" s="7">
        <v>45012</v>
      </c>
      <c r="AC694">
        <v>30000</v>
      </c>
      <c r="AD694">
        <v>30000</v>
      </c>
      <c r="AE694">
        <v>30000</v>
      </c>
      <c r="AF694">
        <v>0</v>
      </c>
      <c r="AG694">
        <v>0</v>
      </c>
      <c r="AH694">
        <v>0</v>
      </c>
      <c r="AI694" t="s">
        <v>83</v>
      </c>
    </row>
    <row r="695" spans="1:35" hidden="1" x14ac:dyDescent="0.25">
      <c r="A695">
        <v>8</v>
      </c>
      <c r="B695">
        <v>801</v>
      </c>
      <c r="C695">
        <v>10</v>
      </c>
      <c r="D695">
        <v>304</v>
      </c>
      <c r="E695">
        <v>7</v>
      </c>
      <c r="F695">
        <v>2103</v>
      </c>
      <c r="G695" t="s">
        <v>1200</v>
      </c>
      <c r="H695">
        <v>1000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500</v>
      </c>
      <c r="Y695" t="s">
        <v>79</v>
      </c>
      <c r="Z695" s="7">
        <v>44927</v>
      </c>
      <c r="AA695" s="7">
        <v>44985</v>
      </c>
      <c r="AB695" s="7">
        <v>45012</v>
      </c>
      <c r="AC695">
        <v>1000</v>
      </c>
      <c r="AD695">
        <v>0</v>
      </c>
      <c r="AE695">
        <v>1000</v>
      </c>
      <c r="AF695">
        <v>0</v>
      </c>
      <c r="AG695">
        <v>0</v>
      </c>
      <c r="AH695">
        <v>0</v>
      </c>
      <c r="AI695" t="s">
        <v>83</v>
      </c>
    </row>
    <row r="696" spans="1:35" hidden="1" x14ac:dyDescent="0.25">
      <c r="A696">
        <v>8</v>
      </c>
      <c r="B696">
        <v>801</v>
      </c>
      <c r="C696">
        <v>10</v>
      </c>
      <c r="D696">
        <v>304</v>
      </c>
      <c r="E696">
        <v>7</v>
      </c>
      <c r="F696">
        <v>2103</v>
      </c>
      <c r="G696" t="s">
        <v>1201</v>
      </c>
      <c r="H696">
        <v>2000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500</v>
      </c>
      <c r="Y696" t="s">
        <v>79</v>
      </c>
      <c r="Z696" s="7">
        <v>44927</v>
      </c>
      <c r="AA696" s="7">
        <v>44985</v>
      </c>
      <c r="AB696" s="7">
        <v>45012</v>
      </c>
      <c r="AC696">
        <v>2000</v>
      </c>
      <c r="AD696">
        <v>0</v>
      </c>
      <c r="AE696">
        <v>2000</v>
      </c>
      <c r="AF696">
        <v>0</v>
      </c>
      <c r="AG696">
        <v>0</v>
      </c>
      <c r="AH696">
        <v>0</v>
      </c>
      <c r="AI696" t="s">
        <v>83</v>
      </c>
    </row>
    <row r="697" spans="1:35" hidden="1" x14ac:dyDescent="0.25">
      <c r="A697">
        <v>8</v>
      </c>
      <c r="B697">
        <v>801</v>
      </c>
      <c r="C697">
        <v>10</v>
      </c>
      <c r="D697">
        <v>304</v>
      </c>
      <c r="E697">
        <v>7</v>
      </c>
      <c r="F697">
        <v>2103</v>
      </c>
      <c r="G697" t="s">
        <v>1203</v>
      </c>
      <c r="H697">
        <v>1000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500</v>
      </c>
      <c r="Y697" t="s">
        <v>79</v>
      </c>
      <c r="Z697" s="7">
        <v>44927</v>
      </c>
      <c r="AA697" s="7">
        <v>44985</v>
      </c>
      <c r="AB697" s="7">
        <v>45012</v>
      </c>
      <c r="AC697">
        <v>1000</v>
      </c>
      <c r="AD697">
        <v>0</v>
      </c>
      <c r="AE697">
        <v>1000</v>
      </c>
      <c r="AF697">
        <v>0</v>
      </c>
      <c r="AG697">
        <v>0</v>
      </c>
      <c r="AH697">
        <v>0</v>
      </c>
      <c r="AI697" t="s">
        <v>83</v>
      </c>
    </row>
    <row r="698" spans="1:35" hidden="1" x14ac:dyDescent="0.25">
      <c r="A698">
        <v>8</v>
      </c>
      <c r="B698">
        <v>801</v>
      </c>
      <c r="C698">
        <v>10</v>
      </c>
      <c r="D698">
        <v>304</v>
      </c>
      <c r="E698">
        <v>7</v>
      </c>
      <c r="F698">
        <v>2103</v>
      </c>
      <c r="G698" t="s">
        <v>1204</v>
      </c>
      <c r="H698">
        <v>1000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500</v>
      </c>
      <c r="Y698" t="s">
        <v>79</v>
      </c>
      <c r="Z698" s="7">
        <v>44927</v>
      </c>
      <c r="AA698" s="7">
        <v>44985</v>
      </c>
      <c r="AB698" s="7">
        <v>45012</v>
      </c>
      <c r="AC698">
        <v>1000</v>
      </c>
      <c r="AD698">
        <v>0</v>
      </c>
      <c r="AE698">
        <v>1000</v>
      </c>
      <c r="AF698">
        <v>0</v>
      </c>
      <c r="AG698">
        <v>0</v>
      </c>
      <c r="AH698">
        <v>0</v>
      </c>
      <c r="AI698" t="s">
        <v>83</v>
      </c>
    </row>
    <row r="699" spans="1:35" hidden="1" x14ac:dyDescent="0.25">
      <c r="A699">
        <v>8</v>
      </c>
      <c r="B699">
        <v>801</v>
      </c>
      <c r="C699">
        <v>10</v>
      </c>
      <c r="D699">
        <v>304</v>
      </c>
      <c r="E699">
        <v>7</v>
      </c>
      <c r="F699">
        <v>2103</v>
      </c>
      <c r="G699" t="s">
        <v>1205</v>
      </c>
      <c r="H699">
        <v>3000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500</v>
      </c>
      <c r="Y699" t="s">
        <v>79</v>
      </c>
      <c r="Z699" s="7">
        <v>44927</v>
      </c>
      <c r="AA699" s="7">
        <v>44985</v>
      </c>
      <c r="AB699" s="7">
        <v>45012</v>
      </c>
      <c r="AC699">
        <v>3000</v>
      </c>
      <c r="AD699">
        <v>0</v>
      </c>
      <c r="AE699">
        <v>3000</v>
      </c>
      <c r="AF699">
        <v>0</v>
      </c>
      <c r="AG699">
        <v>0</v>
      </c>
      <c r="AH699">
        <v>0</v>
      </c>
      <c r="AI699" t="s">
        <v>83</v>
      </c>
    </row>
    <row r="700" spans="1:35" hidden="1" x14ac:dyDescent="0.25">
      <c r="A700">
        <v>8</v>
      </c>
      <c r="B700">
        <v>801</v>
      </c>
      <c r="C700">
        <v>10</v>
      </c>
      <c r="D700">
        <v>304</v>
      </c>
      <c r="E700">
        <v>7</v>
      </c>
      <c r="F700">
        <v>2103</v>
      </c>
      <c r="G700" t="s">
        <v>1206</v>
      </c>
      <c r="H700">
        <v>1000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500</v>
      </c>
      <c r="Y700" t="s">
        <v>79</v>
      </c>
      <c r="Z700" s="7">
        <v>44927</v>
      </c>
      <c r="AA700" s="7">
        <v>44985</v>
      </c>
      <c r="AB700" s="7">
        <v>45012</v>
      </c>
      <c r="AC700">
        <v>1000</v>
      </c>
      <c r="AD700">
        <v>0</v>
      </c>
      <c r="AE700">
        <v>1000</v>
      </c>
      <c r="AF700">
        <v>0</v>
      </c>
      <c r="AG700">
        <v>0</v>
      </c>
      <c r="AH700">
        <v>0</v>
      </c>
      <c r="AI700" t="s">
        <v>83</v>
      </c>
    </row>
    <row r="701" spans="1:35" hidden="1" x14ac:dyDescent="0.25">
      <c r="A701">
        <v>8</v>
      </c>
      <c r="B701">
        <v>801</v>
      </c>
      <c r="C701">
        <v>10</v>
      </c>
      <c r="D701">
        <v>304</v>
      </c>
      <c r="E701">
        <v>7</v>
      </c>
      <c r="F701">
        <v>2103</v>
      </c>
      <c r="G701" t="s">
        <v>1207</v>
      </c>
      <c r="H701">
        <v>500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500</v>
      </c>
      <c r="Y701" t="s">
        <v>79</v>
      </c>
      <c r="Z701" s="7">
        <v>44927</v>
      </c>
      <c r="AA701" s="7">
        <v>44985</v>
      </c>
      <c r="AB701" s="7">
        <v>45012</v>
      </c>
      <c r="AC701">
        <v>500</v>
      </c>
      <c r="AD701">
        <v>0</v>
      </c>
      <c r="AE701">
        <v>500</v>
      </c>
      <c r="AF701">
        <v>0</v>
      </c>
      <c r="AG701">
        <v>0</v>
      </c>
      <c r="AH701">
        <v>0</v>
      </c>
      <c r="AI701" t="s">
        <v>83</v>
      </c>
    </row>
    <row r="702" spans="1:35" hidden="1" x14ac:dyDescent="0.25">
      <c r="A702">
        <v>8</v>
      </c>
      <c r="B702">
        <v>801</v>
      </c>
      <c r="C702">
        <v>10</v>
      </c>
      <c r="D702">
        <v>304</v>
      </c>
      <c r="E702">
        <v>7</v>
      </c>
      <c r="F702">
        <v>2103</v>
      </c>
      <c r="G702" t="s">
        <v>1208</v>
      </c>
      <c r="H702">
        <v>500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500</v>
      </c>
      <c r="Y702" t="s">
        <v>79</v>
      </c>
      <c r="Z702" s="7">
        <v>44927</v>
      </c>
      <c r="AA702" s="7">
        <v>44985</v>
      </c>
      <c r="AB702" s="7">
        <v>45012</v>
      </c>
      <c r="AC702">
        <v>500</v>
      </c>
      <c r="AD702">
        <v>0</v>
      </c>
      <c r="AE702">
        <v>500</v>
      </c>
      <c r="AF702">
        <v>0</v>
      </c>
      <c r="AG702">
        <v>0</v>
      </c>
      <c r="AH702">
        <v>0</v>
      </c>
      <c r="AI702" t="s">
        <v>83</v>
      </c>
    </row>
    <row r="703" spans="1:35" hidden="1" x14ac:dyDescent="0.25">
      <c r="A703">
        <v>8</v>
      </c>
      <c r="B703">
        <v>801</v>
      </c>
      <c r="C703">
        <v>10</v>
      </c>
      <c r="D703">
        <v>304</v>
      </c>
      <c r="E703">
        <v>7</v>
      </c>
      <c r="F703">
        <v>2103</v>
      </c>
      <c r="G703" t="s">
        <v>1209</v>
      </c>
      <c r="H703">
        <v>500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500</v>
      </c>
      <c r="Y703" t="s">
        <v>79</v>
      </c>
      <c r="Z703" s="7">
        <v>44927</v>
      </c>
      <c r="AA703" s="7">
        <v>44985</v>
      </c>
      <c r="AB703" s="7">
        <v>45012</v>
      </c>
      <c r="AC703">
        <v>500</v>
      </c>
      <c r="AD703">
        <v>0</v>
      </c>
      <c r="AE703">
        <v>500</v>
      </c>
      <c r="AF703">
        <v>0</v>
      </c>
      <c r="AG703">
        <v>0</v>
      </c>
      <c r="AH703">
        <v>0</v>
      </c>
      <c r="AI703" t="s">
        <v>83</v>
      </c>
    </row>
    <row r="704" spans="1:35" hidden="1" x14ac:dyDescent="0.25">
      <c r="A704">
        <v>8</v>
      </c>
      <c r="B704">
        <v>801</v>
      </c>
      <c r="C704">
        <v>10</v>
      </c>
      <c r="D704">
        <v>304</v>
      </c>
      <c r="E704">
        <v>7</v>
      </c>
      <c r="F704">
        <v>2103</v>
      </c>
      <c r="G704" t="s">
        <v>1210</v>
      </c>
      <c r="H704">
        <v>500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500</v>
      </c>
      <c r="Y704" t="s">
        <v>79</v>
      </c>
      <c r="Z704" s="7">
        <v>44927</v>
      </c>
      <c r="AA704" s="7">
        <v>44985</v>
      </c>
      <c r="AB704" s="7">
        <v>45012</v>
      </c>
      <c r="AC704">
        <v>500</v>
      </c>
      <c r="AD704">
        <v>0</v>
      </c>
      <c r="AE704">
        <v>500</v>
      </c>
      <c r="AF704">
        <v>0</v>
      </c>
      <c r="AG704">
        <v>0</v>
      </c>
      <c r="AH704">
        <v>0</v>
      </c>
      <c r="AI704" t="s">
        <v>83</v>
      </c>
    </row>
    <row r="705" spans="1:35" hidden="1" x14ac:dyDescent="0.25">
      <c r="A705">
        <v>8</v>
      </c>
      <c r="B705">
        <v>801</v>
      </c>
      <c r="C705">
        <v>10</v>
      </c>
      <c r="D705">
        <v>304</v>
      </c>
      <c r="E705">
        <v>7</v>
      </c>
      <c r="F705">
        <v>2103</v>
      </c>
      <c r="G705" t="s">
        <v>1211</v>
      </c>
      <c r="H705">
        <v>500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500</v>
      </c>
      <c r="Y705" t="s">
        <v>79</v>
      </c>
      <c r="Z705" s="7">
        <v>44927</v>
      </c>
      <c r="AA705" s="7">
        <v>44985</v>
      </c>
      <c r="AB705" s="7">
        <v>45012</v>
      </c>
      <c r="AC705">
        <v>500</v>
      </c>
      <c r="AD705">
        <v>0</v>
      </c>
      <c r="AE705">
        <v>500</v>
      </c>
      <c r="AF705">
        <v>0</v>
      </c>
      <c r="AG705">
        <v>0</v>
      </c>
      <c r="AH705">
        <v>0</v>
      </c>
      <c r="AI705" t="s">
        <v>83</v>
      </c>
    </row>
    <row r="706" spans="1:35" hidden="1" x14ac:dyDescent="0.25">
      <c r="A706">
        <v>8</v>
      </c>
      <c r="B706">
        <v>801</v>
      </c>
      <c r="C706">
        <v>10</v>
      </c>
      <c r="D706">
        <v>304</v>
      </c>
      <c r="E706">
        <v>7</v>
      </c>
      <c r="F706">
        <v>2103</v>
      </c>
      <c r="G706" t="s">
        <v>1212</v>
      </c>
      <c r="H706">
        <v>28000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500</v>
      </c>
      <c r="Y706" t="s">
        <v>79</v>
      </c>
      <c r="Z706" s="7">
        <v>44927</v>
      </c>
      <c r="AA706" s="7">
        <v>44985</v>
      </c>
      <c r="AB706" s="7">
        <v>45012</v>
      </c>
      <c r="AC706">
        <v>28000</v>
      </c>
      <c r="AD706">
        <v>0</v>
      </c>
      <c r="AE706">
        <v>28000</v>
      </c>
      <c r="AF706">
        <v>0</v>
      </c>
      <c r="AG706">
        <v>0</v>
      </c>
      <c r="AH706">
        <v>0</v>
      </c>
      <c r="AI706" t="s">
        <v>83</v>
      </c>
    </row>
    <row r="707" spans="1:35" hidden="1" x14ac:dyDescent="0.25">
      <c r="A707">
        <v>8</v>
      </c>
      <c r="B707">
        <v>801</v>
      </c>
      <c r="C707">
        <v>10</v>
      </c>
      <c r="D707">
        <v>304</v>
      </c>
      <c r="E707">
        <v>7</v>
      </c>
      <c r="F707">
        <v>2103</v>
      </c>
      <c r="G707" t="s">
        <v>1213</v>
      </c>
      <c r="H707">
        <v>500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500</v>
      </c>
      <c r="Y707" t="s">
        <v>79</v>
      </c>
      <c r="Z707" s="7">
        <v>44927</v>
      </c>
      <c r="AA707" s="7">
        <v>44985</v>
      </c>
      <c r="AB707" s="7">
        <v>45012</v>
      </c>
      <c r="AC707">
        <v>500</v>
      </c>
      <c r="AD707">
        <v>0</v>
      </c>
      <c r="AE707">
        <v>500</v>
      </c>
      <c r="AF707">
        <v>0</v>
      </c>
      <c r="AG707">
        <v>0</v>
      </c>
      <c r="AH707">
        <v>0</v>
      </c>
      <c r="AI707" t="s">
        <v>83</v>
      </c>
    </row>
    <row r="708" spans="1:35" hidden="1" x14ac:dyDescent="0.25">
      <c r="A708">
        <v>8</v>
      </c>
      <c r="B708">
        <v>801</v>
      </c>
      <c r="C708">
        <v>10</v>
      </c>
      <c r="D708">
        <v>304</v>
      </c>
      <c r="E708">
        <v>7</v>
      </c>
      <c r="F708">
        <v>2103</v>
      </c>
      <c r="G708" t="s">
        <v>1214</v>
      </c>
      <c r="H708">
        <v>500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500</v>
      </c>
      <c r="Y708" t="s">
        <v>79</v>
      </c>
      <c r="Z708" s="7">
        <v>44927</v>
      </c>
      <c r="AA708" s="7">
        <v>44985</v>
      </c>
      <c r="AB708" s="7">
        <v>45012</v>
      </c>
      <c r="AC708">
        <v>500</v>
      </c>
      <c r="AD708">
        <v>0</v>
      </c>
      <c r="AE708">
        <v>500</v>
      </c>
      <c r="AF708">
        <v>0</v>
      </c>
      <c r="AG708">
        <v>0</v>
      </c>
      <c r="AH708">
        <v>0</v>
      </c>
      <c r="AI708" t="s">
        <v>83</v>
      </c>
    </row>
    <row r="709" spans="1:35" hidden="1" x14ac:dyDescent="0.25">
      <c r="A709">
        <v>8</v>
      </c>
      <c r="B709">
        <v>801</v>
      </c>
      <c r="C709">
        <v>10</v>
      </c>
      <c r="D709">
        <v>304</v>
      </c>
      <c r="E709">
        <v>7</v>
      </c>
      <c r="F709">
        <v>2103</v>
      </c>
      <c r="G709" t="s">
        <v>1215</v>
      </c>
      <c r="H709">
        <v>1000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500</v>
      </c>
      <c r="Y709" t="s">
        <v>79</v>
      </c>
      <c r="Z709" s="7">
        <v>44927</v>
      </c>
      <c r="AA709" s="7">
        <v>44985</v>
      </c>
      <c r="AB709" s="7">
        <v>45012</v>
      </c>
      <c r="AC709">
        <v>1000</v>
      </c>
      <c r="AD709">
        <v>0</v>
      </c>
      <c r="AE709">
        <v>1000</v>
      </c>
      <c r="AF709">
        <v>0</v>
      </c>
      <c r="AG709">
        <v>0</v>
      </c>
      <c r="AH709">
        <v>0</v>
      </c>
      <c r="AI709" t="s">
        <v>83</v>
      </c>
    </row>
    <row r="710" spans="1:35" hidden="1" x14ac:dyDescent="0.25">
      <c r="A710">
        <v>8</v>
      </c>
      <c r="B710">
        <v>801</v>
      </c>
      <c r="C710">
        <v>10</v>
      </c>
      <c r="D710">
        <v>305</v>
      </c>
      <c r="E710">
        <v>7</v>
      </c>
      <c r="F710">
        <v>2087</v>
      </c>
      <c r="G710" t="s">
        <v>1223</v>
      </c>
      <c r="H710">
        <v>2500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2367.2600000000002</v>
      </c>
      <c r="O710">
        <v>2367.2600000000002</v>
      </c>
      <c r="P710">
        <v>2367.2600000000002</v>
      </c>
      <c r="Q710">
        <v>0</v>
      </c>
      <c r="R710">
        <v>0</v>
      </c>
      <c r="S710">
        <v>2500</v>
      </c>
      <c r="T710">
        <v>0</v>
      </c>
      <c r="U710">
        <v>0</v>
      </c>
      <c r="V710">
        <v>0</v>
      </c>
      <c r="W710">
        <v>0</v>
      </c>
      <c r="X710">
        <v>500</v>
      </c>
      <c r="Y710" t="s">
        <v>79</v>
      </c>
      <c r="Z710" s="7">
        <v>44927</v>
      </c>
      <c r="AA710" s="7">
        <v>44985</v>
      </c>
      <c r="AB710" s="7">
        <v>45012</v>
      </c>
      <c r="AC710">
        <v>2500</v>
      </c>
      <c r="AD710">
        <v>0</v>
      </c>
      <c r="AE710">
        <v>132.74</v>
      </c>
      <c r="AF710">
        <v>0</v>
      </c>
      <c r="AG710">
        <v>0</v>
      </c>
      <c r="AH710">
        <v>0</v>
      </c>
      <c r="AI710" t="s">
        <v>83</v>
      </c>
    </row>
    <row r="711" spans="1:35" hidden="1" x14ac:dyDescent="0.25">
      <c r="A711">
        <v>8</v>
      </c>
      <c r="B711">
        <v>801</v>
      </c>
      <c r="C711">
        <v>10</v>
      </c>
      <c r="D711">
        <v>305</v>
      </c>
      <c r="E711">
        <v>7</v>
      </c>
      <c r="F711">
        <v>2087</v>
      </c>
      <c r="G711" t="s">
        <v>1223</v>
      </c>
      <c r="H711">
        <v>25000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621</v>
      </c>
      <c r="Y711" t="s">
        <v>79</v>
      </c>
      <c r="Z711" s="7">
        <v>44927</v>
      </c>
      <c r="AA711" s="7">
        <v>44985</v>
      </c>
      <c r="AB711" s="7">
        <v>45012</v>
      </c>
      <c r="AC711">
        <v>25000</v>
      </c>
      <c r="AD711">
        <v>0</v>
      </c>
      <c r="AE711">
        <v>25000</v>
      </c>
      <c r="AF711">
        <v>0</v>
      </c>
      <c r="AG711">
        <v>0</v>
      </c>
      <c r="AH711">
        <v>0</v>
      </c>
      <c r="AI711" t="s">
        <v>83</v>
      </c>
    </row>
    <row r="712" spans="1:35" hidden="1" x14ac:dyDescent="0.25">
      <c r="A712">
        <v>8</v>
      </c>
      <c r="B712">
        <v>801</v>
      </c>
      <c r="C712">
        <v>10</v>
      </c>
      <c r="D712">
        <v>305</v>
      </c>
      <c r="E712">
        <v>7</v>
      </c>
      <c r="F712">
        <v>2087</v>
      </c>
      <c r="G712" t="s">
        <v>1202</v>
      </c>
      <c r="H712">
        <v>0</v>
      </c>
      <c r="I712">
        <v>0</v>
      </c>
      <c r="J712">
        <v>5000</v>
      </c>
      <c r="K712">
        <v>0</v>
      </c>
      <c r="L712">
        <v>0</v>
      </c>
      <c r="M712">
        <v>0</v>
      </c>
      <c r="N712">
        <v>497.12</v>
      </c>
      <c r="O712">
        <v>497.12</v>
      </c>
      <c r="P712">
        <v>248.56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500</v>
      </c>
      <c r="Y712" t="s">
        <v>79</v>
      </c>
      <c r="Z712" s="7">
        <v>44927</v>
      </c>
      <c r="AA712" s="7">
        <v>44985</v>
      </c>
      <c r="AB712" s="7">
        <v>45012</v>
      </c>
      <c r="AC712">
        <v>5000</v>
      </c>
      <c r="AD712">
        <v>5000</v>
      </c>
      <c r="AE712">
        <v>4502.88</v>
      </c>
      <c r="AF712">
        <v>0</v>
      </c>
      <c r="AG712">
        <v>248.56</v>
      </c>
      <c r="AH712">
        <v>248.56</v>
      </c>
      <c r="AI712" t="s">
        <v>83</v>
      </c>
    </row>
    <row r="713" spans="1:35" hidden="1" x14ac:dyDescent="0.25">
      <c r="A713">
        <v>8</v>
      </c>
      <c r="B713">
        <v>801</v>
      </c>
      <c r="C713">
        <v>10</v>
      </c>
      <c r="D713">
        <v>305</v>
      </c>
      <c r="E713">
        <v>7</v>
      </c>
      <c r="F713">
        <v>2087</v>
      </c>
      <c r="G713" t="s">
        <v>1202</v>
      </c>
      <c r="H713">
        <v>5000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621</v>
      </c>
      <c r="Y713" t="s">
        <v>79</v>
      </c>
      <c r="Z713" s="7">
        <v>44927</v>
      </c>
      <c r="AA713" s="7">
        <v>44985</v>
      </c>
      <c r="AB713" s="7">
        <v>45012</v>
      </c>
      <c r="AC713">
        <v>5000</v>
      </c>
      <c r="AD713">
        <v>0</v>
      </c>
      <c r="AE713">
        <v>5000</v>
      </c>
      <c r="AF713">
        <v>0</v>
      </c>
      <c r="AG713">
        <v>0</v>
      </c>
      <c r="AH713">
        <v>0</v>
      </c>
      <c r="AI713" t="s">
        <v>83</v>
      </c>
    </row>
    <row r="714" spans="1:35" hidden="1" x14ac:dyDescent="0.25">
      <c r="A714">
        <v>8</v>
      </c>
      <c r="B714">
        <v>801</v>
      </c>
      <c r="C714">
        <v>10</v>
      </c>
      <c r="D714">
        <v>305</v>
      </c>
      <c r="E714">
        <v>7</v>
      </c>
      <c r="F714">
        <v>2087</v>
      </c>
      <c r="G714" t="s">
        <v>1206</v>
      </c>
      <c r="H714">
        <v>500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500</v>
      </c>
      <c r="Y714" t="s">
        <v>79</v>
      </c>
      <c r="Z714" s="7">
        <v>44927</v>
      </c>
      <c r="AA714" s="7">
        <v>44985</v>
      </c>
      <c r="AB714" s="7">
        <v>45012</v>
      </c>
      <c r="AC714">
        <v>500</v>
      </c>
      <c r="AD714">
        <v>0</v>
      </c>
      <c r="AE714">
        <v>500</v>
      </c>
      <c r="AF714">
        <v>0</v>
      </c>
      <c r="AG714">
        <v>0</v>
      </c>
      <c r="AH714">
        <v>0</v>
      </c>
      <c r="AI714" t="s">
        <v>83</v>
      </c>
    </row>
    <row r="715" spans="1:35" hidden="1" x14ac:dyDescent="0.25">
      <c r="A715">
        <v>8</v>
      </c>
      <c r="B715">
        <v>801</v>
      </c>
      <c r="C715">
        <v>10</v>
      </c>
      <c r="D715">
        <v>305</v>
      </c>
      <c r="E715">
        <v>7</v>
      </c>
      <c r="F715">
        <v>2087</v>
      </c>
      <c r="G715" t="s">
        <v>1208</v>
      </c>
      <c r="H715">
        <v>500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500</v>
      </c>
      <c r="Y715" t="s">
        <v>79</v>
      </c>
      <c r="Z715" s="7">
        <v>44927</v>
      </c>
      <c r="AA715" s="7">
        <v>44985</v>
      </c>
      <c r="AB715" s="7">
        <v>45012</v>
      </c>
      <c r="AC715">
        <v>500</v>
      </c>
      <c r="AD715">
        <v>0</v>
      </c>
      <c r="AE715">
        <v>500</v>
      </c>
      <c r="AF715">
        <v>0</v>
      </c>
      <c r="AG715">
        <v>0</v>
      </c>
      <c r="AH715">
        <v>0</v>
      </c>
      <c r="AI715" t="s">
        <v>83</v>
      </c>
    </row>
    <row r="716" spans="1:35" hidden="1" x14ac:dyDescent="0.25">
      <c r="A716">
        <v>8</v>
      </c>
      <c r="B716">
        <v>801</v>
      </c>
      <c r="C716">
        <v>10</v>
      </c>
      <c r="D716">
        <v>305</v>
      </c>
      <c r="E716">
        <v>7</v>
      </c>
      <c r="F716">
        <v>2087</v>
      </c>
      <c r="G716" t="s">
        <v>1221</v>
      </c>
      <c r="H716">
        <v>500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500</v>
      </c>
      <c r="Y716" t="s">
        <v>79</v>
      </c>
      <c r="Z716" s="7">
        <v>44927</v>
      </c>
      <c r="AA716" s="7">
        <v>44985</v>
      </c>
      <c r="AB716" s="7">
        <v>45012</v>
      </c>
      <c r="AC716">
        <v>500</v>
      </c>
      <c r="AD716">
        <v>0</v>
      </c>
      <c r="AE716">
        <v>500</v>
      </c>
      <c r="AF716">
        <v>0</v>
      </c>
      <c r="AG716">
        <v>0</v>
      </c>
      <c r="AH716">
        <v>0</v>
      </c>
      <c r="AI716" t="s">
        <v>83</v>
      </c>
    </row>
    <row r="717" spans="1:35" hidden="1" x14ac:dyDescent="0.25">
      <c r="A717">
        <v>8</v>
      </c>
      <c r="B717">
        <v>801</v>
      </c>
      <c r="C717">
        <v>10</v>
      </c>
      <c r="D717">
        <v>305</v>
      </c>
      <c r="E717">
        <v>7</v>
      </c>
      <c r="F717">
        <v>2087</v>
      </c>
      <c r="G717" t="s">
        <v>1209</v>
      </c>
      <c r="H717">
        <v>500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500</v>
      </c>
      <c r="Y717" t="s">
        <v>79</v>
      </c>
      <c r="Z717" s="7">
        <v>44927</v>
      </c>
      <c r="AA717" s="7">
        <v>44985</v>
      </c>
      <c r="AB717" s="7">
        <v>45012</v>
      </c>
      <c r="AC717">
        <v>500</v>
      </c>
      <c r="AD717">
        <v>0</v>
      </c>
      <c r="AE717">
        <v>500</v>
      </c>
      <c r="AF717">
        <v>0</v>
      </c>
      <c r="AG717">
        <v>0</v>
      </c>
      <c r="AH717">
        <v>0</v>
      </c>
      <c r="AI717" t="s">
        <v>83</v>
      </c>
    </row>
    <row r="718" spans="1:35" hidden="1" x14ac:dyDescent="0.25">
      <c r="A718">
        <v>8</v>
      </c>
      <c r="B718">
        <v>801</v>
      </c>
      <c r="C718">
        <v>10</v>
      </c>
      <c r="D718">
        <v>305</v>
      </c>
      <c r="E718">
        <v>7</v>
      </c>
      <c r="F718">
        <v>2087</v>
      </c>
      <c r="G718" t="s">
        <v>1210</v>
      </c>
      <c r="H718">
        <v>500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500</v>
      </c>
      <c r="Y718" t="s">
        <v>79</v>
      </c>
      <c r="Z718" s="7">
        <v>44927</v>
      </c>
      <c r="AA718" s="7">
        <v>44985</v>
      </c>
      <c r="AB718" s="7">
        <v>45012</v>
      </c>
      <c r="AC718">
        <v>500</v>
      </c>
      <c r="AD718">
        <v>0</v>
      </c>
      <c r="AE718">
        <v>500</v>
      </c>
      <c r="AF718">
        <v>0</v>
      </c>
      <c r="AG718">
        <v>0</v>
      </c>
      <c r="AH718">
        <v>0</v>
      </c>
      <c r="AI718" t="s">
        <v>83</v>
      </c>
    </row>
    <row r="719" spans="1:35" hidden="1" x14ac:dyDescent="0.25">
      <c r="A719">
        <v>8</v>
      </c>
      <c r="B719">
        <v>801</v>
      </c>
      <c r="C719">
        <v>10</v>
      </c>
      <c r="D719">
        <v>305</v>
      </c>
      <c r="E719">
        <v>7</v>
      </c>
      <c r="F719">
        <v>2087</v>
      </c>
      <c r="G719" t="s">
        <v>1212</v>
      </c>
      <c r="H719">
        <v>1000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493.82</v>
      </c>
      <c r="O719">
        <v>493.82</v>
      </c>
      <c r="P719">
        <v>246.91</v>
      </c>
      <c r="Q719">
        <v>0</v>
      </c>
      <c r="R719">
        <v>0</v>
      </c>
      <c r="S719">
        <v>1000</v>
      </c>
      <c r="T719">
        <v>0</v>
      </c>
      <c r="U719">
        <v>0</v>
      </c>
      <c r="V719">
        <v>0</v>
      </c>
      <c r="W719">
        <v>0</v>
      </c>
      <c r="X719">
        <v>500</v>
      </c>
      <c r="Y719" t="s">
        <v>79</v>
      </c>
      <c r="Z719" s="7">
        <v>44927</v>
      </c>
      <c r="AA719" s="7">
        <v>44985</v>
      </c>
      <c r="AB719" s="7">
        <v>45012</v>
      </c>
      <c r="AC719">
        <v>1000</v>
      </c>
      <c r="AD719">
        <v>0</v>
      </c>
      <c r="AE719">
        <v>506.18</v>
      </c>
      <c r="AF719">
        <v>0</v>
      </c>
      <c r="AG719">
        <v>246.91</v>
      </c>
      <c r="AH719">
        <v>246.91</v>
      </c>
      <c r="AI719" t="s">
        <v>83</v>
      </c>
    </row>
    <row r="720" spans="1:35" hidden="1" x14ac:dyDescent="0.25">
      <c r="A720">
        <v>8</v>
      </c>
      <c r="B720">
        <v>801</v>
      </c>
      <c r="C720">
        <v>10</v>
      </c>
      <c r="D720">
        <v>305</v>
      </c>
      <c r="E720">
        <v>7</v>
      </c>
      <c r="F720">
        <v>2087</v>
      </c>
      <c r="G720" t="s">
        <v>1215</v>
      </c>
      <c r="H720">
        <v>500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500</v>
      </c>
      <c r="Y720" t="s">
        <v>79</v>
      </c>
      <c r="Z720" s="7">
        <v>44927</v>
      </c>
      <c r="AA720" s="7">
        <v>44985</v>
      </c>
      <c r="AB720" s="7">
        <v>45012</v>
      </c>
      <c r="AC720">
        <v>500</v>
      </c>
      <c r="AD720">
        <v>0</v>
      </c>
      <c r="AE720">
        <v>500</v>
      </c>
      <c r="AF720">
        <v>0</v>
      </c>
      <c r="AG720">
        <v>0</v>
      </c>
      <c r="AH720">
        <v>0</v>
      </c>
      <c r="AI720" t="s">
        <v>83</v>
      </c>
    </row>
    <row r="721" spans="1:35" hidden="1" x14ac:dyDescent="0.25">
      <c r="A721">
        <v>8</v>
      </c>
      <c r="B721">
        <v>801</v>
      </c>
      <c r="C721">
        <v>10</v>
      </c>
      <c r="D721">
        <v>305</v>
      </c>
      <c r="E721">
        <v>7</v>
      </c>
      <c r="F721">
        <v>2104</v>
      </c>
      <c r="G721" t="s">
        <v>1223</v>
      </c>
      <c r="H721">
        <v>53500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500</v>
      </c>
      <c r="Y721" t="s">
        <v>79</v>
      </c>
      <c r="Z721" s="7">
        <v>44927</v>
      </c>
      <c r="AA721" s="7">
        <v>44985</v>
      </c>
      <c r="AB721" s="7">
        <v>45012</v>
      </c>
      <c r="AC721">
        <v>53500</v>
      </c>
      <c r="AD721">
        <v>0</v>
      </c>
      <c r="AE721">
        <v>53500</v>
      </c>
      <c r="AF721">
        <v>0</v>
      </c>
      <c r="AG721">
        <v>0</v>
      </c>
      <c r="AH721">
        <v>0</v>
      </c>
      <c r="AI721" t="s">
        <v>83</v>
      </c>
    </row>
    <row r="722" spans="1:35" hidden="1" x14ac:dyDescent="0.25">
      <c r="A722">
        <v>8</v>
      </c>
      <c r="B722">
        <v>801</v>
      </c>
      <c r="C722">
        <v>10</v>
      </c>
      <c r="D722">
        <v>305</v>
      </c>
      <c r="E722">
        <v>7</v>
      </c>
      <c r="F722">
        <v>2104</v>
      </c>
      <c r="G722" t="s">
        <v>1200</v>
      </c>
      <c r="H722">
        <v>1000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500</v>
      </c>
      <c r="Y722" t="s">
        <v>79</v>
      </c>
      <c r="Z722" s="7">
        <v>44927</v>
      </c>
      <c r="AA722" s="7">
        <v>44985</v>
      </c>
      <c r="AB722" s="7">
        <v>45012</v>
      </c>
      <c r="AC722">
        <v>1000</v>
      </c>
      <c r="AD722">
        <v>0</v>
      </c>
      <c r="AE722">
        <v>1000</v>
      </c>
      <c r="AF722">
        <v>0</v>
      </c>
      <c r="AG722">
        <v>0</v>
      </c>
      <c r="AH722">
        <v>0</v>
      </c>
      <c r="AI722" t="s">
        <v>83</v>
      </c>
    </row>
    <row r="723" spans="1:35" hidden="1" x14ac:dyDescent="0.25">
      <c r="A723">
        <v>8</v>
      </c>
      <c r="B723">
        <v>801</v>
      </c>
      <c r="C723">
        <v>10</v>
      </c>
      <c r="D723">
        <v>305</v>
      </c>
      <c r="E723">
        <v>7</v>
      </c>
      <c r="F723">
        <v>2104</v>
      </c>
      <c r="G723" t="s">
        <v>1201</v>
      </c>
      <c r="H723">
        <v>100000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27265.85</v>
      </c>
      <c r="O723">
        <v>27265.85</v>
      </c>
      <c r="P723">
        <v>27265.85</v>
      </c>
      <c r="Q723">
        <v>0</v>
      </c>
      <c r="R723">
        <v>0</v>
      </c>
      <c r="S723">
        <v>100000</v>
      </c>
      <c r="T723">
        <v>0</v>
      </c>
      <c r="U723">
        <v>0</v>
      </c>
      <c r="V723">
        <v>0</v>
      </c>
      <c r="W723">
        <v>0</v>
      </c>
      <c r="X723">
        <v>500</v>
      </c>
      <c r="Y723" t="s">
        <v>79</v>
      </c>
      <c r="Z723" s="7">
        <v>44927</v>
      </c>
      <c r="AA723" s="7">
        <v>44985</v>
      </c>
      <c r="AB723" s="7">
        <v>45012</v>
      </c>
      <c r="AC723">
        <v>100000</v>
      </c>
      <c r="AD723">
        <v>0</v>
      </c>
      <c r="AE723">
        <v>72734.149999999994</v>
      </c>
      <c r="AF723">
        <v>0</v>
      </c>
      <c r="AG723">
        <v>0</v>
      </c>
      <c r="AH723">
        <v>0</v>
      </c>
      <c r="AI723" t="s">
        <v>83</v>
      </c>
    </row>
    <row r="724" spans="1:35" hidden="1" x14ac:dyDescent="0.25">
      <c r="A724">
        <v>8</v>
      </c>
      <c r="B724">
        <v>801</v>
      </c>
      <c r="C724">
        <v>10</v>
      </c>
      <c r="D724">
        <v>305</v>
      </c>
      <c r="E724">
        <v>7</v>
      </c>
      <c r="F724">
        <v>2104</v>
      </c>
      <c r="G724" t="s">
        <v>1201</v>
      </c>
      <c r="H724">
        <v>87000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2604</v>
      </c>
      <c r="O724">
        <v>2604</v>
      </c>
      <c r="P724">
        <v>2604</v>
      </c>
      <c r="Q724">
        <v>0</v>
      </c>
      <c r="R724">
        <v>0</v>
      </c>
      <c r="S724">
        <v>87000</v>
      </c>
      <c r="T724">
        <v>0</v>
      </c>
      <c r="U724">
        <v>0</v>
      </c>
      <c r="V724">
        <v>0</v>
      </c>
      <c r="W724">
        <v>0</v>
      </c>
      <c r="X724">
        <v>604</v>
      </c>
      <c r="Y724" t="s">
        <v>79</v>
      </c>
      <c r="Z724" s="7">
        <v>44927</v>
      </c>
      <c r="AA724" s="7">
        <v>44985</v>
      </c>
      <c r="AB724" s="7">
        <v>45012</v>
      </c>
      <c r="AC724">
        <v>87000</v>
      </c>
      <c r="AD724">
        <v>0</v>
      </c>
      <c r="AE724">
        <v>84396</v>
      </c>
      <c r="AF724">
        <v>0</v>
      </c>
      <c r="AG724">
        <v>0</v>
      </c>
      <c r="AH724">
        <v>0</v>
      </c>
      <c r="AI724" t="s">
        <v>83</v>
      </c>
    </row>
    <row r="725" spans="1:35" hidden="1" x14ac:dyDescent="0.25">
      <c r="A725">
        <v>8</v>
      </c>
      <c r="B725">
        <v>801</v>
      </c>
      <c r="C725">
        <v>10</v>
      </c>
      <c r="D725">
        <v>305</v>
      </c>
      <c r="E725">
        <v>7</v>
      </c>
      <c r="F725">
        <v>2104</v>
      </c>
      <c r="G725" t="s">
        <v>1202</v>
      </c>
      <c r="H725">
        <v>11000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1640.88</v>
      </c>
      <c r="O725">
        <v>1640.88</v>
      </c>
      <c r="P725">
        <v>820.44</v>
      </c>
      <c r="Q725">
        <v>0</v>
      </c>
      <c r="R725">
        <v>0</v>
      </c>
      <c r="S725">
        <v>11000</v>
      </c>
      <c r="T725">
        <v>0</v>
      </c>
      <c r="U725">
        <v>0</v>
      </c>
      <c r="V725">
        <v>0</v>
      </c>
      <c r="W725">
        <v>0</v>
      </c>
      <c r="X725">
        <v>500</v>
      </c>
      <c r="Y725" t="s">
        <v>79</v>
      </c>
      <c r="Z725" s="7">
        <v>44927</v>
      </c>
      <c r="AA725" s="7">
        <v>44985</v>
      </c>
      <c r="AB725" s="7">
        <v>45012</v>
      </c>
      <c r="AC725">
        <v>11000</v>
      </c>
      <c r="AD725">
        <v>0</v>
      </c>
      <c r="AE725">
        <v>9359.1200000000008</v>
      </c>
      <c r="AF725">
        <v>0</v>
      </c>
      <c r="AG725">
        <v>820.44</v>
      </c>
      <c r="AH725">
        <v>820.44</v>
      </c>
      <c r="AI725" t="s">
        <v>83</v>
      </c>
    </row>
    <row r="726" spans="1:35" hidden="1" x14ac:dyDescent="0.25">
      <c r="A726">
        <v>8</v>
      </c>
      <c r="B726">
        <v>801</v>
      </c>
      <c r="C726">
        <v>10</v>
      </c>
      <c r="D726">
        <v>305</v>
      </c>
      <c r="E726">
        <v>7</v>
      </c>
      <c r="F726">
        <v>2104</v>
      </c>
      <c r="G726" t="s">
        <v>1203</v>
      </c>
      <c r="H726">
        <v>1000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500</v>
      </c>
      <c r="Y726" t="s">
        <v>79</v>
      </c>
      <c r="Z726" s="7">
        <v>44927</v>
      </c>
      <c r="AA726" s="7">
        <v>44985</v>
      </c>
      <c r="AB726" s="7">
        <v>45012</v>
      </c>
      <c r="AC726">
        <v>1000</v>
      </c>
      <c r="AD726">
        <v>0</v>
      </c>
      <c r="AE726">
        <v>1000</v>
      </c>
      <c r="AF726">
        <v>0</v>
      </c>
      <c r="AG726">
        <v>0</v>
      </c>
      <c r="AH726">
        <v>0</v>
      </c>
      <c r="AI726" t="s">
        <v>83</v>
      </c>
    </row>
    <row r="727" spans="1:35" hidden="1" x14ac:dyDescent="0.25">
      <c r="A727">
        <v>8</v>
      </c>
      <c r="B727">
        <v>801</v>
      </c>
      <c r="C727">
        <v>10</v>
      </c>
      <c r="D727">
        <v>305</v>
      </c>
      <c r="E727">
        <v>7</v>
      </c>
      <c r="F727">
        <v>2104</v>
      </c>
      <c r="G727" t="s">
        <v>1204</v>
      </c>
      <c r="H727">
        <v>6000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500</v>
      </c>
      <c r="Y727" t="s">
        <v>79</v>
      </c>
      <c r="Z727" s="7">
        <v>44927</v>
      </c>
      <c r="AA727" s="7">
        <v>44985</v>
      </c>
      <c r="AB727" s="7">
        <v>45012</v>
      </c>
      <c r="AC727">
        <v>6000</v>
      </c>
      <c r="AD727">
        <v>0</v>
      </c>
      <c r="AE727">
        <v>6000</v>
      </c>
      <c r="AF727">
        <v>0</v>
      </c>
      <c r="AG727">
        <v>0</v>
      </c>
      <c r="AH727">
        <v>0</v>
      </c>
      <c r="AI727" t="s">
        <v>83</v>
      </c>
    </row>
    <row r="728" spans="1:35" hidden="1" x14ac:dyDescent="0.25">
      <c r="A728">
        <v>8</v>
      </c>
      <c r="B728">
        <v>801</v>
      </c>
      <c r="C728">
        <v>10</v>
      </c>
      <c r="D728">
        <v>305</v>
      </c>
      <c r="E728">
        <v>7</v>
      </c>
      <c r="F728">
        <v>2104</v>
      </c>
      <c r="G728" t="s">
        <v>1205</v>
      </c>
      <c r="H728">
        <v>40000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8642.43</v>
      </c>
      <c r="O728">
        <v>8642.43</v>
      </c>
      <c r="P728">
        <v>4060.3</v>
      </c>
      <c r="Q728">
        <v>0</v>
      </c>
      <c r="R728">
        <v>0</v>
      </c>
      <c r="S728">
        <v>40000</v>
      </c>
      <c r="T728">
        <v>0</v>
      </c>
      <c r="U728">
        <v>0</v>
      </c>
      <c r="V728">
        <v>0</v>
      </c>
      <c r="W728">
        <v>0</v>
      </c>
      <c r="X728">
        <v>500</v>
      </c>
      <c r="Y728" t="s">
        <v>79</v>
      </c>
      <c r="Z728" s="7">
        <v>44927</v>
      </c>
      <c r="AA728" s="7">
        <v>44985</v>
      </c>
      <c r="AB728" s="7">
        <v>45012</v>
      </c>
      <c r="AC728">
        <v>40000</v>
      </c>
      <c r="AD728">
        <v>0</v>
      </c>
      <c r="AE728">
        <v>31357.57</v>
      </c>
      <c r="AF728">
        <v>0</v>
      </c>
      <c r="AG728">
        <v>4582.13</v>
      </c>
      <c r="AH728">
        <v>4582.13</v>
      </c>
      <c r="AI728" t="s">
        <v>83</v>
      </c>
    </row>
    <row r="729" spans="1:35" hidden="1" x14ac:dyDescent="0.25">
      <c r="A729">
        <v>8</v>
      </c>
      <c r="B729">
        <v>801</v>
      </c>
      <c r="C729">
        <v>10</v>
      </c>
      <c r="D729">
        <v>305</v>
      </c>
      <c r="E729">
        <v>7</v>
      </c>
      <c r="F729">
        <v>2104</v>
      </c>
      <c r="G729" t="s">
        <v>1206</v>
      </c>
      <c r="H729">
        <v>1000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500</v>
      </c>
      <c r="Y729" t="s">
        <v>79</v>
      </c>
      <c r="Z729" s="7">
        <v>44927</v>
      </c>
      <c r="AA729" s="7">
        <v>44985</v>
      </c>
      <c r="AB729" s="7">
        <v>45012</v>
      </c>
      <c r="AC729">
        <v>1000</v>
      </c>
      <c r="AD729">
        <v>0</v>
      </c>
      <c r="AE729">
        <v>1000</v>
      </c>
      <c r="AF729">
        <v>0</v>
      </c>
      <c r="AG729">
        <v>0</v>
      </c>
      <c r="AH729">
        <v>0</v>
      </c>
      <c r="AI729" t="s">
        <v>83</v>
      </c>
    </row>
    <row r="730" spans="1:35" hidden="1" x14ac:dyDescent="0.25">
      <c r="A730">
        <v>8</v>
      </c>
      <c r="B730">
        <v>801</v>
      </c>
      <c r="C730">
        <v>10</v>
      </c>
      <c r="D730">
        <v>305</v>
      </c>
      <c r="E730">
        <v>7</v>
      </c>
      <c r="F730">
        <v>2104</v>
      </c>
      <c r="G730" t="s">
        <v>1207</v>
      </c>
      <c r="H730">
        <v>500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500</v>
      </c>
      <c r="Y730" t="s">
        <v>79</v>
      </c>
      <c r="Z730" s="7">
        <v>44927</v>
      </c>
      <c r="AA730" s="7">
        <v>44985</v>
      </c>
      <c r="AB730" s="7">
        <v>45012</v>
      </c>
      <c r="AC730">
        <v>500</v>
      </c>
      <c r="AD730">
        <v>0</v>
      </c>
      <c r="AE730">
        <v>500</v>
      </c>
      <c r="AF730">
        <v>0</v>
      </c>
      <c r="AG730">
        <v>0</v>
      </c>
      <c r="AH730">
        <v>0</v>
      </c>
      <c r="AI730" t="s">
        <v>83</v>
      </c>
    </row>
    <row r="731" spans="1:35" hidden="1" x14ac:dyDescent="0.25">
      <c r="A731">
        <v>8</v>
      </c>
      <c r="B731">
        <v>801</v>
      </c>
      <c r="C731">
        <v>10</v>
      </c>
      <c r="D731">
        <v>305</v>
      </c>
      <c r="E731">
        <v>7</v>
      </c>
      <c r="F731">
        <v>2104</v>
      </c>
      <c r="G731" t="s">
        <v>1208</v>
      </c>
      <c r="H731">
        <v>7000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500</v>
      </c>
      <c r="Y731" t="s">
        <v>79</v>
      </c>
      <c r="Z731" s="7">
        <v>44927</v>
      </c>
      <c r="AA731" s="7">
        <v>44985</v>
      </c>
      <c r="AB731" s="7">
        <v>45012</v>
      </c>
      <c r="AC731">
        <v>7000</v>
      </c>
      <c r="AD731">
        <v>0</v>
      </c>
      <c r="AE731">
        <v>7000</v>
      </c>
      <c r="AF731">
        <v>0</v>
      </c>
      <c r="AG731">
        <v>0</v>
      </c>
      <c r="AH731">
        <v>0</v>
      </c>
      <c r="AI731" t="s">
        <v>83</v>
      </c>
    </row>
    <row r="732" spans="1:35" hidden="1" x14ac:dyDescent="0.25">
      <c r="A732">
        <v>8</v>
      </c>
      <c r="B732">
        <v>801</v>
      </c>
      <c r="C732">
        <v>10</v>
      </c>
      <c r="D732">
        <v>305</v>
      </c>
      <c r="E732">
        <v>7</v>
      </c>
      <c r="F732">
        <v>2104</v>
      </c>
      <c r="G732" t="s">
        <v>1209</v>
      </c>
      <c r="H732">
        <v>500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500</v>
      </c>
      <c r="Y732" t="s">
        <v>79</v>
      </c>
      <c r="Z732" s="7">
        <v>44927</v>
      </c>
      <c r="AA732" s="7">
        <v>44985</v>
      </c>
      <c r="AB732" s="7">
        <v>45012</v>
      </c>
      <c r="AC732">
        <v>500</v>
      </c>
      <c r="AD732">
        <v>0</v>
      </c>
      <c r="AE732">
        <v>500</v>
      </c>
      <c r="AF732">
        <v>0</v>
      </c>
      <c r="AG732">
        <v>0</v>
      </c>
      <c r="AH732">
        <v>0</v>
      </c>
      <c r="AI732" t="s">
        <v>83</v>
      </c>
    </row>
    <row r="733" spans="1:35" hidden="1" x14ac:dyDescent="0.25">
      <c r="A733">
        <v>8</v>
      </c>
      <c r="B733">
        <v>801</v>
      </c>
      <c r="C733">
        <v>10</v>
      </c>
      <c r="D733">
        <v>305</v>
      </c>
      <c r="E733">
        <v>7</v>
      </c>
      <c r="F733">
        <v>2104</v>
      </c>
      <c r="G733" t="s">
        <v>1210</v>
      </c>
      <c r="H733">
        <v>1000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500</v>
      </c>
      <c r="Y733" t="s">
        <v>79</v>
      </c>
      <c r="Z733" s="7">
        <v>44927</v>
      </c>
      <c r="AA733" s="7">
        <v>44985</v>
      </c>
      <c r="AB733" s="7">
        <v>45012</v>
      </c>
      <c r="AC733">
        <v>1000</v>
      </c>
      <c r="AD733">
        <v>0</v>
      </c>
      <c r="AE733">
        <v>1000</v>
      </c>
      <c r="AF733">
        <v>0</v>
      </c>
      <c r="AG733">
        <v>0</v>
      </c>
      <c r="AH733">
        <v>0</v>
      </c>
      <c r="AI733" t="s">
        <v>83</v>
      </c>
    </row>
    <row r="734" spans="1:35" hidden="1" x14ac:dyDescent="0.25">
      <c r="A734">
        <v>8</v>
      </c>
      <c r="B734">
        <v>801</v>
      </c>
      <c r="C734">
        <v>10</v>
      </c>
      <c r="D734">
        <v>305</v>
      </c>
      <c r="E734">
        <v>7</v>
      </c>
      <c r="F734">
        <v>2104</v>
      </c>
      <c r="G734" t="s">
        <v>1211</v>
      </c>
      <c r="H734">
        <v>500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500</v>
      </c>
      <c r="Y734" t="s">
        <v>79</v>
      </c>
      <c r="Z734" s="7">
        <v>44927</v>
      </c>
      <c r="AA734" s="7">
        <v>44985</v>
      </c>
      <c r="AB734" s="7">
        <v>45012</v>
      </c>
      <c r="AC734">
        <v>500</v>
      </c>
      <c r="AD734">
        <v>0</v>
      </c>
      <c r="AE734">
        <v>500</v>
      </c>
      <c r="AF734">
        <v>0</v>
      </c>
      <c r="AG734">
        <v>0</v>
      </c>
      <c r="AH734">
        <v>0</v>
      </c>
      <c r="AI734" t="s">
        <v>83</v>
      </c>
    </row>
    <row r="735" spans="1:35" hidden="1" x14ac:dyDescent="0.25">
      <c r="A735">
        <v>8</v>
      </c>
      <c r="B735">
        <v>801</v>
      </c>
      <c r="C735">
        <v>10</v>
      </c>
      <c r="D735">
        <v>305</v>
      </c>
      <c r="E735">
        <v>7</v>
      </c>
      <c r="F735">
        <v>2104</v>
      </c>
      <c r="G735" t="s">
        <v>1212</v>
      </c>
      <c r="H735">
        <v>14000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1506.13</v>
      </c>
      <c r="O735">
        <v>1506.13</v>
      </c>
      <c r="P735">
        <v>740.72</v>
      </c>
      <c r="Q735">
        <v>0</v>
      </c>
      <c r="R735">
        <v>0</v>
      </c>
      <c r="S735">
        <v>14000</v>
      </c>
      <c r="T735">
        <v>0</v>
      </c>
      <c r="U735">
        <v>0</v>
      </c>
      <c r="V735">
        <v>0</v>
      </c>
      <c r="W735">
        <v>0</v>
      </c>
      <c r="X735">
        <v>500</v>
      </c>
      <c r="Y735" t="s">
        <v>79</v>
      </c>
      <c r="Z735" s="7">
        <v>44927</v>
      </c>
      <c r="AA735" s="7">
        <v>44985</v>
      </c>
      <c r="AB735" s="7">
        <v>45012</v>
      </c>
      <c r="AC735">
        <v>14000</v>
      </c>
      <c r="AD735">
        <v>0</v>
      </c>
      <c r="AE735">
        <v>12493.87</v>
      </c>
      <c r="AF735">
        <v>0</v>
      </c>
      <c r="AG735">
        <v>765.41</v>
      </c>
      <c r="AH735">
        <v>765.41</v>
      </c>
      <c r="AI735" t="s">
        <v>83</v>
      </c>
    </row>
    <row r="736" spans="1:35" hidden="1" x14ac:dyDescent="0.25">
      <c r="A736">
        <v>8</v>
      </c>
      <c r="B736">
        <v>801</v>
      </c>
      <c r="C736">
        <v>10</v>
      </c>
      <c r="D736">
        <v>305</v>
      </c>
      <c r="E736">
        <v>7</v>
      </c>
      <c r="F736">
        <v>2104</v>
      </c>
      <c r="G736" t="s">
        <v>1213</v>
      </c>
      <c r="H736">
        <v>500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500</v>
      </c>
      <c r="Y736" t="s">
        <v>79</v>
      </c>
      <c r="Z736" s="7">
        <v>44927</v>
      </c>
      <c r="AA736" s="7">
        <v>44985</v>
      </c>
      <c r="AB736" s="7">
        <v>45012</v>
      </c>
      <c r="AC736">
        <v>500</v>
      </c>
      <c r="AD736">
        <v>0</v>
      </c>
      <c r="AE736">
        <v>500</v>
      </c>
      <c r="AF736">
        <v>0</v>
      </c>
      <c r="AG736">
        <v>0</v>
      </c>
      <c r="AH736">
        <v>0</v>
      </c>
      <c r="AI736" t="s">
        <v>83</v>
      </c>
    </row>
    <row r="737" spans="1:35" hidden="1" x14ac:dyDescent="0.25">
      <c r="A737">
        <v>8</v>
      </c>
      <c r="B737">
        <v>801</v>
      </c>
      <c r="C737">
        <v>10</v>
      </c>
      <c r="D737">
        <v>305</v>
      </c>
      <c r="E737">
        <v>7</v>
      </c>
      <c r="F737">
        <v>2104</v>
      </c>
      <c r="G737" t="s">
        <v>1214</v>
      </c>
      <c r="H737">
        <v>500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500</v>
      </c>
      <c r="Y737" t="s">
        <v>79</v>
      </c>
      <c r="Z737" s="7">
        <v>44927</v>
      </c>
      <c r="AA737" s="7">
        <v>44985</v>
      </c>
      <c r="AB737" s="7">
        <v>45012</v>
      </c>
      <c r="AC737">
        <v>500</v>
      </c>
      <c r="AD737">
        <v>0</v>
      </c>
      <c r="AE737">
        <v>500</v>
      </c>
      <c r="AF737">
        <v>0</v>
      </c>
      <c r="AG737">
        <v>0</v>
      </c>
      <c r="AH737">
        <v>0</v>
      </c>
      <c r="AI737" t="s">
        <v>83</v>
      </c>
    </row>
    <row r="738" spans="1:35" hidden="1" x14ac:dyDescent="0.25">
      <c r="A738">
        <v>8</v>
      </c>
      <c r="B738">
        <v>801</v>
      </c>
      <c r="C738">
        <v>10</v>
      </c>
      <c r="D738">
        <v>305</v>
      </c>
      <c r="E738">
        <v>7</v>
      </c>
      <c r="F738">
        <v>2104</v>
      </c>
      <c r="G738" t="s">
        <v>1215</v>
      </c>
      <c r="H738">
        <v>500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500</v>
      </c>
      <c r="Y738" t="s">
        <v>79</v>
      </c>
      <c r="Z738" s="7">
        <v>44927</v>
      </c>
      <c r="AA738" s="7">
        <v>44985</v>
      </c>
      <c r="AB738" s="7">
        <v>45012</v>
      </c>
      <c r="AC738">
        <v>500</v>
      </c>
      <c r="AD738">
        <v>0</v>
      </c>
      <c r="AE738">
        <v>500</v>
      </c>
      <c r="AF738">
        <v>0</v>
      </c>
      <c r="AG738">
        <v>0</v>
      </c>
      <c r="AH738">
        <v>0</v>
      </c>
      <c r="AI738" t="s">
        <v>83</v>
      </c>
    </row>
    <row r="739" spans="1:35" hidden="1" x14ac:dyDescent="0.25">
      <c r="A739">
        <v>8</v>
      </c>
      <c r="B739">
        <v>802</v>
      </c>
      <c r="C739">
        <v>9</v>
      </c>
      <c r="D739">
        <v>244</v>
      </c>
      <c r="E739">
        <v>11</v>
      </c>
      <c r="F739">
        <v>2124</v>
      </c>
      <c r="G739" t="s">
        <v>1208</v>
      </c>
      <c r="H739">
        <v>8000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500</v>
      </c>
      <c r="Y739" t="s">
        <v>79</v>
      </c>
      <c r="Z739" s="7">
        <v>44927</v>
      </c>
      <c r="AA739" s="7">
        <v>44985</v>
      </c>
      <c r="AB739" s="7">
        <v>45012</v>
      </c>
      <c r="AC739">
        <v>8000</v>
      </c>
      <c r="AD739">
        <v>0</v>
      </c>
      <c r="AE739">
        <v>8000</v>
      </c>
      <c r="AF739">
        <v>0</v>
      </c>
      <c r="AG739">
        <v>0</v>
      </c>
      <c r="AH739">
        <v>0</v>
      </c>
      <c r="AI739" t="s">
        <v>83</v>
      </c>
    </row>
    <row r="740" spans="1:35" hidden="1" x14ac:dyDescent="0.25">
      <c r="A740">
        <v>8</v>
      </c>
      <c r="B740">
        <v>802</v>
      </c>
      <c r="C740">
        <v>9</v>
      </c>
      <c r="D740">
        <v>244</v>
      </c>
      <c r="E740">
        <v>11</v>
      </c>
      <c r="F740">
        <v>2124</v>
      </c>
      <c r="G740" t="s">
        <v>1221</v>
      </c>
      <c r="H740">
        <v>19000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500</v>
      </c>
      <c r="Y740" t="s">
        <v>79</v>
      </c>
      <c r="Z740" s="7">
        <v>44927</v>
      </c>
      <c r="AA740" s="7">
        <v>44985</v>
      </c>
      <c r="AB740" s="7">
        <v>45012</v>
      </c>
      <c r="AC740">
        <v>19000</v>
      </c>
      <c r="AD740">
        <v>0</v>
      </c>
      <c r="AE740">
        <v>19000</v>
      </c>
      <c r="AF740">
        <v>0</v>
      </c>
      <c r="AG740">
        <v>0</v>
      </c>
      <c r="AH740">
        <v>0</v>
      </c>
      <c r="AI740" t="s">
        <v>83</v>
      </c>
    </row>
    <row r="741" spans="1:35" hidden="1" x14ac:dyDescent="0.25">
      <c r="A741">
        <v>8</v>
      </c>
      <c r="B741">
        <v>802</v>
      </c>
      <c r="C741">
        <v>9</v>
      </c>
      <c r="D741">
        <v>244</v>
      </c>
      <c r="E741">
        <v>11</v>
      </c>
      <c r="F741">
        <v>2124</v>
      </c>
      <c r="G741" t="s">
        <v>1209</v>
      </c>
      <c r="H741">
        <v>1000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500</v>
      </c>
      <c r="Y741" t="s">
        <v>79</v>
      </c>
      <c r="Z741" s="7">
        <v>44927</v>
      </c>
      <c r="AA741" s="7">
        <v>44985</v>
      </c>
      <c r="AB741" s="7">
        <v>45012</v>
      </c>
      <c r="AC741">
        <v>1000</v>
      </c>
      <c r="AD741">
        <v>0</v>
      </c>
      <c r="AE741">
        <v>1000</v>
      </c>
      <c r="AF741">
        <v>0</v>
      </c>
      <c r="AG741">
        <v>0</v>
      </c>
      <c r="AH741">
        <v>0</v>
      </c>
      <c r="AI741" t="s">
        <v>83</v>
      </c>
    </row>
    <row r="742" spans="1:35" hidden="1" x14ac:dyDescent="0.25">
      <c r="A742">
        <v>8</v>
      </c>
      <c r="B742">
        <v>802</v>
      </c>
      <c r="C742">
        <v>9</v>
      </c>
      <c r="D742">
        <v>244</v>
      </c>
      <c r="E742">
        <v>11</v>
      </c>
      <c r="F742">
        <v>2124</v>
      </c>
      <c r="G742" t="s">
        <v>1210</v>
      </c>
      <c r="H742">
        <v>10000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500</v>
      </c>
      <c r="Y742" t="s">
        <v>79</v>
      </c>
      <c r="Z742" s="7">
        <v>44927</v>
      </c>
      <c r="AA742" s="7">
        <v>44985</v>
      </c>
      <c r="AB742" s="7">
        <v>45012</v>
      </c>
      <c r="AC742">
        <v>10000</v>
      </c>
      <c r="AD742">
        <v>0</v>
      </c>
      <c r="AE742">
        <v>10000</v>
      </c>
      <c r="AF742">
        <v>0</v>
      </c>
      <c r="AG742">
        <v>0</v>
      </c>
      <c r="AH742">
        <v>0</v>
      </c>
      <c r="AI742" t="s">
        <v>83</v>
      </c>
    </row>
    <row r="743" spans="1:35" hidden="1" x14ac:dyDescent="0.25">
      <c r="A743">
        <v>8</v>
      </c>
      <c r="B743">
        <v>802</v>
      </c>
      <c r="C743">
        <v>9</v>
      </c>
      <c r="D743">
        <v>244</v>
      </c>
      <c r="E743">
        <v>11</v>
      </c>
      <c r="F743">
        <v>2124</v>
      </c>
      <c r="G743" t="s">
        <v>1213</v>
      </c>
      <c r="H743">
        <v>1000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500</v>
      </c>
      <c r="Y743" t="s">
        <v>79</v>
      </c>
      <c r="Z743" s="7">
        <v>44927</v>
      </c>
      <c r="AA743" s="7">
        <v>44985</v>
      </c>
      <c r="AB743" s="7">
        <v>45012</v>
      </c>
      <c r="AC743">
        <v>1000</v>
      </c>
      <c r="AD743">
        <v>0</v>
      </c>
      <c r="AE743">
        <v>1000</v>
      </c>
      <c r="AF743">
        <v>0</v>
      </c>
      <c r="AG743">
        <v>0</v>
      </c>
      <c r="AH743">
        <v>0</v>
      </c>
      <c r="AI743" t="s">
        <v>83</v>
      </c>
    </row>
    <row r="744" spans="1:35" hidden="1" x14ac:dyDescent="0.25">
      <c r="A744">
        <v>8</v>
      </c>
      <c r="B744">
        <v>802</v>
      </c>
      <c r="C744">
        <v>9</v>
      </c>
      <c r="D744">
        <v>244</v>
      </c>
      <c r="E744">
        <v>11</v>
      </c>
      <c r="F744">
        <v>2124</v>
      </c>
      <c r="G744" t="s">
        <v>1215</v>
      </c>
      <c r="H744">
        <v>500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500</v>
      </c>
      <c r="Y744" t="s">
        <v>79</v>
      </c>
      <c r="Z744" s="7">
        <v>44927</v>
      </c>
      <c r="AA744" s="7">
        <v>44985</v>
      </c>
      <c r="AB744" s="7">
        <v>45012</v>
      </c>
      <c r="AC744">
        <v>500</v>
      </c>
      <c r="AD744">
        <v>0</v>
      </c>
      <c r="AE744">
        <v>500</v>
      </c>
      <c r="AF744">
        <v>0</v>
      </c>
      <c r="AG744">
        <v>0</v>
      </c>
      <c r="AH744">
        <v>0</v>
      </c>
      <c r="AI744" t="s">
        <v>83</v>
      </c>
    </row>
    <row r="745" spans="1:35" hidden="1" x14ac:dyDescent="0.25">
      <c r="A745">
        <v>9</v>
      </c>
      <c r="B745">
        <v>901</v>
      </c>
      <c r="C745">
        <v>4</v>
      </c>
      <c r="D745">
        <v>122</v>
      </c>
      <c r="E745">
        <v>1</v>
      </c>
      <c r="F745">
        <v>2010</v>
      </c>
      <c r="G745" t="s">
        <v>1200</v>
      </c>
      <c r="H745">
        <v>1000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500</v>
      </c>
      <c r="Y745" t="s">
        <v>79</v>
      </c>
      <c r="Z745" s="7">
        <v>44927</v>
      </c>
      <c r="AA745" s="7">
        <v>44985</v>
      </c>
      <c r="AB745" s="7">
        <v>45012</v>
      </c>
      <c r="AC745">
        <v>1000</v>
      </c>
      <c r="AD745">
        <v>0</v>
      </c>
      <c r="AE745">
        <v>1000</v>
      </c>
      <c r="AF745">
        <v>0</v>
      </c>
      <c r="AG745">
        <v>0</v>
      </c>
      <c r="AH745">
        <v>0</v>
      </c>
      <c r="AI745" t="s">
        <v>83</v>
      </c>
    </row>
    <row r="746" spans="1:35" hidden="1" x14ac:dyDescent="0.25">
      <c r="A746">
        <v>9</v>
      </c>
      <c r="B746">
        <v>901</v>
      </c>
      <c r="C746">
        <v>4</v>
      </c>
      <c r="D746">
        <v>122</v>
      </c>
      <c r="E746">
        <v>1</v>
      </c>
      <c r="F746">
        <v>2010</v>
      </c>
      <c r="G746" t="s">
        <v>1201</v>
      </c>
      <c r="H746">
        <v>282000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45291.22</v>
      </c>
      <c r="O746">
        <v>45291.22</v>
      </c>
      <c r="P746">
        <v>45291.22</v>
      </c>
      <c r="Q746">
        <v>0</v>
      </c>
      <c r="R746">
        <v>0</v>
      </c>
      <c r="S746">
        <v>282000</v>
      </c>
      <c r="T746">
        <v>0</v>
      </c>
      <c r="U746">
        <v>0</v>
      </c>
      <c r="V746">
        <v>0</v>
      </c>
      <c r="W746">
        <v>0</v>
      </c>
      <c r="X746">
        <v>500</v>
      </c>
      <c r="Y746" t="s">
        <v>79</v>
      </c>
      <c r="Z746" s="7">
        <v>44927</v>
      </c>
      <c r="AA746" s="7">
        <v>44985</v>
      </c>
      <c r="AB746" s="7">
        <v>45012</v>
      </c>
      <c r="AC746">
        <v>282000</v>
      </c>
      <c r="AD746">
        <v>0</v>
      </c>
      <c r="AE746">
        <v>236708.78</v>
      </c>
      <c r="AF746">
        <v>0</v>
      </c>
      <c r="AG746">
        <v>0</v>
      </c>
      <c r="AH746">
        <v>0</v>
      </c>
      <c r="AI746" t="s">
        <v>83</v>
      </c>
    </row>
    <row r="747" spans="1:35" hidden="1" x14ac:dyDescent="0.25">
      <c r="A747">
        <v>9</v>
      </c>
      <c r="B747">
        <v>901</v>
      </c>
      <c r="C747">
        <v>4</v>
      </c>
      <c r="D747">
        <v>122</v>
      </c>
      <c r="E747">
        <v>1</v>
      </c>
      <c r="F747">
        <v>2010</v>
      </c>
      <c r="G747" t="s">
        <v>1202</v>
      </c>
      <c r="H747">
        <v>16000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1600.43</v>
      </c>
      <c r="O747">
        <v>1600.43</v>
      </c>
      <c r="P747">
        <v>812.53</v>
      </c>
      <c r="Q747">
        <v>0</v>
      </c>
      <c r="R747">
        <v>0</v>
      </c>
      <c r="S747">
        <v>16000</v>
      </c>
      <c r="T747">
        <v>0</v>
      </c>
      <c r="U747">
        <v>0</v>
      </c>
      <c r="V747">
        <v>0</v>
      </c>
      <c r="W747">
        <v>0</v>
      </c>
      <c r="X747">
        <v>500</v>
      </c>
      <c r="Y747" t="s">
        <v>79</v>
      </c>
      <c r="Z747" s="7">
        <v>44927</v>
      </c>
      <c r="AA747" s="7">
        <v>44985</v>
      </c>
      <c r="AB747" s="7">
        <v>45012</v>
      </c>
      <c r="AC747">
        <v>16000</v>
      </c>
      <c r="AD747">
        <v>0</v>
      </c>
      <c r="AE747">
        <v>14399.57</v>
      </c>
      <c r="AF747">
        <v>0</v>
      </c>
      <c r="AG747">
        <v>787.9</v>
      </c>
      <c r="AH747">
        <v>787.9</v>
      </c>
      <c r="AI747" t="s">
        <v>83</v>
      </c>
    </row>
    <row r="748" spans="1:35" hidden="1" x14ac:dyDescent="0.25">
      <c r="A748">
        <v>9</v>
      </c>
      <c r="B748">
        <v>901</v>
      </c>
      <c r="C748">
        <v>4</v>
      </c>
      <c r="D748">
        <v>122</v>
      </c>
      <c r="E748">
        <v>1</v>
      </c>
      <c r="F748">
        <v>2010</v>
      </c>
      <c r="G748" t="s">
        <v>1203</v>
      </c>
      <c r="H748">
        <v>3000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889.76</v>
      </c>
      <c r="O748">
        <v>889.76</v>
      </c>
      <c r="P748">
        <v>889.76</v>
      </c>
      <c r="Q748">
        <v>0</v>
      </c>
      <c r="R748">
        <v>0</v>
      </c>
      <c r="S748">
        <v>3000</v>
      </c>
      <c r="T748">
        <v>0</v>
      </c>
      <c r="U748">
        <v>0</v>
      </c>
      <c r="V748">
        <v>0</v>
      </c>
      <c r="W748">
        <v>0</v>
      </c>
      <c r="X748">
        <v>500</v>
      </c>
      <c r="Y748" t="s">
        <v>79</v>
      </c>
      <c r="Z748" s="7">
        <v>44927</v>
      </c>
      <c r="AA748" s="7">
        <v>44985</v>
      </c>
      <c r="AB748" s="7">
        <v>45012</v>
      </c>
      <c r="AC748">
        <v>3000</v>
      </c>
      <c r="AD748">
        <v>0</v>
      </c>
      <c r="AE748">
        <v>2110.2399999999998</v>
      </c>
      <c r="AF748">
        <v>0</v>
      </c>
      <c r="AG748">
        <v>0</v>
      </c>
      <c r="AH748">
        <v>0</v>
      </c>
      <c r="AI748" t="s">
        <v>83</v>
      </c>
    </row>
    <row r="749" spans="1:35" hidden="1" x14ac:dyDescent="0.25">
      <c r="A749">
        <v>9</v>
      </c>
      <c r="B749">
        <v>901</v>
      </c>
      <c r="C749">
        <v>4</v>
      </c>
      <c r="D749">
        <v>122</v>
      </c>
      <c r="E749">
        <v>1</v>
      </c>
      <c r="F749">
        <v>2010</v>
      </c>
      <c r="G749" t="s">
        <v>1204</v>
      </c>
      <c r="H749">
        <v>3000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500</v>
      </c>
      <c r="Y749" t="s">
        <v>79</v>
      </c>
      <c r="Z749" s="7">
        <v>44927</v>
      </c>
      <c r="AA749" s="7">
        <v>44985</v>
      </c>
      <c r="AB749" s="7">
        <v>45012</v>
      </c>
      <c r="AC749">
        <v>3000</v>
      </c>
      <c r="AD749">
        <v>0</v>
      </c>
      <c r="AE749">
        <v>3000</v>
      </c>
      <c r="AF749">
        <v>0</v>
      </c>
      <c r="AG749">
        <v>0</v>
      </c>
      <c r="AH749">
        <v>0</v>
      </c>
      <c r="AI749" t="s">
        <v>83</v>
      </c>
    </row>
    <row r="750" spans="1:35" hidden="1" x14ac:dyDescent="0.25">
      <c r="A750">
        <v>9</v>
      </c>
      <c r="B750">
        <v>901</v>
      </c>
      <c r="C750">
        <v>4</v>
      </c>
      <c r="D750">
        <v>122</v>
      </c>
      <c r="E750">
        <v>1</v>
      </c>
      <c r="F750">
        <v>2010</v>
      </c>
      <c r="G750" t="s">
        <v>1205</v>
      </c>
      <c r="H750">
        <v>63000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17964.79</v>
      </c>
      <c r="O750">
        <v>17964.79</v>
      </c>
      <c r="P750">
        <v>9520.6200000000008</v>
      </c>
      <c r="Q750">
        <v>0</v>
      </c>
      <c r="R750">
        <v>0</v>
      </c>
      <c r="S750">
        <v>63000</v>
      </c>
      <c r="T750">
        <v>0</v>
      </c>
      <c r="U750">
        <v>0</v>
      </c>
      <c r="V750">
        <v>0</v>
      </c>
      <c r="W750">
        <v>0</v>
      </c>
      <c r="X750">
        <v>500</v>
      </c>
      <c r="Y750" t="s">
        <v>79</v>
      </c>
      <c r="Z750" s="7">
        <v>44927</v>
      </c>
      <c r="AA750" s="7">
        <v>44985</v>
      </c>
      <c r="AB750" s="7">
        <v>45012</v>
      </c>
      <c r="AC750">
        <v>63000</v>
      </c>
      <c r="AD750">
        <v>0</v>
      </c>
      <c r="AE750">
        <v>45035.21</v>
      </c>
      <c r="AF750">
        <v>0</v>
      </c>
      <c r="AG750">
        <v>8444.17</v>
      </c>
      <c r="AH750">
        <v>8444.17</v>
      </c>
      <c r="AI750" t="s">
        <v>83</v>
      </c>
    </row>
    <row r="751" spans="1:35" hidden="1" x14ac:dyDescent="0.25">
      <c r="A751">
        <v>9</v>
      </c>
      <c r="B751">
        <v>901</v>
      </c>
      <c r="C751">
        <v>4</v>
      </c>
      <c r="D751">
        <v>122</v>
      </c>
      <c r="E751">
        <v>1</v>
      </c>
      <c r="F751">
        <v>2010</v>
      </c>
      <c r="G751" t="s">
        <v>1206</v>
      </c>
      <c r="H751">
        <v>1000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500</v>
      </c>
      <c r="Y751" t="s">
        <v>79</v>
      </c>
      <c r="Z751" s="7">
        <v>44927</v>
      </c>
      <c r="AA751" s="7">
        <v>44985</v>
      </c>
      <c r="AB751" s="7">
        <v>45012</v>
      </c>
      <c r="AC751">
        <v>1000</v>
      </c>
      <c r="AD751">
        <v>0</v>
      </c>
      <c r="AE751">
        <v>1000</v>
      </c>
      <c r="AF751">
        <v>0</v>
      </c>
      <c r="AG751">
        <v>0</v>
      </c>
      <c r="AH751">
        <v>0</v>
      </c>
      <c r="AI751" t="s">
        <v>83</v>
      </c>
    </row>
    <row r="752" spans="1:35" hidden="1" x14ac:dyDescent="0.25">
      <c r="A752">
        <v>9</v>
      </c>
      <c r="B752">
        <v>901</v>
      </c>
      <c r="C752">
        <v>4</v>
      </c>
      <c r="D752">
        <v>122</v>
      </c>
      <c r="E752">
        <v>1</v>
      </c>
      <c r="F752">
        <v>2010</v>
      </c>
      <c r="G752" t="s">
        <v>1207</v>
      </c>
      <c r="H752">
        <v>2500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50.34</v>
      </c>
      <c r="O752">
        <v>50.34</v>
      </c>
      <c r="P752">
        <v>50.34</v>
      </c>
      <c r="Q752">
        <v>0</v>
      </c>
      <c r="R752">
        <v>0</v>
      </c>
      <c r="S752">
        <v>2500</v>
      </c>
      <c r="T752">
        <v>0</v>
      </c>
      <c r="U752">
        <v>0</v>
      </c>
      <c r="V752">
        <v>0</v>
      </c>
      <c r="W752">
        <v>0</v>
      </c>
      <c r="X752">
        <v>500</v>
      </c>
      <c r="Y752" t="s">
        <v>79</v>
      </c>
      <c r="Z752" s="7">
        <v>44927</v>
      </c>
      <c r="AA752" s="7">
        <v>44985</v>
      </c>
      <c r="AB752" s="7">
        <v>45012</v>
      </c>
      <c r="AC752">
        <v>2500</v>
      </c>
      <c r="AD752">
        <v>0</v>
      </c>
      <c r="AE752">
        <v>2449.66</v>
      </c>
      <c r="AF752">
        <v>0</v>
      </c>
      <c r="AG752">
        <v>0</v>
      </c>
      <c r="AH752">
        <v>0</v>
      </c>
      <c r="AI752" t="s">
        <v>83</v>
      </c>
    </row>
    <row r="753" spans="1:35" hidden="1" x14ac:dyDescent="0.25">
      <c r="A753">
        <v>9</v>
      </c>
      <c r="B753">
        <v>901</v>
      </c>
      <c r="C753">
        <v>4</v>
      </c>
      <c r="D753">
        <v>122</v>
      </c>
      <c r="E753">
        <v>1</v>
      </c>
      <c r="F753">
        <v>2010</v>
      </c>
      <c r="G753" t="s">
        <v>1208</v>
      </c>
      <c r="H753">
        <v>10000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909</v>
      </c>
      <c r="O753">
        <v>0</v>
      </c>
      <c r="P753">
        <v>0</v>
      </c>
      <c r="Q753">
        <v>0</v>
      </c>
      <c r="R753">
        <v>0</v>
      </c>
      <c r="S753">
        <v>10000</v>
      </c>
      <c r="T753">
        <v>0</v>
      </c>
      <c r="U753">
        <v>0</v>
      </c>
      <c r="V753">
        <v>0</v>
      </c>
      <c r="W753">
        <v>0</v>
      </c>
      <c r="X753">
        <v>500</v>
      </c>
      <c r="Y753" t="s">
        <v>79</v>
      </c>
      <c r="Z753" s="7">
        <v>44927</v>
      </c>
      <c r="AA753" s="7">
        <v>44985</v>
      </c>
      <c r="AB753" s="7">
        <v>45012</v>
      </c>
      <c r="AC753">
        <v>10000</v>
      </c>
      <c r="AD753">
        <v>0</v>
      </c>
      <c r="AE753">
        <v>9091</v>
      </c>
      <c r="AF753">
        <v>909</v>
      </c>
      <c r="AG753">
        <v>909</v>
      </c>
      <c r="AH753">
        <v>0</v>
      </c>
      <c r="AI753" t="s">
        <v>83</v>
      </c>
    </row>
    <row r="754" spans="1:35" hidden="1" x14ac:dyDescent="0.25">
      <c r="A754">
        <v>9</v>
      </c>
      <c r="B754">
        <v>901</v>
      </c>
      <c r="C754">
        <v>4</v>
      </c>
      <c r="D754">
        <v>122</v>
      </c>
      <c r="E754">
        <v>1</v>
      </c>
      <c r="F754">
        <v>2010</v>
      </c>
      <c r="G754" t="s">
        <v>1209</v>
      </c>
      <c r="H754">
        <v>500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500</v>
      </c>
      <c r="Y754" t="s">
        <v>79</v>
      </c>
      <c r="Z754" s="7">
        <v>44927</v>
      </c>
      <c r="AA754" s="7">
        <v>44985</v>
      </c>
      <c r="AB754" s="7">
        <v>45012</v>
      </c>
      <c r="AC754">
        <v>500</v>
      </c>
      <c r="AD754">
        <v>0</v>
      </c>
      <c r="AE754">
        <v>500</v>
      </c>
      <c r="AF754">
        <v>0</v>
      </c>
      <c r="AG754">
        <v>0</v>
      </c>
      <c r="AH754">
        <v>0</v>
      </c>
      <c r="AI754" t="s">
        <v>83</v>
      </c>
    </row>
    <row r="755" spans="1:35" hidden="1" x14ac:dyDescent="0.25">
      <c r="A755">
        <v>9</v>
      </c>
      <c r="B755">
        <v>901</v>
      </c>
      <c r="C755">
        <v>4</v>
      </c>
      <c r="D755">
        <v>122</v>
      </c>
      <c r="E755">
        <v>1</v>
      </c>
      <c r="F755">
        <v>2010</v>
      </c>
      <c r="G755" t="s">
        <v>1210</v>
      </c>
      <c r="H755">
        <v>15265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3500</v>
      </c>
      <c r="O755">
        <v>330.26</v>
      </c>
      <c r="P755">
        <v>330.26</v>
      </c>
      <c r="Q755">
        <v>0</v>
      </c>
      <c r="R755">
        <v>0</v>
      </c>
      <c r="S755">
        <v>15265</v>
      </c>
      <c r="T755">
        <v>0</v>
      </c>
      <c r="U755">
        <v>0</v>
      </c>
      <c r="V755">
        <v>0</v>
      </c>
      <c r="W755">
        <v>0</v>
      </c>
      <c r="X755">
        <v>500</v>
      </c>
      <c r="Y755" t="s">
        <v>79</v>
      </c>
      <c r="Z755" s="7">
        <v>44927</v>
      </c>
      <c r="AA755" s="7">
        <v>44985</v>
      </c>
      <c r="AB755" s="7">
        <v>45012</v>
      </c>
      <c r="AC755">
        <v>15265</v>
      </c>
      <c r="AD755">
        <v>0</v>
      </c>
      <c r="AE755">
        <v>11765</v>
      </c>
      <c r="AF755">
        <v>3169.74</v>
      </c>
      <c r="AG755">
        <v>3169.74</v>
      </c>
      <c r="AH755">
        <v>0</v>
      </c>
      <c r="AI755" t="s">
        <v>83</v>
      </c>
    </row>
    <row r="756" spans="1:35" hidden="1" x14ac:dyDescent="0.25">
      <c r="A756">
        <v>9</v>
      </c>
      <c r="B756">
        <v>901</v>
      </c>
      <c r="C756">
        <v>4</v>
      </c>
      <c r="D756">
        <v>122</v>
      </c>
      <c r="E756">
        <v>1</v>
      </c>
      <c r="F756">
        <v>2010</v>
      </c>
      <c r="G756" t="s">
        <v>1211</v>
      </c>
      <c r="H756">
        <v>1000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500</v>
      </c>
      <c r="Y756" t="s">
        <v>79</v>
      </c>
      <c r="Z756" s="7">
        <v>44927</v>
      </c>
      <c r="AA756" s="7">
        <v>44985</v>
      </c>
      <c r="AB756" s="7">
        <v>45012</v>
      </c>
      <c r="AC756">
        <v>1000</v>
      </c>
      <c r="AD756">
        <v>0</v>
      </c>
      <c r="AE756">
        <v>1000</v>
      </c>
      <c r="AF756">
        <v>0</v>
      </c>
      <c r="AG756">
        <v>0</v>
      </c>
      <c r="AH756">
        <v>0</v>
      </c>
      <c r="AI756" t="s">
        <v>83</v>
      </c>
    </row>
    <row r="757" spans="1:35" hidden="1" x14ac:dyDescent="0.25">
      <c r="A757">
        <v>9</v>
      </c>
      <c r="B757">
        <v>901</v>
      </c>
      <c r="C757">
        <v>4</v>
      </c>
      <c r="D757">
        <v>122</v>
      </c>
      <c r="E757">
        <v>1</v>
      </c>
      <c r="F757">
        <v>2010</v>
      </c>
      <c r="G757" t="s">
        <v>1212</v>
      </c>
      <c r="H757">
        <v>42000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8518.24</v>
      </c>
      <c r="O757">
        <v>8518.24</v>
      </c>
      <c r="P757">
        <v>4296.1499999999996</v>
      </c>
      <c r="Q757">
        <v>0</v>
      </c>
      <c r="R757">
        <v>0</v>
      </c>
      <c r="S757">
        <v>42000</v>
      </c>
      <c r="T757">
        <v>0</v>
      </c>
      <c r="U757">
        <v>0</v>
      </c>
      <c r="V757">
        <v>0</v>
      </c>
      <c r="W757">
        <v>0</v>
      </c>
      <c r="X757">
        <v>500</v>
      </c>
      <c r="Y757" t="s">
        <v>79</v>
      </c>
      <c r="Z757" s="7">
        <v>44927</v>
      </c>
      <c r="AA757" s="7">
        <v>44985</v>
      </c>
      <c r="AB757" s="7">
        <v>45012</v>
      </c>
      <c r="AC757">
        <v>42000</v>
      </c>
      <c r="AD757">
        <v>0</v>
      </c>
      <c r="AE757">
        <v>33481.760000000002</v>
      </c>
      <c r="AF757">
        <v>0</v>
      </c>
      <c r="AG757">
        <v>4222.09</v>
      </c>
      <c r="AH757">
        <v>4222.09</v>
      </c>
      <c r="AI757" t="s">
        <v>83</v>
      </c>
    </row>
    <row r="758" spans="1:35" hidden="1" x14ac:dyDescent="0.25">
      <c r="A758">
        <v>9</v>
      </c>
      <c r="B758">
        <v>901</v>
      </c>
      <c r="C758">
        <v>4</v>
      </c>
      <c r="D758">
        <v>122</v>
      </c>
      <c r="E758">
        <v>1</v>
      </c>
      <c r="F758">
        <v>2010</v>
      </c>
      <c r="G758" t="s">
        <v>1213</v>
      </c>
      <c r="H758">
        <v>500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500</v>
      </c>
      <c r="Y758" t="s">
        <v>79</v>
      </c>
      <c r="Z758" s="7">
        <v>44927</v>
      </c>
      <c r="AA758" s="7">
        <v>44985</v>
      </c>
      <c r="AB758" s="7">
        <v>45012</v>
      </c>
      <c r="AC758">
        <v>500</v>
      </c>
      <c r="AD758">
        <v>0</v>
      </c>
      <c r="AE758">
        <v>500</v>
      </c>
      <c r="AF758">
        <v>0</v>
      </c>
      <c r="AG758">
        <v>0</v>
      </c>
      <c r="AH758">
        <v>0</v>
      </c>
      <c r="AI758" t="s">
        <v>83</v>
      </c>
    </row>
    <row r="759" spans="1:35" hidden="1" x14ac:dyDescent="0.25">
      <c r="A759">
        <v>9</v>
      </c>
      <c r="B759">
        <v>901</v>
      </c>
      <c r="C759">
        <v>4</v>
      </c>
      <c r="D759">
        <v>122</v>
      </c>
      <c r="E759">
        <v>1</v>
      </c>
      <c r="F759">
        <v>2010</v>
      </c>
      <c r="G759" t="s">
        <v>1214</v>
      </c>
      <c r="H759">
        <v>500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500</v>
      </c>
      <c r="Y759" t="s">
        <v>79</v>
      </c>
      <c r="Z759" s="7">
        <v>44927</v>
      </c>
      <c r="AA759" s="7">
        <v>44985</v>
      </c>
      <c r="AB759" s="7">
        <v>45012</v>
      </c>
      <c r="AC759">
        <v>500</v>
      </c>
      <c r="AD759">
        <v>0</v>
      </c>
      <c r="AE759">
        <v>500</v>
      </c>
      <c r="AF759">
        <v>0</v>
      </c>
      <c r="AG759">
        <v>0</v>
      </c>
      <c r="AH759">
        <v>0</v>
      </c>
      <c r="AI759" t="s">
        <v>83</v>
      </c>
    </row>
    <row r="760" spans="1:35" hidden="1" x14ac:dyDescent="0.25">
      <c r="A760">
        <v>9</v>
      </c>
      <c r="B760">
        <v>901</v>
      </c>
      <c r="C760">
        <v>4</v>
      </c>
      <c r="D760">
        <v>122</v>
      </c>
      <c r="E760">
        <v>1</v>
      </c>
      <c r="F760">
        <v>2010</v>
      </c>
      <c r="G760" t="s">
        <v>1215</v>
      </c>
      <c r="H760">
        <v>1000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500</v>
      </c>
      <c r="Y760" t="s">
        <v>79</v>
      </c>
      <c r="Z760" s="7">
        <v>44927</v>
      </c>
      <c r="AA760" s="7">
        <v>44985</v>
      </c>
      <c r="AB760" s="7">
        <v>45012</v>
      </c>
      <c r="AC760">
        <v>1000</v>
      </c>
      <c r="AD760">
        <v>0</v>
      </c>
      <c r="AE760">
        <v>1000</v>
      </c>
      <c r="AF760">
        <v>0</v>
      </c>
      <c r="AG760">
        <v>0</v>
      </c>
      <c r="AH760">
        <v>0</v>
      </c>
      <c r="AI760" t="s">
        <v>83</v>
      </c>
    </row>
    <row r="761" spans="1:35" hidden="1" x14ac:dyDescent="0.25">
      <c r="A761">
        <v>9</v>
      </c>
      <c r="B761">
        <v>902</v>
      </c>
      <c r="C761">
        <v>8</v>
      </c>
      <c r="D761">
        <v>241</v>
      </c>
      <c r="E761">
        <v>11</v>
      </c>
      <c r="F761">
        <v>2011</v>
      </c>
      <c r="G761" t="s">
        <v>1208</v>
      </c>
      <c r="H761">
        <v>70000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500</v>
      </c>
      <c r="Y761" t="s">
        <v>79</v>
      </c>
      <c r="Z761" s="7">
        <v>44927</v>
      </c>
      <c r="AA761" s="7">
        <v>44985</v>
      </c>
      <c r="AB761" s="7">
        <v>45012</v>
      </c>
      <c r="AC761">
        <v>70000</v>
      </c>
      <c r="AD761">
        <v>0</v>
      </c>
      <c r="AE761">
        <v>70000</v>
      </c>
      <c r="AF761">
        <v>0</v>
      </c>
      <c r="AG761">
        <v>0</v>
      </c>
      <c r="AH761">
        <v>0</v>
      </c>
      <c r="AI761" t="s">
        <v>83</v>
      </c>
    </row>
    <row r="762" spans="1:35" hidden="1" x14ac:dyDescent="0.25">
      <c r="A762">
        <v>9</v>
      </c>
      <c r="B762">
        <v>902</v>
      </c>
      <c r="C762">
        <v>8</v>
      </c>
      <c r="D762">
        <v>241</v>
      </c>
      <c r="E762">
        <v>11</v>
      </c>
      <c r="F762">
        <v>2011</v>
      </c>
      <c r="G762" t="s">
        <v>1208</v>
      </c>
      <c r="H762">
        <v>18500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660</v>
      </c>
      <c r="Y762" t="s">
        <v>79</v>
      </c>
      <c r="Z762" s="7">
        <v>44927</v>
      </c>
      <c r="AA762" s="7">
        <v>44985</v>
      </c>
      <c r="AB762" s="7">
        <v>45012</v>
      </c>
      <c r="AC762">
        <v>18500</v>
      </c>
      <c r="AD762">
        <v>0</v>
      </c>
      <c r="AE762">
        <v>18500</v>
      </c>
      <c r="AF762">
        <v>0</v>
      </c>
      <c r="AG762">
        <v>0</v>
      </c>
      <c r="AH762">
        <v>0</v>
      </c>
      <c r="AI762" t="s">
        <v>83</v>
      </c>
    </row>
    <row r="763" spans="1:35" hidden="1" x14ac:dyDescent="0.25">
      <c r="A763">
        <v>9</v>
      </c>
      <c r="B763">
        <v>902</v>
      </c>
      <c r="C763">
        <v>8</v>
      </c>
      <c r="D763">
        <v>241</v>
      </c>
      <c r="E763">
        <v>11</v>
      </c>
      <c r="F763">
        <v>2011</v>
      </c>
      <c r="G763" t="s">
        <v>1220</v>
      </c>
      <c r="H763">
        <v>1000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500</v>
      </c>
      <c r="Y763" t="s">
        <v>79</v>
      </c>
      <c r="Z763" s="7">
        <v>44927</v>
      </c>
      <c r="AA763" s="7">
        <v>44985</v>
      </c>
      <c r="AB763" s="7">
        <v>45012</v>
      </c>
      <c r="AC763">
        <v>1000</v>
      </c>
      <c r="AD763">
        <v>0</v>
      </c>
      <c r="AE763">
        <v>1000</v>
      </c>
      <c r="AF763">
        <v>0</v>
      </c>
      <c r="AG763">
        <v>0</v>
      </c>
      <c r="AH763">
        <v>0</v>
      </c>
      <c r="AI763" t="s">
        <v>83</v>
      </c>
    </row>
    <row r="764" spans="1:35" hidden="1" x14ac:dyDescent="0.25">
      <c r="A764">
        <v>9</v>
      </c>
      <c r="B764">
        <v>902</v>
      </c>
      <c r="C764">
        <v>8</v>
      </c>
      <c r="D764">
        <v>241</v>
      </c>
      <c r="E764">
        <v>11</v>
      </c>
      <c r="F764">
        <v>2011</v>
      </c>
      <c r="G764" t="s">
        <v>1221</v>
      </c>
      <c r="H764">
        <v>1000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500</v>
      </c>
      <c r="Y764" t="s">
        <v>79</v>
      </c>
      <c r="Z764" s="7">
        <v>44927</v>
      </c>
      <c r="AA764" s="7">
        <v>44985</v>
      </c>
      <c r="AB764" s="7">
        <v>45012</v>
      </c>
      <c r="AC764">
        <v>1000</v>
      </c>
      <c r="AD764">
        <v>0</v>
      </c>
      <c r="AE764">
        <v>1000</v>
      </c>
      <c r="AF764">
        <v>0</v>
      </c>
      <c r="AG764">
        <v>0</v>
      </c>
      <c r="AH764">
        <v>0</v>
      </c>
      <c r="AI764" t="s">
        <v>83</v>
      </c>
    </row>
    <row r="765" spans="1:35" hidden="1" x14ac:dyDescent="0.25">
      <c r="A765">
        <v>9</v>
      </c>
      <c r="B765">
        <v>902</v>
      </c>
      <c r="C765">
        <v>8</v>
      </c>
      <c r="D765">
        <v>241</v>
      </c>
      <c r="E765">
        <v>11</v>
      </c>
      <c r="F765">
        <v>2011</v>
      </c>
      <c r="G765" t="s">
        <v>1209</v>
      </c>
      <c r="H765">
        <v>1000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500</v>
      </c>
      <c r="Y765" t="s">
        <v>79</v>
      </c>
      <c r="Z765" s="7">
        <v>44927</v>
      </c>
      <c r="AA765" s="7">
        <v>44985</v>
      </c>
      <c r="AB765" s="7">
        <v>45012</v>
      </c>
      <c r="AC765">
        <v>1000</v>
      </c>
      <c r="AD765">
        <v>0</v>
      </c>
      <c r="AE765">
        <v>1000</v>
      </c>
      <c r="AF765">
        <v>0</v>
      </c>
      <c r="AG765">
        <v>0</v>
      </c>
      <c r="AH765">
        <v>0</v>
      </c>
      <c r="AI765" t="s">
        <v>83</v>
      </c>
    </row>
    <row r="766" spans="1:35" hidden="1" x14ac:dyDescent="0.25">
      <c r="A766">
        <v>9</v>
      </c>
      <c r="B766">
        <v>902</v>
      </c>
      <c r="C766">
        <v>8</v>
      </c>
      <c r="D766">
        <v>241</v>
      </c>
      <c r="E766">
        <v>11</v>
      </c>
      <c r="F766">
        <v>2011</v>
      </c>
      <c r="G766" t="s">
        <v>1210</v>
      </c>
      <c r="H766">
        <v>100000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80500.2</v>
      </c>
      <c r="O766">
        <v>0</v>
      </c>
      <c r="P766">
        <v>0</v>
      </c>
      <c r="Q766">
        <v>0</v>
      </c>
      <c r="R766">
        <v>0</v>
      </c>
      <c r="S766">
        <v>100000</v>
      </c>
      <c r="T766">
        <v>0</v>
      </c>
      <c r="U766">
        <v>0</v>
      </c>
      <c r="V766">
        <v>0</v>
      </c>
      <c r="W766">
        <v>0</v>
      </c>
      <c r="X766">
        <v>500</v>
      </c>
      <c r="Y766" t="s">
        <v>79</v>
      </c>
      <c r="Z766" s="7">
        <v>44927</v>
      </c>
      <c r="AA766" s="7">
        <v>44985</v>
      </c>
      <c r="AB766" s="7">
        <v>45012</v>
      </c>
      <c r="AC766">
        <v>100000</v>
      </c>
      <c r="AD766">
        <v>0</v>
      </c>
      <c r="AE766">
        <v>19499.8</v>
      </c>
      <c r="AF766">
        <v>80500.2</v>
      </c>
      <c r="AG766">
        <v>80500.2</v>
      </c>
      <c r="AH766">
        <v>0</v>
      </c>
      <c r="AI766" t="s">
        <v>83</v>
      </c>
    </row>
    <row r="767" spans="1:35" hidden="1" x14ac:dyDescent="0.25">
      <c r="A767">
        <v>9</v>
      </c>
      <c r="B767">
        <v>902</v>
      </c>
      <c r="C767">
        <v>8</v>
      </c>
      <c r="D767">
        <v>241</v>
      </c>
      <c r="E767">
        <v>11</v>
      </c>
      <c r="F767">
        <v>2011</v>
      </c>
      <c r="G767" t="s">
        <v>1210</v>
      </c>
      <c r="H767">
        <v>12000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660</v>
      </c>
      <c r="Y767" t="s">
        <v>79</v>
      </c>
      <c r="Z767" s="7">
        <v>44927</v>
      </c>
      <c r="AA767" s="7">
        <v>44985</v>
      </c>
      <c r="AB767" s="7">
        <v>45012</v>
      </c>
      <c r="AC767">
        <v>12000</v>
      </c>
      <c r="AD767">
        <v>0</v>
      </c>
      <c r="AE767">
        <v>12000</v>
      </c>
      <c r="AF767">
        <v>0</v>
      </c>
      <c r="AG767">
        <v>0</v>
      </c>
      <c r="AH767">
        <v>0</v>
      </c>
      <c r="AI767" t="s">
        <v>83</v>
      </c>
    </row>
    <row r="768" spans="1:35" hidden="1" x14ac:dyDescent="0.25">
      <c r="A768">
        <v>9</v>
      </c>
      <c r="B768">
        <v>902</v>
      </c>
      <c r="C768">
        <v>8</v>
      </c>
      <c r="D768">
        <v>241</v>
      </c>
      <c r="E768">
        <v>11</v>
      </c>
      <c r="F768">
        <v>2011</v>
      </c>
      <c r="G768" t="s">
        <v>1215</v>
      </c>
      <c r="H768">
        <v>10000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1185</v>
      </c>
      <c r="O768">
        <v>0</v>
      </c>
      <c r="P768">
        <v>0</v>
      </c>
      <c r="Q768">
        <v>0</v>
      </c>
      <c r="R768">
        <v>0</v>
      </c>
      <c r="S768">
        <v>10000</v>
      </c>
      <c r="T768">
        <v>0</v>
      </c>
      <c r="U768">
        <v>0</v>
      </c>
      <c r="V768">
        <v>0</v>
      </c>
      <c r="W768">
        <v>0</v>
      </c>
      <c r="X768">
        <v>500</v>
      </c>
      <c r="Y768" t="s">
        <v>79</v>
      </c>
      <c r="Z768" s="7">
        <v>44927</v>
      </c>
      <c r="AA768" s="7">
        <v>44985</v>
      </c>
      <c r="AB768" s="7">
        <v>45012</v>
      </c>
      <c r="AC768">
        <v>10000</v>
      </c>
      <c r="AD768">
        <v>0</v>
      </c>
      <c r="AE768">
        <v>8815</v>
      </c>
      <c r="AF768">
        <v>1185</v>
      </c>
      <c r="AG768">
        <v>1185</v>
      </c>
      <c r="AH768">
        <v>0</v>
      </c>
      <c r="AI768" t="s">
        <v>83</v>
      </c>
    </row>
    <row r="769" spans="1:35" hidden="1" x14ac:dyDescent="0.25">
      <c r="A769">
        <v>9</v>
      </c>
      <c r="B769">
        <v>902</v>
      </c>
      <c r="C769">
        <v>8</v>
      </c>
      <c r="D769">
        <v>242</v>
      </c>
      <c r="E769">
        <v>11</v>
      </c>
      <c r="F769">
        <v>2013</v>
      </c>
      <c r="G769" t="s">
        <v>1208</v>
      </c>
      <c r="H769">
        <v>500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500</v>
      </c>
      <c r="Y769" t="s">
        <v>79</v>
      </c>
      <c r="Z769" s="7">
        <v>44927</v>
      </c>
      <c r="AA769" s="7">
        <v>44985</v>
      </c>
      <c r="AB769" s="7">
        <v>45012</v>
      </c>
      <c r="AC769">
        <v>500</v>
      </c>
      <c r="AD769">
        <v>0</v>
      </c>
      <c r="AE769">
        <v>500</v>
      </c>
      <c r="AF769">
        <v>0</v>
      </c>
      <c r="AG769">
        <v>0</v>
      </c>
      <c r="AH769">
        <v>0</v>
      </c>
      <c r="AI769" t="s">
        <v>83</v>
      </c>
    </row>
    <row r="770" spans="1:35" hidden="1" x14ac:dyDescent="0.25">
      <c r="A770">
        <v>9</v>
      </c>
      <c r="B770">
        <v>902</v>
      </c>
      <c r="C770">
        <v>8</v>
      </c>
      <c r="D770">
        <v>242</v>
      </c>
      <c r="E770">
        <v>11</v>
      </c>
      <c r="F770">
        <v>2013</v>
      </c>
      <c r="G770" t="s">
        <v>1221</v>
      </c>
      <c r="H770">
        <v>500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500</v>
      </c>
      <c r="Y770" t="s">
        <v>79</v>
      </c>
      <c r="Z770" s="7">
        <v>44927</v>
      </c>
      <c r="AA770" s="7">
        <v>44985</v>
      </c>
      <c r="AB770" s="7">
        <v>45012</v>
      </c>
      <c r="AC770">
        <v>500</v>
      </c>
      <c r="AD770">
        <v>0</v>
      </c>
      <c r="AE770">
        <v>500</v>
      </c>
      <c r="AF770">
        <v>0</v>
      </c>
      <c r="AG770">
        <v>0</v>
      </c>
      <c r="AH770">
        <v>0</v>
      </c>
      <c r="AI770" t="s">
        <v>83</v>
      </c>
    </row>
    <row r="771" spans="1:35" hidden="1" x14ac:dyDescent="0.25">
      <c r="A771">
        <v>9</v>
      </c>
      <c r="B771">
        <v>902</v>
      </c>
      <c r="C771">
        <v>8</v>
      </c>
      <c r="D771">
        <v>242</v>
      </c>
      <c r="E771">
        <v>11</v>
      </c>
      <c r="F771">
        <v>2013</v>
      </c>
      <c r="G771" t="s">
        <v>1209</v>
      </c>
      <c r="H771">
        <v>500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500</v>
      </c>
      <c r="Y771" t="s">
        <v>79</v>
      </c>
      <c r="Z771" s="7">
        <v>44927</v>
      </c>
      <c r="AA771" s="7">
        <v>44985</v>
      </c>
      <c r="AB771" s="7">
        <v>45012</v>
      </c>
      <c r="AC771">
        <v>500</v>
      </c>
      <c r="AD771">
        <v>0</v>
      </c>
      <c r="AE771">
        <v>500</v>
      </c>
      <c r="AF771">
        <v>0</v>
      </c>
      <c r="AG771">
        <v>0</v>
      </c>
      <c r="AH771">
        <v>0</v>
      </c>
      <c r="AI771" t="s">
        <v>83</v>
      </c>
    </row>
    <row r="772" spans="1:35" hidden="1" x14ac:dyDescent="0.25">
      <c r="A772">
        <v>9</v>
      </c>
      <c r="B772">
        <v>902</v>
      </c>
      <c r="C772">
        <v>8</v>
      </c>
      <c r="D772">
        <v>242</v>
      </c>
      <c r="E772">
        <v>11</v>
      </c>
      <c r="F772">
        <v>2013</v>
      </c>
      <c r="G772" t="s">
        <v>1210</v>
      </c>
      <c r="H772">
        <v>500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500</v>
      </c>
      <c r="Y772" t="s">
        <v>79</v>
      </c>
      <c r="Z772" s="7">
        <v>44927</v>
      </c>
      <c r="AA772" s="7">
        <v>44985</v>
      </c>
      <c r="AB772" s="7">
        <v>45012</v>
      </c>
      <c r="AC772">
        <v>500</v>
      </c>
      <c r="AD772">
        <v>0</v>
      </c>
      <c r="AE772">
        <v>500</v>
      </c>
      <c r="AF772">
        <v>0</v>
      </c>
      <c r="AG772">
        <v>0</v>
      </c>
      <c r="AH772">
        <v>0</v>
      </c>
      <c r="AI772" t="s">
        <v>83</v>
      </c>
    </row>
    <row r="773" spans="1:35" hidden="1" x14ac:dyDescent="0.25">
      <c r="A773">
        <v>9</v>
      </c>
      <c r="B773">
        <v>902</v>
      </c>
      <c r="C773">
        <v>8</v>
      </c>
      <c r="D773">
        <v>242</v>
      </c>
      <c r="E773">
        <v>11</v>
      </c>
      <c r="F773">
        <v>2013</v>
      </c>
      <c r="G773" t="s">
        <v>1215</v>
      </c>
      <c r="H773">
        <v>500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500</v>
      </c>
      <c r="Y773" t="s">
        <v>79</v>
      </c>
      <c r="Z773" s="7">
        <v>44927</v>
      </c>
      <c r="AA773" s="7">
        <v>44985</v>
      </c>
      <c r="AB773" s="7">
        <v>45012</v>
      </c>
      <c r="AC773">
        <v>500</v>
      </c>
      <c r="AD773">
        <v>0</v>
      </c>
      <c r="AE773">
        <v>500</v>
      </c>
      <c r="AF773">
        <v>0</v>
      </c>
      <c r="AG773">
        <v>0</v>
      </c>
      <c r="AH773">
        <v>0</v>
      </c>
      <c r="AI773" t="s">
        <v>83</v>
      </c>
    </row>
    <row r="774" spans="1:35" hidden="1" x14ac:dyDescent="0.25">
      <c r="A774">
        <v>9</v>
      </c>
      <c r="B774">
        <v>902</v>
      </c>
      <c r="C774">
        <v>8</v>
      </c>
      <c r="D774">
        <v>243</v>
      </c>
      <c r="E774">
        <v>11</v>
      </c>
      <c r="F774">
        <v>2014</v>
      </c>
      <c r="G774" t="s">
        <v>1208</v>
      </c>
      <c r="H774">
        <v>11900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500</v>
      </c>
      <c r="Y774" t="s">
        <v>79</v>
      </c>
      <c r="Z774" s="7">
        <v>44927</v>
      </c>
      <c r="AA774" s="7">
        <v>44985</v>
      </c>
      <c r="AB774" s="7">
        <v>45012</v>
      </c>
      <c r="AC774">
        <v>11900</v>
      </c>
      <c r="AD774">
        <v>0</v>
      </c>
      <c r="AE774">
        <v>11900</v>
      </c>
      <c r="AF774">
        <v>0</v>
      </c>
      <c r="AG774">
        <v>0</v>
      </c>
      <c r="AH774">
        <v>0</v>
      </c>
      <c r="AI774" t="s">
        <v>83</v>
      </c>
    </row>
    <row r="775" spans="1:35" hidden="1" x14ac:dyDescent="0.25">
      <c r="A775">
        <v>9</v>
      </c>
      <c r="B775">
        <v>902</v>
      </c>
      <c r="C775">
        <v>8</v>
      </c>
      <c r="D775">
        <v>243</v>
      </c>
      <c r="E775">
        <v>11</v>
      </c>
      <c r="F775">
        <v>2014</v>
      </c>
      <c r="G775" t="s">
        <v>1208</v>
      </c>
      <c r="H775">
        <v>14500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660</v>
      </c>
      <c r="Y775" t="s">
        <v>79</v>
      </c>
      <c r="Z775" s="7">
        <v>44927</v>
      </c>
      <c r="AA775" s="7">
        <v>44985</v>
      </c>
      <c r="AB775" s="7">
        <v>45012</v>
      </c>
      <c r="AC775">
        <v>14500</v>
      </c>
      <c r="AD775">
        <v>0</v>
      </c>
      <c r="AE775">
        <v>14500</v>
      </c>
      <c r="AF775">
        <v>0</v>
      </c>
      <c r="AG775">
        <v>0</v>
      </c>
      <c r="AH775">
        <v>0</v>
      </c>
      <c r="AI775" t="s">
        <v>83</v>
      </c>
    </row>
    <row r="776" spans="1:35" hidden="1" x14ac:dyDescent="0.25">
      <c r="A776">
        <v>9</v>
      </c>
      <c r="B776">
        <v>902</v>
      </c>
      <c r="C776">
        <v>8</v>
      </c>
      <c r="D776">
        <v>243</v>
      </c>
      <c r="E776">
        <v>11</v>
      </c>
      <c r="F776">
        <v>2014</v>
      </c>
      <c r="G776" t="s">
        <v>1221</v>
      </c>
      <c r="H776">
        <v>1500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500</v>
      </c>
      <c r="Y776" t="s">
        <v>79</v>
      </c>
      <c r="Z776" s="7">
        <v>44927</v>
      </c>
      <c r="AA776" s="7">
        <v>44985</v>
      </c>
      <c r="AB776" s="7">
        <v>45012</v>
      </c>
      <c r="AC776">
        <v>1500</v>
      </c>
      <c r="AD776">
        <v>0</v>
      </c>
      <c r="AE776">
        <v>1500</v>
      </c>
      <c r="AF776">
        <v>0</v>
      </c>
      <c r="AG776">
        <v>0</v>
      </c>
      <c r="AH776">
        <v>0</v>
      </c>
      <c r="AI776" t="s">
        <v>83</v>
      </c>
    </row>
    <row r="777" spans="1:35" hidden="1" x14ac:dyDescent="0.25">
      <c r="A777">
        <v>9</v>
      </c>
      <c r="B777">
        <v>902</v>
      </c>
      <c r="C777">
        <v>8</v>
      </c>
      <c r="D777">
        <v>243</v>
      </c>
      <c r="E777">
        <v>11</v>
      </c>
      <c r="F777">
        <v>2014</v>
      </c>
      <c r="G777" t="s">
        <v>1209</v>
      </c>
      <c r="H777">
        <v>500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500</v>
      </c>
      <c r="Y777" t="s">
        <v>79</v>
      </c>
      <c r="Z777" s="7">
        <v>44927</v>
      </c>
      <c r="AA777" s="7">
        <v>44985</v>
      </c>
      <c r="AB777" s="7">
        <v>45012</v>
      </c>
      <c r="AC777">
        <v>500</v>
      </c>
      <c r="AD777">
        <v>0</v>
      </c>
      <c r="AE777">
        <v>500</v>
      </c>
      <c r="AF777">
        <v>0</v>
      </c>
      <c r="AG777">
        <v>0</v>
      </c>
      <c r="AH777">
        <v>0</v>
      </c>
      <c r="AI777" t="s">
        <v>83</v>
      </c>
    </row>
    <row r="778" spans="1:35" hidden="1" x14ac:dyDescent="0.25">
      <c r="A778">
        <v>9</v>
      </c>
      <c r="B778">
        <v>902</v>
      </c>
      <c r="C778">
        <v>8</v>
      </c>
      <c r="D778">
        <v>243</v>
      </c>
      <c r="E778">
        <v>11</v>
      </c>
      <c r="F778">
        <v>2014</v>
      </c>
      <c r="G778" t="s">
        <v>1210</v>
      </c>
      <c r="H778">
        <v>59750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6610.58</v>
      </c>
      <c r="O778">
        <v>2417.31</v>
      </c>
      <c r="P778">
        <v>2417.31</v>
      </c>
      <c r="Q778">
        <v>0</v>
      </c>
      <c r="R778">
        <v>0</v>
      </c>
      <c r="S778">
        <v>59750</v>
      </c>
      <c r="T778">
        <v>0</v>
      </c>
      <c r="U778">
        <v>0</v>
      </c>
      <c r="V778">
        <v>0</v>
      </c>
      <c r="W778">
        <v>0</v>
      </c>
      <c r="X778">
        <v>500</v>
      </c>
      <c r="Y778" t="s">
        <v>79</v>
      </c>
      <c r="Z778" s="7">
        <v>44927</v>
      </c>
      <c r="AA778" s="7">
        <v>44985</v>
      </c>
      <c r="AB778" s="7">
        <v>45012</v>
      </c>
      <c r="AC778">
        <v>59750</v>
      </c>
      <c r="AD778">
        <v>0</v>
      </c>
      <c r="AE778">
        <v>53139.42</v>
      </c>
      <c r="AF778">
        <v>4193.2700000000004</v>
      </c>
      <c r="AG778">
        <v>4193.2700000000004</v>
      </c>
      <c r="AH778">
        <v>0</v>
      </c>
      <c r="AI778" t="s">
        <v>83</v>
      </c>
    </row>
    <row r="779" spans="1:35" hidden="1" x14ac:dyDescent="0.25">
      <c r="A779">
        <v>9</v>
      </c>
      <c r="B779">
        <v>902</v>
      </c>
      <c r="C779">
        <v>8</v>
      </c>
      <c r="D779">
        <v>243</v>
      </c>
      <c r="E779">
        <v>11</v>
      </c>
      <c r="F779">
        <v>2014</v>
      </c>
      <c r="G779" t="s">
        <v>1215</v>
      </c>
      <c r="H779">
        <v>500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500</v>
      </c>
      <c r="Y779" t="s">
        <v>79</v>
      </c>
      <c r="Z779" s="7">
        <v>44927</v>
      </c>
      <c r="AA779" s="7">
        <v>44985</v>
      </c>
      <c r="AB779" s="7">
        <v>45012</v>
      </c>
      <c r="AC779">
        <v>500</v>
      </c>
      <c r="AD779">
        <v>0</v>
      </c>
      <c r="AE779">
        <v>500</v>
      </c>
      <c r="AF779">
        <v>0</v>
      </c>
      <c r="AG779">
        <v>0</v>
      </c>
      <c r="AH779">
        <v>0</v>
      </c>
      <c r="AI779" t="s">
        <v>83</v>
      </c>
    </row>
    <row r="780" spans="1:35" hidden="1" x14ac:dyDescent="0.25">
      <c r="A780">
        <v>9</v>
      </c>
      <c r="B780">
        <v>902</v>
      </c>
      <c r="C780">
        <v>8</v>
      </c>
      <c r="D780">
        <v>244</v>
      </c>
      <c r="E780">
        <v>11</v>
      </c>
      <c r="F780">
        <v>1004</v>
      </c>
      <c r="G780" t="s">
        <v>1208</v>
      </c>
      <c r="H780">
        <v>7000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665</v>
      </c>
      <c r="Y780" t="s">
        <v>79</v>
      </c>
      <c r="Z780" s="7">
        <v>44927</v>
      </c>
      <c r="AA780" s="7">
        <v>44985</v>
      </c>
      <c r="AB780" s="7">
        <v>45012</v>
      </c>
      <c r="AC780">
        <v>7000</v>
      </c>
      <c r="AD780">
        <v>0</v>
      </c>
      <c r="AE780">
        <v>7000</v>
      </c>
      <c r="AF780">
        <v>0</v>
      </c>
      <c r="AG780">
        <v>0</v>
      </c>
      <c r="AH780">
        <v>0</v>
      </c>
      <c r="AI780" t="s">
        <v>83</v>
      </c>
    </row>
    <row r="781" spans="1:35" hidden="1" x14ac:dyDescent="0.25">
      <c r="A781">
        <v>9</v>
      </c>
      <c r="B781">
        <v>902</v>
      </c>
      <c r="C781">
        <v>8</v>
      </c>
      <c r="D781">
        <v>244</v>
      </c>
      <c r="E781">
        <v>11</v>
      </c>
      <c r="F781">
        <v>1004</v>
      </c>
      <c r="G781" t="s">
        <v>1210</v>
      </c>
      <c r="H781">
        <v>1000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665</v>
      </c>
      <c r="Y781" t="s">
        <v>79</v>
      </c>
      <c r="Z781" s="7">
        <v>44927</v>
      </c>
      <c r="AA781" s="7">
        <v>44985</v>
      </c>
      <c r="AB781" s="7">
        <v>45012</v>
      </c>
      <c r="AC781">
        <v>1000</v>
      </c>
      <c r="AD781">
        <v>0</v>
      </c>
      <c r="AE781">
        <v>1000</v>
      </c>
      <c r="AF781">
        <v>0</v>
      </c>
      <c r="AG781">
        <v>0</v>
      </c>
      <c r="AH781">
        <v>0</v>
      </c>
      <c r="AI781" t="s">
        <v>83</v>
      </c>
    </row>
    <row r="782" spans="1:35" hidden="1" x14ac:dyDescent="0.25">
      <c r="A782">
        <v>9</v>
      </c>
      <c r="B782">
        <v>902</v>
      </c>
      <c r="C782">
        <v>8</v>
      </c>
      <c r="D782">
        <v>244</v>
      </c>
      <c r="E782">
        <v>11</v>
      </c>
      <c r="F782">
        <v>1004</v>
      </c>
      <c r="G782" t="s">
        <v>1215</v>
      </c>
      <c r="H782">
        <v>1000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665</v>
      </c>
      <c r="Y782" t="s">
        <v>79</v>
      </c>
      <c r="Z782" s="7">
        <v>44927</v>
      </c>
      <c r="AA782" s="7">
        <v>44985</v>
      </c>
      <c r="AB782" s="7">
        <v>45012</v>
      </c>
      <c r="AC782">
        <v>1000</v>
      </c>
      <c r="AD782">
        <v>0</v>
      </c>
      <c r="AE782">
        <v>1000</v>
      </c>
      <c r="AF782">
        <v>0</v>
      </c>
      <c r="AG782">
        <v>0</v>
      </c>
      <c r="AH782">
        <v>0</v>
      </c>
      <c r="AI782" t="s">
        <v>83</v>
      </c>
    </row>
    <row r="783" spans="1:35" hidden="1" x14ac:dyDescent="0.25">
      <c r="A783">
        <v>9</v>
      </c>
      <c r="B783">
        <v>902</v>
      </c>
      <c r="C783">
        <v>8</v>
      </c>
      <c r="D783">
        <v>244</v>
      </c>
      <c r="E783">
        <v>11</v>
      </c>
      <c r="F783">
        <v>1104</v>
      </c>
      <c r="G783" t="s">
        <v>1208</v>
      </c>
      <c r="H783">
        <v>85000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500</v>
      </c>
      <c r="Y783" t="s">
        <v>79</v>
      </c>
      <c r="Z783" s="7">
        <v>44927</v>
      </c>
      <c r="AA783" s="7">
        <v>44985</v>
      </c>
      <c r="AB783" s="7">
        <v>45012</v>
      </c>
      <c r="AC783">
        <v>85000</v>
      </c>
      <c r="AD783">
        <v>0</v>
      </c>
      <c r="AE783">
        <v>85000</v>
      </c>
      <c r="AF783">
        <v>0</v>
      </c>
      <c r="AG783">
        <v>0</v>
      </c>
      <c r="AH783">
        <v>0</v>
      </c>
      <c r="AI783" t="s">
        <v>83</v>
      </c>
    </row>
    <row r="784" spans="1:35" hidden="1" x14ac:dyDescent="0.25">
      <c r="A784">
        <v>9</v>
      </c>
      <c r="B784">
        <v>902</v>
      </c>
      <c r="C784">
        <v>8</v>
      </c>
      <c r="D784">
        <v>244</v>
      </c>
      <c r="E784">
        <v>11</v>
      </c>
      <c r="F784">
        <v>1104</v>
      </c>
      <c r="G784" t="s">
        <v>1210</v>
      </c>
      <c r="H784">
        <v>100000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500</v>
      </c>
      <c r="Y784" t="s">
        <v>79</v>
      </c>
      <c r="Z784" s="7">
        <v>44927</v>
      </c>
      <c r="AA784" s="7">
        <v>44985</v>
      </c>
      <c r="AB784" s="7">
        <v>45012</v>
      </c>
      <c r="AC784">
        <v>100000</v>
      </c>
      <c r="AD784">
        <v>0</v>
      </c>
      <c r="AE784">
        <v>100000</v>
      </c>
      <c r="AF784">
        <v>0</v>
      </c>
      <c r="AG784">
        <v>0</v>
      </c>
      <c r="AH784">
        <v>0</v>
      </c>
      <c r="AI784" t="s">
        <v>83</v>
      </c>
    </row>
    <row r="785" spans="1:35" hidden="1" x14ac:dyDescent="0.25">
      <c r="A785">
        <v>9</v>
      </c>
      <c r="B785">
        <v>902</v>
      </c>
      <c r="C785">
        <v>8</v>
      </c>
      <c r="D785">
        <v>244</v>
      </c>
      <c r="E785">
        <v>11</v>
      </c>
      <c r="F785">
        <v>2012</v>
      </c>
      <c r="G785" t="s">
        <v>1208</v>
      </c>
      <c r="H785">
        <v>13500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500</v>
      </c>
      <c r="Y785" t="s">
        <v>79</v>
      </c>
      <c r="Z785" s="7">
        <v>44927</v>
      </c>
      <c r="AA785" s="7">
        <v>44985</v>
      </c>
      <c r="AB785" s="7">
        <v>45012</v>
      </c>
      <c r="AC785">
        <v>13500</v>
      </c>
      <c r="AD785">
        <v>0</v>
      </c>
      <c r="AE785">
        <v>13500</v>
      </c>
      <c r="AF785">
        <v>0</v>
      </c>
      <c r="AG785">
        <v>0</v>
      </c>
      <c r="AH785">
        <v>0</v>
      </c>
      <c r="AI785" t="s">
        <v>83</v>
      </c>
    </row>
    <row r="786" spans="1:35" hidden="1" x14ac:dyDescent="0.25">
      <c r="A786">
        <v>9</v>
      </c>
      <c r="B786">
        <v>902</v>
      </c>
      <c r="C786">
        <v>8</v>
      </c>
      <c r="D786">
        <v>244</v>
      </c>
      <c r="E786">
        <v>11</v>
      </c>
      <c r="F786">
        <v>2012</v>
      </c>
      <c r="G786" t="s">
        <v>1209</v>
      </c>
      <c r="H786">
        <v>500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500</v>
      </c>
      <c r="Y786" t="s">
        <v>79</v>
      </c>
      <c r="Z786" s="7">
        <v>44927</v>
      </c>
      <c r="AA786" s="7">
        <v>44985</v>
      </c>
      <c r="AB786" s="7">
        <v>45012</v>
      </c>
      <c r="AC786">
        <v>500</v>
      </c>
      <c r="AD786">
        <v>0</v>
      </c>
      <c r="AE786">
        <v>500</v>
      </c>
      <c r="AF786">
        <v>0</v>
      </c>
      <c r="AG786">
        <v>0</v>
      </c>
      <c r="AH786">
        <v>0</v>
      </c>
      <c r="AI786" t="s">
        <v>83</v>
      </c>
    </row>
    <row r="787" spans="1:35" hidden="1" x14ac:dyDescent="0.25">
      <c r="A787">
        <v>9</v>
      </c>
      <c r="B787">
        <v>902</v>
      </c>
      <c r="C787">
        <v>8</v>
      </c>
      <c r="D787">
        <v>244</v>
      </c>
      <c r="E787">
        <v>11</v>
      </c>
      <c r="F787">
        <v>2012</v>
      </c>
      <c r="G787" t="s">
        <v>1210</v>
      </c>
      <c r="H787">
        <v>30000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4626</v>
      </c>
      <c r="O787">
        <v>817.08</v>
      </c>
      <c r="P787">
        <v>817.08</v>
      </c>
      <c r="Q787">
        <v>0</v>
      </c>
      <c r="R787">
        <v>0</v>
      </c>
      <c r="S787">
        <v>30000</v>
      </c>
      <c r="T787">
        <v>0</v>
      </c>
      <c r="U787">
        <v>0</v>
      </c>
      <c r="V787">
        <v>0</v>
      </c>
      <c r="W787">
        <v>0</v>
      </c>
      <c r="X787">
        <v>500</v>
      </c>
      <c r="Y787" t="s">
        <v>79</v>
      </c>
      <c r="Z787" s="7">
        <v>44927</v>
      </c>
      <c r="AA787" s="7">
        <v>44985</v>
      </c>
      <c r="AB787" s="7">
        <v>45012</v>
      </c>
      <c r="AC787">
        <v>30000</v>
      </c>
      <c r="AD787">
        <v>0</v>
      </c>
      <c r="AE787">
        <v>25374</v>
      </c>
      <c r="AF787">
        <v>3808.92</v>
      </c>
      <c r="AG787">
        <v>3808.92</v>
      </c>
      <c r="AH787">
        <v>0</v>
      </c>
      <c r="AI787" t="s">
        <v>83</v>
      </c>
    </row>
    <row r="788" spans="1:35" hidden="1" x14ac:dyDescent="0.25">
      <c r="A788">
        <v>9</v>
      </c>
      <c r="B788">
        <v>902</v>
      </c>
      <c r="C788">
        <v>8</v>
      </c>
      <c r="D788">
        <v>244</v>
      </c>
      <c r="E788">
        <v>11</v>
      </c>
      <c r="F788">
        <v>2012</v>
      </c>
      <c r="G788" t="s">
        <v>1215</v>
      </c>
      <c r="H788">
        <v>500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500</v>
      </c>
      <c r="Y788" t="s">
        <v>79</v>
      </c>
      <c r="Z788" s="7">
        <v>44927</v>
      </c>
      <c r="AA788" s="7">
        <v>44985</v>
      </c>
      <c r="AB788" s="7">
        <v>45012</v>
      </c>
      <c r="AC788">
        <v>500</v>
      </c>
      <c r="AD788">
        <v>0</v>
      </c>
      <c r="AE788">
        <v>500</v>
      </c>
      <c r="AF788">
        <v>0</v>
      </c>
      <c r="AG788">
        <v>0</v>
      </c>
      <c r="AH788">
        <v>0</v>
      </c>
      <c r="AI788" t="s">
        <v>83</v>
      </c>
    </row>
    <row r="789" spans="1:35" hidden="1" x14ac:dyDescent="0.25">
      <c r="A789">
        <v>9</v>
      </c>
      <c r="B789">
        <v>902</v>
      </c>
      <c r="C789">
        <v>8</v>
      </c>
      <c r="D789">
        <v>244</v>
      </c>
      <c r="E789">
        <v>11</v>
      </c>
      <c r="F789">
        <v>2015</v>
      </c>
      <c r="G789" t="s">
        <v>1221</v>
      </c>
      <c r="H789">
        <v>60000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7970.96</v>
      </c>
      <c r="O789">
        <v>3911.4</v>
      </c>
      <c r="P789">
        <v>3520.2</v>
      </c>
      <c r="Q789">
        <v>0</v>
      </c>
      <c r="R789">
        <v>0</v>
      </c>
      <c r="S789">
        <v>60000</v>
      </c>
      <c r="T789">
        <v>0</v>
      </c>
      <c r="U789">
        <v>0</v>
      </c>
      <c r="V789">
        <v>0</v>
      </c>
      <c r="W789">
        <v>0</v>
      </c>
      <c r="X789">
        <v>500</v>
      </c>
      <c r="Y789" t="s">
        <v>79</v>
      </c>
      <c r="Z789" s="7">
        <v>44927</v>
      </c>
      <c r="AA789" s="7">
        <v>44985</v>
      </c>
      <c r="AB789" s="7">
        <v>45012</v>
      </c>
      <c r="AC789">
        <v>60000</v>
      </c>
      <c r="AD789">
        <v>0</v>
      </c>
      <c r="AE789">
        <v>52029.04</v>
      </c>
      <c r="AF789">
        <v>4059.56</v>
      </c>
      <c r="AG789">
        <v>4450.76</v>
      </c>
      <c r="AH789">
        <v>391.2</v>
      </c>
      <c r="AI789" t="s">
        <v>83</v>
      </c>
    </row>
    <row r="790" spans="1:35" hidden="1" x14ac:dyDescent="0.25">
      <c r="A790">
        <v>9</v>
      </c>
      <c r="B790">
        <v>902</v>
      </c>
      <c r="C790">
        <v>8</v>
      </c>
      <c r="D790">
        <v>244</v>
      </c>
      <c r="E790">
        <v>11</v>
      </c>
      <c r="F790">
        <v>2015</v>
      </c>
      <c r="G790" t="s">
        <v>1221</v>
      </c>
      <c r="H790">
        <v>0</v>
      </c>
      <c r="I790">
        <v>0</v>
      </c>
      <c r="J790">
        <v>29816.31</v>
      </c>
      <c r="K790">
        <v>0</v>
      </c>
      <c r="L790">
        <v>0</v>
      </c>
      <c r="M790">
        <v>0</v>
      </c>
      <c r="N790">
        <v>6304.5</v>
      </c>
      <c r="O790">
        <v>3152.25</v>
      </c>
      <c r="P790">
        <v>3152.25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665</v>
      </c>
      <c r="Y790" t="s">
        <v>79</v>
      </c>
      <c r="Z790" s="7">
        <v>44927</v>
      </c>
      <c r="AA790" s="7">
        <v>44985</v>
      </c>
      <c r="AB790" s="7">
        <v>45012</v>
      </c>
      <c r="AC790">
        <v>29816.31</v>
      </c>
      <c r="AD790">
        <v>29816.31</v>
      </c>
      <c r="AE790">
        <v>23511.81</v>
      </c>
      <c r="AF790">
        <v>3152.25</v>
      </c>
      <c r="AG790">
        <v>3152.25</v>
      </c>
      <c r="AH790">
        <v>0</v>
      </c>
      <c r="AI790" t="s">
        <v>83</v>
      </c>
    </row>
    <row r="791" spans="1:35" hidden="1" x14ac:dyDescent="0.25">
      <c r="A791">
        <v>9</v>
      </c>
      <c r="B791">
        <v>902</v>
      </c>
      <c r="C791">
        <v>8</v>
      </c>
      <c r="D791">
        <v>244</v>
      </c>
      <c r="E791">
        <v>11</v>
      </c>
      <c r="F791">
        <v>2015</v>
      </c>
      <c r="G791" t="s">
        <v>1230</v>
      </c>
      <c r="H791">
        <v>2000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500</v>
      </c>
      <c r="Y791" t="s">
        <v>79</v>
      </c>
      <c r="Z791" s="7">
        <v>44927</v>
      </c>
      <c r="AA791" s="7">
        <v>44985</v>
      </c>
      <c r="AB791" s="7">
        <v>45012</v>
      </c>
      <c r="AC791">
        <v>2000</v>
      </c>
      <c r="AD791">
        <v>0</v>
      </c>
      <c r="AE791">
        <v>2000</v>
      </c>
      <c r="AF791">
        <v>0</v>
      </c>
      <c r="AG791">
        <v>0</v>
      </c>
      <c r="AH791">
        <v>0</v>
      </c>
      <c r="AI791" t="s">
        <v>83</v>
      </c>
    </row>
    <row r="792" spans="1:35" hidden="1" x14ac:dyDescent="0.25">
      <c r="A792">
        <v>9</v>
      </c>
      <c r="B792">
        <v>902</v>
      </c>
      <c r="C792">
        <v>8</v>
      </c>
      <c r="D792">
        <v>244</v>
      </c>
      <c r="E792">
        <v>11</v>
      </c>
      <c r="F792">
        <v>2016</v>
      </c>
      <c r="G792" t="s">
        <v>1207</v>
      </c>
      <c r="H792">
        <v>6000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741.8</v>
      </c>
      <c r="O792">
        <v>741.8</v>
      </c>
      <c r="P792">
        <v>741.8</v>
      </c>
      <c r="Q792">
        <v>0</v>
      </c>
      <c r="R792">
        <v>0</v>
      </c>
      <c r="S792">
        <v>6000</v>
      </c>
      <c r="T792">
        <v>0</v>
      </c>
      <c r="U792">
        <v>0</v>
      </c>
      <c r="V792">
        <v>0</v>
      </c>
      <c r="W792">
        <v>0</v>
      </c>
      <c r="X792">
        <v>660</v>
      </c>
      <c r="Y792" t="s">
        <v>79</v>
      </c>
      <c r="Z792" s="7">
        <v>44927</v>
      </c>
      <c r="AA792" s="7">
        <v>44985</v>
      </c>
      <c r="AB792" s="7">
        <v>45012</v>
      </c>
      <c r="AC792">
        <v>6000</v>
      </c>
      <c r="AD792">
        <v>0</v>
      </c>
      <c r="AE792">
        <v>5258.2</v>
      </c>
      <c r="AF792">
        <v>0</v>
      </c>
      <c r="AG792">
        <v>0</v>
      </c>
      <c r="AH792">
        <v>0</v>
      </c>
      <c r="AI792" t="s">
        <v>83</v>
      </c>
    </row>
    <row r="793" spans="1:35" hidden="1" x14ac:dyDescent="0.25">
      <c r="A793">
        <v>9</v>
      </c>
      <c r="B793">
        <v>902</v>
      </c>
      <c r="C793">
        <v>8</v>
      </c>
      <c r="D793">
        <v>244</v>
      </c>
      <c r="E793">
        <v>11</v>
      </c>
      <c r="F793">
        <v>2016</v>
      </c>
      <c r="G793" t="s">
        <v>1208</v>
      </c>
      <c r="H793">
        <v>9000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9000</v>
      </c>
      <c r="T793">
        <v>0</v>
      </c>
      <c r="U793">
        <v>0</v>
      </c>
      <c r="V793">
        <v>0</v>
      </c>
      <c r="W793">
        <v>0</v>
      </c>
      <c r="X793">
        <v>660</v>
      </c>
      <c r="Y793" t="s">
        <v>79</v>
      </c>
      <c r="Z793" s="7">
        <v>44927</v>
      </c>
      <c r="AA793" s="7">
        <v>44985</v>
      </c>
      <c r="AB793" s="7">
        <v>45012</v>
      </c>
      <c r="AC793">
        <v>9000</v>
      </c>
      <c r="AD793">
        <v>0</v>
      </c>
      <c r="AE793">
        <v>9000</v>
      </c>
      <c r="AF793">
        <v>0</v>
      </c>
      <c r="AG793">
        <v>0</v>
      </c>
      <c r="AH793">
        <v>0</v>
      </c>
      <c r="AI793" t="s">
        <v>83</v>
      </c>
    </row>
    <row r="794" spans="1:35" hidden="1" x14ac:dyDescent="0.25">
      <c r="A794">
        <v>9</v>
      </c>
      <c r="B794">
        <v>902</v>
      </c>
      <c r="C794">
        <v>8</v>
      </c>
      <c r="D794">
        <v>244</v>
      </c>
      <c r="E794">
        <v>11</v>
      </c>
      <c r="F794">
        <v>2016</v>
      </c>
      <c r="G794" t="s">
        <v>1221</v>
      </c>
      <c r="H794">
        <v>500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500</v>
      </c>
      <c r="Y794" t="s">
        <v>79</v>
      </c>
      <c r="Z794" s="7">
        <v>44927</v>
      </c>
      <c r="AA794" s="7">
        <v>44985</v>
      </c>
      <c r="AB794" s="7">
        <v>45012</v>
      </c>
      <c r="AC794">
        <v>500</v>
      </c>
      <c r="AD794">
        <v>0</v>
      </c>
      <c r="AE794">
        <v>500</v>
      </c>
      <c r="AF794">
        <v>0</v>
      </c>
      <c r="AG794">
        <v>0</v>
      </c>
      <c r="AH794">
        <v>0</v>
      </c>
      <c r="AI794" t="s">
        <v>83</v>
      </c>
    </row>
    <row r="795" spans="1:35" hidden="1" x14ac:dyDescent="0.25">
      <c r="A795">
        <v>9</v>
      </c>
      <c r="B795">
        <v>902</v>
      </c>
      <c r="C795">
        <v>8</v>
      </c>
      <c r="D795">
        <v>244</v>
      </c>
      <c r="E795">
        <v>11</v>
      </c>
      <c r="F795">
        <v>2016</v>
      </c>
      <c r="G795" t="s">
        <v>1209</v>
      </c>
      <c r="H795">
        <v>500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500</v>
      </c>
      <c r="Y795" t="s">
        <v>79</v>
      </c>
      <c r="Z795" s="7">
        <v>44927</v>
      </c>
      <c r="AA795" s="7">
        <v>44985</v>
      </c>
      <c r="AB795" s="7">
        <v>45012</v>
      </c>
      <c r="AC795">
        <v>500</v>
      </c>
      <c r="AD795">
        <v>0</v>
      </c>
      <c r="AE795">
        <v>500</v>
      </c>
      <c r="AF795">
        <v>0</v>
      </c>
      <c r="AG795">
        <v>0</v>
      </c>
      <c r="AH795">
        <v>0</v>
      </c>
      <c r="AI795" t="s">
        <v>83</v>
      </c>
    </row>
    <row r="796" spans="1:35" hidden="1" x14ac:dyDescent="0.25">
      <c r="A796">
        <v>9</v>
      </c>
      <c r="B796">
        <v>902</v>
      </c>
      <c r="C796">
        <v>8</v>
      </c>
      <c r="D796">
        <v>244</v>
      </c>
      <c r="E796">
        <v>11</v>
      </c>
      <c r="F796">
        <v>2016</v>
      </c>
      <c r="G796" t="s">
        <v>1209</v>
      </c>
      <c r="H796">
        <v>1000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660</v>
      </c>
      <c r="Y796" t="s">
        <v>79</v>
      </c>
      <c r="Z796" s="7">
        <v>44927</v>
      </c>
      <c r="AA796" s="7">
        <v>44985</v>
      </c>
      <c r="AB796" s="7">
        <v>45012</v>
      </c>
      <c r="AC796">
        <v>1000</v>
      </c>
      <c r="AD796">
        <v>0</v>
      </c>
      <c r="AE796">
        <v>1000</v>
      </c>
      <c r="AF796">
        <v>0</v>
      </c>
      <c r="AG796">
        <v>0</v>
      </c>
      <c r="AH796">
        <v>0</v>
      </c>
      <c r="AI796" t="s">
        <v>83</v>
      </c>
    </row>
    <row r="797" spans="1:35" hidden="1" x14ac:dyDescent="0.25">
      <c r="A797">
        <v>9</v>
      </c>
      <c r="B797">
        <v>902</v>
      </c>
      <c r="C797">
        <v>8</v>
      </c>
      <c r="D797">
        <v>244</v>
      </c>
      <c r="E797">
        <v>11</v>
      </c>
      <c r="F797">
        <v>2016</v>
      </c>
      <c r="G797" t="s">
        <v>1210</v>
      </c>
      <c r="H797">
        <v>2000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500</v>
      </c>
      <c r="Y797" t="s">
        <v>79</v>
      </c>
      <c r="Z797" s="7">
        <v>44927</v>
      </c>
      <c r="AA797" s="7">
        <v>44985</v>
      </c>
      <c r="AB797" s="7">
        <v>45012</v>
      </c>
      <c r="AC797">
        <v>2000</v>
      </c>
      <c r="AD797">
        <v>0</v>
      </c>
      <c r="AE797">
        <v>2000</v>
      </c>
      <c r="AF797">
        <v>0</v>
      </c>
      <c r="AG797">
        <v>0</v>
      </c>
      <c r="AH797">
        <v>0</v>
      </c>
      <c r="AI797" t="s">
        <v>83</v>
      </c>
    </row>
    <row r="798" spans="1:35" hidden="1" x14ac:dyDescent="0.25">
      <c r="A798">
        <v>9</v>
      </c>
      <c r="B798">
        <v>902</v>
      </c>
      <c r="C798">
        <v>8</v>
      </c>
      <c r="D798">
        <v>244</v>
      </c>
      <c r="E798">
        <v>11</v>
      </c>
      <c r="F798">
        <v>2016</v>
      </c>
      <c r="G798" t="s">
        <v>1210</v>
      </c>
      <c r="H798">
        <v>12000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599</v>
      </c>
      <c r="O798">
        <v>0</v>
      </c>
      <c r="P798">
        <v>0</v>
      </c>
      <c r="Q798">
        <v>0</v>
      </c>
      <c r="R798">
        <v>0</v>
      </c>
      <c r="S798">
        <v>5000</v>
      </c>
      <c r="T798">
        <v>0</v>
      </c>
      <c r="U798">
        <v>0</v>
      </c>
      <c r="V798">
        <v>0</v>
      </c>
      <c r="W798">
        <v>0</v>
      </c>
      <c r="X798">
        <v>660</v>
      </c>
      <c r="Y798" t="s">
        <v>79</v>
      </c>
      <c r="Z798" s="7">
        <v>44927</v>
      </c>
      <c r="AA798" s="7">
        <v>44985</v>
      </c>
      <c r="AB798" s="7">
        <v>45012</v>
      </c>
      <c r="AC798">
        <v>12000</v>
      </c>
      <c r="AD798">
        <v>0</v>
      </c>
      <c r="AE798">
        <v>11401</v>
      </c>
      <c r="AF798">
        <v>599</v>
      </c>
      <c r="AG798">
        <v>599</v>
      </c>
      <c r="AH798">
        <v>0</v>
      </c>
      <c r="AI798" t="s">
        <v>83</v>
      </c>
    </row>
    <row r="799" spans="1:35" hidden="1" x14ac:dyDescent="0.25">
      <c r="A799">
        <v>9</v>
      </c>
      <c r="B799">
        <v>902</v>
      </c>
      <c r="C799">
        <v>8</v>
      </c>
      <c r="D799">
        <v>244</v>
      </c>
      <c r="E799">
        <v>11</v>
      </c>
      <c r="F799">
        <v>2016</v>
      </c>
      <c r="G799" t="s">
        <v>1213</v>
      </c>
      <c r="H799">
        <v>500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500</v>
      </c>
      <c r="Y799" t="s">
        <v>79</v>
      </c>
      <c r="Z799" s="7">
        <v>44927</v>
      </c>
      <c r="AA799" s="7">
        <v>44985</v>
      </c>
      <c r="AB799" s="7">
        <v>45012</v>
      </c>
      <c r="AC799">
        <v>500</v>
      </c>
      <c r="AD799">
        <v>0</v>
      </c>
      <c r="AE799">
        <v>500</v>
      </c>
      <c r="AF799">
        <v>0</v>
      </c>
      <c r="AG799">
        <v>0</v>
      </c>
      <c r="AH799">
        <v>0</v>
      </c>
      <c r="AI799" t="s">
        <v>83</v>
      </c>
    </row>
    <row r="800" spans="1:35" hidden="1" x14ac:dyDescent="0.25">
      <c r="A800">
        <v>9</v>
      </c>
      <c r="B800">
        <v>902</v>
      </c>
      <c r="C800">
        <v>8</v>
      </c>
      <c r="D800">
        <v>244</v>
      </c>
      <c r="E800">
        <v>11</v>
      </c>
      <c r="F800">
        <v>2016</v>
      </c>
      <c r="G800" t="s">
        <v>1213</v>
      </c>
      <c r="H800">
        <v>0</v>
      </c>
      <c r="I800">
        <v>0</v>
      </c>
      <c r="J800">
        <v>514.5</v>
      </c>
      <c r="K800">
        <v>0</v>
      </c>
      <c r="L800">
        <v>0</v>
      </c>
      <c r="M800">
        <v>0</v>
      </c>
      <c r="N800">
        <v>514.5</v>
      </c>
      <c r="O800">
        <v>514.5</v>
      </c>
      <c r="P800">
        <v>514.5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660</v>
      </c>
      <c r="Y800" t="s">
        <v>79</v>
      </c>
      <c r="Z800" s="7">
        <v>44927</v>
      </c>
      <c r="AA800" s="7">
        <v>44985</v>
      </c>
      <c r="AB800" s="7">
        <v>45012</v>
      </c>
      <c r="AC800">
        <v>514.5</v>
      </c>
      <c r="AD800">
        <v>514.5</v>
      </c>
      <c r="AE800">
        <v>0</v>
      </c>
      <c r="AF800">
        <v>0</v>
      </c>
      <c r="AG800">
        <v>0</v>
      </c>
      <c r="AH800">
        <v>0</v>
      </c>
      <c r="AI800" t="s">
        <v>83</v>
      </c>
    </row>
    <row r="801" spans="1:35" hidden="1" x14ac:dyDescent="0.25">
      <c r="A801">
        <v>9</v>
      </c>
      <c r="B801">
        <v>902</v>
      </c>
      <c r="C801">
        <v>8</v>
      </c>
      <c r="D801">
        <v>244</v>
      </c>
      <c r="E801">
        <v>11</v>
      </c>
      <c r="F801">
        <v>2016</v>
      </c>
      <c r="G801" t="s">
        <v>1215</v>
      </c>
      <c r="H801">
        <v>500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500</v>
      </c>
      <c r="Y801" t="s">
        <v>79</v>
      </c>
      <c r="Z801" s="7">
        <v>44927</v>
      </c>
      <c r="AA801" s="7">
        <v>44985</v>
      </c>
      <c r="AB801" s="7">
        <v>45012</v>
      </c>
      <c r="AC801">
        <v>500</v>
      </c>
      <c r="AD801">
        <v>0</v>
      </c>
      <c r="AE801">
        <v>500</v>
      </c>
      <c r="AF801">
        <v>0</v>
      </c>
      <c r="AG801">
        <v>0</v>
      </c>
      <c r="AH801">
        <v>0</v>
      </c>
      <c r="AI801" t="s">
        <v>83</v>
      </c>
    </row>
    <row r="802" spans="1:35" hidden="1" x14ac:dyDescent="0.25">
      <c r="A802">
        <v>9</v>
      </c>
      <c r="B802">
        <v>902</v>
      </c>
      <c r="C802">
        <v>8</v>
      </c>
      <c r="D802">
        <v>244</v>
      </c>
      <c r="E802">
        <v>11</v>
      </c>
      <c r="F802">
        <v>2016</v>
      </c>
      <c r="G802" t="s">
        <v>1215</v>
      </c>
      <c r="H802">
        <v>8000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8000</v>
      </c>
      <c r="T802">
        <v>0</v>
      </c>
      <c r="U802">
        <v>0</v>
      </c>
      <c r="V802">
        <v>0</v>
      </c>
      <c r="W802">
        <v>0</v>
      </c>
      <c r="X802">
        <v>660</v>
      </c>
      <c r="Y802" t="s">
        <v>79</v>
      </c>
      <c r="Z802" s="7">
        <v>44927</v>
      </c>
      <c r="AA802" s="7">
        <v>44985</v>
      </c>
      <c r="AB802" s="7">
        <v>45012</v>
      </c>
      <c r="AC802">
        <v>8000</v>
      </c>
      <c r="AD802">
        <v>0</v>
      </c>
      <c r="AE802">
        <v>8000</v>
      </c>
      <c r="AF802">
        <v>0</v>
      </c>
      <c r="AG802">
        <v>0</v>
      </c>
      <c r="AH802">
        <v>0</v>
      </c>
      <c r="AI802" t="s">
        <v>83</v>
      </c>
    </row>
    <row r="803" spans="1:35" hidden="1" x14ac:dyDescent="0.25">
      <c r="A803">
        <v>9</v>
      </c>
      <c r="B803">
        <v>902</v>
      </c>
      <c r="C803">
        <v>8</v>
      </c>
      <c r="D803">
        <v>244</v>
      </c>
      <c r="E803">
        <v>11</v>
      </c>
      <c r="F803">
        <v>2017</v>
      </c>
      <c r="G803" t="s">
        <v>1208</v>
      </c>
      <c r="H803">
        <v>15000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500</v>
      </c>
      <c r="Y803" t="s">
        <v>79</v>
      </c>
      <c r="Z803" s="7">
        <v>44927</v>
      </c>
      <c r="AA803" s="7">
        <v>44985</v>
      </c>
      <c r="AB803" s="7">
        <v>45012</v>
      </c>
      <c r="AC803">
        <v>15000</v>
      </c>
      <c r="AD803">
        <v>0</v>
      </c>
      <c r="AE803">
        <v>15000</v>
      </c>
      <c r="AF803">
        <v>0</v>
      </c>
      <c r="AG803">
        <v>0</v>
      </c>
      <c r="AH803">
        <v>0</v>
      </c>
      <c r="AI803" t="s">
        <v>83</v>
      </c>
    </row>
    <row r="804" spans="1:35" hidden="1" x14ac:dyDescent="0.25">
      <c r="A804">
        <v>9</v>
      </c>
      <c r="B804">
        <v>902</v>
      </c>
      <c r="C804">
        <v>8</v>
      </c>
      <c r="D804">
        <v>244</v>
      </c>
      <c r="E804">
        <v>11</v>
      </c>
      <c r="F804">
        <v>2017</v>
      </c>
      <c r="G804" t="s">
        <v>1208</v>
      </c>
      <c r="H804">
        <v>12000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660</v>
      </c>
      <c r="Y804" t="s">
        <v>79</v>
      </c>
      <c r="Z804" s="7">
        <v>44927</v>
      </c>
      <c r="AA804" s="7">
        <v>44985</v>
      </c>
      <c r="AB804" s="7">
        <v>45012</v>
      </c>
      <c r="AC804">
        <v>12000</v>
      </c>
      <c r="AD804">
        <v>0</v>
      </c>
      <c r="AE804">
        <v>12000</v>
      </c>
      <c r="AF804">
        <v>0</v>
      </c>
      <c r="AG804">
        <v>0</v>
      </c>
      <c r="AH804">
        <v>0</v>
      </c>
      <c r="AI804" t="s">
        <v>83</v>
      </c>
    </row>
    <row r="805" spans="1:35" hidden="1" x14ac:dyDescent="0.25">
      <c r="A805">
        <v>9</v>
      </c>
      <c r="B805">
        <v>902</v>
      </c>
      <c r="C805">
        <v>8</v>
      </c>
      <c r="D805">
        <v>244</v>
      </c>
      <c r="E805">
        <v>11</v>
      </c>
      <c r="F805">
        <v>2017</v>
      </c>
      <c r="G805" t="s">
        <v>1221</v>
      </c>
      <c r="H805">
        <v>1000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500</v>
      </c>
      <c r="Y805" t="s">
        <v>79</v>
      </c>
      <c r="Z805" s="7">
        <v>44927</v>
      </c>
      <c r="AA805" s="7">
        <v>44985</v>
      </c>
      <c r="AB805" s="7">
        <v>45012</v>
      </c>
      <c r="AC805">
        <v>1000</v>
      </c>
      <c r="AD805">
        <v>0</v>
      </c>
      <c r="AE805">
        <v>1000</v>
      </c>
      <c r="AF805">
        <v>0</v>
      </c>
      <c r="AG805">
        <v>0</v>
      </c>
      <c r="AH805">
        <v>0</v>
      </c>
      <c r="AI805" t="s">
        <v>83</v>
      </c>
    </row>
    <row r="806" spans="1:35" hidden="1" x14ac:dyDescent="0.25">
      <c r="A806">
        <v>9</v>
      </c>
      <c r="B806">
        <v>902</v>
      </c>
      <c r="C806">
        <v>8</v>
      </c>
      <c r="D806">
        <v>244</v>
      </c>
      <c r="E806">
        <v>11</v>
      </c>
      <c r="F806">
        <v>2017</v>
      </c>
      <c r="G806" t="s">
        <v>1209</v>
      </c>
      <c r="H806">
        <v>500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500</v>
      </c>
      <c r="Y806" t="s">
        <v>79</v>
      </c>
      <c r="Z806" s="7">
        <v>44927</v>
      </c>
      <c r="AA806" s="7">
        <v>44985</v>
      </c>
      <c r="AB806" s="7">
        <v>45012</v>
      </c>
      <c r="AC806">
        <v>500</v>
      </c>
      <c r="AD806">
        <v>0</v>
      </c>
      <c r="AE806">
        <v>500</v>
      </c>
      <c r="AF806">
        <v>0</v>
      </c>
      <c r="AG806">
        <v>0</v>
      </c>
      <c r="AH806">
        <v>0</v>
      </c>
      <c r="AI806" t="s">
        <v>83</v>
      </c>
    </row>
    <row r="807" spans="1:35" hidden="1" x14ac:dyDescent="0.25">
      <c r="A807">
        <v>9</v>
      </c>
      <c r="B807">
        <v>902</v>
      </c>
      <c r="C807">
        <v>8</v>
      </c>
      <c r="D807">
        <v>244</v>
      </c>
      <c r="E807">
        <v>11</v>
      </c>
      <c r="F807">
        <v>2017</v>
      </c>
      <c r="G807" t="s">
        <v>1210</v>
      </c>
      <c r="H807">
        <v>800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500</v>
      </c>
      <c r="Y807" t="s">
        <v>79</v>
      </c>
      <c r="Z807" s="7">
        <v>44927</v>
      </c>
      <c r="AA807" s="7">
        <v>44985</v>
      </c>
      <c r="AB807" s="7">
        <v>45012</v>
      </c>
      <c r="AC807">
        <v>800</v>
      </c>
      <c r="AD807">
        <v>0</v>
      </c>
      <c r="AE807">
        <v>800</v>
      </c>
      <c r="AF807">
        <v>0</v>
      </c>
      <c r="AG807">
        <v>0</v>
      </c>
      <c r="AH807">
        <v>0</v>
      </c>
      <c r="AI807" t="s">
        <v>83</v>
      </c>
    </row>
    <row r="808" spans="1:35" hidden="1" x14ac:dyDescent="0.25">
      <c r="A808">
        <v>9</v>
      </c>
      <c r="B808">
        <v>902</v>
      </c>
      <c r="C808">
        <v>8</v>
      </c>
      <c r="D808">
        <v>244</v>
      </c>
      <c r="E808">
        <v>11</v>
      </c>
      <c r="F808">
        <v>2017</v>
      </c>
      <c r="G808" t="s">
        <v>1210</v>
      </c>
      <c r="H808">
        <v>15000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660</v>
      </c>
      <c r="Y808" t="s">
        <v>79</v>
      </c>
      <c r="Z808" s="7">
        <v>44927</v>
      </c>
      <c r="AA808" s="7">
        <v>44985</v>
      </c>
      <c r="AB808" s="7">
        <v>45012</v>
      </c>
      <c r="AC808">
        <v>15000</v>
      </c>
      <c r="AD808">
        <v>0</v>
      </c>
      <c r="AE808">
        <v>15000</v>
      </c>
      <c r="AF808">
        <v>0</v>
      </c>
      <c r="AG808">
        <v>0</v>
      </c>
      <c r="AH808">
        <v>0</v>
      </c>
      <c r="AI808" t="s">
        <v>83</v>
      </c>
    </row>
    <row r="809" spans="1:35" hidden="1" x14ac:dyDescent="0.25">
      <c r="A809">
        <v>9</v>
      </c>
      <c r="B809">
        <v>902</v>
      </c>
      <c r="C809">
        <v>8</v>
      </c>
      <c r="D809">
        <v>244</v>
      </c>
      <c r="E809">
        <v>11</v>
      </c>
      <c r="F809">
        <v>2017</v>
      </c>
      <c r="G809" t="s">
        <v>1215</v>
      </c>
      <c r="H809">
        <v>1000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500</v>
      </c>
      <c r="Y809" t="s">
        <v>79</v>
      </c>
      <c r="Z809" s="7">
        <v>44927</v>
      </c>
      <c r="AA809" s="7">
        <v>44985</v>
      </c>
      <c r="AB809" s="7">
        <v>45012</v>
      </c>
      <c r="AC809">
        <v>1000</v>
      </c>
      <c r="AD809">
        <v>0</v>
      </c>
      <c r="AE809">
        <v>1000</v>
      </c>
      <c r="AF809">
        <v>0</v>
      </c>
      <c r="AG809">
        <v>0</v>
      </c>
      <c r="AH809">
        <v>0</v>
      </c>
      <c r="AI809" t="s">
        <v>83</v>
      </c>
    </row>
    <row r="810" spans="1:35" hidden="1" x14ac:dyDescent="0.25">
      <c r="A810">
        <v>9</v>
      </c>
      <c r="B810">
        <v>902</v>
      </c>
      <c r="C810">
        <v>8</v>
      </c>
      <c r="D810">
        <v>244</v>
      </c>
      <c r="E810">
        <v>11</v>
      </c>
      <c r="F810">
        <v>2018</v>
      </c>
      <c r="G810" t="s">
        <v>1223</v>
      </c>
      <c r="H810">
        <v>40000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8168.27</v>
      </c>
      <c r="O810">
        <v>8168.27</v>
      </c>
      <c r="P810">
        <v>8168.27</v>
      </c>
      <c r="Q810">
        <v>0</v>
      </c>
      <c r="R810">
        <v>0</v>
      </c>
      <c r="S810">
        <v>40000</v>
      </c>
      <c r="T810">
        <v>0</v>
      </c>
      <c r="U810">
        <v>0</v>
      </c>
      <c r="V810">
        <v>0</v>
      </c>
      <c r="W810">
        <v>0</v>
      </c>
      <c r="X810">
        <v>500</v>
      </c>
      <c r="Y810" t="s">
        <v>79</v>
      </c>
      <c r="Z810" s="7">
        <v>44927</v>
      </c>
      <c r="AA810" s="7">
        <v>44985</v>
      </c>
      <c r="AB810" s="7">
        <v>45012</v>
      </c>
      <c r="AC810">
        <v>40000</v>
      </c>
      <c r="AD810">
        <v>0</v>
      </c>
      <c r="AE810">
        <v>31831.73</v>
      </c>
      <c r="AF810">
        <v>0</v>
      </c>
      <c r="AG810">
        <v>0</v>
      </c>
      <c r="AH810">
        <v>0</v>
      </c>
      <c r="AI810" t="s">
        <v>83</v>
      </c>
    </row>
    <row r="811" spans="1:35" hidden="1" x14ac:dyDescent="0.25">
      <c r="A811">
        <v>9</v>
      </c>
      <c r="B811">
        <v>902</v>
      </c>
      <c r="C811">
        <v>8</v>
      </c>
      <c r="D811">
        <v>244</v>
      </c>
      <c r="E811">
        <v>11</v>
      </c>
      <c r="F811">
        <v>2018</v>
      </c>
      <c r="G811" t="s">
        <v>1200</v>
      </c>
      <c r="H811">
        <v>1000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500</v>
      </c>
      <c r="Y811" t="s">
        <v>79</v>
      </c>
      <c r="Z811" s="7">
        <v>44927</v>
      </c>
      <c r="AA811" s="7">
        <v>44985</v>
      </c>
      <c r="AB811" s="7">
        <v>45012</v>
      </c>
      <c r="AC811">
        <v>1000</v>
      </c>
      <c r="AD811">
        <v>0</v>
      </c>
      <c r="AE811">
        <v>1000</v>
      </c>
      <c r="AF811">
        <v>0</v>
      </c>
      <c r="AG811">
        <v>0</v>
      </c>
      <c r="AH811">
        <v>0</v>
      </c>
      <c r="AI811" t="s">
        <v>83</v>
      </c>
    </row>
    <row r="812" spans="1:35" hidden="1" x14ac:dyDescent="0.25">
      <c r="A812">
        <v>9</v>
      </c>
      <c r="B812">
        <v>902</v>
      </c>
      <c r="C812">
        <v>8</v>
      </c>
      <c r="D812">
        <v>244</v>
      </c>
      <c r="E812">
        <v>11</v>
      </c>
      <c r="F812">
        <v>2018</v>
      </c>
      <c r="G812" t="s">
        <v>1201</v>
      </c>
      <c r="H812">
        <v>100000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23150.26</v>
      </c>
      <c r="O812">
        <v>23150.26</v>
      </c>
      <c r="P812">
        <v>23150.26</v>
      </c>
      <c r="Q812">
        <v>0</v>
      </c>
      <c r="R812">
        <v>0</v>
      </c>
      <c r="S812">
        <v>100000</v>
      </c>
      <c r="T812">
        <v>0</v>
      </c>
      <c r="U812">
        <v>0</v>
      </c>
      <c r="V812">
        <v>0</v>
      </c>
      <c r="W812">
        <v>0</v>
      </c>
      <c r="X812">
        <v>500</v>
      </c>
      <c r="Y812" t="s">
        <v>79</v>
      </c>
      <c r="Z812" s="7">
        <v>44927</v>
      </c>
      <c r="AA812" s="7">
        <v>44985</v>
      </c>
      <c r="AB812" s="7">
        <v>45012</v>
      </c>
      <c r="AC812">
        <v>100000</v>
      </c>
      <c r="AD812">
        <v>0</v>
      </c>
      <c r="AE812">
        <v>76849.740000000005</v>
      </c>
      <c r="AF812">
        <v>0</v>
      </c>
      <c r="AG812">
        <v>0</v>
      </c>
      <c r="AH812">
        <v>0</v>
      </c>
      <c r="AI812" t="s">
        <v>83</v>
      </c>
    </row>
    <row r="813" spans="1:35" hidden="1" x14ac:dyDescent="0.25">
      <c r="A813">
        <v>9</v>
      </c>
      <c r="B813">
        <v>902</v>
      </c>
      <c r="C813">
        <v>8</v>
      </c>
      <c r="D813">
        <v>244</v>
      </c>
      <c r="E813">
        <v>11</v>
      </c>
      <c r="F813">
        <v>2018</v>
      </c>
      <c r="G813" t="s">
        <v>1201</v>
      </c>
      <c r="H813">
        <v>65000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660</v>
      </c>
      <c r="Y813" t="s">
        <v>79</v>
      </c>
      <c r="Z813" s="7">
        <v>44927</v>
      </c>
      <c r="AA813" s="7">
        <v>44985</v>
      </c>
      <c r="AB813" s="7">
        <v>45012</v>
      </c>
      <c r="AC813">
        <v>65000</v>
      </c>
      <c r="AD813">
        <v>0</v>
      </c>
      <c r="AE813">
        <v>65000</v>
      </c>
      <c r="AF813">
        <v>0</v>
      </c>
      <c r="AG813">
        <v>0</v>
      </c>
      <c r="AH813">
        <v>0</v>
      </c>
      <c r="AI813" t="s">
        <v>83</v>
      </c>
    </row>
    <row r="814" spans="1:35" hidden="1" x14ac:dyDescent="0.25">
      <c r="A814">
        <v>9</v>
      </c>
      <c r="B814">
        <v>902</v>
      </c>
      <c r="C814">
        <v>8</v>
      </c>
      <c r="D814">
        <v>244</v>
      </c>
      <c r="E814">
        <v>11</v>
      </c>
      <c r="F814">
        <v>2018</v>
      </c>
      <c r="G814" t="s">
        <v>1202</v>
      </c>
      <c r="H814">
        <v>1000</v>
      </c>
      <c r="I814">
        <v>0</v>
      </c>
      <c r="J814">
        <v>1000</v>
      </c>
      <c r="K814">
        <v>0</v>
      </c>
      <c r="L814">
        <v>0</v>
      </c>
      <c r="M814">
        <v>0</v>
      </c>
      <c r="N814">
        <v>1715.33</v>
      </c>
      <c r="O814">
        <v>1715.33</v>
      </c>
      <c r="P814">
        <v>848.84</v>
      </c>
      <c r="Q814">
        <v>0</v>
      </c>
      <c r="R814">
        <v>0</v>
      </c>
      <c r="S814">
        <v>1000</v>
      </c>
      <c r="T814">
        <v>0</v>
      </c>
      <c r="U814">
        <v>0</v>
      </c>
      <c r="V814">
        <v>0</v>
      </c>
      <c r="W814">
        <v>0</v>
      </c>
      <c r="X814">
        <v>500</v>
      </c>
      <c r="Y814" t="s">
        <v>79</v>
      </c>
      <c r="Z814" s="7">
        <v>44927</v>
      </c>
      <c r="AA814" s="7">
        <v>44985</v>
      </c>
      <c r="AB814" s="7">
        <v>45012</v>
      </c>
      <c r="AC814">
        <v>2000</v>
      </c>
      <c r="AD814">
        <v>1000</v>
      </c>
      <c r="AE814">
        <v>284.67</v>
      </c>
      <c r="AF814">
        <v>0</v>
      </c>
      <c r="AG814">
        <v>866.49</v>
      </c>
      <c r="AH814">
        <v>866.49</v>
      </c>
      <c r="AI814" t="s">
        <v>83</v>
      </c>
    </row>
    <row r="815" spans="1:35" hidden="1" x14ac:dyDescent="0.25">
      <c r="A815">
        <v>9</v>
      </c>
      <c r="B815">
        <v>902</v>
      </c>
      <c r="C815">
        <v>8</v>
      </c>
      <c r="D815">
        <v>244</v>
      </c>
      <c r="E815">
        <v>11</v>
      </c>
      <c r="F815">
        <v>2018</v>
      </c>
      <c r="G815" t="s">
        <v>1203</v>
      </c>
      <c r="H815">
        <v>1000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690.04</v>
      </c>
      <c r="O815">
        <v>690.04</v>
      </c>
      <c r="P815">
        <v>690.04</v>
      </c>
      <c r="Q815">
        <v>0</v>
      </c>
      <c r="R815">
        <v>0</v>
      </c>
      <c r="S815">
        <v>1000</v>
      </c>
      <c r="T815">
        <v>0</v>
      </c>
      <c r="U815">
        <v>0</v>
      </c>
      <c r="V815">
        <v>0</v>
      </c>
      <c r="W815">
        <v>0</v>
      </c>
      <c r="X815">
        <v>500</v>
      </c>
      <c r="Y815" t="s">
        <v>79</v>
      </c>
      <c r="Z815" s="7">
        <v>44927</v>
      </c>
      <c r="AA815" s="7">
        <v>44985</v>
      </c>
      <c r="AB815" s="7">
        <v>45012</v>
      </c>
      <c r="AC815">
        <v>1000</v>
      </c>
      <c r="AD815">
        <v>0</v>
      </c>
      <c r="AE815">
        <v>309.95999999999998</v>
      </c>
      <c r="AF815">
        <v>0</v>
      </c>
      <c r="AG815">
        <v>0</v>
      </c>
      <c r="AH815">
        <v>0</v>
      </c>
      <c r="AI815" t="s">
        <v>83</v>
      </c>
    </row>
    <row r="816" spans="1:35" hidden="1" x14ac:dyDescent="0.25">
      <c r="A816">
        <v>9</v>
      </c>
      <c r="B816">
        <v>902</v>
      </c>
      <c r="C816">
        <v>8</v>
      </c>
      <c r="D816">
        <v>244</v>
      </c>
      <c r="E816">
        <v>11</v>
      </c>
      <c r="F816">
        <v>2018</v>
      </c>
      <c r="G816" t="s">
        <v>1204</v>
      </c>
      <c r="H816">
        <v>11000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500</v>
      </c>
      <c r="Y816" t="s">
        <v>79</v>
      </c>
      <c r="Z816" s="7">
        <v>44927</v>
      </c>
      <c r="AA816" s="7">
        <v>44985</v>
      </c>
      <c r="AB816" s="7">
        <v>45012</v>
      </c>
      <c r="AC816">
        <v>11000</v>
      </c>
      <c r="AD816">
        <v>0</v>
      </c>
      <c r="AE816">
        <v>11000</v>
      </c>
      <c r="AF816">
        <v>0</v>
      </c>
      <c r="AG816">
        <v>0</v>
      </c>
      <c r="AH816">
        <v>0</v>
      </c>
      <c r="AI816" t="s">
        <v>83</v>
      </c>
    </row>
    <row r="817" spans="1:35" hidden="1" x14ac:dyDescent="0.25">
      <c r="A817">
        <v>9</v>
      </c>
      <c r="B817">
        <v>902</v>
      </c>
      <c r="C817">
        <v>8</v>
      </c>
      <c r="D817">
        <v>244</v>
      </c>
      <c r="E817">
        <v>11</v>
      </c>
      <c r="F817">
        <v>2018</v>
      </c>
      <c r="G817" t="s">
        <v>1205</v>
      </c>
      <c r="H817">
        <v>50000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8317.89</v>
      </c>
      <c r="O817">
        <v>8317.89</v>
      </c>
      <c r="P817">
        <v>4563.33</v>
      </c>
      <c r="Q817">
        <v>0</v>
      </c>
      <c r="R817">
        <v>0</v>
      </c>
      <c r="S817">
        <v>50000</v>
      </c>
      <c r="T817">
        <v>0</v>
      </c>
      <c r="U817">
        <v>0</v>
      </c>
      <c r="V817">
        <v>0</v>
      </c>
      <c r="W817">
        <v>0</v>
      </c>
      <c r="X817">
        <v>500</v>
      </c>
      <c r="Y817" t="s">
        <v>79</v>
      </c>
      <c r="Z817" s="7">
        <v>44927</v>
      </c>
      <c r="AA817" s="7">
        <v>44985</v>
      </c>
      <c r="AB817" s="7">
        <v>45012</v>
      </c>
      <c r="AC817">
        <v>50000</v>
      </c>
      <c r="AD817">
        <v>0</v>
      </c>
      <c r="AE817">
        <v>41682.11</v>
      </c>
      <c r="AF817">
        <v>0</v>
      </c>
      <c r="AG817">
        <v>3754.56</v>
      </c>
      <c r="AH817">
        <v>3754.56</v>
      </c>
      <c r="AI817" t="s">
        <v>83</v>
      </c>
    </row>
    <row r="818" spans="1:35" hidden="1" x14ac:dyDescent="0.25">
      <c r="A818">
        <v>9</v>
      </c>
      <c r="B818">
        <v>902</v>
      </c>
      <c r="C818">
        <v>8</v>
      </c>
      <c r="D818">
        <v>244</v>
      </c>
      <c r="E818">
        <v>11</v>
      </c>
      <c r="F818">
        <v>2018</v>
      </c>
      <c r="G818" t="s">
        <v>1206</v>
      </c>
      <c r="H818">
        <v>4000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500</v>
      </c>
      <c r="Y818" t="s">
        <v>79</v>
      </c>
      <c r="Z818" s="7">
        <v>44927</v>
      </c>
      <c r="AA818" s="7">
        <v>44985</v>
      </c>
      <c r="AB818" s="7">
        <v>45012</v>
      </c>
      <c r="AC818">
        <v>4000</v>
      </c>
      <c r="AD818">
        <v>0</v>
      </c>
      <c r="AE818">
        <v>4000</v>
      </c>
      <c r="AF818">
        <v>0</v>
      </c>
      <c r="AG818">
        <v>0</v>
      </c>
      <c r="AH818">
        <v>0</v>
      </c>
      <c r="AI818" t="s">
        <v>83</v>
      </c>
    </row>
    <row r="819" spans="1:35" hidden="1" x14ac:dyDescent="0.25">
      <c r="A819">
        <v>9</v>
      </c>
      <c r="B819">
        <v>902</v>
      </c>
      <c r="C819">
        <v>8</v>
      </c>
      <c r="D819">
        <v>244</v>
      </c>
      <c r="E819">
        <v>11</v>
      </c>
      <c r="F819">
        <v>2018</v>
      </c>
      <c r="G819" t="s">
        <v>1208</v>
      </c>
      <c r="H819">
        <v>40000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4718.2299999999996</v>
      </c>
      <c r="O819">
        <v>2853.83</v>
      </c>
      <c r="P819">
        <v>2853.83</v>
      </c>
      <c r="Q819">
        <v>0</v>
      </c>
      <c r="R819">
        <v>0</v>
      </c>
      <c r="S819">
        <v>40000</v>
      </c>
      <c r="T819">
        <v>0</v>
      </c>
      <c r="U819">
        <v>0</v>
      </c>
      <c r="V819">
        <v>0</v>
      </c>
      <c r="W819">
        <v>0</v>
      </c>
      <c r="X819">
        <v>500</v>
      </c>
      <c r="Y819" t="s">
        <v>79</v>
      </c>
      <c r="Z819" s="7">
        <v>44927</v>
      </c>
      <c r="AA819" s="7">
        <v>44985</v>
      </c>
      <c r="AB819" s="7">
        <v>45012</v>
      </c>
      <c r="AC819">
        <v>40000</v>
      </c>
      <c r="AD819">
        <v>0</v>
      </c>
      <c r="AE819">
        <v>35281.769999999997</v>
      </c>
      <c r="AF819">
        <v>1864.4</v>
      </c>
      <c r="AG819">
        <v>1864.4</v>
      </c>
      <c r="AH819">
        <v>0</v>
      </c>
      <c r="AI819" t="s">
        <v>83</v>
      </c>
    </row>
    <row r="820" spans="1:35" hidden="1" x14ac:dyDescent="0.25">
      <c r="A820">
        <v>9</v>
      </c>
      <c r="B820">
        <v>902</v>
      </c>
      <c r="C820">
        <v>8</v>
      </c>
      <c r="D820">
        <v>244</v>
      </c>
      <c r="E820">
        <v>11</v>
      </c>
      <c r="F820">
        <v>2018</v>
      </c>
      <c r="G820" t="s">
        <v>1208</v>
      </c>
      <c r="H820">
        <v>9000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660</v>
      </c>
      <c r="Y820" t="s">
        <v>79</v>
      </c>
      <c r="Z820" s="7">
        <v>44927</v>
      </c>
      <c r="AA820" s="7">
        <v>44985</v>
      </c>
      <c r="AB820" s="7">
        <v>45012</v>
      </c>
      <c r="AC820">
        <v>9000</v>
      </c>
      <c r="AD820">
        <v>0</v>
      </c>
      <c r="AE820">
        <v>9000</v>
      </c>
      <c r="AF820">
        <v>0</v>
      </c>
      <c r="AG820">
        <v>0</v>
      </c>
      <c r="AH820">
        <v>0</v>
      </c>
      <c r="AI820" t="s">
        <v>83</v>
      </c>
    </row>
    <row r="821" spans="1:35" hidden="1" x14ac:dyDescent="0.25">
      <c r="A821">
        <v>9</v>
      </c>
      <c r="B821">
        <v>902</v>
      </c>
      <c r="C821">
        <v>8</v>
      </c>
      <c r="D821">
        <v>244</v>
      </c>
      <c r="E821">
        <v>11</v>
      </c>
      <c r="F821">
        <v>2018</v>
      </c>
      <c r="G821" t="s">
        <v>1209</v>
      </c>
      <c r="H821">
        <v>500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500</v>
      </c>
      <c r="Y821" t="s">
        <v>79</v>
      </c>
      <c r="Z821" s="7">
        <v>44927</v>
      </c>
      <c r="AA821" s="7">
        <v>44985</v>
      </c>
      <c r="AB821" s="7">
        <v>45012</v>
      </c>
      <c r="AC821">
        <v>500</v>
      </c>
      <c r="AD821">
        <v>0</v>
      </c>
      <c r="AE821">
        <v>500</v>
      </c>
      <c r="AF821">
        <v>0</v>
      </c>
      <c r="AG821">
        <v>0</v>
      </c>
      <c r="AH821">
        <v>0</v>
      </c>
      <c r="AI821" t="s">
        <v>83</v>
      </c>
    </row>
    <row r="822" spans="1:35" hidden="1" x14ac:dyDescent="0.25">
      <c r="A822">
        <v>9</v>
      </c>
      <c r="B822">
        <v>902</v>
      </c>
      <c r="C822">
        <v>8</v>
      </c>
      <c r="D822">
        <v>244</v>
      </c>
      <c r="E822">
        <v>11</v>
      </c>
      <c r="F822">
        <v>2018</v>
      </c>
      <c r="G822" t="s">
        <v>1210</v>
      </c>
      <c r="H822">
        <v>10500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9685</v>
      </c>
      <c r="O822">
        <v>1914.05</v>
      </c>
      <c r="P822">
        <v>1914.05</v>
      </c>
      <c r="Q822">
        <v>0</v>
      </c>
      <c r="R822">
        <v>0</v>
      </c>
      <c r="S822">
        <v>10500</v>
      </c>
      <c r="T822">
        <v>0</v>
      </c>
      <c r="U822">
        <v>0</v>
      </c>
      <c r="V822">
        <v>0</v>
      </c>
      <c r="W822">
        <v>0</v>
      </c>
      <c r="X822">
        <v>500</v>
      </c>
      <c r="Y822" t="s">
        <v>79</v>
      </c>
      <c r="Z822" s="7">
        <v>44927</v>
      </c>
      <c r="AA822" s="7">
        <v>44985</v>
      </c>
      <c r="AB822" s="7">
        <v>45012</v>
      </c>
      <c r="AC822">
        <v>10500</v>
      </c>
      <c r="AD822">
        <v>0</v>
      </c>
      <c r="AE822">
        <v>815</v>
      </c>
      <c r="AF822">
        <v>7770.95</v>
      </c>
      <c r="AG822">
        <v>7770.95</v>
      </c>
      <c r="AH822">
        <v>0</v>
      </c>
      <c r="AI822" t="s">
        <v>83</v>
      </c>
    </row>
    <row r="823" spans="1:35" hidden="1" x14ac:dyDescent="0.25">
      <c r="A823">
        <v>9</v>
      </c>
      <c r="B823">
        <v>902</v>
      </c>
      <c r="C823">
        <v>8</v>
      </c>
      <c r="D823">
        <v>244</v>
      </c>
      <c r="E823">
        <v>11</v>
      </c>
      <c r="F823">
        <v>2018</v>
      </c>
      <c r="G823" t="s">
        <v>1210</v>
      </c>
      <c r="H823">
        <v>10000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660</v>
      </c>
      <c r="Y823" t="s">
        <v>79</v>
      </c>
      <c r="Z823" s="7">
        <v>44927</v>
      </c>
      <c r="AA823" s="7">
        <v>44985</v>
      </c>
      <c r="AB823" s="7">
        <v>45012</v>
      </c>
      <c r="AC823">
        <v>10000</v>
      </c>
      <c r="AD823">
        <v>0</v>
      </c>
      <c r="AE823">
        <v>10000</v>
      </c>
      <c r="AF823">
        <v>0</v>
      </c>
      <c r="AG823">
        <v>0</v>
      </c>
      <c r="AH823">
        <v>0</v>
      </c>
      <c r="AI823" t="s">
        <v>83</v>
      </c>
    </row>
    <row r="824" spans="1:35" hidden="1" x14ac:dyDescent="0.25">
      <c r="A824">
        <v>9</v>
      </c>
      <c r="B824">
        <v>902</v>
      </c>
      <c r="C824">
        <v>8</v>
      </c>
      <c r="D824">
        <v>244</v>
      </c>
      <c r="E824">
        <v>11</v>
      </c>
      <c r="F824">
        <v>2018</v>
      </c>
      <c r="G824" t="s">
        <v>1211</v>
      </c>
      <c r="H824">
        <v>1000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500</v>
      </c>
      <c r="Y824" t="s">
        <v>79</v>
      </c>
      <c r="Z824" s="7">
        <v>44927</v>
      </c>
      <c r="AA824" s="7">
        <v>44985</v>
      </c>
      <c r="AB824" s="7">
        <v>45012</v>
      </c>
      <c r="AC824">
        <v>1000</v>
      </c>
      <c r="AD824">
        <v>0</v>
      </c>
      <c r="AE824">
        <v>1000</v>
      </c>
      <c r="AF824">
        <v>0</v>
      </c>
      <c r="AG824">
        <v>0</v>
      </c>
      <c r="AH824">
        <v>0</v>
      </c>
      <c r="AI824" t="s">
        <v>83</v>
      </c>
    </row>
    <row r="825" spans="1:35" hidden="1" x14ac:dyDescent="0.25">
      <c r="A825">
        <v>9</v>
      </c>
      <c r="B825">
        <v>902</v>
      </c>
      <c r="C825">
        <v>8</v>
      </c>
      <c r="D825">
        <v>244</v>
      </c>
      <c r="E825">
        <v>11</v>
      </c>
      <c r="F825">
        <v>2018</v>
      </c>
      <c r="G825" t="s">
        <v>1212</v>
      </c>
      <c r="H825">
        <v>15000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3259.17</v>
      </c>
      <c r="O825">
        <v>3259.17</v>
      </c>
      <c r="P825">
        <v>2814.72</v>
      </c>
      <c r="Q825">
        <v>0</v>
      </c>
      <c r="R825">
        <v>0</v>
      </c>
      <c r="S825">
        <v>15000</v>
      </c>
      <c r="T825">
        <v>0</v>
      </c>
      <c r="U825">
        <v>0</v>
      </c>
      <c r="V825">
        <v>0</v>
      </c>
      <c r="W825">
        <v>0</v>
      </c>
      <c r="X825">
        <v>500</v>
      </c>
      <c r="Y825" t="s">
        <v>79</v>
      </c>
      <c r="Z825" s="7">
        <v>44927</v>
      </c>
      <c r="AA825" s="7">
        <v>44985</v>
      </c>
      <c r="AB825" s="7">
        <v>45012</v>
      </c>
      <c r="AC825">
        <v>15000</v>
      </c>
      <c r="AD825">
        <v>0</v>
      </c>
      <c r="AE825">
        <v>11740.83</v>
      </c>
      <c r="AF825">
        <v>0</v>
      </c>
      <c r="AG825">
        <v>444.45</v>
      </c>
      <c r="AH825">
        <v>444.45</v>
      </c>
      <c r="AI825" t="s">
        <v>83</v>
      </c>
    </row>
    <row r="826" spans="1:35" hidden="1" x14ac:dyDescent="0.25">
      <c r="A826">
        <v>9</v>
      </c>
      <c r="B826">
        <v>902</v>
      </c>
      <c r="C826">
        <v>8</v>
      </c>
      <c r="D826">
        <v>244</v>
      </c>
      <c r="E826">
        <v>11</v>
      </c>
      <c r="F826">
        <v>2018</v>
      </c>
      <c r="G826" t="s">
        <v>1214</v>
      </c>
      <c r="H826">
        <v>1000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500</v>
      </c>
      <c r="Y826" t="s">
        <v>79</v>
      </c>
      <c r="Z826" s="7">
        <v>44927</v>
      </c>
      <c r="AA826" s="7">
        <v>44985</v>
      </c>
      <c r="AB826" s="7">
        <v>45012</v>
      </c>
      <c r="AC826">
        <v>1000</v>
      </c>
      <c r="AD826">
        <v>0</v>
      </c>
      <c r="AE826">
        <v>1000</v>
      </c>
      <c r="AF826">
        <v>0</v>
      </c>
      <c r="AG826">
        <v>0</v>
      </c>
      <c r="AH826">
        <v>0</v>
      </c>
      <c r="AI826" t="s">
        <v>83</v>
      </c>
    </row>
    <row r="827" spans="1:35" hidden="1" x14ac:dyDescent="0.25">
      <c r="A827">
        <v>9</v>
      </c>
      <c r="B827">
        <v>902</v>
      </c>
      <c r="C827">
        <v>8</v>
      </c>
      <c r="D827">
        <v>244</v>
      </c>
      <c r="E827">
        <v>11</v>
      </c>
      <c r="F827">
        <v>2018</v>
      </c>
      <c r="G827" t="s">
        <v>1215</v>
      </c>
      <c r="H827">
        <v>30000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500</v>
      </c>
      <c r="Y827" t="s">
        <v>79</v>
      </c>
      <c r="Z827" s="7">
        <v>44927</v>
      </c>
      <c r="AA827" s="7">
        <v>44985</v>
      </c>
      <c r="AB827" s="7">
        <v>45012</v>
      </c>
      <c r="AC827">
        <v>30000</v>
      </c>
      <c r="AD827">
        <v>0</v>
      </c>
      <c r="AE827">
        <v>30000</v>
      </c>
      <c r="AF827">
        <v>0</v>
      </c>
      <c r="AG827">
        <v>0</v>
      </c>
      <c r="AH827">
        <v>0</v>
      </c>
      <c r="AI827" t="s">
        <v>83</v>
      </c>
    </row>
    <row r="828" spans="1:35" hidden="1" x14ac:dyDescent="0.25">
      <c r="A828">
        <v>9</v>
      </c>
      <c r="B828">
        <v>902</v>
      </c>
      <c r="C828">
        <v>8</v>
      </c>
      <c r="D828">
        <v>334</v>
      </c>
      <c r="E828">
        <v>11</v>
      </c>
      <c r="F828">
        <v>2021</v>
      </c>
      <c r="G828" t="s">
        <v>1208</v>
      </c>
      <c r="H828">
        <v>500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500</v>
      </c>
      <c r="Y828" t="s">
        <v>79</v>
      </c>
      <c r="Z828" s="7">
        <v>44927</v>
      </c>
      <c r="AA828" s="7">
        <v>44985</v>
      </c>
      <c r="AB828" s="7">
        <v>45012</v>
      </c>
      <c r="AC828">
        <v>500</v>
      </c>
      <c r="AD828">
        <v>0</v>
      </c>
      <c r="AE828">
        <v>500</v>
      </c>
      <c r="AF828">
        <v>0</v>
      </c>
      <c r="AG828">
        <v>0</v>
      </c>
      <c r="AH828">
        <v>0</v>
      </c>
      <c r="AI828" t="s">
        <v>83</v>
      </c>
    </row>
    <row r="829" spans="1:35" hidden="1" x14ac:dyDescent="0.25">
      <c r="A829">
        <v>9</v>
      </c>
      <c r="B829">
        <v>902</v>
      </c>
      <c r="C829">
        <v>8</v>
      </c>
      <c r="D829">
        <v>334</v>
      </c>
      <c r="E829">
        <v>11</v>
      </c>
      <c r="F829">
        <v>2021</v>
      </c>
      <c r="G829" t="s">
        <v>1221</v>
      </c>
      <c r="H829">
        <v>1000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500</v>
      </c>
      <c r="Y829" t="s">
        <v>79</v>
      </c>
      <c r="Z829" s="7">
        <v>44927</v>
      </c>
      <c r="AA829" s="7">
        <v>44985</v>
      </c>
      <c r="AB829" s="7">
        <v>45012</v>
      </c>
      <c r="AC829">
        <v>1000</v>
      </c>
      <c r="AD829">
        <v>0</v>
      </c>
      <c r="AE829">
        <v>1000</v>
      </c>
      <c r="AF829">
        <v>0</v>
      </c>
      <c r="AG829">
        <v>0</v>
      </c>
      <c r="AH829">
        <v>0</v>
      </c>
      <c r="AI829" t="s">
        <v>83</v>
      </c>
    </row>
    <row r="830" spans="1:35" hidden="1" x14ac:dyDescent="0.25">
      <c r="A830">
        <v>9</v>
      </c>
      <c r="B830">
        <v>902</v>
      </c>
      <c r="C830">
        <v>8</v>
      </c>
      <c r="D830">
        <v>334</v>
      </c>
      <c r="E830">
        <v>11</v>
      </c>
      <c r="F830">
        <v>2021</v>
      </c>
      <c r="G830" t="s">
        <v>1230</v>
      </c>
      <c r="H830">
        <v>500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500</v>
      </c>
      <c r="Y830" t="s">
        <v>79</v>
      </c>
      <c r="Z830" s="7">
        <v>44927</v>
      </c>
      <c r="AA830" s="7">
        <v>44985</v>
      </c>
      <c r="AB830" s="7">
        <v>45012</v>
      </c>
      <c r="AC830">
        <v>500</v>
      </c>
      <c r="AD830">
        <v>0</v>
      </c>
      <c r="AE830">
        <v>500</v>
      </c>
      <c r="AF830">
        <v>0</v>
      </c>
      <c r="AG830">
        <v>0</v>
      </c>
      <c r="AH830">
        <v>0</v>
      </c>
      <c r="AI830" t="s">
        <v>83</v>
      </c>
    </row>
    <row r="831" spans="1:35" hidden="1" x14ac:dyDescent="0.25">
      <c r="A831">
        <v>9</v>
      </c>
      <c r="B831">
        <v>902</v>
      </c>
      <c r="C831">
        <v>8</v>
      </c>
      <c r="D831">
        <v>334</v>
      </c>
      <c r="E831">
        <v>11</v>
      </c>
      <c r="F831">
        <v>2021</v>
      </c>
      <c r="G831" t="s">
        <v>1209</v>
      </c>
      <c r="H831">
        <v>500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500</v>
      </c>
      <c r="Y831" t="s">
        <v>79</v>
      </c>
      <c r="Z831" s="7">
        <v>44927</v>
      </c>
      <c r="AA831" s="7">
        <v>44985</v>
      </c>
      <c r="AB831" s="7">
        <v>45012</v>
      </c>
      <c r="AC831">
        <v>500</v>
      </c>
      <c r="AD831">
        <v>0</v>
      </c>
      <c r="AE831">
        <v>500</v>
      </c>
      <c r="AF831">
        <v>0</v>
      </c>
      <c r="AG831">
        <v>0</v>
      </c>
      <c r="AH831">
        <v>0</v>
      </c>
      <c r="AI831" t="s">
        <v>83</v>
      </c>
    </row>
    <row r="832" spans="1:35" hidden="1" x14ac:dyDescent="0.25">
      <c r="A832">
        <v>9</v>
      </c>
      <c r="B832">
        <v>902</v>
      </c>
      <c r="C832">
        <v>8</v>
      </c>
      <c r="D832">
        <v>334</v>
      </c>
      <c r="E832">
        <v>11</v>
      </c>
      <c r="F832">
        <v>2021</v>
      </c>
      <c r="G832" t="s">
        <v>1210</v>
      </c>
      <c r="H832">
        <v>500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500</v>
      </c>
      <c r="Y832" t="s">
        <v>79</v>
      </c>
      <c r="Z832" s="7">
        <v>44927</v>
      </c>
      <c r="AA832" s="7">
        <v>44985</v>
      </c>
      <c r="AB832" s="7">
        <v>45012</v>
      </c>
      <c r="AC832">
        <v>500</v>
      </c>
      <c r="AD832">
        <v>0</v>
      </c>
      <c r="AE832">
        <v>500</v>
      </c>
      <c r="AF832">
        <v>0</v>
      </c>
      <c r="AG832">
        <v>0</v>
      </c>
      <c r="AH832">
        <v>0</v>
      </c>
      <c r="AI832" t="s">
        <v>83</v>
      </c>
    </row>
    <row r="833" spans="1:35" hidden="1" x14ac:dyDescent="0.25">
      <c r="A833">
        <v>9</v>
      </c>
      <c r="B833">
        <v>903</v>
      </c>
      <c r="C833">
        <v>16</v>
      </c>
      <c r="D833">
        <v>244</v>
      </c>
      <c r="E833">
        <v>16</v>
      </c>
      <c r="F833">
        <v>2113</v>
      </c>
      <c r="G833" t="s">
        <v>1221</v>
      </c>
      <c r="H833">
        <v>8000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500</v>
      </c>
      <c r="Y833" t="s">
        <v>79</v>
      </c>
      <c r="Z833" s="7">
        <v>44927</v>
      </c>
      <c r="AA833" s="7">
        <v>44985</v>
      </c>
      <c r="AB833" s="7">
        <v>45012</v>
      </c>
      <c r="AC833">
        <v>8000</v>
      </c>
      <c r="AD833">
        <v>0</v>
      </c>
      <c r="AE833">
        <v>8000</v>
      </c>
      <c r="AF833">
        <v>0</v>
      </c>
      <c r="AG833">
        <v>0</v>
      </c>
      <c r="AH833">
        <v>0</v>
      </c>
      <c r="AI833" t="s">
        <v>83</v>
      </c>
    </row>
    <row r="834" spans="1:35" hidden="1" x14ac:dyDescent="0.25">
      <c r="A834">
        <v>9</v>
      </c>
      <c r="B834">
        <v>903</v>
      </c>
      <c r="C834">
        <v>16</v>
      </c>
      <c r="D834">
        <v>481</v>
      </c>
      <c r="E834">
        <v>16</v>
      </c>
      <c r="F834">
        <v>2019</v>
      </c>
      <c r="G834" t="s">
        <v>1221</v>
      </c>
      <c r="H834">
        <v>20000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500</v>
      </c>
      <c r="Y834" t="s">
        <v>79</v>
      </c>
      <c r="Z834" s="7">
        <v>44927</v>
      </c>
      <c r="AA834" s="7">
        <v>44985</v>
      </c>
      <c r="AB834" s="7">
        <v>45012</v>
      </c>
      <c r="AC834">
        <v>20000</v>
      </c>
      <c r="AD834">
        <v>0</v>
      </c>
      <c r="AE834">
        <v>20000</v>
      </c>
      <c r="AF834">
        <v>0</v>
      </c>
      <c r="AG834">
        <v>0</v>
      </c>
      <c r="AH834">
        <v>0</v>
      </c>
      <c r="AI834" t="s">
        <v>83</v>
      </c>
    </row>
    <row r="835" spans="1:35" hidden="1" x14ac:dyDescent="0.25">
      <c r="A835">
        <v>9</v>
      </c>
      <c r="B835">
        <v>903</v>
      </c>
      <c r="C835">
        <v>16</v>
      </c>
      <c r="D835">
        <v>482</v>
      </c>
      <c r="E835">
        <v>16</v>
      </c>
      <c r="F835">
        <v>2020</v>
      </c>
      <c r="G835" t="s">
        <v>1208</v>
      </c>
      <c r="H835">
        <v>500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500</v>
      </c>
      <c r="Y835" t="s">
        <v>79</v>
      </c>
      <c r="Z835" s="7">
        <v>44927</v>
      </c>
      <c r="AA835" s="7">
        <v>44985</v>
      </c>
      <c r="AB835" s="7">
        <v>45012</v>
      </c>
      <c r="AC835">
        <v>500</v>
      </c>
      <c r="AD835">
        <v>0</v>
      </c>
      <c r="AE835">
        <v>500</v>
      </c>
      <c r="AF835">
        <v>0</v>
      </c>
      <c r="AG835">
        <v>0</v>
      </c>
      <c r="AH835">
        <v>0</v>
      </c>
      <c r="AI835" t="s">
        <v>83</v>
      </c>
    </row>
    <row r="836" spans="1:35" hidden="1" x14ac:dyDescent="0.25">
      <c r="A836">
        <v>9</v>
      </c>
      <c r="B836">
        <v>903</v>
      </c>
      <c r="C836">
        <v>16</v>
      </c>
      <c r="D836">
        <v>482</v>
      </c>
      <c r="E836">
        <v>16</v>
      </c>
      <c r="F836">
        <v>2020</v>
      </c>
      <c r="G836" t="s">
        <v>1221</v>
      </c>
      <c r="H836">
        <v>500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500</v>
      </c>
      <c r="Y836" t="s">
        <v>79</v>
      </c>
      <c r="Z836" s="7">
        <v>44927</v>
      </c>
      <c r="AA836" s="7">
        <v>44985</v>
      </c>
      <c r="AB836" s="7">
        <v>45012</v>
      </c>
      <c r="AC836">
        <v>500</v>
      </c>
      <c r="AD836">
        <v>0</v>
      </c>
      <c r="AE836">
        <v>500</v>
      </c>
      <c r="AF836">
        <v>0</v>
      </c>
      <c r="AG836">
        <v>0</v>
      </c>
      <c r="AH836">
        <v>0</v>
      </c>
      <c r="AI836" t="s">
        <v>83</v>
      </c>
    </row>
    <row r="837" spans="1:35" hidden="1" x14ac:dyDescent="0.25">
      <c r="A837">
        <v>9</v>
      </c>
      <c r="B837">
        <v>903</v>
      </c>
      <c r="C837">
        <v>16</v>
      </c>
      <c r="D837">
        <v>482</v>
      </c>
      <c r="E837">
        <v>16</v>
      </c>
      <c r="F837">
        <v>2020</v>
      </c>
      <c r="G837" t="s">
        <v>1209</v>
      </c>
      <c r="H837">
        <v>2500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500</v>
      </c>
      <c r="Y837" t="s">
        <v>79</v>
      </c>
      <c r="Z837" s="7">
        <v>44927</v>
      </c>
      <c r="AA837" s="7">
        <v>44985</v>
      </c>
      <c r="AB837" s="7">
        <v>45012</v>
      </c>
      <c r="AC837">
        <v>2500</v>
      </c>
      <c r="AD837">
        <v>0</v>
      </c>
      <c r="AE837">
        <v>2500</v>
      </c>
      <c r="AF837">
        <v>0</v>
      </c>
      <c r="AG837">
        <v>0</v>
      </c>
      <c r="AH837">
        <v>0</v>
      </c>
      <c r="AI837" t="s">
        <v>83</v>
      </c>
    </row>
    <row r="838" spans="1:35" hidden="1" x14ac:dyDescent="0.25">
      <c r="A838">
        <v>9</v>
      </c>
      <c r="B838">
        <v>903</v>
      </c>
      <c r="C838">
        <v>16</v>
      </c>
      <c r="D838">
        <v>482</v>
      </c>
      <c r="E838">
        <v>16</v>
      </c>
      <c r="F838">
        <v>2020</v>
      </c>
      <c r="G838" t="s">
        <v>1210</v>
      </c>
      <c r="H838">
        <v>500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500</v>
      </c>
      <c r="Y838" t="s">
        <v>79</v>
      </c>
      <c r="Z838" s="7">
        <v>44927</v>
      </c>
      <c r="AA838" s="7">
        <v>44985</v>
      </c>
      <c r="AB838" s="7">
        <v>45012</v>
      </c>
      <c r="AC838">
        <v>500</v>
      </c>
      <c r="AD838">
        <v>0</v>
      </c>
      <c r="AE838">
        <v>500</v>
      </c>
      <c r="AF838">
        <v>0</v>
      </c>
      <c r="AG838">
        <v>0</v>
      </c>
      <c r="AH838">
        <v>0</v>
      </c>
      <c r="AI838" t="s">
        <v>83</v>
      </c>
    </row>
    <row r="839" spans="1:35" hidden="1" x14ac:dyDescent="0.25">
      <c r="A839">
        <v>9</v>
      </c>
      <c r="B839">
        <v>904</v>
      </c>
      <c r="C839">
        <v>8</v>
      </c>
      <c r="D839">
        <v>243</v>
      </c>
      <c r="E839">
        <v>11</v>
      </c>
      <c r="F839">
        <v>2107</v>
      </c>
      <c r="G839" t="s">
        <v>1223</v>
      </c>
      <c r="H839">
        <v>0</v>
      </c>
      <c r="I839">
        <v>0</v>
      </c>
      <c r="J839">
        <v>0</v>
      </c>
      <c r="K839">
        <v>5000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500</v>
      </c>
      <c r="Y839" t="s">
        <v>79</v>
      </c>
      <c r="Z839" s="7">
        <v>44927</v>
      </c>
      <c r="AA839" s="7">
        <v>44985</v>
      </c>
      <c r="AB839" s="7">
        <v>45012</v>
      </c>
      <c r="AC839">
        <v>5000</v>
      </c>
      <c r="AD839">
        <v>5000</v>
      </c>
      <c r="AE839">
        <v>5000</v>
      </c>
      <c r="AF839">
        <v>0</v>
      </c>
      <c r="AG839">
        <v>0</v>
      </c>
      <c r="AH839">
        <v>0</v>
      </c>
      <c r="AI839" t="s">
        <v>83</v>
      </c>
    </row>
    <row r="840" spans="1:35" hidden="1" x14ac:dyDescent="0.25">
      <c r="A840">
        <v>9</v>
      </c>
      <c r="B840">
        <v>904</v>
      </c>
      <c r="C840">
        <v>8</v>
      </c>
      <c r="D840">
        <v>243</v>
      </c>
      <c r="E840">
        <v>11</v>
      </c>
      <c r="F840">
        <v>2107</v>
      </c>
      <c r="G840" t="s">
        <v>1200</v>
      </c>
      <c r="H840">
        <v>1000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500</v>
      </c>
      <c r="Y840" t="s">
        <v>79</v>
      </c>
      <c r="Z840" s="7">
        <v>44927</v>
      </c>
      <c r="AA840" s="7">
        <v>44985</v>
      </c>
      <c r="AB840" s="7">
        <v>45012</v>
      </c>
      <c r="AC840">
        <v>1000</v>
      </c>
      <c r="AD840">
        <v>0</v>
      </c>
      <c r="AE840">
        <v>1000</v>
      </c>
      <c r="AF840">
        <v>0</v>
      </c>
      <c r="AG840">
        <v>0</v>
      </c>
      <c r="AH840">
        <v>0</v>
      </c>
      <c r="AI840" t="s">
        <v>83</v>
      </c>
    </row>
    <row r="841" spans="1:35" hidden="1" x14ac:dyDescent="0.25">
      <c r="A841">
        <v>9</v>
      </c>
      <c r="B841">
        <v>904</v>
      </c>
      <c r="C841">
        <v>8</v>
      </c>
      <c r="D841">
        <v>243</v>
      </c>
      <c r="E841">
        <v>11</v>
      </c>
      <c r="F841">
        <v>2107</v>
      </c>
      <c r="G841" t="s">
        <v>1201</v>
      </c>
      <c r="H841">
        <v>170000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27814.5</v>
      </c>
      <c r="O841">
        <v>27814.5</v>
      </c>
      <c r="P841">
        <v>27814.5</v>
      </c>
      <c r="Q841">
        <v>0</v>
      </c>
      <c r="R841">
        <v>0</v>
      </c>
      <c r="S841">
        <v>170000</v>
      </c>
      <c r="T841">
        <v>0</v>
      </c>
      <c r="U841">
        <v>0</v>
      </c>
      <c r="V841">
        <v>0</v>
      </c>
      <c r="W841">
        <v>0</v>
      </c>
      <c r="X841">
        <v>500</v>
      </c>
      <c r="Y841" t="s">
        <v>79</v>
      </c>
      <c r="Z841" s="7">
        <v>44927</v>
      </c>
      <c r="AA841" s="7">
        <v>44985</v>
      </c>
      <c r="AB841" s="7">
        <v>45012</v>
      </c>
      <c r="AC841">
        <v>170000</v>
      </c>
      <c r="AD841">
        <v>0</v>
      </c>
      <c r="AE841">
        <v>142185.5</v>
      </c>
      <c r="AF841">
        <v>0</v>
      </c>
      <c r="AG841">
        <v>0</v>
      </c>
      <c r="AH841">
        <v>0</v>
      </c>
      <c r="AI841" t="s">
        <v>83</v>
      </c>
    </row>
    <row r="842" spans="1:35" hidden="1" x14ac:dyDescent="0.25">
      <c r="A842">
        <v>9</v>
      </c>
      <c r="B842">
        <v>904</v>
      </c>
      <c r="C842">
        <v>8</v>
      </c>
      <c r="D842">
        <v>243</v>
      </c>
      <c r="E842">
        <v>11</v>
      </c>
      <c r="F842">
        <v>2107</v>
      </c>
      <c r="G842" t="s">
        <v>1202</v>
      </c>
      <c r="H842">
        <v>35000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5562.9</v>
      </c>
      <c r="O842">
        <v>5562.9</v>
      </c>
      <c r="P842">
        <v>2706.28</v>
      </c>
      <c r="Q842">
        <v>0</v>
      </c>
      <c r="R842">
        <v>0</v>
      </c>
      <c r="S842">
        <v>35000</v>
      </c>
      <c r="T842">
        <v>0</v>
      </c>
      <c r="U842">
        <v>0</v>
      </c>
      <c r="V842">
        <v>0</v>
      </c>
      <c r="W842">
        <v>0</v>
      </c>
      <c r="X842">
        <v>500</v>
      </c>
      <c r="Y842" t="s">
        <v>79</v>
      </c>
      <c r="Z842" s="7">
        <v>44927</v>
      </c>
      <c r="AA842" s="7">
        <v>44985</v>
      </c>
      <c r="AB842" s="7">
        <v>45012</v>
      </c>
      <c r="AC842">
        <v>35000</v>
      </c>
      <c r="AD842">
        <v>0</v>
      </c>
      <c r="AE842">
        <v>29437.1</v>
      </c>
      <c r="AF842">
        <v>0</v>
      </c>
      <c r="AG842">
        <v>2856.62</v>
      </c>
      <c r="AH842">
        <v>2856.62</v>
      </c>
      <c r="AI842" t="s">
        <v>83</v>
      </c>
    </row>
    <row r="843" spans="1:35" hidden="1" x14ac:dyDescent="0.25">
      <c r="A843">
        <v>9</v>
      </c>
      <c r="B843">
        <v>904</v>
      </c>
      <c r="C843">
        <v>8</v>
      </c>
      <c r="D843">
        <v>243</v>
      </c>
      <c r="E843">
        <v>11</v>
      </c>
      <c r="F843">
        <v>2107</v>
      </c>
      <c r="G843" t="s">
        <v>1203</v>
      </c>
      <c r="H843">
        <v>1000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500</v>
      </c>
      <c r="Y843" t="s">
        <v>79</v>
      </c>
      <c r="Z843" s="7">
        <v>44927</v>
      </c>
      <c r="AA843" s="7">
        <v>44985</v>
      </c>
      <c r="AB843" s="7">
        <v>45012</v>
      </c>
      <c r="AC843">
        <v>1000</v>
      </c>
      <c r="AD843">
        <v>0</v>
      </c>
      <c r="AE843">
        <v>1000</v>
      </c>
      <c r="AF843">
        <v>0</v>
      </c>
      <c r="AG843">
        <v>0</v>
      </c>
      <c r="AH843">
        <v>0</v>
      </c>
      <c r="AI843" t="s">
        <v>83</v>
      </c>
    </row>
    <row r="844" spans="1:35" hidden="1" x14ac:dyDescent="0.25">
      <c r="A844">
        <v>9</v>
      </c>
      <c r="B844">
        <v>904</v>
      </c>
      <c r="C844">
        <v>8</v>
      </c>
      <c r="D844">
        <v>243</v>
      </c>
      <c r="E844">
        <v>11</v>
      </c>
      <c r="F844">
        <v>2107</v>
      </c>
      <c r="G844" t="s">
        <v>1204</v>
      </c>
      <c r="H844">
        <v>5000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500</v>
      </c>
      <c r="Y844" t="s">
        <v>79</v>
      </c>
      <c r="Z844" s="7">
        <v>44927</v>
      </c>
      <c r="AA844" s="7">
        <v>44985</v>
      </c>
      <c r="AB844" s="7">
        <v>45012</v>
      </c>
      <c r="AC844">
        <v>5000</v>
      </c>
      <c r="AD844">
        <v>0</v>
      </c>
      <c r="AE844">
        <v>5000</v>
      </c>
      <c r="AF844">
        <v>0</v>
      </c>
      <c r="AG844">
        <v>0</v>
      </c>
      <c r="AH844">
        <v>0</v>
      </c>
      <c r="AI844" t="s">
        <v>83</v>
      </c>
    </row>
    <row r="845" spans="1:35" hidden="1" x14ac:dyDescent="0.25">
      <c r="A845">
        <v>9</v>
      </c>
      <c r="B845">
        <v>904</v>
      </c>
      <c r="C845">
        <v>8</v>
      </c>
      <c r="D845">
        <v>243</v>
      </c>
      <c r="E845">
        <v>11</v>
      </c>
      <c r="F845">
        <v>2107</v>
      </c>
      <c r="G845" t="s">
        <v>1206</v>
      </c>
      <c r="H845">
        <v>1000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500</v>
      </c>
      <c r="Y845" t="s">
        <v>79</v>
      </c>
      <c r="Z845" s="7">
        <v>44927</v>
      </c>
      <c r="AA845" s="7">
        <v>44985</v>
      </c>
      <c r="AB845" s="7">
        <v>45012</v>
      </c>
      <c r="AC845">
        <v>1000</v>
      </c>
      <c r="AD845">
        <v>0</v>
      </c>
      <c r="AE845">
        <v>1000</v>
      </c>
      <c r="AF845">
        <v>0</v>
      </c>
      <c r="AG845">
        <v>0</v>
      </c>
      <c r="AH845">
        <v>0</v>
      </c>
      <c r="AI845" t="s">
        <v>83</v>
      </c>
    </row>
    <row r="846" spans="1:35" hidden="1" x14ac:dyDescent="0.25">
      <c r="A846">
        <v>9</v>
      </c>
      <c r="B846">
        <v>904</v>
      </c>
      <c r="C846">
        <v>8</v>
      </c>
      <c r="D846">
        <v>243</v>
      </c>
      <c r="E846">
        <v>11</v>
      </c>
      <c r="F846">
        <v>2107</v>
      </c>
      <c r="G846" t="s">
        <v>1207</v>
      </c>
      <c r="H846">
        <v>1000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100.68</v>
      </c>
      <c r="O846">
        <v>100.68</v>
      </c>
      <c r="P846">
        <v>100.68</v>
      </c>
      <c r="Q846">
        <v>0</v>
      </c>
      <c r="R846">
        <v>0</v>
      </c>
      <c r="S846">
        <v>1000</v>
      </c>
      <c r="T846">
        <v>0</v>
      </c>
      <c r="U846">
        <v>0</v>
      </c>
      <c r="V846">
        <v>0</v>
      </c>
      <c r="W846">
        <v>0</v>
      </c>
      <c r="X846">
        <v>500</v>
      </c>
      <c r="Y846" t="s">
        <v>79</v>
      </c>
      <c r="Z846" s="7">
        <v>44927</v>
      </c>
      <c r="AA846" s="7">
        <v>44985</v>
      </c>
      <c r="AB846" s="7">
        <v>45012</v>
      </c>
      <c r="AC846">
        <v>1000</v>
      </c>
      <c r="AD846">
        <v>0</v>
      </c>
      <c r="AE846">
        <v>899.32</v>
      </c>
      <c r="AF846">
        <v>0</v>
      </c>
      <c r="AG846">
        <v>0</v>
      </c>
      <c r="AH846">
        <v>0</v>
      </c>
      <c r="AI846" t="s">
        <v>83</v>
      </c>
    </row>
    <row r="847" spans="1:35" hidden="1" x14ac:dyDescent="0.25">
      <c r="A847">
        <v>9</v>
      </c>
      <c r="B847">
        <v>904</v>
      </c>
      <c r="C847">
        <v>8</v>
      </c>
      <c r="D847">
        <v>243</v>
      </c>
      <c r="E847">
        <v>11</v>
      </c>
      <c r="F847">
        <v>2107</v>
      </c>
      <c r="G847" t="s">
        <v>1208</v>
      </c>
      <c r="H847">
        <v>17500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2665.9</v>
      </c>
      <c r="O847">
        <v>412.8</v>
      </c>
      <c r="P847">
        <v>412.8</v>
      </c>
      <c r="Q847">
        <v>0</v>
      </c>
      <c r="R847">
        <v>0</v>
      </c>
      <c r="S847">
        <v>17500</v>
      </c>
      <c r="T847">
        <v>0</v>
      </c>
      <c r="U847">
        <v>0</v>
      </c>
      <c r="V847">
        <v>0</v>
      </c>
      <c r="W847">
        <v>0</v>
      </c>
      <c r="X847">
        <v>500</v>
      </c>
      <c r="Y847" t="s">
        <v>79</v>
      </c>
      <c r="Z847" s="7">
        <v>44927</v>
      </c>
      <c r="AA847" s="7">
        <v>44985</v>
      </c>
      <c r="AB847" s="7">
        <v>45012</v>
      </c>
      <c r="AC847">
        <v>17500</v>
      </c>
      <c r="AD847">
        <v>0</v>
      </c>
      <c r="AE847">
        <v>14834.1</v>
      </c>
      <c r="AF847">
        <v>2253.1</v>
      </c>
      <c r="AG847">
        <v>2253.1</v>
      </c>
      <c r="AH847">
        <v>0</v>
      </c>
      <c r="AI847" t="s">
        <v>83</v>
      </c>
    </row>
    <row r="848" spans="1:35" hidden="1" x14ac:dyDescent="0.25">
      <c r="A848">
        <v>9</v>
      </c>
      <c r="B848">
        <v>904</v>
      </c>
      <c r="C848">
        <v>8</v>
      </c>
      <c r="D848">
        <v>243</v>
      </c>
      <c r="E848">
        <v>11</v>
      </c>
      <c r="F848">
        <v>2107</v>
      </c>
      <c r="G848" t="s">
        <v>1209</v>
      </c>
      <c r="H848">
        <v>500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500</v>
      </c>
      <c r="Y848" t="s">
        <v>79</v>
      </c>
      <c r="Z848" s="7">
        <v>44927</v>
      </c>
      <c r="AA848" s="7">
        <v>44985</v>
      </c>
      <c r="AB848" s="7">
        <v>45012</v>
      </c>
      <c r="AC848">
        <v>500</v>
      </c>
      <c r="AD848">
        <v>0</v>
      </c>
      <c r="AE848">
        <v>500</v>
      </c>
      <c r="AF848">
        <v>0</v>
      </c>
      <c r="AG848">
        <v>0</v>
      </c>
      <c r="AH848">
        <v>0</v>
      </c>
      <c r="AI848" t="s">
        <v>83</v>
      </c>
    </row>
    <row r="849" spans="1:35" hidden="1" x14ac:dyDescent="0.25">
      <c r="A849">
        <v>9</v>
      </c>
      <c r="B849">
        <v>904</v>
      </c>
      <c r="C849">
        <v>8</v>
      </c>
      <c r="D849">
        <v>243</v>
      </c>
      <c r="E849">
        <v>11</v>
      </c>
      <c r="F849">
        <v>2107</v>
      </c>
      <c r="G849" t="s">
        <v>1210</v>
      </c>
      <c r="H849">
        <v>13000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10100</v>
      </c>
      <c r="O849">
        <v>611.88</v>
      </c>
      <c r="P849">
        <v>611.88</v>
      </c>
      <c r="Q849">
        <v>0</v>
      </c>
      <c r="R849">
        <v>0</v>
      </c>
      <c r="S849">
        <v>13000</v>
      </c>
      <c r="T849">
        <v>0</v>
      </c>
      <c r="U849">
        <v>0</v>
      </c>
      <c r="V849">
        <v>0</v>
      </c>
      <c r="W849">
        <v>0</v>
      </c>
      <c r="X849">
        <v>500</v>
      </c>
      <c r="Y849" t="s">
        <v>79</v>
      </c>
      <c r="Z849" s="7">
        <v>44927</v>
      </c>
      <c r="AA849" s="7">
        <v>44985</v>
      </c>
      <c r="AB849" s="7">
        <v>45012</v>
      </c>
      <c r="AC849">
        <v>13000</v>
      </c>
      <c r="AD849">
        <v>0</v>
      </c>
      <c r="AE849">
        <v>2900</v>
      </c>
      <c r="AF849">
        <v>9488.1200000000008</v>
      </c>
      <c r="AG849">
        <v>9488.1200000000008</v>
      </c>
      <c r="AH849">
        <v>0</v>
      </c>
      <c r="AI849" t="s">
        <v>83</v>
      </c>
    </row>
    <row r="850" spans="1:35" hidden="1" x14ac:dyDescent="0.25">
      <c r="A850">
        <v>9</v>
      </c>
      <c r="B850">
        <v>904</v>
      </c>
      <c r="C850">
        <v>8</v>
      </c>
      <c r="D850">
        <v>243</v>
      </c>
      <c r="E850">
        <v>11</v>
      </c>
      <c r="F850">
        <v>2107</v>
      </c>
      <c r="G850" t="s">
        <v>1211</v>
      </c>
      <c r="H850">
        <v>500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500</v>
      </c>
      <c r="Y850" t="s">
        <v>79</v>
      </c>
      <c r="Z850" s="7">
        <v>44927</v>
      </c>
      <c r="AA850" s="7">
        <v>44985</v>
      </c>
      <c r="AB850" s="7">
        <v>45012</v>
      </c>
      <c r="AC850">
        <v>500</v>
      </c>
      <c r="AD850">
        <v>0</v>
      </c>
      <c r="AE850">
        <v>500</v>
      </c>
      <c r="AF850">
        <v>0</v>
      </c>
      <c r="AG850">
        <v>0</v>
      </c>
      <c r="AH850">
        <v>0</v>
      </c>
      <c r="AI850" t="s">
        <v>83</v>
      </c>
    </row>
    <row r="851" spans="1:35" hidden="1" x14ac:dyDescent="0.25">
      <c r="A851">
        <v>9</v>
      </c>
      <c r="B851">
        <v>904</v>
      </c>
      <c r="C851">
        <v>8</v>
      </c>
      <c r="D851">
        <v>243</v>
      </c>
      <c r="E851">
        <v>11</v>
      </c>
      <c r="F851">
        <v>2107</v>
      </c>
      <c r="G851" t="s">
        <v>1212</v>
      </c>
      <c r="H851">
        <v>500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500</v>
      </c>
      <c r="Y851" t="s">
        <v>79</v>
      </c>
      <c r="Z851" s="7">
        <v>44927</v>
      </c>
      <c r="AA851" s="7">
        <v>44985</v>
      </c>
      <c r="AB851" s="7">
        <v>45012</v>
      </c>
      <c r="AC851">
        <v>500</v>
      </c>
      <c r="AD851">
        <v>0</v>
      </c>
      <c r="AE851">
        <v>500</v>
      </c>
      <c r="AF851">
        <v>0</v>
      </c>
      <c r="AG851">
        <v>0</v>
      </c>
      <c r="AH851">
        <v>0</v>
      </c>
      <c r="AI851" t="s">
        <v>83</v>
      </c>
    </row>
    <row r="852" spans="1:35" hidden="1" x14ac:dyDescent="0.25">
      <c r="A852">
        <v>9</v>
      </c>
      <c r="B852">
        <v>904</v>
      </c>
      <c r="C852">
        <v>8</v>
      </c>
      <c r="D852">
        <v>243</v>
      </c>
      <c r="E852">
        <v>11</v>
      </c>
      <c r="F852">
        <v>2107</v>
      </c>
      <c r="G852" t="s">
        <v>1213</v>
      </c>
      <c r="H852">
        <v>1000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500</v>
      </c>
      <c r="Y852" t="s">
        <v>79</v>
      </c>
      <c r="Z852" s="7">
        <v>44927</v>
      </c>
      <c r="AA852" s="7">
        <v>44985</v>
      </c>
      <c r="AB852" s="7">
        <v>45012</v>
      </c>
      <c r="AC852">
        <v>1000</v>
      </c>
      <c r="AD852">
        <v>0</v>
      </c>
      <c r="AE852">
        <v>1000</v>
      </c>
      <c r="AF852">
        <v>0</v>
      </c>
      <c r="AG852">
        <v>0</v>
      </c>
      <c r="AH852">
        <v>0</v>
      </c>
      <c r="AI852" t="s">
        <v>83</v>
      </c>
    </row>
    <row r="853" spans="1:35" hidden="1" x14ac:dyDescent="0.25">
      <c r="A853">
        <v>9</v>
      </c>
      <c r="B853">
        <v>904</v>
      </c>
      <c r="C853">
        <v>8</v>
      </c>
      <c r="D853">
        <v>243</v>
      </c>
      <c r="E853">
        <v>11</v>
      </c>
      <c r="F853">
        <v>2107</v>
      </c>
      <c r="G853" t="s">
        <v>1214</v>
      </c>
      <c r="H853">
        <v>500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500</v>
      </c>
      <c r="Y853" t="s">
        <v>79</v>
      </c>
      <c r="Z853" s="7">
        <v>44927</v>
      </c>
      <c r="AA853" s="7">
        <v>44985</v>
      </c>
      <c r="AB853" s="7">
        <v>45012</v>
      </c>
      <c r="AC853">
        <v>500</v>
      </c>
      <c r="AD853">
        <v>0</v>
      </c>
      <c r="AE853">
        <v>500</v>
      </c>
      <c r="AF853">
        <v>0</v>
      </c>
      <c r="AG853">
        <v>0</v>
      </c>
      <c r="AH853">
        <v>0</v>
      </c>
      <c r="AI853" t="s">
        <v>83</v>
      </c>
    </row>
    <row r="854" spans="1:35" hidden="1" x14ac:dyDescent="0.25">
      <c r="A854">
        <v>9</v>
      </c>
      <c r="B854">
        <v>904</v>
      </c>
      <c r="C854">
        <v>8</v>
      </c>
      <c r="D854">
        <v>243</v>
      </c>
      <c r="E854">
        <v>11</v>
      </c>
      <c r="F854">
        <v>2107</v>
      </c>
      <c r="G854" t="s">
        <v>1215</v>
      </c>
      <c r="H854">
        <v>500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500</v>
      </c>
      <c r="Y854" t="s">
        <v>79</v>
      </c>
      <c r="Z854" s="7">
        <v>44927</v>
      </c>
      <c r="AA854" s="7">
        <v>44985</v>
      </c>
      <c r="AB854" s="7">
        <v>45012</v>
      </c>
      <c r="AC854">
        <v>500</v>
      </c>
      <c r="AD854">
        <v>0</v>
      </c>
      <c r="AE854">
        <v>500</v>
      </c>
      <c r="AF854">
        <v>0</v>
      </c>
      <c r="AG854">
        <v>0</v>
      </c>
      <c r="AH854">
        <v>0</v>
      </c>
      <c r="AI854" t="s">
        <v>83</v>
      </c>
    </row>
    <row r="855" spans="1:35" hidden="1" x14ac:dyDescent="0.25">
      <c r="A855">
        <v>10</v>
      </c>
      <c r="B855">
        <v>1001</v>
      </c>
      <c r="C855">
        <v>4</v>
      </c>
      <c r="D855">
        <v>122</v>
      </c>
      <c r="E855">
        <v>1</v>
      </c>
      <c r="F855">
        <v>2050</v>
      </c>
      <c r="G855" t="s">
        <v>1223</v>
      </c>
      <c r="H855">
        <v>40000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11200.81</v>
      </c>
      <c r="O855">
        <v>11200.81</v>
      </c>
      <c r="P855">
        <v>11200.81</v>
      </c>
      <c r="Q855">
        <v>0</v>
      </c>
      <c r="R855">
        <v>0</v>
      </c>
      <c r="S855">
        <v>40000</v>
      </c>
      <c r="T855">
        <v>0</v>
      </c>
      <c r="U855">
        <v>0</v>
      </c>
      <c r="V855">
        <v>0</v>
      </c>
      <c r="W855">
        <v>0</v>
      </c>
      <c r="X855">
        <v>500</v>
      </c>
      <c r="Y855" t="s">
        <v>79</v>
      </c>
      <c r="Z855" s="7">
        <v>44927</v>
      </c>
      <c r="AA855" s="7">
        <v>44985</v>
      </c>
      <c r="AB855" s="7">
        <v>45012</v>
      </c>
      <c r="AC855">
        <v>40000</v>
      </c>
      <c r="AD855">
        <v>0</v>
      </c>
      <c r="AE855">
        <v>28799.19</v>
      </c>
      <c r="AF855">
        <v>0</v>
      </c>
      <c r="AG855">
        <v>0</v>
      </c>
      <c r="AH855">
        <v>0</v>
      </c>
      <c r="AI855" t="s">
        <v>83</v>
      </c>
    </row>
    <row r="856" spans="1:35" hidden="1" x14ac:dyDescent="0.25">
      <c r="A856">
        <v>10</v>
      </c>
      <c r="B856">
        <v>1001</v>
      </c>
      <c r="C856">
        <v>4</v>
      </c>
      <c r="D856">
        <v>122</v>
      </c>
      <c r="E856">
        <v>1</v>
      </c>
      <c r="F856">
        <v>2050</v>
      </c>
      <c r="G856" t="s">
        <v>1200</v>
      </c>
      <c r="H856">
        <v>1000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500</v>
      </c>
      <c r="Y856" t="s">
        <v>79</v>
      </c>
      <c r="Z856" s="7">
        <v>44927</v>
      </c>
      <c r="AA856" s="7">
        <v>44985</v>
      </c>
      <c r="AB856" s="7">
        <v>45012</v>
      </c>
      <c r="AC856">
        <v>1000</v>
      </c>
      <c r="AD856">
        <v>0</v>
      </c>
      <c r="AE856">
        <v>1000</v>
      </c>
      <c r="AF856">
        <v>0</v>
      </c>
      <c r="AG856">
        <v>0</v>
      </c>
      <c r="AH856">
        <v>0</v>
      </c>
      <c r="AI856" t="s">
        <v>83</v>
      </c>
    </row>
    <row r="857" spans="1:35" hidden="1" x14ac:dyDescent="0.25">
      <c r="A857">
        <v>10</v>
      </c>
      <c r="B857">
        <v>1001</v>
      </c>
      <c r="C857">
        <v>4</v>
      </c>
      <c r="D857">
        <v>122</v>
      </c>
      <c r="E857">
        <v>1</v>
      </c>
      <c r="F857">
        <v>2050</v>
      </c>
      <c r="G857" t="s">
        <v>1201</v>
      </c>
      <c r="H857">
        <v>496000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84959.02</v>
      </c>
      <c r="O857">
        <v>84959.02</v>
      </c>
      <c r="P857">
        <v>84959.02</v>
      </c>
      <c r="Q857">
        <v>0</v>
      </c>
      <c r="R857">
        <v>0</v>
      </c>
      <c r="S857">
        <v>496000</v>
      </c>
      <c r="T857">
        <v>0</v>
      </c>
      <c r="U857">
        <v>0</v>
      </c>
      <c r="V857">
        <v>0</v>
      </c>
      <c r="W857">
        <v>0</v>
      </c>
      <c r="X857">
        <v>500</v>
      </c>
      <c r="Y857" t="s">
        <v>79</v>
      </c>
      <c r="Z857" s="7">
        <v>44927</v>
      </c>
      <c r="AA857" s="7">
        <v>44985</v>
      </c>
      <c r="AB857" s="7">
        <v>45012</v>
      </c>
      <c r="AC857">
        <v>496000</v>
      </c>
      <c r="AD857">
        <v>0</v>
      </c>
      <c r="AE857">
        <v>411040.98</v>
      </c>
      <c r="AF857">
        <v>0</v>
      </c>
      <c r="AG857">
        <v>0</v>
      </c>
      <c r="AH857">
        <v>0</v>
      </c>
      <c r="AI857" t="s">
        <v>83</v>
      </c>
    </row>
    <row r="858" spans="1:35" hidden="1" x14ac:dyDescent="0.25">
      <c r="A858">
        <v>10</v>
      </c>
      <c r="B858">
        <v>1001</v>
      </c>
      <c r="C858">
        <v>4</v>
      </c>
      <c r="D858">
        <v>122</v>
      </c>
      <c r="E858">
        <v>1</v>
      </c>
      <c r="F858">
        <v>2050</v>
      </c>
      <c r="G858" t="s">
        <v>1202</v>
      </c>
      <c r="H858">
        <v>8000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3664.19</v>
      </c>
      <c r="O858">
        <v>3664.19</v>
      </c>
      <c r="P858">
        <v>1720.04</v>
      </c>
      <c r="Q858">
        <v>0</v>
      </c>
      <c r="R858">
        <v>0</v>
      </c>
      <c r="S858">
        <v>8000</v>
      </c>
      <c r="T858">
        <v>0</v>
      </c>
      <c r="U858">
        <v>0</v>
      </c>
      <c r="V858">
        <v>0</v>
      </c>
      <c r="W858">
        <v>0</v>
      </c>
      <c r="X858">
        <v>500</v>
      </c>
      <c r="Y858" t="s">
        <v>79</v>
      </c>
      <c r="Z858" s="7">
        <v>44927</v>
      </c>
      <c r="AA858" s="7">
        <v>44985</v>
      </c>
      <c r="AB858" s="7">
        <v>45012</v>
      </c>
      <c r="AC858">
        <v>8000</v>
      </c>
      <c r="AD858">
        <v>0</v>
      </c>
      <c r="AE858">
        <v>4335.8100000000004</v>
      </c>
      <c r="AF858">
        <v>0</v>
      </c>
      <c r="AG858">
        <v>1944.15</v>
      </c>
      <c r="AH858">
        <v>1944.15</v>
      </c>
      <c r="AI858" t="s">
        <v>83</v>
      </c>
    </row>
    <row r="859" spans="1:35" hidden="1" x14ac:dyDescent="0.25">
      <c r="A859">
        <v>10</v>
      </c>
      <c r="B859">
        <v>1001</v>
      </c>
      <c r="C859">
        <v>4</v>
      </c>
      <c r="D859">
        <v>122</v>
      </c>
      <c r="E859">
        <v>1</v>
      </c>
      <c r="F859">
        <v>2050</v>
      </c>
      <c r="G859" t="s">
        <v>1203</v>
      </c>
      <c r="H859">
        <v>12000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3022.7</v>
      </c>
      <c r="O859">
        <v>3022.7</v>
      </c>
      <c r="P859">
        <v>3022.7</v>
      </c>
      <c r="Q859">
        <v>0</v>
      </c>
      <c r="R859">
        <v>0</v>
      </c>
      <c r="S859">
        <v>12000</v>
      </c>
      <c r="T859">
        <v>0</v>
      </c>
      <c r="U859">
        <v>0</v>
      </c>
      <c r="V859">
        <v>0</v>
      </c>
      <c r="W859">
        <v>0</v>
      </c>
      <c r="X859">
        <v>500</v>
      </c>
      <c r="Y859" t="s">
        <v>79</v>
      </c>
      <c r="Z859" s="7">
        <v>44927</v>
      </c>
      <c r="AA859" s="7">
        <v>44985</v>
      </c>
      <c r="AB859" s="7">
        <v>45012</v>
      </c>
      <c r="AC859">
        <v>12000</v>
      </c>
      <c r="AD859">
        <v>0</v>
      </c>
      <c r="AE859">
        <v>8977.2999999999993</v>
      </c>
      <c r="AF859">
        <v>0</v>
      </c>
      <c r="AG859">
        <v>0</v>
      </c>
      <c r="AH859">
        <v>0</v>
      </c>
      <c r="AI859" t="s">
        <v>83</v>
      </c>
    </row>
    <row r="860" spans="1:35" hidden="1" x14ac:dyDescent="0.25">
      <c r="A860">
        <v>10</v>
      </c>
      <c r="B860">
        <v>1001</v>
      </c>
      <c r="C860">
        <v>4</v>
      </c>
      <c r="D860">
        <v>122</v>
      </c>
      <c r="E860">
        <v>1</v>
      </c>
      <c r="F860">
        <v>2050</v>
      </c>
      <c r="G860" t="s">
        <v>1204</v>
      </c>
      <c r="H860">
        <v>1000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500</v>
      </c>
      <c r="Y860" t="s">
        <v>79</v>
      </c>
      <c r="Z860" s="7">
        <v>44927</v>
      </c>
      <c r="AA860" s="7">
        <v>44985</v>
      </c>
      <c r="AB860" s="7">
        <v>45012</v>
      </c>
      <c r="AC860">
        <v>1000</v>
      </c>
      <c r="AD860">
        <v>0</v>
      </c>
      <c r="AE860">
        <v>1000</v>
      </c>
      <c r="AF860">
        <v>0</v>
      </c>
      <c r="AG860">
        <v>0</v>
      </c>
      <c r="AH860">
        <v>0</v>
      </c>
      <c r="AI860" t="s">
        <v>83</v>
      </c>
    </row>
    <row r="861" spans="1:35" hidden="1" x14ac:dyDescent="0.25">
      <c r="A861">
        <v>10</v>
      </c>
      <c r="B861">
        <v>1001</v>
      </c>
      <c r="C861">
        <v>4</v>
      </c>
      <c r="D861">
        <v>122</v>
      </c>
      <c r="E861">
        <v>1</v>
      </c>
      <c r="F861">
        <v>2050</v>
      </c>
      <c r="G861" t="s">
        <v>1205</v>
      </c>
      <c r="H861">
        <v>143000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27852.2</v>
      </c>
      <c r="O861">
        <v>27852.2</v>
      </c>
      <c r="P861">
        <v>13888.83</v>
      </c>
      <c r="Q861">
        <v>0</v>
      </c>
      <c r="R861">
        <v>0</v>
      </c>
      <c r="S861">
        <v>143000</v>
      </c>
      <c r="T861">
        <v>0</v>
      </c>
      <c r="U861">
        <v>0</v>
      </c>
      <c r="V861">
        <v>0</v>
      </c>
      <c r="W861">
        <v>0</v>
      </c>
      <c r="X861">
        <v>500</v>
      </c>
      <c r="Y861" t="s">
        <v>79</v>
      </c>
      <c r="Z861" s="7">
        <v>44927</v>
      </c>
      <c r="AA861" s="7">
        <v>44985</v>
      </c>
      <c r="AB861" s="7">
        <v>45012</v>
      </c>
      <c r="AC861">
        <v>143000</v>
      </c>
      <c r="AD861">
        <v>0</v>
      </c>
      <c r="AE861">
        <v>115147.8</v>
      </c>
      <c r="AF861">
        <v>0</v>
      </c>
      <c r="AG861">
        <v>13963.37</v>
      </c>
      <c r="AH861">
        <v>13963.37</v>
      </c>
      <c r="AI861" t="s">
        <v>83</v>
      </c>
    </row>
    <row r="862" spans="1:35" hidden="1" x14ac:dyDescent="0.25">
      <c r="A862">
        <v>10</v>
      </c>
      <c r="B862">
        <v>1001</v>
      </c>
      <c r="C862">
        <v>4</v>
      </c>
      <c r="D862">
        <v>122</v>
      </c>
      <c r="E862">
        <v>1</v>
      </c>
      <c r="F862">
        <v>2050</v>
      </c>
      <c r="G862" t="s">
        <v>1206</v>
      </c>
      <c r="H862">
        <v>20000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500</v>
      </c>
      <c r="Y862" t="s">
        <v>79</v>
      </c>
      <c r="Z862" s="7">
        <v>44927</v>
      </c>
      <c r="AA862" s="7">
        <v>44985</v>
      </c>
      <c r="AB862" s="7">
        <v>45012</v>
      </c>
      <c r="AC862">
        <v>20000</v>
      </c>
      <c r="AD862">
        <v>0</v>
      </c>
      <c r="AE862">
        <v>20000</v>
      </c>
      <c r="AF862">
        <v>0</v>
      </c>
      <c r="AG862">
        <v>0</v>
      </c>
      <c r="AH862">
        <v>0</v>
      </c>
      <c r="AI862" t="s">
        <v>83</v>
      </c>
    </row>
    <row r="863" spans="1:35" hidden="1" x14ac:dyDescent="0.25">
      <c r="A863">
        <v>10</v>
      </c>
      <c r="B863">
        <v>1001</v>
      </c>
      <c r="C863">
        <v>4</v>
      </c>
      <c r="D863">
        <v>122</v>
      </c>
      <c r="E863">
        <v>1</v>
      </c>
      <c r="F863">
        <v>2050</v>
      </c>
      <c r="G863" t="s">
        <v>1207</v>
      </c>
      <c r="H863">
        <v>6500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201.34</v>
      </c>
      <c r="O863">
        <v>201.34</v>
      </c>
      <c r="P863">
        <v>201.34</v>
      </c>
      <c r="Q863">
        <v>0</v>
      </c>
      <c r="R863">
        <v>0</v>
      </c>
      <c r="S863">
        <v>6500</v>
      </c>
      <c r="T863">
        <v>0</v>
      </c>
      <c r="U863">
        <v>0</v>
      </c>
      <c r="V863">
        <v>0</v>
      </c>
      <c r="W863">
        <v>0</v>
      </c>
      <c r="X863">
        <v>500</v>
      </c>
      <c r="Y863" t="s">
        <v>79</v>
      </c>
      <c r="Z863" s="7">
        <v>44927</v>
      </c>
      <c r="AA863" s="7">
        <v>44985</v>
      </c>
      <c r="AB863" s="7">
        <v>45012</v>
      </c>
      <c r="AC863">
        <v>6500</v>
      </c>
      <c r="AD863">
        <v>0</v>
      </c>
      <c r="AE863">
        <v>6298.66</v>
      </c>
      <c r="AF863">
        <v>0</v>
      </c>
      <c r="AG863">
        <v>0</v>
      </c>
      <c r="AH863">
        <v>0</v>
      </c>
      <c r="AI863" t="s">
        <v>83</v>
      </c>
    </row>
    <row r="864" spans="1:35" hidden="1" x14ac:dyDescent="0.25">
      <c r="A864">
        <v>10</v>
      </c>
      <c r="B864">
        <v>1001</v>
      </c>
      <c r="C864">
        <v>4</v>
      </c>
      <c r="D864">
        <v>122</v>
      </c>
      <c r="E864">
        <v>1</v>
      </c>
      <c r="F864">
        <v>2050</v>
      </c>
      <c r="G864" t="s">
        <v>1208</v>
      </c>
      <c r="H864">
        <v>19000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4709.3500000000004</v>
      </c>
      <c r="O864">
        <v>3389.46</v>
      </c>
      <c r="P864">
        <v>3241.61</v>
      </c>
      <c r="Q864">
        <v>0</v>
      </c>
      <c r="R864">
        <v>0</v>
      </c>
      <c r="S864">
        <v>19000</v>
      </c>
      <c r="T864">
        <v>0</v>
      </c>
      <c r="U864">
        <v>0</v>
      </c>
      <c r="V864">
        <v>0</v>
      </c>
      <c r="W864">
        <v>0</v>
      </c>
      <c r="X864">
        <v>500</v>
      </c>
      <c r="Y864" t="s">
        <v>79</v>
      </c>
      <c r="Z864" s="7">
        <v>44927</v>
      </c>
      <c r="AA864" s="7">
        <v>44985</v>
      </c>
      <c r="AB864" s="7">
        <v>45012</v>
      </c>
      <c r="AC864">
        <v>19000</v>
      </c>
      <c r="AD864">
        <v>0</v>
      </c>
      <c r="AE864">
        <v>14290.65</v>
      </c>
      <c r="AF864">
        <v>1319.89</v>
      </c>
      <c r="AG864">
        <v>1467.74</v>
      </c>
      <c r="AH864">
        <v>147.85</v>
      </c>
      <c r="AI864" t="s">
        <v>83</v>
      </c>
    </row>
    <row r="865" spans="1:35" hidden="1" x14ac:dyDescent="0.25">
      <c r="A865">
        <v>10</v>
      </c>
      <c r="B865">
        <v>1001</v>
      </c>
      <c r="C865">
        <v>4</v>
      </c>
      <c r="D865">
        <v>122</v>
      </c>
      <c r="E865">
        <v>1</v>
      </c>
      <c r="F865">
        <v>2050</v>
      </c>
      <c r="G865" t="s">
        <v>1209</v>
      </c>
      <c r="H865">
        <v>500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500</v>
      </c>
      <c r="Y865" t="s">
        <v>79</v>
      </c>
      <c r="Z865" s="7">
        <v>44927</v>
      </c>
      <c r="AA865" s="7">
        <v>44985</v>
      </c>
      <c r="AB865" s="7">
        <v>45012</v>
      </c>
      <c r="AC865">
        <v>500</v>
      </c>
      <c r="AD865">
        <v>0</v>
      </c>
      <c r="AE865">
        <v>500</v>
      </c>
      <c r="AF865">
        <v>0</v>
      </c>
      <c r="AG865">
        <v>0</v>
      </c>
      <c r="AH865">
        <v>0</v>
      </c>
      <c r="AI865" t="s">
        <v>83</v>
      </c>
    </row>
    <row r="866" spans="1:35" hidden="1" x14ac:dyDescent="0.25">
      <c r="A866">
        <v>10</v>
      </c>
      <c r="B866">
        <v>1001</v>
      </c>
      <c r="C866">
        <v>4</v>
      </c>
      <c r="D866">
        <v>122</v>
      </c>
      <c r="E866">
        <v>1</v>
      </c>
      <c r="F866">
        <v>2050</v>
      </c>
      <c r="G866" t="s">
        <v>1210</v>
      </c>
      <c r="H866">
        <v>9000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8896.5499999999993</v>
      </c>
      <c r="O866">
        <v>1526</v>
      </c>
      <c r="P866">
        <v>1526</v>
      </c>
      <c r="Q866">
        <v>0</v>
      </c>
      <c r="R866">
        <v>0</v>
      </c>
      <c r="S866">
        <v>9000</v>
      </c>
      <c r="T866">
        <v>0</v>
      </c>
      <c r="U866">
        <v>0</v>
      </c>
      <c r="V866">
        <v>0</v>
      </c>
      <c r="W866">
        <v>0</v>
      </c>
      <c r="X866">
        <v>500</v>
      </c>
      <c r="Y866" t="s">
        <v>79</v>
      </c>
      <c r="Z866" s="7">
        <v>44927</v>
      </c>
      <c r="AA866" s="7">
        <v>44985</v>
      </c>
      <c r="AB866" s="7">
        <v>45012</v>
      </c>
      <c r="AC866">
        <v>9000</v>
      </c>
      <c r="AD866">
        <v>0</v>
      </c>
      <c r="AE866">
        <v>103.45</v>
      </c>
      <c r="AF866">
        <v>7370.55</v>
      </c>
      <c r="AG866">
        <v>7370.55</v>
      </c>
      <c r="AH866">
        <v>0</v>
      </c>
      <c r="AI866" t="s">
        <v>83</v>
      </c>
    </row>
    <row r="867" spans="1:35" hidden="1" x14ac:dyDescent="0.25">
      <c r="A867">
        <v>10</v>
      </c>
      <c r="B867">
        <v>1001</v>
      </c>
      <c r="C867">
        <v>4</v>
      </c>
      <c r="D867">
        <v>122</v>
      </c>
      <c r="E867">
        <v>1</v>
      </c>
      <c r="F867">
        <v>2050</v>
      </c>
      <c r="G867" t="s">
        <v>1211</v>
      </c>
      <c r="H867">
        <v>500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500</v>
      </c>
      <c r="Y867" t="s">
        <v>79</v>
      </c>
      <c r="Z867" s="7">
        <v>44927</v>
      </c>
      <c r="AA867" s="7">
        <v>44985</v>
      </c>
      <c r="AB867" s="7">
        <v>45012</v>
      </c>
      <c r="AC867">
        <v>500</v>
      </c>
      <c r="AD867">
        <v>0</v>
      </c>
      <c r="AE867">
        <v>500</v>
      </c>
      <c r="AF867">
        <v>0</v>
      </c>
      <c r="AG867">
        <v>0</v>
      </c>
      <c r="AH867">
        <v>0</v>
      </c>
      <c r="AI867" t="s">
        <v>83</v>
      </c>
    </row>
    <row r="868" spans="1:35" hidden="1" x14ac:dyDescent="0.25">
      <c r="A868">
        <v>10</v>
      </c>
      <c r="B868">
        <v>1001</v>
      </c>
      <c r="C868">
        <v>4</v>
      </c>
      <c r="D868">
        <v>122</v>
      </c>
      <c r="E868">
        <v>1</v>
      </c>
      <c r="F868">
        <v>2050</v>
      </c>
      <c r="G868" t="s">
        <v>1212</v>
      </c>
      <c r="H868">
        <v>43000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9678.65</v>
      </c>
      <c r="O868">
        <v>9678.65</v>
      </c>
      <c r="P868">
        <v>4987.49</v>
      </c>
      <c r="Q868">
        <v>0</v>
      </c>
      <c r="R868">
        <v>0</v>
      </c>
      <c r="S868">
        <v>43000</v>
      </c>
      <c r="T868">
        <v>0</v>
      </c>
      <c r="U868">
        <v>0</v>
      </c>
      <c r="V868">
        <v>0</v>
      </c>
      <c r="W868">
        <v>0</v>
      </c>
      <c r="X868">
        <v>500</v>
      </c>
      <c r="Y868" t="s">
        <v>79</v>
      </c>
      <c r="Z868" s="7">
        <v>44927</v>
      </c>
      <c r="AA868" s="7">
        <v>44985</v>
      </c>
      <c r="AB868" s="7">
        <v>45012</v>
      </c>
      <c r="AC868">
        <v>43000</v>
      </c>
      <c r="AD868">
        <v>0</v>
      </c>
      <c r="AE868">
        <v>33321.35</v>
      </c>
      <c r="AF868">
        <v>0</v>
      </c>
      <c r="AG868">
        <v>4691.16</v>
      </c>
      <c r="AH868">
        <v>4691.16</v>
      </c>
      <c r="AI868" t="s">
        <v>83</v>
      </c>
    </row>
    <row r="869" spans="1:35" hidden="1" x14ac:dyDescent="0.25">
      <c r="A869">
        <v>10</v>
      </c>
      <c r="B869">
        <v>1001</v>
      </c>
      <c r="C869">
        <v>4</v>
      </c>
      <c r="D869">
        <v>122</v>
      </c>
      <c r="E869">
        <v>1</v>
      </c>
      <c r="F869">
        <v>2050</v>
      </c>
      <c r="G869" t="s">
        <v>1213</v>
      </c>
      <c r="H869">
        <v>4200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1006.7</v>
      </c>
      <c r="O869">
        <v>1006.7</v>
      </c>
      <c r="P869">
        <v>1006.7</v>
      </c>
      <c r="Q869">
        <v>0</v>
      </c>
      <c r="R869">
        <v>0</v>
      </c>
      <c r="S869">
        <v>4200</v>
      </c>
      <c r="T869">
        <v>0</v>
      </c>
      <c r="U869">
        <v>0</v>
      </c>
      <c r="V869">
        <v>0</v>
      </c>
      <c r="W869">
        <v>0</v>
      </c>
      <c r="X869">
        <v>500</v>
      </c>
      <c r="Y869" t="s">
        <v>79</v>
      </c>
      <c r="Z869" s="7">
        <v>44927</v>
      </c>
      <c r="AA869" s="7">
        <v>44985</v>
      </c>
      <c r="AB869" s="7">
        <v>45012</v>
      </c>
      <c r="AC869">
        <v>4200</v>
      </c>
      <c r="AD869">
        <v>0</v>
      </c>
      <c r="AE869">
        <v>3193.3</v>
      </c>
      <c r="AF869">
        <v>0</v>
      </c>
      <c r="AG869">
        <v>0</v>
      </c>
      <c r="AH869">
        <v>0</v>
      </c>
      <c r="AI869" t="s">
        <v>83</v>
      </c>
    </row>
    <row r="870" spans="1:35" hidden="1" x14ac:dyDescent="0.25">
      <c r="A870">
        <v>10</v>
      </c>
      <c r="B870">
        <v>1001</v>
      </c>
      <c r="C870">
        <v>4</v>
      </c>
      <c r="D870">
        <v>122</v>
      </c>
      <c r="E870">
        <v>1</v>
      </c>
      <c r="F870">
        <v>2050</v>
      </c>
      <c r="G870" t="s">
        <v>1214</v>
      </c>
      <c r="H870">
        <v>500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500</v>
      </c>
      <c r="Y870" t="s">
        <v>79</v>
      </c>
      <c r="Z870" s="7">
        <v>44927</v>
      </c>
      <c r="AA870" s="7">
        <v>44985</v>
      </c>
      <c r="AB870" s="7">
        <v>45012</v>
      </c>
      <c r="AC870">
        <v>500</v>
      </c>
      <c r="AD870">
        <v>0</v>
      </c>
      <c r="AE870">
        <v>500</v>
      </c>
      <c r="AF870">
        <v>0</v>
      </c>
      <c r="AG870">
        <v>0</v>
      </c>
      <c r="AH870">
        <v>0</v>
      </c>
      <c r="AI870" t="s">
        <v>83</v>
      </c>
    </row>
    <row r="871" spans="1:35" hidden="1" x14ac:dyDescent="0.25">
      <c r="A871">
        <v>10</v>
      </c>
      <c r="B871">
        <v>1001</v>
      </c>
      <c r="C871">
        <v>4</v>
      </c>
      <c r="D871">
        <v>122</v>
      </c>
      <c r="E871">
        <v>1</v>
      </c>
      <c r="F871">
        <v>2050</v>
      </c>
      <c r="G871" t="s">
        <v>1215</v>
      </c>
      <c r="H871">
        <v>1000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500</v>
      </c>
      <c r="Y871" t="s">
        <v>79</v>
      </c>
      <c r="Z871" s="7">
        <v>44927</v>
      </c>
      <c r="AA871" s="7">
        <v>44985</v>
      </c>
      <c r="AB871" s="7">
        <v>45012</v>
      </c>
      <c r="AC871">
        <v>1000</v>
      </c>
      <c r="AD871">
        <v>0</v>
      </c>
      <c r="AE871">
        <v>1000</v>
      </c>
      <c r="AF871">
        <v>0</v>
      </c>
      <c r="AG871">
        <v>0</v>
      </c>
      <c r="AH871">
        <v>0</v>
      </c>
      <c r="AI871" t="s">
        <v>83</v>
      </c>
    </row>
    <row r="872" spans="1:35" hidden="1" x14ac:dyDescent="0.25">
      <c r="A872">
        <v>10</v>
      </c>
      <c r="B872">
        <v>1002</v>
      </c>
      <c r="C872">
        <v>20</v>
      </c>
      <c r="D872">
        <v>607</v>
      </c>
      <c r="E872">
        <v>4</v>
      </c>
      <c r="F872">
        <v>1063</v>
      </c>
      <c r="G872" t="s">
        <v>1210</v>
      </c>
      <c r="H872">
        <v>0</v>
      </c>
      <c r="I872">
        <v>0</v>
      </c>
      <c r="J872">
        <v>0</v>
      </c>
      <c r="K872">
        <v>97824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701</v>
      </c>
      <c r="Y872" t="s">
        <v>79</v>
      </c>
      <c r="Z872" s="7">
        <v>44927</v>
      </c>
      <c r="AA872" s="7">
        <v>44985</v>
      </c>
      <c r="AB872" s="7">
        <v>45012</v>
      </c>
      <c r="AC872">
        <v>97824</v>
      </c>
      <c r="AD872">
        <v>97824</v>
      </c>
      <c r="AE872">
        <v>97824</v>
      </c>
      <c r="AF872">
        <v>0</v>
      </c>
      <c r="AG872">
        <v>0</v>
      </c>
      <c r="AH872">
        <v>0</v>
      </c>
      <c r="AI872" t="s">
        <v>83</v>
      </c>
    </row>
    <row r="873" spans="1:35" hidden="1" x14ac:dyDescent="0.25">
      <c r="A873">
        <v>10</v>
      </c>
      <c r="B873">
        <v>1002</v>
      </c>
      <c r="C873">
        <v>20</v>
      </c>
      <c r="D873">
        <v>608</v>
      </c>
      <c r="E873">
        <v>4</v>
      </c>
      <c r="F873">
        <v>1020</v>
      </c>
      <c r="G873" t="s">
        <v>1215</v>
      </c>
      <c r="H873">
        <v>50000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500</v>
      </c>
      <c r="Y873" t="s">
        <v>79</v>
      </c>
      <c r="Z873" s="7">
        <v>44927</v>
      </c>
      <c r="AA873" s="7">
        <v>44985</v>
      </c>
      <c r="AB873" s="7">
        <v>45012</v>
      </c>
      <c r="AC873">
        <v>50000</v>
      </c>
      <c r="AD873">
        <v>0</v>
      </c>
      <c r="AE873">
        <v>50000</v>
      </c>
      <c r="AF873">
        <v>0</v>
      </c>
      <c r="AG873">
        <v>0</v>
      </c>
      <c r="AH873">
        <v>0</v>
      </c>
      <c r="AI873" t="s">
        <v>83</v>
      </c>
    </row>
    <row r="874" spans="1:35" hidden="1" x14ac:dyDescent="0.25">
      <c r="A874">
        <v>10</v>
      </c>
      <c r="B874">
        <v>1002</v>
      </c>
      <c r="C874">
        <v>20</v>
      </c>
      <c r="D874">
        <v>608</v>
      </c>
      <c r="E874">
        <v>4</v>
      </c>
      <c r="F874">
        <v>1020</v>
      </c>
      <c r="G874" t="s">
        <v>1215</v>
      </c>
      <c r="H874">
        <v>0</v>
      </c>
      <c r="I874">
        <v>0</v>
      </c>
      <c r="J874">
        <v>6635.17</v>
      </c>
      <c r="K874">
        <v>0</v>
      </c>
      <c r="L874">
        <v>0</v>
      </c>
      <c r="M874">
        <v>0</v>
      </c>
      <c r="N874">
        <v>6635.17</v>
      </c>
      <c r="O874">
        <v>6635.17</v>
      </c>
      <c r="P874">
        <v>6635.17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700</v>
      </c>
      <c r="Y874" t="s">
        <v>79</v>
      </c>
      <c r="Z874" s="7">
        <v>44927</v>
      </c>
      <c r="AA874" s="7">
        <v>44985</v>
      </c>
      <c r="AB874" s="7">
        <v>45012</v>
      </c>
      <c r="AC874">
        <v>6635.17</v>
      </c>
      <c r="AD874">
        <v>6635.17</v>
      </c>
      <c r="AE874">
        <v>0</v>
      </c>
      <c r="AF874">
        <v>0</v>
      </c>
      <c r="AG874">
        <v>0</v>
      </c>
      <c r="AH874">
        <v>0</v>
      </c>
      <c r="AI874" t="s">
        <v>83</v>
      </c>
    </row>
    <row r="875" spans="1:35" hidden="1" x14ac:dyDescent="0.25">
      <c r="A875">
        <v>10</v>
      </c>
      <c r="B875">
        <v>1002</v>
      </c>
      <c r="C875">
        <v>20</v>
      </c>
      <c r="D875">
        <v>608</v>
      </c>
      <c r="E875">
        <v>4</v>
      </c>
      <c r="F875">
        <v>1116</v>
      </c>
      <c r="G875" t="s">
        <v>1215</v>
      </c>
      <c r="H875">
        <v>23333.33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500</v>
      </c>
      <c r="Y875" t="s">
        <v>79</v>
      </c>
      <c r="Z875" s="7">
        <v>44927</v>
      </c>
      <c r="AA875" s="7">
        <v>44985</v>
      </c>
      <c r="AB875" s="7">
        <v>45012</v>
      </c>
      <c r="AC875">
        <v>23333.33</v>
      </c>
      <c r="AD875">
        <v>0</v>
      </c>
      <c r="AE875">
        <v>23333.33</v>
      </c>
      <c r="AF875">
        <v>0</v>
      </c>
      <c r="AG875">
        <v>0</v>
      </c>
      <c r="AH875">
        <v>0</v>
      </c>
      <c r="AI875" t="s">
        <v>83</v>
      </c>
    </row>
    <row r="876" spans="1:35" hidden="1" x14ac:dyDescent="0.25">
      <c r="A876">
        <v>10</v>
      </c>
      <c r="B876">
        <v>1002</v>
      </c>
      <c r="C876">
        <v>20</v>
      </c>
      <c r="D876">
        <v>608</v>
      </c>
      <c r="E876">
        <v>4</v>
      </c>
      <c r="F876">
        <v>2051</v>
      </c>
      <c r="G876" t="s">
        <v>1208</v>
      </c>
      <c r="H876">
        <v>500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500</v>
      </c>
      <c r="Y876" t="s">
        <v>79</v>
      </c>
      <c r="Z876" s="7">
        <v>44927</v>
      </c>
      <c r="AA876" s="7">
        <v>44985</v>
      </c>
      <c r="AB876" s="7">
        <v>45012</v>
      </c>
      <c r="AC876">
        <v>500</v>
      </c>
      <c r="AD876">
        <v>0</v>
      </c>
      <c r="AE876">
        <v>500</v>
      </c>
      <c r="AF876">
        <v>0</v>
      </c>
      <c r="AG876">
        <v>0</v>
      </c>
      <c r="AH876">
        <v>0</v>
      </c>
      <c r="AI876" t="s">
        <v>83</v>
      </c>
    </row>
    <row r="877" spans="1:35" hidden="1" x14ac:dyDescent="0.25">
      <c r="A877">
        <v>10</v>
      </c>
      <c r="B877">
        <v>1002</v>
      </c>
      <c r="C877">
        <v>20</v>
      </c>
      <c r="D877">
        <v>608</v>
      </c>
      <c r="E877">
        <v>4</v>
      </c>
      <c r="F877">
        <v>2051</v>
      </c>
      <c r="G877" t="s">
        <v>1221</v>
      </c>
      <c r="H877">
        <v>500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500</v>
      </c>
      <c r="Y877" t="s">
        <v>79</v>
      </c>
      <c r="Z877" s="7">
        <v>44927</v>
      </c>
      <c r="AA877" s="7">
        <v>44985</v>
      </c>
      <c r="AB877" s="7">
        <v>45012</v>
      </c>
      <c r="AC877">
        <v>500</v>
      </c>
      <c r="AD877">
        <v>0</v>
      </c>
      <c r="AE877">
        <v>500</v>
      </c>
      <c r="AF877">
        <v>0</v>
      </c>
      <c r="AG877">
        <v>0</v>
      </c>
      <c r="AH877">
        <v>0</v>
      </c>
      <c r="AI877" t="s">
        <v>83</v>
      </c>
    </row>
    <row r="878" spans="1:35" hidden="1" x14ac:dyDescent="0.25">
      <c r="A878">
        <v>10</v>
      </c>
      <c r="B878">
        <v>1002</v>
      </c>
      <c r="C878">
        <v>20</v>
      </c>
      <c r="D878">
        <v>608</v>
      </c>
      <c r="E878">
        <v>4</v>
      </c>
      <c r="F878">
        <v>2051</v>
      </c>
      <c r="G878" t="s">
        <v>1210</v>
      </c>
      <c r="H878">
        <v>5000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500</v>
      </c>
      <c r="Y878" t="s">
        <v>79</v>
      </c>
      <c r="Z878" s="7">
        <v>44927</v>
      </c>
      <c r="AA878" s="7">
        <v>44985</v>
      </c>
      <c r="AB878" s="7">
        <v>45012</v>
      </c>
      <c r="AC878">
        <v>5000</v>
      </c>
      <c r="AD878">
        <v>0</v>
      </c>
      <c r="AE878">
        <v>5000</v>
      </c>
      <c r="AF878">
        <v>0</v>
      </c>
      <c r="AG878">
        <v>0</v>
      </c>
      <c r="AH878">
        <v>0</v>
      </c>
      <c r="AI878" t="s">
        <v>83</v>
      </c>
    </row>
    <row r="879" spans="1:35" hidden="1" x14ac:dyDescent="0.25">
      <c r="A879">
        <v>10</v>
      </c>
      <c r="B879">
        <v>1002</v>
      </c>
      <c r="C879">
        <v>20</v>
      </c>
      <c r="D879">
        <v>608</v>
      </c>
      <c r="E879">
        <v>4</v>
      </c>
      <c r="F879">
        <v>2052</v>
      </c>
      <c r="G879" t="s">
        <v>1208</v>
      </c>
      <c r="H879">
        <v>52000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500</v>
      </c>
      <c r="Y879" t="s">
        <v>79</v>
      </c>
      <c r="Z879" s="7">
        <v>44927</v>
      </c>
      <c r="AA879" s="7">
        <v>44985</v>
      </c>
      <c r="AB879" s="7">
        <v>45012</v>
      </c>
      <c r="AC879">
        <v>52000</v>
      </c>
      <c r="AD879">
        <v>0</v>
      </c>
      <c r="AE879">
        <v>52000</v>
      </c>
      <c r="AF879">
        <v>0</v>
      </c>
      <c r="AG879">
        <v>0</v>
      </c>
      <c r="AH879">
        <v>0</v>
      </c>
      <c r="AI879" t="s">
        <v>83</v>
      </c>
    </row>
    <row r="880" spans="1:35" hidden="1" x14ac:dyDescent="0.25">
      <c r="A880">
        <v>10</v>
      </c>
      <c r="B880">
        <v>1002</v>
      </c>
      <c r="C880">
        <v>20</v>
      </c>
      <c r="D880">
        <v>608</v>
      </c>
      <c r="E880">
        <v>4</v>
      </c>
      <c r="F880">
        <v>2052</v>
      </c>
      <c r="G880" t="s">
        <v>1210</v>
      </c>
      <c r="H880">
        <v>100000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56311.05</v>
      </c>
      <c r="O880">
        <v>9083.35</v>
      </c>
      <c r="P880">
        <v>9083.35</v>
      </c>
      <c r="Q880">
        <v>0</v>
      </c>
      <c r="R880">
        <v>0</v>
      </c>
      <c r="S880">
        <v>100000</v>
      </c>
      <c r="T880">
        <v>0</v>
      </c>
      <c r="U880">
        <v>0</v>
      </c>
      <c r="V880">
        <v>0</v>
      </c>
      <c r="W880">
        <v>0</v>
      </c>
      <c r="X880">
        <v>500</v>
      </c>
      <c r="Y880" t="s">
        <v>79</v>
      </c>
      <c r="Z880" s="7">
        <v>44927</v>
      </c>
      <c r="AA880" s="7">
        <v>44985</v>
      </c>
      <c r="AB880" s="7">
        <v>45012</v>
      </c>
      <c r="AC880">
        <v>100000</v>
      </c>
      <c r="AD880">
        <v>0</v>
      </c>
      <c r="AE880">
        <v>43688.95</v>
      </c>
      <c r="AF880">
        <v>47227.7</v>
      </c>
      <c r="AG880">
        <v>47227.7</v>
      </c>
      <c r="AH880">
        <v>0</v>
      </c>
      <c r="AI880" t="s">
        <v>83</v>
      </c>
    </row>
    <row r="881" spans="1:35" hidden="1" x14ac:dyDescent="0.25">
      <c r="A881">
        <v>10</v>
      </c>
      <c r="B881">
        <v>1002</v>
      </c>
      <c r="C881">
        <v>20</v>
      </c>
      <c r="D881">
        <v>608</v>
      </c>
      <c r="E881">
        <v>4</v>
      </c>
      <c r="F881">
        <v>2052</v>
      </c>
      <c r="G881" t="s">
        <v>1219</v>
      </c>
      <c r="H881">
        <v>0</v>
      </c>
      <c r="I881">
        <v>0</v>
      </c>
      <c r="J881">
        <v>0</v>
      </c>
      <c r="K881">
        <v>2002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500</v>
      </c>
      <c r="Y881" t="s">
        <v>79</v>
      </c>
      <c r="Z881" s="7">
        <v>44927</v>
      </c>
      <c r="AA881" s="7">
        <v>44985</v>
      </c>
      <c r="AB881" s="7">
        <v>45012</v>
      </c>
      <c r="AC881">
        <v>2002</v>
      </c>
      <c r="AD881">
        <v>2002</v>
      </c>
      <c r="AE881">
        <v>2002</v>
      </c>
      <c r="AF881">
        <v>0</v>
      </c>
      <c r="AG881">
        <v>0</v>
      </c>
      <c r="AH881">
        <v>0</v>
      </c>
      <c r="AI881" t="s">
        <v>83</v>
      </c>
    </row>
    <row r="882" spans="1:35" hidden="1" x14ac:dyDescent="0.25">
      <c r="A882">
        <v>10</v>
      </c>
      <c r="B882">
        <v>1002</v>
      </c>
      <c r="C882">
        <v>20</v>
      </c>
      <c r="D882">
        <v>608</v>
      </c>
      <c r="E882">
        <v>4</v>
      </c>
      <c r="F882">
        <v>2053</v>
      </c>
      <c r="G882" t="s">
        <v>1234</v>
      </c>
      <c r="H882">
        <v>93840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77324.399999999994</v>
      </c>
      <c r="O882">
        <v>0</v>
      </c>
      <c r="P882">
        <v>0</v>
      </c>
      <c r="Q882">
        <v>0</v>
      </c>
      <c r="R882">
        <v>0</v>
      </c>
      <c r="S882">
        <v>93840</v>
      </c>
      <c r="T882">
        <v>0</v>
      </c>
      <c r="U882">
        <v>0</v>
      </c>
      <c r="V882">
        <v>0</v>
      </c>
      <c r="W882">
        <v>0</v>
      </c>
      <c r="X882">
        <v>500</v>
      </c>
      <c r="Y882" t="s">
        <v>79</v>
      </c>
      <c r="Z882" s="7">
        <v>44927</v>
      </c>
      <c r="AA882" s="7">
        <v>44985</v>
      </c>
      <c r="AB882" s="7">
        <v>45012</v>
      </c>
      <c r="AC882">
        <v>93840</v>
      </c>
      <c r="AD882">
        <v>0</v>
      </c>
      <c r="AE882">
        <v>16515.599999999999</v>
      </c>
      <c r="AF882">
        <v>77324.399999999994</v>
      </c>
      <c r="AG882">
        <v>77324.399999999994</v>
      </c>
      <c r="AH882">
        <v>0</v>
      </c>
      <c r="AI882" t="s">
        <v>83</v>
      </c>
    </row>
    <row r="883" spans="1:35" hidden="1" x14ac:dyDescent="0.25">
      <c r="A883">
        <v>10</v>
      </c>
      <c r="B883">
        <v>1002</v>
      </c>
      <c r="C883">
        <v>20</v>
      </c>
      <c r="D883">
        <v>608</v>
      </c>
      <c r="E883">
        <v>4</v>
      </c>
      <c r="F883">
        <v>2054</v>
      </c>
      <c r="G883" t="s">
        <v>1208</v>
      </c>
      <c r="H883">
        <v>500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500</v>
      </c>
      <c r="Y883" t="s">
        <v>79</v>
      </c>
      <c r="Z883" s="7">
        <v>44927</v>
      </c>
      <c r="AA883" s="7">
        <v>44985</v>
      </c>
      <c r="AB883" s="7">
        <v>45012</v>
      </c>
      <c r="AC883">
        <v>500</v>
      </c>
      <c r="AD883">
        <v>0</v>
      </c>
      <c r="AE883">
        <v>500</v>
      </c>
      <c r="AF883">
        <v>0</v>
      </c>
      <c r="AG883">
        <v>0</v>
      </c>
      <c r="AH883">
        <v>0</v>
      </c>
      <c r="AI883" t="s">
        <v>83</v>
      </c>
    </row>
    <row r="884" spans="1:35" hidden="1" x14ac:dyDescent="0.25">
      <c r="A884">
        <v>10</v>
      </c>
      <c r="B884">
        <v>1002</v>
      </c>
      <c r="C884">
        <v>20</v>
      </c>
      <c r="D884">
        <v>608</v>
      </c>
      <c r="E884">
        <v>4</v>
      </c>
      <c r="F884">
        <v>2054</v>
      </c>
      <c r="G884" t="s">
        <v>1210</v>
      </c>
      <c r="H884">
        <v>1000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500</v>
      </c>
      <c r="Y884" t="s">
        <v>79</v>
      </c>
      <c r="Z884" s="7">
        <v>44927</v>
      </c>
      <c r="AA884" s="7">
        <v>44985</v>
      </c>
      <c r="AB884" s="7">
        <v>45012</v>
      </c>
      <c r="AC884">
        <v>1000</v>
      </c>
      <c r="AD884">
        <v>0</v>
      </c>
      <c r="AE884">
        <v>1000</v>
      </c>
      <c r="AF884">
        <v>0</v>
      </c>
      <c r="AG884">
        <v>0</v>
      </c>
      <c r="AH884">
        <v>0</v>
      </c>
      <c r="AI884" t="s">
        <v>83</v>
      </c>
    </row>
    <row r="885" spans="1:35" hidden="1" x14ac:dyDescent="0.25">
      <c r="A885">
        <v>10</v>
      </c>
      <c r="B885">
        <v>1002</v>
      </c>
      <c r="C885">
        <v>20</v>
      </c>
      <c r="D885">
        <v>608</v>
      </c>
      <c r="E885">
        <v>4</v>
      </c>
      <c r="F885">
        <v>2055</v>
      </c>
      <c r="G885" t="s">
        <v>1208</v>
      </c>
      <c r="H885">
        <v>500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500</v>
      </c>
      <c r="Y885" t="s">
        <v>79</v>
      </c>
      <c r="Z885" s="7">
        <v>44927</v>
      </c>
      <c r="AA885" s="7">
        <v>44985</v>
      </c>
      <c r="AB885" s="7">
        <v>45012</v>
      </c>
      <c r="AC885">
        <v>500</v>
      </c>
      <c r="AD885">
        <v>0</v>
      </c>
      <c r="AE885">
        <v>500</v>
      </c>
      <c r="AF885">
        <v>0</v>
      </c>
      <c r="AG885">
        <v>0</v>
      </c>
      <c r="AH885">
        <v>0</v>
      </c>
      <c r="AI885" t="s">
        <v>83</v>
      </c>
    </row>
    <row r="886" spans="1:35" hidden="1" x14ac:dyDescent="0.25">
      <c r="A886">
        <v>10</v>
      </c>
      <c r="B886">
        <v>1002</v>
      </c>
      <c r="C886">
        <v>20</v>
      </c>
      <c r="D886">
        <v>608</v>
      </c>
      <c r="E886">
        <v>4</v>
      </c>
      <c r="F886">
        <v>2055</v>
      </c>
      <c r="G886" t="s">
        <v>1221</v>
      </c>
      <c r="H886">
        <v>240000</v>
      </c>
      <c r="I886">
        <v>0</v>
      </c>
      <c r="J886">
        <v>0</v>
      </c>
      <c r="K886">
        <v>0</v>
      </c>
      <c r="L886">
        <v>0</v>
      </c>
      <c r="M886">
        <v>550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240000</v>
      </c>
      <c r="T886">
        <v>0</v>
      </c>
      <c r="U886">
        <v>0</v>
      </c>
      <c r="V886">
        <v>0</v>
      </c>
      <c r="W886">
        <v>0</v>
      </c>
      <c r="X886">
        <v>500</v>
      </c>
      <c r="Y886" t="s">
        <v>79</v>
      </c>
      <c r="Z886" s="7">
        <v>44927</v>
      </c>
      <c r="AA886" s="7">
        <v>44985</v>
      </c>
      <c r="AB886" s="7">
        <v>45012</v>
      </c>
      <c r="AC886">
        <v>239450</v>
      </c>
      <c r="AD886">
        <v>-550</v>
      </c>
      <c r="AE886">
        <v>239450</v>
      </c>
      <c r="AF886">
        <v>0</v>
      </c>
      <c r="AG886">
        <v>0</v>
      </c>
      <c r="AH886">
        <v>0</v>
      </c>
      <c r="AI886" t="s">
        <v>83</v>
      </c>
    </row>
    <row r="887" spans="1:35" hidden="1" x14ac:dyDescent="0.25">
      <c r="A887">
        <v>10</v>
      </c>
      <c r="B887">
        <v>1002</v>
      </c>
      <c r="C887">
        <v>20</v>
      </c>
      <c r="D887">
        <v>608</v>
      </c>
      <c r="E887">
        <v>4</v>
      </c>
      <c r="F887">
        <v>2055</v>
      </c>
      <c r="G887" t="s">
        <v>1210</v>
      </c>
      <c r="H887">
        <v>1200</v>
      </c>
      <c r="I887">
        <v>0</v>
      </c>
      <c r="J887">
        <v>550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1200</v>
      </c>
      <c r="T887">
        <v>0</v>
      </c>
      <c r="U887">
        <v>0</v>
      </c>
      <c r="V887">
        <v>0</v>
      </c>
      <c r="W887">
        <v>0</v>
      </c>
      <c r="X887">
        <v>500</v>
      </c>
      <c r="Y887" t="s">
        <v>79</v>
      </c>
      <c r="Z887" s="7">
        <v>44927</v>
      </c>
      <c r="AA887" s="7">
        <v>44985</v>
      </c>
      <c r="AB887" s="7">
        <v>45012</v>
      </c>
      <c r="AC887">
        <v>1750</v>
      </c>
      <c r="AD887">
        <v>550</v>
      </c>
      <c r="AE887">
        <v>1750</v>
      </c>
      <c r="AF887">
        <v>0</v>
      </c>
      <c r="AG887">
        <v>0</v>
      </c>
      <c r="AH887">
        <v>0</v>
      </c>
      <c r="AI887" t="s">
        <v>83</v>
      </c>
    </row>
    <row r="888" spans="1:35" hidden="1" x14ac:dyDescent="0.25">
      <c r="A888">
        <v>10</v>
      </c>
      <c r="B888">
        <v>1002</v>
      </c>
      <c r="C888">
        <v>20</v>
      </c>
      <c r="D888">
        <v>608</v>
      </c>
      <c r="E888">
        <v>4</v>
      </c>
      <c r="F888">
        <v>2056</v>
      </c>
      <c r="G888" t="s">
        <v>1208</v>
      </c>
      <c r="H888">
        <v>200000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107406.3</v>
      </c>
      <c r="O888">
        <v>32192.39</v>
      </c>
      <c r="P888">
        <v>32192.39</v>
      </c>
      <c r="Q888">
        <v>0</v>
      </c>
      <c r="R888">
        <v>0</v>
      </c>
      <c r="S888">
        <v>200000</v>
      </c>
      <c r="T888">
        <v>0</v>
      </c>
      <c r="U888">
        <v>0</v>
      </c>
      <c r="V888">
        <v>0</v>
      </c>
      <c r="W888">
        <v>0</v>
      </c>
      <c r="X888">
        <v>500</v>
      </c>
      <c r="Y888" t="s">
        <v>79</v>
      </c>
      <c r="Z888" s="7">
        <v>44927</v>
      </c>
      <c r="AA888" s="7">
        <v>44985</v>
      </c>
      <c r="AB888" s="7">
        <v>45012</v>
      </c>
      <c r="AC888">
        <v>200000</v>
      </c>
      <c r="AD888">
        <v>0</v>
      </c>
      <c r="AE888">
        <v>92593.7</v>
      </c>
      <c r="AF888">
        <v>75213.91</v>
      </c>
      <c r="AG888">
        <v>75213.91</v>
      </c>
      <c r="AH888">
        <v>0</v>
      </c>
      <c r="AI888" t="s">
        <v>83</v>
      </c>
    </row>
    <row r="889" spans="1:35" hidden="1" x14ac:dyDescent="0.25">
      <c r="A889">
        <v>10</v>
      </c>
      <c r="B889">
        <v>1002</v>
      </c>
      <c r="C889">
        <v>20</v>
      </c>
      <c r="D889">
        <v>608</v>
      </c>
      <c r="E889">
        <v>4</v>
      </c>
      <c r="F889">
        <v>2056</v>
      </c>
      <c r="G889" t="s">
        <v>1210</v>
      </c>
      <c r="H889">
        <v>95000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14963</v>
      </c>
      <c r="O889">
        <v>3458</v>
      </c>
      <c r="P889">
        <v>3458</v>
      </c>
      <c r="Q889">
        <v>0</v>
      </c>
      <c r="R889">
        <v>0</v>
      </c>
      <c r="S889">
        <v>95000</v>
      </c>
      <c r="T889">
        <v>0</v>
      </c>
      <c r="U889">
        <v>0</v>
      </c>
      <c r="V889">
        <v>0</v>
      </c>
      <c r="W889">
        <v>0</v>
      </c>
      <c r="X889">
        <v>500</v>
      </c>
      <c r="Y889" t="s">
        <v>79</v>
      </c>
      <c r="Z889" s="7">
        <v>44927</v>
      </c>
      <c r="AA889" s="7">
        <v>44985</v>
      </c>
      <c r="AB889" s="7">
        <v>45012</v>
      </c>
      <c r="AC889">
        <v>95000</v>
      </c>
      <c r="AD889">
        <v>0</v>
      </c>
      <c r="AE889">
        <v>80037</v>
      </c>
      <c r="AF889">
        <v>11505</v>
      </c>
      <c r="AG889">
        <v>11505</v>
      </c>
      <c r="AH889">
        <v>0</v>
      </c>
      <c r="AI889" t="s">
        <v>83</v>
      </c>
    </row>
    <row r="890" spans="1:35" hidden="1" x14ac:dyDescent="0.25">
      <c r="A890">
        <v>10</v>
      </c>
      <c r="B890">
        <v>1003</v>
      </c>
      <c r="C890">
        <v>22</v>
      </c>
      <c r="D890">
        <v>661</v>
      </c>
      <c r="E890">
        <v>4</v>
      </c>
      <c r="F890">
        <v>33</v>
      </c>
      <c r="G890" t="s">
        <v>1235</v>
      </c>
      <c r="H890">
        <v>0</v>
      </c>
      <c r="I890">
        <v>0</v>
      </c>
      <c r="J890">
        <v>0</v>
      </c>
      <c r="K890">
        <v>22000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500</v>
      </c>
      <c r="Y890" t="s">
        <v>79</v>
      </c>
      <c r="Z890" s="7">
        <v>44927</v>
      </c>
      <c r="AA890" s="7">
        <v>44985</v>
      </c>
      <c r="AB890" s="7">
        <v>45012</v>
      </c>
      <c r="AC890">
        <v>22000</v>
      </c>
      <c r="AD890">
        <v>22000</v>
      </c>
      <c r="AE890">
        <v>22000</v>
      </c>
      <c r="AF890">
        <v>0</v>
      </c>
      <c r="AG890">
        <v>0</v>
      </c>
      <c r="AH890">
        <v>0</v>
      </c>
      <c r="AI890" t="s">
        <v>83</v>
      </c>
    </row>
    <row r="891" spans="1:35" hidden="1" x14ac:dyDescent="0.25">
      <c r="A891">
        <v>10</v>
      </c>
      <c r="B891">
        <v>1003</v>
      </c>
      <c r="C891">
        <v>22</v>
      </c>
      <c r="D891">
        <v>661</v>
      </c>
      <c r="E891">
        <v>4</v>
      </c>
      <c r="F891">
        <v>2057</v>
      </c>
      <c r="G891" t="s">
        <v>1208</v>
      </c>
      <c r="H891">
        <v>500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500</v>
      </c>
      <c r="Y891" t="s">
        <v>79</v>
      </c>
      <c r="Z891" s="7">
        <v>44927</v>
      </c>
      <c r="AA891" s="7">
        <v>44985</v>
      </c>
      <c r="AB891" s="7">
        <v>45012</v>
      </c>
      <c r="AC891">
        <v>500</v>
      </c>
      <c r="AD891">
        <v>0</v>
      </c>
      <c r="AE891">
        <v>500</v>
      </c>
      <c r="AF891">
        <v>0</v>
      </c>
      <c r="AG891">
        <v>0</v>
      </c>
      <c r="AH891">
        <v>0</v>
      </c>
      <c r="AI891" t="s">
        <v>83</v>
      </c>
    </row>
    <row r="892" spans="1:35" hidden="1" x14ac:dyDescent="0.25">
      <c r="A892">
        <v>10</v>
      </c>
      <c r="B892">
        <v>1003</v>
      </c>
      <c r="C892">
        <v>22</v>
      </c>
      <c r="D892">
        <v>661</v>
      </c>
      <c r="E892">
        <v>4</v>
      </c>
      <c r="F892">
        <v>2057</v>
      </c>
      <c r="G892" t="s">
        <v>1210</v>
      </c>
      <c r="H892">
        <v>500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500</v>
      </c>
      <c r="Y892" t="s">
        <v>79</v>
      </c>
      <c r="Z892" s="7">
        <v>44927</v>
      </c>
      <c r="AA892" s="7">
        <v>44985</v>
      </c>
      <c r="AB892" s="7">
        <v>45012</v>
      </c>
      <c r="AC892">
        <v>500</v>
      </c>
      <c r="AD892">
        <v>0</v>
      </c>
      <c r="AE892">
        <v>500</v>
      </c>
      <c r="AF892">
        <v>0</v>
      </c>
      <c r="AG892">
        <v>0</v>
      </c>
      <c r="AH892">
        <v>0</v>
      </c>
      <c r="AI892" t="s">
        <v>83</v>
      </c>
    </row>
    <row r="893" spans="1:35" hidden="1" x14ac:dyDescent="0.25">
      <c r="A893">
        <v>10</v>
      </c>
      <c r="B893">
        <v>1003</v>
      </c>
      <c r="C893">
        <v>23</v>
      </c>
      <c r="D893">
        <v>691</v>
      </c>
      <c r="E893">
        <v>4</v>
      </c>
      <c r="F893">
        <v>23</v>
      </c>
      <c r="G893" t="s">
        <v>1216</v>
      </c>
      <c r="H893">
        <v>25000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500</v>
      </c>
      <c r="Y893" t="s">
        <v>79</v>
      </c>
      <c r="Z893" s="7">
        <v>44927</v>
      </c>
      <c r="AA893" s="7">
        <v>44985</v>
      </c>
      <c r="AB893" s="7">
        <v>45012</v>
      </c>
      <c r="AC893">
        <v>25000</v>
      </c>
      <c r="AD893">
        <v>0</v>
      </c>
      <c r="AE893">
        <v>25000</v>
      </c>
      <c r="AF893">
        <v>0</v>
      </c>
      <c r="AG893">
        <v>0</v>
      </c>
      <c r="AH893">
        <v>0</v>
      </c>
      <c r="AI893" t="s">
        <v>83</v>
      </c>
    </row>
    <row r="894" spans="1:35" hidden="1" x14ac:dyDescent="0.25">
      <c r="A894">
        <v>10</v>
      </c>
      <c r="B894">
        <v>1003</v>
      </c>
      <c r="C894">
        <v>23</v>
      </c>
      <c r="D894">
        <v>691</v>
      </c>
      <c r="E894">
        <v>4</v>
      </c>
      <c r="F894">
        <v>31</v>
      </c>
      <c r="G894" t="s">
        <v>1220</v>
      </c>
      <c r="H894">
        <v>12000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1000</v>
      </c>
      <c r="O894">
        <v>1000</v>
      </c>
      <c r="P894">
        <v>1000</v>
      </c>
      <c r="Q894">
        <v>0</v>
      </c>
      <c r="R894">
        <v>0</v>
      </c>
      <c r="S894">
        <v>12000</v>
      </c>
      <c r="T894">
        <v>0</v>
      </c>
      <c r="U894">
        <v>0</v>
      </c>
      <c r="V894">
        <v>0</v>
      </c>
      <c r="W894">
        <v>0</v>
      </c>
      <c r="X894">
        <v>500</v>
      </c>
      <c r="Y894" t="s">
        <v>79</v>
      </c>
      <c r="Z894" s="7">
        <v>44927</v>
      </c>
      <c r="AA894" s="7">
        <v>44985</v>
      </c>
      <c r="AB894" s="7">
        <v>45012</v>
      </c>
      <c r="AC894">
        <v>12000</v>
      </c>
      <c r="AD894">
        <v>0</v>
      </c>
      <c r="AE894">
        <v>11000</v>
      </c>
      <c r="AF894">
        <v>0</v>
      </c>
      <c r="AG894">
        <v>0</v>
      </c>
      <c r="AH894">
        <v>0</v>
      </c>
      <c r="AI894" t="s">
        <v>83</v>
      </c>
    </row>
    <row r="895" spans="1:35" hidden="1" x14ac:dyDescent="0.25">
      <c r="A895">
        <v>10</v>
      </c>
      <c r="B895">
        <v>1003</v>
      </c>
      <c r="C895">
        <v>23</v>
      </c>
      <c r="D895">
        <v>691</v>
      </c>
      <c r="E895">
        <v>4</v>
      </c>
      <c r="F895">
        <v>2058</v>
      </c>
      <c r="G895" t="s">
        <v>1208</v>
      </c>
      <c r="H895">
        <v>500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500</v>
      </c>
      <c r="Y895" t="s">
        <v>79</v>
      </c>
      <c r="Z895" s="7">
        <v>44927</v>
      </c>
      <c r="AA895" s="7">
        <v>44985</v>
      </c>
      <c r="AB895" s="7">
        <v>45012</v>
      </c>
      <c r="AC895">
        <v>500</v>
      </c>
      <c r="AD895">
        <v>0</v>
      </c>
      <c r="AE895">
        <v>500</v>
      </c>
      <c r="AF895">
        <v>0</v>
      </c>
      <c r="AG895">
        <v>0</v>
      </c>
      <c r="AH895">
        <v>0</v>
      </c>
      <c r="AI895" t="s">
        <v>83</v>
      </c>
    </row>
    <row r="896" spans="1:35" hidden="1" x14ac:dyDescent="0.25">
      <c r="A896">
        <v>10</v>
      </c>
      <c r="B896">
        <v>1003</v>
      </c>
      <c r="C896">
        <v>23</v>
      </c>
      <c r="D896">
        <v>691</v>
      </c>
      <c r="E896">
        <v>4</v>
      </c>
      <c r="F896">
        <v>2058</v>
      </c>
      <c r="G896" t="s">
        <v>1220</v>
      </c>
      <c r="H896">
        <v>12000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500</v>
      </c>
      <c r="Y896" t="s">
        <v>79</v>
      </c>
      <c r="Z896" s="7">
        <v>44927</v>
      </c>
      <c r="AA896" s="7">
        <v>44985</v>
      </c>
      <c r="AB896" s="7">
        <v>45012</v>
      </c>
      <c r="AC896">
        <v>12000</v>
      </c>
      <c r="AD896">
        <v>0</v>
      </c>
      <c r="AE896">
        <v>12000</v>
      </c>
      <c r="AF896">
        <v>0</v>
      </c>
      <c r="AG896">
        <v>0</v>
      </c>
      <c r="AH896">
        <v>0</v>
      </c>
      <c r="AI896" t="s">
        <v>83</v>
      </c>
    </row>
    <row r="897" spans="1:35" hidden="1" x14ac:dyDescent="0.25">
      <c r="A897">
        <v>10</v>
      </c>
      <c r="B897">
        <v>1003</v>
      </c>
      <c r="C897">
        <v>23</v>
      </c>
      <c r="D897">
        <v>691</v>
      </c>
      <c r="E897">
        <v>4</v>
      </c>
      <c r="F897">
        <v>2058</v>
      </c>
      <c r="G897" t="s">
        <v>1221</v>
      </c>
      <c r="H897">
        <v>500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500</v>
      </c>
      <c r="Y897" t="s">
        <v>79</v>
      </c>
      <c r="Z897" s="7">
        <v>44927</v>
      </c>
      <c r="AA897" s="7">
        <v>44985</v>
      </c>
      <c r="AB897" s="7">
        <v>45012</v>
      </c>
      <c r="AC897">
        <v>500</v>
      </c>
      <c r="AD897">
        <v>0</v>
      </c>
      <c r="AE897">
        <v>500</v>
      </c>
      <c r="AF897">
        <v>0</v>
      </c>
      <c r="AG897">
        <v>0</v>
      </c>
      <c r="AH897">
        <v>0</v>
      </c>
      <c r="AI897" t="s">
        <v>83</v>
      </c>
    </row>
    <row r="898" spans="1:35" hidden="1" x14ac:dyDescent="0.25">
      <c r="A898">
        <v>10</v>
      </c>
      <c r="B898">
        <v>1003</v>
      </c>
      <c r="C898">
        <v>23</v>
      </c>
      <c r="D898">
        <v>691</v>
      </c>
      <c r="E898">
        <v>4</v>
      </c>
      <c r="F898">
        <v>2058</v>
      </c>
      <c r="G898" t="s">
        <v>1210</v>
      </c>
      <c r="H898">
        <v>500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500</v>
      </c>
      <c r="Y898" t="s">
        <v>79</v>
      </c>
      <c r="Z898" s="7">
        <v>44927</v>
      </c>
      <c r="AA898" s="7">
        <v>44985</v>
      </c>
      <c r="AB898" s="7">
        <v>45012</v>
      </c>
      <c r="AC898">
        <v>500</v>
      </c>
      <c r="AD898">
        <v>0</v>
      </c>
      <c r="AE898">
        <v>500</v>
      </c>
      <c r="AF898">
        <v>0</v>
      </c>
      <c r="AG898">
        <v>0</v>
      </c>
      <c r="AH898">
        <v>0</v>
      </c>
      <c r="AI898" t="s">
        <v>83</v>
      </c>
    </row>
    <row r="899" spans="1:35" hidden="1" x14ac:dyDescent="0.25">
      <c r="A899">
        <v>10</v>
      </c>
      <c r="B899">
        <v>1003</v>
      </c>
      <c r="C899">
        <v>28</v>
      </c>
      <c r="D899">
        <v>846</v>
      </c>
      <c r="E899">
        <v>21</v>
      </c>
      <c r="F899">
        <v>26</v>
      </c>
      <c r="G899" t="s">
        <v>1235</v>
      </c>
      <c r="H899">
        <v>50000</v>
      </c>
      <c r="I899">
        <v>0</v>
      </c>
      <c r="J899">
        <v>14000</v>
      </c>
      <c r="K899">
        <v>0</v>
      </c>
      <c r="L899">
        <v>0</v>
      </c>
      <c r="M899">
        <v>0</v>
      </c>
      <c r="N899">
        <v>61780</v>
      </c>
      <c r="O899">
        <v>0</v>
      </c>
      <c r="P899">
        <v>0</v>
      </c>
      <c r="Q899">
        <v>0</v>
      </c>
      <c r="R899">
        <v>0</v>
      </c>
      <c r="S899">
        <v>50000</v>
      </c>
      <c r="T899">
        <v>0</v>
      </c>
      <c r="U899">
        <v>0</v>
      </c>
      <c r="V899">
        <v>0</v>
      </c>
      <c r="W899">
        <v>0</v>
      </c>
      <c r="X899">
        <v>500</v>
      </c>
      <c r="Y899" t="s">
        <v>79</v>
      </c>
      <c r="Z899" s="7">
        <v>44927</v>
      </c>
      <c r="AA899" s="7">
        <v>44985</v>
      </c>
      <c r="AB899" s="7">
        <v>45012</v>
      </c>
      <c r="AC899">
        <v>64000</v>
      </c>
      <c r="AD899">
        <v>14000</v>
      </c>
      <c r="AE899">
        <v>2220</v>
      </c>
      <c r="AF899">
        <v>61780</v>
      </c>
      <c r="AG899">
        <v>61780</v>
      </c>
      <c r="AH899">
        <v>0</v>
      </c>
      <c r="AI899" t="s">
        <v>83</v>
      </c>
    </row>
    <row r="900" spans="1:35" hidden="1" x14ac:dyDescent="0.25">
      <c r="A900">
        <v>10</v>
      </c>
      <c r="B900">
        <v>1004</v>
      </c>
      <c r="C900">
        <v>17</v>
      </c>
      <c r="D900">
        <v>511</v>
      </c>
      <c r="E900">
        <v>12</v>
      </c>
      <c r="F900">
        <v>1021</v>
      </c>
      <c r="G900" t="s">
        <v>1226</v>
      </c>
      <c r="H900">
        <v>7000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6433.2</v>
      </c>
      <c r="O900">
        <v>6229.5</v>
      </c>
      <c r="P900">
        <v>1021.5</v>
      </c>
      <c r="Q900">
        <v>0</v>
      </c>
      <c r="R900">
        <v>0</v>
      </c>
      <c r="S900">
        <v>7000</v>
      </c>
      <c r="T900">
        <v>0</v>
      </c>
      <c r="U900">
        <v>0</v>
      </c>
      <c r="V900">
        <v>0</v>
      </c>
      <c r="W900">
        <v>0</v>
      </c>
      <c r="X900">
        <v>500</v>
      </c>
      <c r="Y900" t="s">
        <v>79</v>
      </c>
      <c r="Z900" s="7">
        <v>44927</v>
      </c>
      <c r="AA900" s="7">
        <v>44985</v>
      </c>
      <c r="AB900" s="7">
        <v>45012</v>
      </c>
      <c r="AC900">
        <v>7000</v>
      </c>
      <c r="AD900">
        <v>0</v>
      </c>
      <c r="AE900">
        <v>566.79999999999995</v>
      </c>
      <c r="AF900">
        <v>203.7</v>
      </c>
      <c r="AG900">
        <v>5411.7</v>
      </c>
      <c r="AH900">
        <v>5208</v>
      </c>
      <c r="AI900" t="s">
        <v>83</v>
      </c>
    </row>
    <row r="901" spans="1:35" hidden="1" x14ac:dyDescent="0.25">
      <c r="A901">
        <v>10</v>
      </c>
      <c r="B901">
        <v>1004</v>
      </c>
      <c r="C901">
        <v>17</v>
      </c>
      <c r="D901">
        <v>511</v>
      </c>
      <c r="E901">
        <v>12</v>
      </c>
      <c r="F901">
        <v>1021</v>
      </c>
      <c r="G901" t="s">
        <v>1227</v>
      </c>
      <c r="H901">
        <v>10000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500</v>
      </c>
      <c r="Y901" t="s">
        <v>79</v>
      </c>
      <c r="Z901" s="7">
        <v>44927</v>
      </c>
      <c r="AA901" s="7">
        <v>44985</v>
      </c>
      <c r="AB901" s="7">
        <v>45012</v>
      </c>
      <c r="AC901">
        <v>10000</v>
      </c>
      <c r="AD901">
        <v>0</v>
      </c>
      <c r="AE901">
        <v>10000</v>
      </c>
      <c r="AF901">
        <v>0</v>
      </c>
      <c r="AG901">
        <v>0</v>
      </c>
      <c r="AH901">
        <v>0</v>
      </c>
      <c r="AI901" t="s">
        <v>83</v>
      </c>
    </row>
    <row r="902" spans="1:35" hidden="1" x14ac:dyDescent="0.25">
      <c r="A902">
        <v>10</v>
      </c>
      <c r="B902">
        <v>1004</v>
      </c>
      <c r="C902">
        <v>17</v>
      </c>
      <c r="D902">
        <v>511</v>
      </c>
      <c r="E902">
        <v>12</v>
      </c>
      <c r="F902">
        <v>1021</v>
      </c>
      <c r="G902" t="s">
        <v>1222</v>
      </c>
      <c r="H902">
        <v>140400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1147.5</v>
      </c>
      <c r="O902">
        <v>0</v>
      </c>
      <c r="P902">
        <v>0</v>
      </c>
      <c r="Q902">
        <v>0</v>
      </c>
      <c r="R902">
        <v>0</v>
      </c>
      <c r="S902">
        <v>140400</v>
      </c>
      <c r="T902">
        <v>0</v>
      </c>
      <c r="U902">
        <v>0</v>
      </c>
      <c r="V902">
        <v>0</v>
      </c>
      <c r="W902">
        <v>0</v>
      </c>
      <c r="X902">
        <v>500</v>
      </c>
      <c r="Y902" t="s">
        <v>79</v>
      </c>
      <c r="Z902" s="7">
        <v>44927</v>
      </c>
      <c r="AA902" s="7">
        <v>44985</v>
      </c>
      <c r="AB902" s="7">
        <v>45012</v>
      </c>
      <c r="AC902">
        <v>140400</v>
      </c>
      <c r="AD902">
        <v>0</v>
      </c>
      <c r="AE902">
        <v>139252.5</v>
      </c>
      <c r="AF902">
        <v>1147.5</v>
      </c>
      <c r="AG902">
        <v>1147.5</v>
      </c>
      <c r="AH902">
        <v>0</v>
      </c>
      <c r="AI902" t="s">
        <v>83</v>
      </c>
    </row>
    <row r="903" spans="1:35" hidden="1" x14ac:dyDescent="0.25">
      <c r="A903">
        <v>10</v>
      </c>
      <c r="B903">
        <v>1004</v>
      </c>
      <c r="C903">
        <v>17</v>
      </c>
      <c r="D903">
        <v>511</v>
      </c>
      <c r="E903">
        <v>12</v>
      </c>
      <c r="F903">
        <v>1021</v>
      </c>
      <c r="G903" t="s">
        <v>1222</v>
      </c>
      <c r="H903">
        <v>0</v>
      </c>
      <c r="I903">
        <v>0</v>
      </c>
      <c r="J903">
        <v>70000</v>
      </c>
      <c r="K903">
        <v>0</v>
      </c>
      <c r="L903">
        <v>0</v>
      </c>
      <c r="M903">
        <v>0</v>
      </c>
      <c r="N903">
        <v>3442.5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701</v>
      </c>
      <c r="Y903" t="s">
        <v>79</v>
      </c>
      <c r="Z903" s="7">
        <v>44927</v>
      </c>
      <c r="AA903" s="7">
        <v>44985</v>
      </c>
      <c r="AB903" s="7">
        <v>45012</v>
      </c>
      <c r="AC903">
        <v>70000</v>
      </c>
      <c r="AD903">
        <v>70000</v>
      </c>
      <c r="AE903">
        <v>66557.5</v>
      </c>
      <c r="AF903">
        <v>3442.5</v>
      </c>
      <c r="AG903">
        <v>3442.5</v>
      </c>
      <c r="AH903">
        <v>0</v>
      </c>
      <c r="AI903" t="s">
        <v>83</v>
      </c>
    </row>
    <row r="904" spans="1:35" hidden="1" x14ac:dyDescent="0.25">
      <c r="A904">
        <v>10</v>
      </c>
      <c r="B904">
        <v>1004</v>
      </c>
      <c r="C904">
        <v>17</v>
      </c>
      <c r="D904">
        <v>511</v>
      </c>
      <c r="E904">
        <v>12</v>
      </c>
      <c r="F904">
        <v>2059</v>
      </c>
      <c r="G904" t="s">
        <v>1208</v>
      </c>
      <c r="H904">
        <v>39000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6774.2</v>
      </c>
      <c r="O904">
        <v>1479.6</v>
      </c>
      <c r="P904">
        <v>438</v>
      </c>
      <c r="Q904">
        <v>0</v>
      </c>
      <c r="R904">
        <v>0</v>
      </c>
      <c r="S904">
        <v>39000</v>
      </c>
      <c r="T904">
        <v>0</v>
      </c>
      <c r="U904">
        <v>0</v>
      </c>
      <c r="V904">
        <v>0</v>
      </c>
      <c r="W904">
        <v>0</v>
      </c>
      <c r="X904">
        <v>500</v>
      </c>
      <c r="Y904" t="s">
        <v>79</v>
      </c>
      <c r="Z904" s="7">
        <v>44927</v>
      </c>
      <c r="AA904" s="7">
        <v>44985</v>
      </c>
      <c r="AB904" s="7">
        <v>45012</v>
      </c>
      <c r="AC904">
        <v>39000</v>
      </c>
      <c r="AD904">
        <v>0</v>
      </c>
      <c r="AE904">
        <v>32225.8</v>
      </c>
      <c r="AF904">
        <v>5294.6</v>
      </c>
      <c r="AG904">
        <v>6336.2</v>
      </c>
      <c r="AH904">
        <v>1041.5999999999999</v>
      </c>
      <c r="AI904" t="s">
        <v>83</v>
      </c>
    </row>
    <row r="905" spans="1:35" hidden="1" x14ac:dyDescent="0.25">
      <c r="A905">
        <v>10</v>
      </c>
      <c r="B905">
        <v>1004</v>
      </c>
      <c r="C905">
        <v>17</v>
      </c>
      <c r="D905">
        <v>511</v>
      </c>
      <c r="E905">
        <v>12</v>
      </c>
      <c r="F905">
        <v>2059</v>
      </c>
      <c r="G905" t="s">
        <v>1210</v>
      </c>
      <c r="H905">
        <v>10000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500</v>
      </c>
      <c r="Y905" t="s">
        <v>79</v>
      </c>
      <c r="Z905" s="7">
        <v>44927</v>
      </c>
      <c r="AA905" s="7">
        <v>44985</v>
      </c>
      <c r="AB905" s="7">
        <v>45012</v>
      </c>
      <c r="AC905">
        <v>10000</v>
      </c>
      <c r="AD905">
        <v>0</v>
      </c>
      <c r="AE905">
        <v>10000</v>
      </c>
      <c r="AF905">
        <v>0</v>
      </c>
      <c r="AG905">
        <v>0</v>
      </c>
      <c r="AH905">
        <v>0</v>
      </c>
      <c r="AI905" t="s">
        <v>83</v>
      </c>
    </row>
    <row r="906" spans="1:35" hidden="1" x14ac:dyDescent="0.25">
      <c r="A906">
        <v>10</v>
      </c>
      <c r="B906">
        <v>1004</v>
      </c>
      <c r="C906">
        <v>17</v>
      </c>
      <c r="D906">
        <v>511</v>
      </c>
      <c r="E906">
        <v>12</v>
      </c>
      <c r="F906">
        <v>2059</v>
      </c>
      <c r="G906" t="s">
        <v>1215</v>
      </c>
      <c r="H906">
        <v>14000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500</v>
      </c>
      <c r="Y906" t="s">
        <v>79</v>
      </c>
      <c r="Z906" s="7">
        <v>44927</v>
      </c>
      <c r="AA906" s="7">
        <v>44985</v>
      </c>
      <c r="AB906" s="7">
        <v>45012</v>
      </c>
      <c r="AC906">
        <v>14000</v>
      </c>
      <c r="AD906">
        <v>0</v>
      </c>
      <c r="AE906">
        <v>14000</v>
      </c>
      <c r="AF906">
        <v>0</v>
      </c>
      <c r="AG906">
        <v>0</v>
      </c>
      <c r="AH906">
        <v>0</v>
      </c>
      <c r="AI906" t="s">
        <v>83</v>
      </c>
    </row>
    <row r="907" spans="1:35" hidden="1" x14ac:dyDescent="0.25">
      <c r="A907">
        <v>10</v>
      </c>
      <c r="B907">
        <v>1005</v>
      </c>
      <c r="C907">
        <v>6</v>
      </c>
      <c r="D907">
        <v>182</v>
      </c>
      <c r="E907">
        <v>14</v>
      </c>
      <c r="F907">
        <v>19</v>
      </c>
      <c r="G907" t="s">
        <v>1216</v>
      </c>
      <c r="H907">
        <v>5000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500</v>
      </c>
      <c r="Y907" t="s">
        <v>79</v>
      </c>
      <c r="Z907" s="7">
        <v>44927</v>
      </c>
      <c r="AA907" s="7">
        <v>44985</v>
      </c>
      <c r="AB907" s="7">
        <v>45012</v>
      </c>
      <c r="AC907">
        <v>5000</v>
      </c>
      <c r="AD907">
        <v>0</v>
      </c>
      <c r="AE907">
        <v>5000</v>
      </c>
      <c r="AF907">
        <v>0</v>
      </c>
      <c r="AG907">
        <v>0</v>
      </c>
      <c r="AH907">
        <v>0</v>
      </c>
      <c r="AI907" t="s">
        <v>83</v>
      </c>
    </row>
    <row r="908" spans="1:35" hidden="1" x14ac:dyDescent="0.25">
      <c r="A908">
        <v>10</v>
      </c>
      <c r="B908">
        <v>1005</v>
      </c>
      <c r="C908">
        <v>6</v>
      </c>
      <c r="D908">
        <v>182</v>
      </c>
      <c r="E908">
        <v>14</v>
      </c>
      <c r="F908">
        <v>2060</v>
      </c>
      <c r="G908" t="s">
        <v>1208</v>
      </c>
      <c r="H908">
        <v>1000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500</v>
      </c>
      <c r="Y908" t="s">
        <v>79</v>
      </c>
      <c r="Z908" s="7">
        <v>44927</v>
      </c>
      <c r="AA908" s="7">
        <v>44985</v>
      </c>
      <c r="AB908" s="7">
        <v>45012</v>
      </c>
      <c r="AC908">
        <v>1000</v>
      </c>
      <c r="AD908">
        <v>0</v>
      </c>
      <c r="AE908">
        <v>1000</v>
      </c>
      <c r="AF908">
        <v>0</v>
      </c>
      <c r="AG908">
        <v>0</v>
      </c>
      <c r="AH908">
        <v>0</v>
      </c>
      <c r="AI908" t="s">
        <v>83</v>
      </c>
    </row>
    <row r="909" spans="1:35" hidden="1" x14ac:dyDescent="0.25">
      <c r="A909">
        <v>10</v>
      </c>
      <c r="B909">
        <v>1005</v>
      </c>
      <c r="C909">
        <v>6</v>
      </c>
      <c r="D909">
        <v>182</v>
      </c>
      <c r="E909">
        <v>14</v>
      </c>
      <c r="F909">
        <v>2060</v>
      </c>
      <c r="G909" t="s">
        <v>1221</v>
      </c>
      <c r="H909">
        <v>3000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500</v>
      </c>
      <c r="Y909" t="s">
        <v>79</v>
      </c>
      <c r="Z909" s="7">
        <v>44927</v>
      </c>
      <c r="AA909" s="7">
        <v>44985</v>
      </c>
      <c r="AB909" s="7">
        <v>45012</v>
      </c>
      <c r="AC909">
        <v>3000</v>
      </c>
      <c r="AD909">
        <v>0</v>
      </c>
      <c r="AE909">
        <v>3000</v>
      </c>
      <c r="AF909">
        <v>0</v>
      </c>
      <c r="AG909">
        <v>0</v>
      </c>
      <c r="AH909">
        <v>0</v>
      </c>
      <c r="AI909" t="s">
        <v>83</v>
      </c>
    </row>
    <row r="910" spans="1:35" hidden="1" x14ac:dyDescent="0.25">
      <c r="A910">
        <v>10</v>
      </c>
      <c r="B910">
        <v>1005</v>
      </c>
      <c r="C910">
        <v>6</v>
      </c>
      <c r="D910">
        <v>182</v>
      </c>
      <c r="E910">
        <v>14</v>
      </c>
      <c r="F910">
        <v>2060</v>
      </c>
      <c r="G910" t="s">
        <v>1210</v>
      </c>
      <c r="H910">
        <v>1000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500</v>
      </c>
      <c r="Y910" t="s">
        <v>79</v>
      </c>
      <c r="Z910" s="7">
        <v>44927</v>
      </c>
      <c r="AA910" s="7">
        <v>44985</v>
      </c>
      <c r="AB910" s="7">
        <v>45012</v>
      </c>
      <c r="AC910">
        <v>1000</v>
      </c>
      <c r="AD910">
        <v>0</v>
      </c>
      <c r="AE910">
        <v>1000</v>
      </c>
      <c r="AF910">
        <v>0</v>
      </c>
      <c r="AG910">
        <v>0</v>
      </c>
      <c r="AH910">
        <v>0</v>
      </c>
      <c r="AI910" t="s">
        <v>83</v>
      </c>
    </row>
    <row r="911" spans="1:35" hidden="1" x14ac:dyDescent="0.25">
      <c r="A911">
        <v>10</v>
      </c>
      <c r="B911">
        <v>1006</v>
      </c>
      <c r="C911">
        <v>18</v>
      </c>
      <c r="D911">
        <v>541</v>
      </c>
      <c r="E911">
        <v>13</v>
      </c>
      <c r="F911">
        <v>2061</v>
      </c>
      <c r="G911" t="s">
        <v>1208</v>
      </c>
      <c r="H911">
        <v>1000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400</v>
      </c>
      <c r="O911">
        <v>200</v>
      </c>
      <c r="P911">
        <v>200</v>
      </c>
      <c r="Q911">
        <v>0</v>
      </c>
      <c r="R911">
        <v>0</v>
      </c>
      <c r="S911">
        <v>1000</v>
      </c>
      <c r="T911">
        <v>0</v>
      </c>
      <c r="U911">
        <v>0</v>
      </c>
      <c r="V911">
        <v>0</v>
      </c>
      <c r="W911">
        <v>0</v>
      </c>
      <c r="X911">
        <v>500</v>
      </c>
      <c r="Y911" t="s">
        <v>79</v>
      </c>
      <c r="Z911" s="7">
        <v>44927</v>
      </c>
      <c r="AA911" s="7">
        <v>44985</v>
      </c>
      <c r="AB911" s="7">
        <v>45012</v>
      </c>
      <c r="AC911">
        <v>1000</v>
      </c>
      <c r="AD911">
        <v>0</v>
      </c>
      <c r="AE911">
        <v>600</v>
      </c>
      <c r="AF911">
        <v>200</v>
      </c>
      <c r="AG911">
        <v>200</v>
      </c>
      <c r="AH911">
        <v>0</v>
      </c>
      <c r="AI911" t="s">
        <v>83</v>
      </c>
    </row>
    <row r="912" spans="1:35" hidden="1" x14ac:dyDescent="0.25">
      <c r="A912">
        <v>10</v>
      </c>
      <c r="B912">
        <v>1006</v>
      </c>
      <c r="C912">
        <v>18</v>
      </c>
      <c r="D912">
        <v>541</v>
      </c>
      <c r="E912">
        <v>13</v>
      </c>
      <c r="F912">
        <v>2061</v>
      </c>
      <c r="G912" t="s">
        <v>1208</v>
      </c>
      <c r="H912">
        <v>7000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759</v>
      </c>
      <c r="Y912" t="s">
        <v>79</v>
      </c>
      <c r="Z912" s="7">
        <v>44927</v>
      </c>
      <c r="AA912" s="7">
        <v>44985</v>
      </c>
      <c r="AB912" s="7">
        <v>45012</v>
      </c>
      <c r="AC912">
        <v>7000</v>
      </c>
      <c r="AD912">
        <v>0</v>
      </c>
      <c r="AE912">
        <v>7000</v>
      </c>
      <c r="AF912">
        <v>0</v>
      </c>
      <c r="AG912">
        <v>0</v>
      </c>
      <c r="AH912">
        <v>0</v>
      </c>
      <c r="AI912" t="s">
        <v>83</v>
      </c>
    </row>
    <row r="913" spans="1:35" hidden="1" x14ac:dyDescent="0.25">
      <c r="A913">
        <v>10</v>
      </c>
      <c r="B913">
        <v>1006</v>
      </c>
      <c r="C913">
        <v>18</v>
      </c>
      <c r="D913">
        <v>541</v>
      </c>
      <c r="E913">
        <v>13</v>
      </c>
      <c r="F913">
        <v>2061</v>
      </c>
      <c r="G913" t="s">
        <v>1221</v>
      </c>
      <c r="H913">
        <v>1000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500</v>
      </c>
      <c r="Y913" t="s">
        <v>79</v>
      </c>
      <c r="Z913" s="7">
        <v>44927</v>
      </c>
      <c r="AA913" s="7">
        <v>44985</v>
      </c>
      <c r="AB913" s="7">
        <v>45012</v>
      </c>
      <c r="AC913">
        <v>1000</v>
      </c>
      <c r="AD913">
        <v>0</v>
      </c>
      <c r="AE913">
        <v>1000</v>
      </c>
      <c r="AF913">
        <v>0</v>
      </c>
      <c r="AG913">
        <v>0</v>
      </c>
      <c r="AH913">
        <v>0</v>
      </c>
      <c r="AI913" t="s">
        <v>83</v>
      </c>
    </row>
    <row r="914" spans="1:35" hidden="1" x14ac:dyDescent="0.25">
      <c r="A914">
        <v>10</v>
      </c>
      <c r="B914">
        <v>1006</v>
      </c>
      <c r="C914">
        <v>18</v>
      </c>
      <c r="D914">
        <v>541</v>
      </c>
      <c r="E914">
        <v>13</v>
      </c>
      <c r="F914">
        <v>2061</v>
      </c>
      <c r="G914" t="s">
        <v>1209</v>
      </c>
      <c r="H914">
        <v>1000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500</v>
      </c>
      <c r="Y914" t="s">
        <v>79</v>
      </c>
      <c r="Z914" s="7">
        <v>44927</v>
      </c>
      <c r="AA914" s="7">
        <v>44985</v>
      </c>
      <c r="AB914" s="7">
        <v>45012</v>
      </c>
      <c r="AC914">
        <v>1000</v>
      </c>
      <c r="AD914">
        <v>0</v>
      </c>
      <c r="AE914">
        <v>1000</v>
      </c>
      <c r="AF914">
        <v>0</v>
      </c>
      <c r="AG914">
        <v>0</v>
      </c>
      <c r="AH914">
        <v>0</v>
      </c>
      <c r="AI914" t="s">
        <v>83</v>
      </c>
    </row>
    <row r="915" spans="1:35" hidden="1" x14ac:dyDescent="0.25">
      <c r="A915">
        <v>10</v>
      </c>
      <c r="B915">
        <v>1006</v>
      </c>
      <c r="C915">
        <v>18</v>
      </c>
      <c r="D915">
        <v>541</v>
      </c>
      <c r="E915">
        <v>13</v>
      </c>
      <c r="F915">
        <v>2061</v>
      </c>
      <c r="G915" t="s">
        <v>1210</v>
      </c>
      <c r="H915">
        <v>9000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500</v>
      </c>
      <c r="Y915" t="s">
        <v>79</v>
      </c>
      <c r="Z915" s="7">
        <v>44927</v>
      </c>
      <c r="AA915" s="7">
        <v>44985</v>
      </c>
      <c r="AB915" s="7">
        <v>45012</v>
      </c>
      <c r="AC915">
        <v>9000</v>
      </c>
      <c r="AD915">
        <v>0</v>
      </c>
      <c r="AE915">
        <v>9000</v>
      </c>
      <c r="AF915">
        <v>0</v>
      </c>
      <c r="AG915">
        <v>0</v>
      </c>
      <c r="AH915">
        <v>0</v>
      </c>
      <c r="AI915" t="s">
        <v>83</v>
      </c>
    </row>
    <row r="916" spans="1:35" hidden="1" x14ac:dyDescent="0.25">
      <c r="A916">
        <v>10</v>
      </c>
      <c r="B916">
        <v>1006</v>
      </c>
      <c r="C916">
        <v>18</v>
      </c>
      <c r="D916">
        <v>541</v>
      </c>
      <c r="E916">
        <v>13</v>
      </c>
      <c r="F916">
        <v>2061</v>
      </c>
      <c r="G916" t="s">
        <v>1210</v>
      </c>
      <c r="H916">
        <v>0</v>
      </c>
      <c r="I916">
        <v>0</v>
      </c>
      <c r="J916">
        <v>15000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759</v>
      </c>
      <c r="Y916" t="s">
        <v>79</v>
      </c>
      <c r="Z916" s="7">
        <v>44927</v>
      </c>
      <c r="AA916" s="7">
        <v>44985</v>
      </c>
      <c r="AB916" s="7">
        <v>45012</v>
      </c>
      <c r="AC916">
        <v>15000</v>
      </c>
      <c r="AD916">
        <v>15000</v>
      </c>
      <c r="AE916">
        <v>15000</v>
      </c>
      <c r="AF916">
        <v>0</v>
      </c>
      <c r="AG916">
        <v>0</v>
      </c>
      <c r="AH916">
        <v>0</v>
      </c>
      <c r="AI916" t="s">
        <v>83</v>
      </c>
    </row>
    <row r="917" spans="1:35" hidden="1" x14ac:dyDescent="0.25">
      <c r="A917">
        <v>10</v>
      </c>
      <c r="B917">
        <v>1006</v>
      </c>
      <c r="C917">
        <v>18</v>
      </c>
      <c r="D917">
        <v>543</v>
      </c>
      <c r="E917">
        <v>13</v>
      </c>
      <c r="F917">
        <v>2062</v>
      </c>
      <c r="G917" t="s">
        <v>1208</v>
      </c>
      <c r="H917">
        <v>1000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500</v>
      </c>
      <c r="Y917" t="s">
        <v>79</v>
      </c>
      <c r="Z917" s="7">
        <v>44927</v>
      </c>
      <c r="AA917" s="7">
        <v>44985</v>
      </c>
      <c r="AB917" s="7">
        <v>45012</v>
      </c>
      <c r="AC917">
        <v>1000</v>
      </c>
      <c r="AD917">
        <v>0</v>
      </c>
      <c r="AE917">
        <v>1000</v>
      </c>
      <c r="AF917">
        <v>0</v>
      </c>
      <c r="AG917">
        <v>0</v>
      </c>
      <c r="AH917">
        <v>0</v>
      </c>
      <c r="AI917" t="s">
        <v>83</v>
      </c>
    </row>
    <row r="918" spans="1:35" hidden="1" x14ac:dyDescent="0.25">
      <c r="A918">
        <v>10</v>
      </c>
      <c r="B918">
        <v>1006</v>
      </c>
      <c r="C918">
        <v>18</v>
      </c>
      <c r="D918">
        <v>543</v>
      </c>
      <c r="E918">
        <v>13</v>
      </c>
      <c r="F918">
        <v>2062</v>
      </c>
      <c r="G918" t="s">
        <v>1210</v>
      </c>
      <c r="H918">
        <v>1000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500</v>
      </c>
      <c r="Y918" t="s">
        <v>79</v>
      </c>
      <c r="Z918" s="7">
        <v>44927</v>
      </c>
      <c r="AA918" s="7">
        <v>44985</v>
      </c>
      <c r="AB918" s="7">
        <v>45012</v>
      </c>
      <c r="AC918">
        <v>1000</v>
      </c>
      <c r="AD918">
        <v>0</v>
      </c>
      <c r="AE918">
        <v>1000</v>
      </c>
      <c r="AF918">
        <v>0</v>
      </c>
      <c r="AG918">
        <v>0</v>
      </c>
      <c r="AH918">
        <v>0</v>
      </c>
      <c r="AI918" t="s">
        <v>83</v>
      </c>
    </row>
    <row r="919" spans="1:35" hidden="1" x14ac:dyDescent="0.25">
      <c r="A919">
        <v>10</v>
      </c>
      <c r="B919">
        <v>1006</v>
      </c>
      <c r="C919">
        <v>18</v>
      </c>
      <c r="D919">
        <v>543</v>
      </c>
      <c r="E919">
        <v>13</v>
      </c>
      <c r="F919">
        <v>2062</v>
      </c>
      <c r="G919" t="s">
        <v>1210</v>
      </c>
      <c r="H919">
        <v>0</v>
      </c>
      <c r="I919">
        <v>0</v>
      </c>
      <c r="J919">
        <v>38945.72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759</v>
      </c>
      <c r="Y919" t="s">
        <v>79</v>
      </c>
      <c r="Z919" s="7">
        <v>44927</v>
      </c>
      <c r="AA919" s="7">
        <v>44985</v>
      </c>
      <c r="AB919" s="7">
        <v>45012</v>
      </c>
      <c r="AC919">
        <v>38945.72</v>
      </c>
      <c r="AD919">
        <v>38945.72</v>
      </c>
      <c r="AE919">
        <v>38945.72</v>
      </c>
      <c r="AF919">
        <v>0</v>
      </c>
      <c r="AG919">
        <v>0</v>
      </c>
      <c r="AH919">
        <v>0</v>
      </c>
      <c r="AI919" t="s">
        <v>83</v>
      </c>
    </row>
    <row r="920" spans="1:35" hidden="1" x14ac:dyDescent="0.25">
      <c r="A920">
        <v>11</v>
      </c>
      <c r="B920">
        <v>1101</v>
      </c>
      <c r="C920">
        <v>4</v>
      </c>
      <c r="D920">
        <v>122</v>
      </c>
      <c r="E920">
        <v>1</v>
      </c>
      <c r="F920">
        <v>11</v>
      </c>
      <c r="G920" t="s">
        <v>1231</v>
      </c>
      <c r="H920">
        <v>18000</v>
      </c>
      <c r="I920">
        <v>0</v>
      </c>
      <c r="J920">
        <v>1162.56</v>
      </c>
      <c r="K920">
        <v>0</v>
      </c>
      <c r="L920">
        <v>0</v>
      </c>
      <c r="M920">
        <v>0</v>
      </c>
      <c r="N920">
        <v>19162.560000000001</v>
      </c>
      <c r="O920">
        <v>1596.88</v>
      </c>
      <c r="P920">
        <v>1596.88</v>
      </c>
      <c r="Q920">
        <v>0</v>
      </c>
      <c r="R920">
        <v>0</v>
      </c>
      <c r="S920">
        <v>18000</v>
      </c>
      <c r="T920">
        <v>0</v>
      </c>
      <c r="U920">
        <v>0</v>
      </c>
      <c r="V920">
        <v>0</v>
      </c>
      <c r="W920">
        <v>0</v>
      </c>
      <c r="X920">
        <v>500</v>
      </c>
      <c r="Y920" t="s">
        <v>79</v>
      </c>
      <c r="Z920" s="7">
        <v>44927</v>
      </c>
      <c r="AA920" s="7">
        <v>44985</v>
      </c>
      <c r="AB920" s="7">
        <v>45012</v>
      </c>
      <c r="AC920">
        <v>19162.560000000001</v>
      </c>
      <c r="AD920">
        <v>1162.56</v>
      </c>
      <c r="AE920">
        <v>0</v>
      </c>
      <c r="AF920">
        <v>17565.68</v>
      </c>
      <c r="AG920">
        <v>17565.68</v>
      </c>
      <c r="AH920">
        <v>0</v>
      </c>
      <c r="AI920" t="s">
        <v>83</v>
      </c>
    </row>
    <row r="921" spans="1:35" hidden="1" x14ac:dyDescent="0.25">
      <c r="A921">
        <v>11</v>
      </c>
      <c r="B921">
        <v>1101</v>
      </c>
      <c r="C921">
        <v>6</v>
      </c>
      <c r="D921">
        <v>181</v>
      </c>
      <c r="E921">
        <v>14</v>
      </c>
      <c r="F921">
        <v>24</v>
      </c>
      <c r="G921" t="s">
        <v>1216</v>
      </c>
      <c r="H921">
        <v>24000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500</v>
      </c>
      <c r="Y921" t="s">
        <v>79</v>
      </c>
      <c r="Z921" s="7">
        <v>44927</v>
      </c>
      <c r="AA921" s="7">
        <v>44985</v>
      </c>
      <c r="AB921" s="7">
        <v>45012</v>
      </c>
      <c r="AC921">
        <v>24000</v>
      </c>
      <c r="AD921">
        <v>0</v>
      </c>
      <c r="AE921">
        <v>24000</v>
      </c>
      <c r="AF921">
        <v>0</v>
      </c>
      <c r="AG921">
        <v>0</v>
      </c>
      <c r="AH921">
        <v>0</v>
      </c>
      <c r="AI921" t="s">
        <v>83</v>
      </c>
    </row>
    <row r="922" spans="1:35" hidden="1" x14ac:dyDescent="0.25">
      <c r="A922">
        <v>11</v>
      </c>
      <c r="B922">
        <v>1101</v>
      </c>
      <c r="C922">
        <v>9</v>
      </c>
      <c r="D922">
        <v>271</v>
      </c>
      <c r="E922">
        <v>0</v>
      </c>
      <c r="F922">
        <v>32</v>
      </c>
      <c r="G922" t="s">
        <v>1236</v>
      </c>
      <c r="H922">
        <v>10000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1388.8</v>
      </c>
      <c r="O922">
        <v>1388.8</v>
      </c>
      <c r="P922">
        <v>1388.8</v>
      </c>
      <c r="Q922">
        <v>0</v>
      </c>
      <c r="R922">
        <v>0</v>
      </c>
      <c r="S922">
        <v>10000</v>
      </c>
      <c r="T922">
        <v>0</v>
      </c>
      <c r="U922">
        <v>0</v>
      </c>
      <c r="V922">
        <v>0</v>
      </c>
      <c r="W922">
        <v>0</v>
      </c>
      <c r="X922">
        <v>500</v>
      </c>
      <c r="Y922" t="s">
        <v>79</v>
      </c>
      <c r="Z922" s="7">
        <v>44927</v>
      </c>
      <c r="AA922" s="7">
        <v>44985</v>
      </c>
      <c r="AB922" s="7">
        <v>45012</v>
      </c>
      <c r="AC922">
        <v>10000</v>
      </c>
      <c r="AD922">
        <v>0</v>
      </c>
      <c r="AE922">
        <v>8611.2000000000007</v>
      </c>
      <c r="AF922">
        <v>0</v>
      </c>
      <c r="AG922">
        <v>0</v>
      </c>
      <c r="AH922">
        <v>0</v>
      </c>
      <c r="AI922" t="s">
        <v>83</v>
      </c>
    </row>
    <row r="923" spans="1:35" hidden="1" x14ac:dyDescent="0.25">
      <c r="A923">
        <v>11</v>
      </c>
      <c r="B923">
        <v>1101</v>
      </c>
      <c r="C923">
        <v>10</v>
      </c>
      <c r="D923">
        <v>122</v>
      </c>
      <c r="E923">
        <v>5</v>
      </c>
      <c r="F923">
        <v>12</v>
      </c>
      <c r="G923" t="s">
        <v>1210</v>
      </c>
      <c r="H923">
        <v>9400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500</v>
      </c>
      <c r="Y923" t="s">
        <v>79</v>
      </c>
      <c r="Z923" s="7">
        <v>44927</v>
      </c>
      <c r="AA923" s="7">
        <v>44985</v>
      </c>
      <c r="AB923" s="7">
        <v>45012</v>
      </c>
      <c r="AC923">
        <v>9400</v>
      </c>
      <c r="AD923">
        <v>0</v>
      </c>
      <c r="AE923">
        <v>9400</v>
      </c>
      <c r="AF923">
        <v>0</v>
      </c>
      <c r="AG923">
        <v>0</v>
      </c>
      <c r="AH923">
        <v>0</v>
      </c>
      <c r="AI923" t="s">
        <v>83</v>
      </c>
    </row>
    <row r="924" spans="1:35" hidden="1" x14ac:dyDescent="0.25">
      <c r="A924">
        <v>11</v>
      </c>
      <c r="B924">
        <v>1101</v>
      </c>
      <c r="C924">
        <v>28</v>
      </c>
      <c r="D924">
        <v>843</v>
      </c>
      <c r="E924">
        <v>0</v>
      </c>
      <c r="F924">
        <v>6</v>
      </c>
      <c r="G924" t="s">
        <v>1237</v>
      </c>
      <c r="H924">
        <v>172000</v>
      </c>
      <c r="I924">
        <v>0</v>
      </c>
      <c r="J924">
        <v>2036</v>
      </c>
      <c r="K924">
        <v>0</v>
      </c>
      <c r="L924">
        <v>0</v>
      </c>
      <c r="M924">
        <v>0</v>
      </c>
      <c r="N924">
        <v>174036</v>
      </c>
      <c r="O924">
        <v>174036</v>
      </c>
      <c r="P924">
        <v>174036</v>
      </c>
      <c r="Q924">
        <v>0</v>
      </c>
      <c r="R924">
        <v>0</v>
      </c>
      <c r="S924">
        <v>172000</v>
      </c>
      <c r="T924">
        <v>0</v>
      </c>
      <c r="U924">
        <v>0</v>
      </c>
      <c r="V924">
        <v>0</v>
      </c>
      <c r="W924">
        <v>0</v>
      </c>
      <c r="X924">
        <v>500</v>
      </c>
      <c r="Y924" t="s">
        <v>79</v>
      </c>
      <c r="Z924" s="7">
        <v>44927</v>
      </c>
      <c r="AA924" s="7">
        <v>44985</v>
      </c>
      <c r="AB924" s="7">
        <v>45012</v>
      </c>
      <c r="AC924">
        <v>174036</v>
      </c>
      <c r="AD924">
        <v>2036</v>
      </c>
      <c r="AE924">
        <v>0</v>
      </c>
      <c r="AF924">
        <v>0</v>
      </c>
      <c r="AG924">
        <v>0</v>
      </c>
      <c r="AH924">
        <v>0</v>
      </c>
      <c r="AI924" t="s">
        <v>83</v>
      </c>
    </row>
    <row r="925" spans="1:35" hidden="1" x14ac:dyDescent="0.25">
      <c r="A925">
        <v>11</v>
      </c>
      <c r="B925">
        <v>1101</v>
      </c>
      <c r="C925">
        <v>28</v>
      </c>
      <c r="D925">
        <v>845</v>
      </c>
      <c r="E925">
        <v>0</v>
      </c>
      <c r="F925">
        <v>30</v>
      </c>
      <c r="G925" t="s">
        <v>1213</v>
      </c>
      <c r="H925">
        <v>1000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500</v>
      </c>
      <c r="Y925" t="s">
        <v>79</v>
      </c>
      <c r="Z925" s="7">
        <v>44927</v>
      </c>
      <c r="AA925" s="7">
        <v>44985</v>
      </c>
      <c r="AB925" s="7">
        <v>45012</v>
      </c>
      <c r="AC925">
        <v>1000</v>
      </c>
      <c r="AD925">
        <v>0</v>
      </c>
      <c r="AE925">
        <v>1000</v>
      </c>
      <c r="AF925">
        <v>0</v>
      </c>
      <c r="AG925">
        <v>0</v>
      </c>
      <c r="AH925">
        <v>0</v>
      </c>
      <c r="AI925" t="s">
        <v>83</v>
      </c>
    </row>
    <row r="926" spans="1:35" hidden="1" x14ac:dyDescent="0.25">
      <c r="A926">
        <v>11</v>
      </c>
      <c r="B926">
        <v>1101</v>
      </c>
      <c r="C926">
        <v>28</v>
      </c>
      <c r="D926">
        <v>846</v>
      </c>
      <c r="E926">
        <v>0</v>
      </c>
      <c r="F926">
        <v>7</v>
      </c>
      <c r="G926" t="s">
        <v>1238</v>
      </c>
      <c r="H926">
        <v>401496</v>
      </c>
      <c r="I926">
        <v>0</v>
      </c>
      <c r="J926">
        <v>56000</v>
      </c>
      <c r="K926">
        <v>0</v>
      </c>
      <c r="L926">
        <v>0</v>
      </c>
      <c r="M926">
        <v>0</v>
      </c>
      <c r="N926">
        <v>454524.99</v>
      </c>
      <c r="O926">
        <v>136906.23000000001</v>
      </c>
      <c r="P926">
        <v>115455.19</v>
      </c>
      <c r="Q926">
        <v>0</v>
      </c>
      <c r="R926">
        <v>0</v>
      </c>
      <c r="S926">
        <v>401496</v>
      </c>
      <c r="T926">
        <v>0</v>
      </c>
      <c r="U926">
        <v>0</v>
      </c>
      <c r="V926">
        <v>0</v>
      </c>
      <c r="W926">
        <v>0</v>
      </c>
      <c r="X926">
        <v>500</v>
      </c>
      <c r="Y926" t="s">
        <v>79</v>
      </c>
      <c r="Z926" s="7">
        <v>44927</v>
      </c>
      <c r="AA926" s="7">
        <v>44985</v>
      </c>
      <c r="AB926" s="7">
        <v>45012</v>
      </c>
      <c r="AC926">
        <v>457496</v>
      </c>
      <c r="AD926">
        <v>56000</v>
      </c>
      <c r="AE926">
        <v>2971.01</v>
      </c>
      <c r="AF926">
        <v>317618.76</v>
      </c>
      <c r="AG926">
        <v>339069.8</v>
      </c>
      <c r="AH926">
        <v>21451.040000000001</v>
      </c>
      <c r="AI926" t="s">
        <v>83</v>
      </c>
    </row>
    <row r="927" spans="1:35" hidden="1" x14ac:dyDescent="0.25">
      <c r="A927">
        <v>11</v>
      </c>
      <c r="B927">
        <v>1101</v>
      </c>
      <c r="C927">
        <v>28</v>
      </c>
      <c r="D927">
        <v>846</v>
      </c>
      <c r="E927">
        <v>0</v>
      </c>
      <c r="F927">
        <v>7</v>
      </c>
      <c r="G927" t="s">
        <v>1238</v>
      </c>
      <c r="H927">
        <v>105286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1000</v>
      </c>
      <c r="O927">
        <v>151.6</v>
      </c>
      <c r="P927">
        <v>151.6</v>
      </c>
      <c r="Q927">
        <v>0</v>
      </c>
      <c r="R927">
        <v>0</v>
      </c>
      <c r="S927">
        <v>105286</v>
      </c>
      <c r="T927">
        <v>0</v>
      </c>
      <c r="U927">
        <v>0</v>
      </c>
      <c r="V927">
        <v>0</v>
      </c>
      <c r="W927">
        <v>0</v>
      </c>
      <c r="X927">
        <v>501</v>
      </c>
      <c r="Y927" t="s">
        <v>79</v>
      </c>
      <c r="Z927" s="7">
        <v>44927</v>
      </c>
      <c r="AA927" s="7">
        <v>44985</v>
      </c>
      <c r="AB927" s="7">
        <v>45012</v>
      </c>
      <c r="AC927">
        <v>105286</v>
      </c>
      <c r="AD927">
        <v>0</v>
      </c>
      <c r="AE927">
        <v>104286</v>
      </c>
      <c r="AF927">
        <v>848.4</v>
      </c>
      <c r="AG927">
        <v>848.4</v>
      </c>
      <c r="AH927">
        <v>0</v>
      </c>
      <c r="AI927" t="s">
        <v>83</v>
      </c>
    </row>
    <row r="928" spans="1:35" hidden="1" x14ac:dyDescent="0.25">
      <c r="A928">
        <v>11</v>
      </c>
      <c r="B928">
        <v>1101</v>
      </c>
      <c r="C928">
        <v>28</v>
      </c>
      <c r="D928">
        <v>846</v>
      </c>
      <c r="E928">
        <v>0</v>
      </c>
      <c r="F928">
        <v>7</v>
      </c>
      <c r="G928" t="s">
        <v>1238</v>
      </c>
      <c r="H928">
        <v>0</v>
      </c>
      <c r="I928">
        <v>0</v>
      </c>
      <c r="J928">
        <v>41000</v>
      </c>
      <c r="K928">
        <v>0</v>
      </c>
      <c r="L928">
        <v>0</v>
      </c>
      <c r="M928">
        <v>0</v>
      </c>
      <c r="N928">
        <v>5000</v>
      </c>
      <c r="O928">
        <v>468.6</v>
      </c>
      <c r="P928">
        <v>468.6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704</v>
      </c>
      <c r="Y928" t="s">
        <v>79</v>
      </c>
      <c r="Z928" s="7">
        <v>44927</v>
      </c>
      <c r="AA928" s="7">
        <v>44985</v>
      </c>
      <c r="AB928" s="7">
        <v>45012</v>
      </c>
      <c r="AC928">
        <v>41000</v>
      </c>
      <c r="AD928">
        <v>41000</v>
      </c>
      <c r="AE928">
        <v>36000</v>
      </c>
      <c r="AF928">
        <v>4531.3999999999996</v>
      </c>
      <c r="AG928">
        <v>4531.3999999999996</v>
      </c>
      <c r="AH928">
        <v>0</v>
      </c>
      <c r="AI928" t="s">
        <v>83</v>
      </c>
    </row>
    <row r="929" spans="1:35" hidden="1" x14ac:dyDescent="0.25">
      <c r="A929">
        <v>11</v>
      </c>
      <c r="B929">
        <v>1101</v>
      </c>
      <c r="C929">
        <v>28</v>
      </c>
      <c r="D929">
        <v>846</v>
      </c>
      <c r="E929">
        <v>0</v>
      </c>
      <c r="F929">
        <v>7</v>
      </c>
      <c r="G929" t="s">
        <v>1238</v>
      </c>
      <c r="H929">
        <v>1000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150</v>
      </c>
      <c r="O929">
        <v>0.5</v>
      </c>
      <c r="P929">
        <v>0.5</v>
      </c>
      <c r="Q929">
        <v>0</v>
      </c>
      <c r="R929">
        <v>0</v>
      </c>
      <c r="S929">
        <v>1000</v>
      </c>
      <c r="T929">
        <v>0</v>
      </c>
      <c r="U929">
        <v>0</v>
      </c>
      <c r="V929">
        <v>0</v>
      </c>
      <c r="W929">
        <v>0</v>
      </c>
      <c r="X929">
        <v>750</v>
      </c>
      <c r="Y929" t="s">
        <v>79</v>
      </c>
      <c r="Z929" s="7">
        <v>44927</v>
      </c>
      <c r="AA929" s="7">
        <v>44985</v>
      </c>
      <c r="AB929" s="7">
        <v>45012</v>
      </c>
      <c r="AC929">
        <v>1000</v>
      </c>
      <c r="AD929">
        <v>0</v>
      </c>
      <c r="AE929">
        <v>850</v>
      </c>
      <c r="AF929">
        <v>149.5</v>
      </c>
      <c r="AG929">
        <v>149.5</v>
      </c>
      <c r="AH929">
        <v>0</v>
      </c>
      <c r="AI929" t="s">
        <v>83</v>
      </c>
    </row>
    <row r="930" spans="1:35" hidden="1" x14ac:dyDescent="0.25">
      <c r="A930">
        <v>11</v>
      </c>
      <c r="B930">
        <v>1101</v>
      </c>
      <c r="C930">
        <v>28</v>
      </c>
      <c r="D930">
        <v>846</v>
      </c>
      <c r="E930">
        <v>0</v>
      </c>
      <c r="F930">
        <v>8</v>
      </c>
      <c r="G930" t="s">
        <v>1239</v>
      </c>
      <c r="H930">
        <v>500</v>
      </c>
      <c r="I930">
        <v>0</v>
      </c>
      <c r="J930">
        <v>150000</v>
      </c>
      <c r="K930">
        <v>0</v>
      </c>
      <c r="L930">
        <v>0</v>
      </c>
      <c r="M930">
        <v>0</v>
      </c>
      <c r="N930">
        <v>3983.52</v>
      </c>
      <c r="O930">
        <v>3983.52</v>
      </c>
      <c r="P930">
        <v>3983.52</v>
      </c>
      <c r="Q930">
        <v>0</v>
      </c>
      <c r="R930">
        <v>0</v>
      </c>
      <c r="S930">
        <v>500</v>
      </c>
      <c r="T930">
        <v>0</v>
      </c>
      <c r="U930">
        <v>0</v>
      </c>
      <c r="V930">
        <v>0</v>
      </c>
      <c r="W930">
        <v>0</v>
      </c>
      <c r="X930">
        <v>500</v>
      </c>
      <c r="Y930" t="s">
        <v>79</v>
      </c>
      <c r="Z930" s="7">
        <v>44927</v>
      </c>
      <c r="AA930" s="7">
        <v>44985</v>
      </c>
      <c r="AB930" s="7">
        <v>45012</v>
      </c>
      <c r="AC930">
        <v>150500</v>
      </c>
      <c r="AD930">
        <v>150000</v>
      </c>
      <c r="AE930">
        <v>146516.48000000001</v>
      </c>
      <c r="AF930">
        <v>0</v>
      </c>
      <c r="AG930">
        <v>0</v>
      </c>
      <c r="AH930">
        <v>0</v>
      </c>
      <c r="AI930" t="s">
        <v>83</v>
      </c>
    </row>
    <row r="931" spans="1:35" hidden="1" x14ac:dyDescent="0.25">
      <c r="A931">
        <v>11</v>
      </c>
      <c r="B931">
        <v>1101</v>
      </c>
      <c r="C931">
        <v>28</v>
      </c>
      <c r="D931">
        <v>846</v>
      </c>
      <c r="E931">
        <v>0</v>
      </c>
      <c r="F931">
        <v>8</v>
      </c>
      <c r="G931" t="s">
        <v>1240</v>
      </c>
      <c r="H931">
        <v>1000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500</v>
      </c>
      <c r="Y931" t="s">
        <v>79</v>
      </c>
      <c r="Z931" s="7">
        <v>44927</v>
      </c>
      <c r="AA931" s="7">
        <v>44985</v>
      </c>
      <c r="AB931" s="7">
        <v>45012</v>
      </c>
      <c r="AC931">
        <v>1000</v>
      </c>
      <c r="AD931">
        <v>0</v>
      </c>
      <c r="AE931">
        <v>1000</v>
      </c>
      <c r="AF931">
        <v>0</v>
      </c>
      <c r="AG931">
        <v>0</v>
      </c>
      <c r="AH931">
        <v>0</v>
      </c>
      <c r="AI931" t="s">
        <v>83</v>
      </c>
    </row>
    <row r="932" spans="1:35" hidden="1" x14ac:dyDescent="0.25">
      <c r="A932">
        <v>11</v>
      </c>
      <c r="B932">
        <v>1101</v>
      </c>
      <c r="C932">
        <v>28</v>
      </c>
      <c r="D932">
        <v>846</v>
      </c>
      <c r="E932">
        <v>0</v>
      </c>
      <c r="F932">
        <v>8</v>
      </c>
      <c r="G932" t="s">
        <v>1241</v>
      </c>
      <c r="H932">
        <v>500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500</v>
      </c>
      <c r="Y932" t="s">
        <v>79</v>
      </c>
      <c r="Z932" s="7">
        <v>44927</v>
      </c>
      <c r="AA932" s="7">
        <v>44985</v>
      </c>
      <c r="AB932" s="7">
        <v>45012</v>
      </c>
      <c r="AC932">
        <v>500</v>
      </c>
      <c r="AD932">
        <v>0</v>
      </c>
      <c r="AE932">
        <v>500</v>
      </c>
      <c r="AF932">
        <v>0</v>
      </c>
      <c r="AG932">
        <v>0</v>
      </c>
      <c r="AH932">
        <v>0</v>
      </c>
      <c r="AI932" t="s">
        <v>83</v>
      </c>
    </row>
    <row r="933" spans="1:35" hidden="1" x14ac:dyDescent="0.25">
      <c r="A933">
        <v>11</v>
      </c>
      <c r="B933">
        <v>1102</v>
      </c>
      <c r="C933">
        <v>99</v>
      </c>
      <c r="D933">
        <v>999</v>
      </c>
      <c r="E933">
        <v>0</v>
      </c>
      <c r="F933">
        <v>9999</v>
      </c>
      <c r="G933" t="s">
        <v>1242</v>
      </c>
      <c r="H933">
        <v>396666.64</v>
      </c>
      <c r="I933">
        <v>0</v>
      </c>
      <c r="J933">
        <v>0</v>
      </c>
      <c r="K933">
        <v>0</v>
      </c>
      <c r="L933">
        <v>0</v>
      </c>
      <c r="M933">
        <v>381760.56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396666.64</v>
      </c>
      <c r="T933">
        <v>0</v>
      </c>
      <c r="U933">
        <v>0</v>
      </c>
      <c r="V933">
        <v>0</v>
      </c>
      <c r="W933">
        <v>0</v>
      </c>
      <c r="X933">
        <v>500</v>
      </c>
      <c r="Y933" t="s">
        <v>79</v>
      </c>
      <c r="Z933" s="7">
        <v>44927</v>
      </c>
      <c r="AA933" s="7">
        <v>44985</v>
      </c>
      <c r="AB933" s="7">
        <v>45012</v>
      </c>
      <c r="AC933">
        <v>14906.08</v>
      </c>
      <c r="AD933">
        <v>-381760.56</v>
      </c>
      <c r="AE933">
        <v>14906.08</v>
      </c>
      <c r="AF933">
        <v>0</v>
      </c>
      <c r="AG933">
        <v>0</v>
      </c>
      <c r="AH933">
        <v>0</v>
      </c>
      <c r="AI933" t="s">
        <v>83</v>
      </c>
    </row>
    <row r="934" spans="1:35" hidden="1" x14ac:dyDescent="0.25">
      <c r="A934">
        <v>12</v>
      </c>
      <c r="B934">
        <v>1201</v>
      </c>
      <c r="C934">
        <v>9</v>
      </c>
      <c r="D934">
        <v>122</v>
      </c>
      <c r="E934">
        <v>1</v>
      </c>
      <c r="F934">
        <v>2066</v>
      </c>
      <c r="G934" t="s">
        <v>1201</v>
      </c>
      <c r="H934">
        <v>15000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2230.41</v>
      </c>
      <c r="O934">
        <v>2230.41</v>
      </c>
      <c r="P934">
        <v>2230.41</v>
      </c>
      <c r="Q934">
        <v>0</v>
      </c>
      <c r="R934">
        <v>0</v>
      </c>
      <c r="S934">
        <v>15000</v>
      </c>
      <c r="T934">
        <v>0</v>
      </c>
      <c r="U934">
        <v>0</v>
      </c>
      <c r="V934">
        <v>0</v>
      </c>
      <c r="W934">
        <v>0</v>
      </c>
      <c r="X934">
        <v>802</v>
      </c>
      <c r="Y934" t="s">
        <v>79</v>
      </c>
      <c r="Z934" s="7">
        <v>44927</v>
      </c>
      <c r="AA934" s="7">
        <v>44985</v>
      </c>
      <c r="AB934" s="7">
        <v>45012</v>
      </c>
      <c r="AC934">
        <v>15000</v>
      </c>
      <c r="AD934">
        <v>0</v>
      </c>
      <c r="AE934">
        <v>12769.59</v>
      </c>
      <c r="AF934">
        <v>0</v>
      </c>
      <c r="AG934">
        <v>0</v>
      </c>
      <c r="AH934">
        <v>0</v>
      </c>
      <c r="AI934" t="s">
        <v>283</v>
      </c>
    </row>
    <row r="935" spans="1:35" hidden="1" x14ac:dyDescent="0.25">
      <c r="A935">
        <v>12</v>
      </c>
      <c r="B935">
        <v>1201</v>
      </c>
      <c r="C935">
        <v>9</v>
      </c>
      <c r="D935">
        <v>122</v>
      </c>
      <c r="E935">
        <v>1</v>
      </c>
      <c r="F935">
        <v>2066</v>
      </c>
      <c r="G935" t="s">
        <v>1205</v>
      </c>
      <c r="H935">
        <v>5000</v>
      </c>
      <c r="I935">
        <v>0</v>
      </c>
      <c r="J935">
        <v>5000</v>
      </c>
      <c r="K935">
        <v>0</v>
      </c>
      <c r="L935">
        <v>0</v>
      </c>
      <c r="M935">
        <v>0</v>
      </c>
      <c r="N935">
        <v>9101.94</v>
      </c>
      <c r="O935">
        <v>9101.94</v>
      </c>
      <c r="P935">
        <v>4550.97</v>
      </c>
      <c r="Q935">
        <v>0</v>
      </c>
      <c r="R935">
        <v>0</v>
      </c>
      <c r="S935">
        <v>5000</v>
      </c>
      <c r="T935">
        <v>0</v>
      </c>
      <c r="U935">
        <v>0</v>
      </c>
      <c r="V935">
        <v>0</v>
      </c>
      <c r="W935">
        <v>0</v>
      </c>
      <c r="X935">
        <v>802</v>
      </c>
      <c r="Y935" t="s">
        <v>79</v>
      </c>
      <c r="Z935" s="7">
        <v>44927</v>
      </c>
      <c r="AA935" s="7">
        <v>44985</v>
      </c>
      <c r="AB935" s="7">
        <v>45012</v>
      </c>
      <c r="AC935">
        <v>10000</v>
      </c>
      <c r="AD935">
        <v>5000</v>
      </c>
      <c r="AE935">
        <v>898.06</v>
      </c>
      <c r="AF935">
        <v>0</v>
      </c>
      <c r="AG935">
        <v>4550.97</v>
      </c>
      <c r="AH935">
        <v>4550.97</v>
      </c>
      <c r="AI935" t="s">
        <v>283</v>
      </c>
    </row>
    <row r="936" spans="1:35" hidden="1" x14ac:dyDescent="0.25">
      <c r="A936">
        <v>12</v>
      </c>
      <c r="B936">
        <v>1201</v>
      </c>
      <c r="C936">
        <v>9</v>
      </c>
      <c r="D936">
        <v>122</v>
      </c>
      <c r="E936">
        <v>1</v>
      </c>
      <c r="F936">
        <v>2066</v>
      </c>
      <c r="G936" t="s">
        <v>1207</v>
      </c>
      <c r="H936">
        <v>20000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802</v>
      </c>
      <c r="Y936" t="s">
        <v>79</v>
      </c>
      <c r="Z936" s="7">
        <v>44927</v>
      </c>
      <c r="AA936" s="7">
        <v>44985</v>
      </c>
      <c r="AB936" s="7">
        <v>45012</v>
      </c>
      <c r="AC936">
        <v>20000</v>
      </c>
      <c r="AD936">
        <v>0</v>
      </c>
      <c r="AE936">
        <v>20000</v>
      </c>
      <c r="AF936">
        <v>0</v>
      </c>
      <c r="AG936">
        <v>0</v>
      </c>
      <c r="AH936">
        <v>0</v>
      </c>
      <c r="AI936" t="s">
        <v>283</v>
      </c>
    </row>
    <row r="937" spans="1:35" hidden="1" x14ac:dyDescent="0.25">
      <c r="A937">
        <v>12</v>
      </c>
      <c r="B937">
        <v>1201</v>
      </c>
      <c r="C937">
        <v>9</v>
      </c>
      <c r="D937">
        <v>122</v>
      </c>
      <c r="E937">
        <v>1</v>
      </c>
      <c r="F937">
        <v>2066</v>
      </c>
      <c r="G937" t="s">
        <v>1208</v>
      </c>
      <c r="H937">
        <v>700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802</v>
      </c>
      <c r="Y937" t="s">
        <v>79</v>
      </c>
      <c r="Z937" s="7">
        <v>44927</v>
      </c>
      <c r="AA937" s="7">
        <v>44985</v>
      </c>
      <c r="AB937" s="7">
        <v>45012</v>
      </c>
      <c r="AC937">
        <v>700</v>
      </c>
      <c r="AD937">
        <v>0</v>
      </c>
      <c r="AE937">
        <v>700</v>
      </c>
      <c r="AF937">
        <v>0</v>
      </c>
      <c r="AG937">
        <v>0</v>
      </c>
      <c r="AH937">
        <v>0</v>
      </c>
      <c r="AI937" t="s">
        <v>283</v>
      </c>
    </row>
    <row r="938" spans="1:35" hidden="1" x14ac:dyDescent="0.25">
      <c r="A938">
        <v>12</v>
      </c>
      <c r="B938">
        <v>1201</v>
      </c>
      <c r="C938">
        <v>9</v>
      </c>
      <c r="D938">
        <v>122</v>
      </c>
      <c r="E938">
        <v>1</v>
      </c>
      <c r="F938">
        <v>2066</v>
      </c>
      <c r="G938" t="s">
        <v>1218</v>
      </c>
      <c r="H938">
        <v>50000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3504</v>
      </c>
      <c r="O938">
        <v>1460</v>
      </c>
      <c r="P938">
        <v>730</v>
      </c>
      <c r="Q938">
        <v>0</v>
      </c>
      <c r="R938">
        <v>0</v>
      </c>
      <c r="S938">
        <v>50000</v>
      </c>
      <c r="T938">
        <v>0</v>
      </c>
      <c r="U938">
        <v>0</v>
      </c>
      <c r="V938">
        <v>0</v>
      </c>
      <c r="W938">
        <v>0</v>
      </c>
      <c r="X938">
        <v>802</v>
      </c>
      <c r="Y938" t="s">
        <v>79</v>
      </c>
      <c r="Z938" s="7">
        <v>44927</v>
      </c>
      <c r="AA938" s="7">
        <v>44985</v>
      </c>
      <c r="AB938" s="7">
        <v>45012</v>
      </c>
      <c r="AC938">
        <v>50000</v>
      </c>
      <c r="AD938">
        <v>0</v>
      </c>
      <c r="AE938">
        <v>46496</v>
      </c>
      <c r="AF938">
        <v>2044</v>
      </c>
      <c r="AG938">
        <v>2774</v>
      </c>
      <c r="AH938">
        <v>730</v>
      </c>
      <c r="AI938" t="s">
        <v>283</v>
      </c>
    </row>
    <row r="939" spans="1:35" hidden="1" x14ac:dyDescent="0.25">
      <c r="A939">
        <v>12</v>
      </c>
      <c r="B939">
        <v>1201</v>
      </c>
      <c r="C939">
        <v>9</v>
      </c>
      <c r="D939">
        <v>122</v>
      </c>
      <c r="E939">
        <v>1</v>
      </c>
      <c r="F939">
        <v>2066</v>
      </c>
      <c r="G939" t="s">
        <v>1209</v>
      </c>
      <c r="H939">
        <v>30000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802</v>
      </c>
      <c r="Y939" t="s">
        <v>79</v>
      </c>
      <c r="Z939" s="7">
        <v>44927</v>
      </c>
      <c r="AA939" s="7">
        <v>44985</v>
      </c>
      <c r="AB939" s="7">
        <v>45012</v>
      </c>
      <c r="AC939">
        <v>30000</v>
      </c>
      <c r="AD939">
        <v>0</v>
      </c>
      <c r="AE939">
        <v>30000</v>
      </c>
      <c r="AF939">
        <v>0</v>
      </c>
      <c r="AG939">
        <v>0</v>
      </c>
      <c r="AH939">
        <v>0</v>
      </c>
      <c r="AI939" t="s">
        <v>283</v>
      </c>
    </row>
    <row r="940" spans="1:35" hidden="1" x14ac:dyDescent="0.25">
      <c r="A940">
        <v>12</v>
      </c>
      <c r="B940">
        <v>1201</v>
      </c>
      <c r="C940">
        <v>9</v>
      </c>
      <c r="D940">
        <v>122</v>
      </c>
      <c r="E940">
        <v>1</v>
      </c>
      <c r="F940">
        <v>2066</v>
      </c>
      <c r="G940" t="s">
        <v>1210</v>
      </c>
      <c r="H940">
        <v>30000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802</v>
      </c>
      <c r="Y940" t="s">
        <v>79</v>
      </c>
      <c r="Z940" s="7">
        <v>44927</v>
      </c>
      <c r="AA940" s="7">
        <v>44985</v>
      </c>
      <c r="AB940" s="7">
        <v>45012</v>
      </c>
      <c r="AC940">
        <v>30000</v>
      </c>
      <c r="AD940">
        <v>0</v>
      </c>
      <c r="AE940">
        <v>30000</v>
      </c>
      <c r="AF940">
        <v>0</v>
      </c>
      <c r="AG940">
        <v>0</v>
      </c>
      <c r="AH940">
        <v>0</v>
      </c>
      <c r="AI940" t="s">
        <v>283</v>
      </c>
    </row>
    <row r="941" spans="1:35" hidden="1" x14ac:dyDescent="0.25">
      <c r="A941">
        <v>12</v>
      </c>
      <c r="B941">
        <v>1201</v>
      </c>
      <c r="C941">
        <v>9</v>
      </c>
      <c r="D941">
        <v>122</v>
      </c>
      <c r="E941">
        <v>1</v>
      </c>
      <c r="F941">
        <v>2066</v>
      </c>
      <c r="G941" t="s">
        <v>1211</v>
      </c>
      <c r="H941">
        <v>24000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802</v>
      </c>
      <c r="Y941" t="s">
        <v>79</v>
      </c>
      <c r="Z941" s="7">
        <v>44927</v>
      </c>
      <c r="AA941" s="7">
        <v>44985</v>
      </c>
      <c r="AB941" s="7">
        <v>45012</v>
      </c>
      <c r="AC941">
        <v>24000</v>
      </c>
      <c r="AD941">
        <v>0</v>
      </c>
      <c r="AE941">
        <v>24000</v>
      </c>
      <c r="AF941">
        <v>0</v>
      </c>
      <c r="AG941">
        <v>0</v>
      </c>
      <c r="AH941">
        <v>0</v>
      </c>
      <c r="AI941" t="s">
        <v>283</v>
      </c>
    </row>
    <row r="942" spans="1:35" hidden="1" x14ac:dyDescent="0.25">
      <c r="A942">
        <v>12</v>
      </c>
      <c r="B942">
        <v>1201</v>
      </c>
      <c r="C942">
        <v>9</v>
      </c>
      <c r="D942">
        <v>122</v>
      </c>
      <c r="E942">
        <v>1</v>
      </c>
      <c r="F942">
        <v>2066</v>
      </c>
      <c r="G942" t="s">
        <v>1213</v>
      </c>
      <c r="H942">
        <v>1000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802</v>
      </c>
      <c r="Y942" t="s">
        <v>79</v>
      </c>
      <c r="Z942" s="7">
        <v>44927</v>
      </c>
      <c r="AA942" s="7">
        <v>44985</v>
      </c>
      <c r="AB942" s="7">
        <v>45012</v>
      </c>
      <c r="AC942">
        <v>1000</v>
      </c>
      <c r="AD942">
        <v>0</v>
      </c>
      <c r="AE942">
        <v>1000</v>
      </c>
      <c r="AF942">
        <v>0</v>
      </c>
      <c r="AG942">
        <v>0</v>
      </c>
      <c r="AH942">
        <v>0</v>
      </c>
      <c r="AI942" t="s">
        <v>283</v>
      </c>
    </row>
    <row r="943" spans="1:35" hidden="1" x14ac:dyDescent="0.25">
      <c r="A943">
        <v>12</v>
      </c>
      <c r="B943">
        <v>1201</v>
      </c>
      <c r="C943">
        <v>9</v>
      </c>
      <c r="D943">
        <v>272</v>
      </c>
      <c r="E943">
        <v>20</v>
      </c>
      <c r="F943">
        <v>2</v>
      </c>
      <c r="G943" t="s">
        <v>1243</v>
      </c>
      <c r="H943">
        <v>3000000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436579.16</v>
      </c>
      <c r="O943">
        <v>436579.16</v>
      </c>
      <c r="P943">
        <v>436579.16</v>
      </c>
      <c r="Q943">
        <v>0</v>
      </c>
      <c r="R943">
        <v>0</v>
      </c>
      <c r="S943">
        <v>3000000</v>
      </c>
      <c r="T943">
        <v>0</v>
      </c>
      <c r="U943">
        <v>0</v>
      </c>
      <c r="V943">
        <v>0</v>
      </c>
      <c r="W943">
        <v>0</v>
      </c>
      <c r="X943">
        <v>800</v>
      </c>
      <c r="Y943" t="s">
        <v>79</v>
      </c>
      <c r="Z943" s="7">
        <v>44927</v>
      </c>
      <c r="AA943" s="7">
        <v>44985</v>
      </c>
      <c r="AB943" s="7">
        <v>45012</v>
      </c>
      <c r="AC943">
        <v>3000000</v>
      </c>
      <c r="AD943">
        <v>0</v>
      </c>
      <c r="AE943">
        <v>2563420.84</v>
      </c>
      <c r="AF943">
        <v>0</v>
      </c>
      <c r="AG943">
        <v>0</v>
      </c>
      <c r="AH943">
        <v>0</v>
      </c>
      <c r="AI943" t="s">
        <v>283</v>
      </c>
    </row>
    <row r="944" spans="1:35" hidden="1" x14ac:dyDescent="0.25">
      <c r="A944">
        <v>12</v>
      </c>
      <c r="B944">
        <v>1201</v>
      </c>
      <c r="C944">
        <v>9</v>
      </c>
      <c r="D944">
        <v>272</v>
      </c>
      <c r="E944">
        <v>20</v>
      </c>
      <c r="F944">
        <v>2</v>
      </c>
      <c r="G944" t="s">
        <v>1236</v>
      </c>
      <c r="H944">
        <v>650000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97240.68</v>
      </c>
      <c r="O944">
        <v>97240.68</v>
      </c>
      <c r="P944">
        <v>97240.68</v>
      </c>
      <c r="Q944">
        <v>0</v>
      </c>
      <c r="R944">
        <v>0</v>
      </c>
      <c r="S944">
        <v>650000</v>
      </c>
      <c r="T944">
        <v>0</v>
      </c>
      <c r="U944">
        <v>0</v>
      </c>
      <c r="V944">
        <v>0</v>
      </c>
      <c r="W944">
        <v>0</v>
      </c>
      <c r="X944">
        <v>800</v>
      </c>
      <c r="Y944" t="s">
        <v>79</v>
      </c>
      <c r="Z944" s="7">
        <v>44927</v>
      </c>
      <c r="AA944" s="7">
        <v>44985</v>
      </c>
      <c r="AB944" s="7">
        <v>45012</v>
      </c>
      <c r="AC944">
        <v>650000</v>
      </c>
      <c r="AD944">
        <v>0</v>
      </c>
      <c r="AE944">
        <v>552759.31999999995</v>
      </c>
      <c r="AF944">
        <v>0</v>
      </c>
      <c r="AG944">
        <v>0</v>
      </c>
      <c r="AH944">
        <v>0</v>
      </c>
      <c r="AI944" t="s">
        <v>283</v>
      </c>
    </row>
    <row r="945" spans="1:35" hidden="1" x14ac:dyDescent="0.25">
      <c r="A945">
        <v>12</v>
      </c>
      <c r="B945">
        <v>1201</v>
      </c>
      <c r="C945">
        <v>9</v>
      </c>
      <c r="D945">
        <v>272</v>
      </c>
      <c r="E945">
        <v>20</v>
      </c>
      <c r="F945">
        <v>3</v>
      </c>
      <c r="G945" t="s">
        <v>1243</v>
      </c>
      <c r="H945">
        <v>52000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800</v>
      </c>
      <c r="Y945" t="s">
        <v>79</v>
      </c>
      <c r="Z945" s="7">
        <v>44927</v>
      </c>
      <c r="AA945" s="7">
        <v>44985</v>
      </c>
      <c r="AB945" s="7">
        <v>45012</v>
      </c>
      <c r="AC945">
        <v>52000</v>
      </c>
      <c r="AD945">
        <v>0</v>
      </c>
      <c r="AE945">
        <v>52000</v>
      </c>
      <c r="AF945">
        <v>0</v>
      </c>
      <c r="AG945">
        <v>0</v>
      </c>
      <c r="AH945">
        <v>0</v>
      </c>
      <c r="AI945" t="s">
        <v>283</v>
      </c>
    </row>
    <row r="946" spans="1:35" hidden="1" x14ac:dyDescent="0.25">
      <c r="A946">
        <v>12</v>
      </c>
      <c r="B946">
        <v>1201</v>
      </c>
      <c r="C946">
        <v>9</v>
      </c>
      <c r="D946">
        <v>272</v>
      </c>
      <c r="E946">
        <v>20</v>
      </c>
      <c r="F946">
        <v>3</v>
      </c>
      <c r="G946" t="s">
        <v>1236</v>
      </c>
      <c r="H946">
        <v>52000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800</v>
      </c>
      <c r="Y946" t="s">
        <v>79</v>
      </c>
      <c r="Z946" s="7">
        <v>44927</v>
      </c>
      <c r="AA946" s="7">
        <v>44985</v>
      </c>
      <c r="AB946" s="7">
        <v>45012</v>
      </c>
      <c r="AC946">
        <v>52000</v>
      </c>
      <c r="AD946">
        <v>0</v>
      </c>
      <c r="AE946">
        <v>52000</v>
      </c>
      <c r="AF946">
        <v>0</v>
      </c>
      <c r="AG946">
        <v>0</v>
      </c>
      <c r="AH946">
        <v>0</v>
      </c>
      <c r="AI946" t="s">
        <v>283</v>
      </c>
    </row>
    <row r="947" spans="1:35" hidden="1" x14ac:dyDescent="0.25">
      <c r="A947">
        <v>12</v>
      </c>
      <c r="B947">
        <v>1201</v>
      </c>
      <c r="C947">
        <v>9</v>
      </c>
      <c r="D947">
        <v>272</v>
      </c>
      <c r="E947">
        <v>20</v>
      </c>
      <c r="F947">
        <v>4</v>
      </c>
      <c r="G947" t="s">
        <v>1243</v>
      </c>
      <c r="H947">
        <v>200000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26561.040000000001</v>
      </c>
      <c r="O947">
        <v>26561.040000000001</v>
      </c>
      <c r="P947">
        <v>26561.040000000001</v>
      </c>
      <c r="Q947">
        <v>0</v>
      </c>
      <c r="R947">
        <v>0</v>
      </c>
      <c r="S947">
        <v>200000</v>
      </c>
      <c r="T947">
        <v>0</v>
      </c>
      <c r="U947">
        <v>0</v>
      </c>
      <c r="V947">
        <v>0</v>
      </c>
      <c r="W947">
        <v>0</v>
      </c>
      <c r="X947">
        <v>800</v>
      </c>
      <c r="Y947" t="s">
        <v>79</v>
      </c>
      <c r="Z947" s="7">
        <v>44927</v>
      </c>
      <c r="AA947" s="7">
        <v>44985</v>
      </c>
      <c r="AB947" s="7">
        <v>45012</v>
      </c>
      <c r="AC947">
        <v>200000</v>
      </c>
      <c r="AD947">
        <v>0</v>
      </c>
      <c r="AE947">
        <v>173438.96</v>
      </c>
      <c r="AF947">
        <v>0</v>
      </c>
      <c r="AG947">
        <v>0</v>
      </c>
      <c r="AH947">
        <v>0</v>
      </c>
      <c r="AI947" t="s">
        <v>283</v>
      </c>
    </row>
    <row r="948" spans="1:35" hidden="1" x14ac:dyDescent="0.25">
      <c r="A948">
        <v>12</v>
      </c>
      <c r="B948">
        <v>1201</v>
      </c>
      <c r="C948">
        <v>9</v>
      </c>
      <c r="D948">
        <v>272</v>
      </c>
      <c r="E948">
        <v>20</v>
      </c>
      <c r="F948">
        <v>4</v>
      </c>
      <c r="G948" t="s">
        <v>1236</v>
      </c>
      <c r="H948">
        <v>250000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27615.16</v>
      </c>
      <c r="O948">
        <v>27615.16</v>
      </c>
      <c r="P948">
        <v>27615.16</v>
      </c>
      <c r="Q948">
        <v>0</v>
      </c>
      <c r="R948">
        <v>0</v>
      </c>
      <c r="S948">
        <v>250000</v>
      </c>
      <c r="T948">
        <v>0</v>
      </c>
      <c r="U948">
        <v>0</v>
      </c>
      <c r="V948">
        <v>0</v>
      </c>
      <c r="W948">
        <v>0</v>
      </c>
      <c r="X948">
        <v>800</v>
      </c>
      <c r="Y948" t="s">
        <v>79</v>
      </c>
      <c r="Z948" s="7">
        <v>44927</v>
      </c>
      <c r="AA948" s="7">
        <v>44985</v>
      </c>
      <c r="AB948" s="7">
        <v>45012</v>
      </c>
      <c r="AC948">
        <v>250000</v>
      </c>
      <c r="AD948">
        <v>0</v>
      </c>
      <c r="AE948">
        <v>222384.84</v>
      </c>
      <c r="AF948">
        <v>0</v>
      </c>
      <c r="AG948">
        <v>0</v>
      </c>
      <c r="AH948">
        <v>0</v>
      </c>
      <c r="AI948" t="s">
        <v>283</v>
      </c>
    </row>
    <row r="949" spans="1:35" hidden="1" x14ac:dyDescent="0.25">
      <c r="A949">
        <v>12</v>
      </c>
      <c r="B949">
        <v>1201</v>
      </c>
      <c r="C949">
        <v>9</v>
      </c>
      <c r="D949">
        <v>272</v>
      </c>
      <c r="E949">
        <v>20</v>
      </c>
      <c r="F949">
        <v>22</v>
      </c>
      <c r="G949" t="s">
        <v>1244</v>
      </c>
      <c r="H949">
        <v>600000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120000</v>
      </c>
      <c r="O949">
        <v>7924.71</v>
      </c>
      <c r="P949">
        <v>0</v>
      </c>
      <c r="Q949">
        <v>0</v>
      </c>
      <c r="R949">
        <v>0</v>
      </c>
      <c r="S949">
        <v>600000</v>
      </c>
      <c r="T949">
        <v>0</v>
      </c>
      <c r="U949">
        <v>0</v>
      </c>
      <c r="V949">
        <v>0</v>
      </c>
      <c r="W949">
        <v>0</v>
      </c>
      <c r="X949">
        <v>800</v>
      </c>
      <c r="Y949" t="s">
        <v>79</v>
      </c>
      <c r="Z949" s="7">
        <v>44927</v>
      </c>
      <c r="AA949" s="7">
        <v>44985</v>
      </c>
      <c r="AB949" s="7">
        <v>45012</v>
      </c>
      <c r="AC949">
        <v>600000</v>
      </c>
      <c r="AD949">
        <v>0</v>
      </c>
      <c r="AE949">
        <v>480000</v>
      </c>
      <c r="AF949">
        <v>112075.29</v>
      </c>
      <c r="AG949">
        <v>120000</v>
      </c>
      <c r="AH949">
        <v>7924.71</v>
      </c>
      <c r="AI949" t="s">
        <v>283</v>
      </c>
    </row>
    <row r="950" spans="1:35" hidden="1" x14ac:dyDescent="0.25">
      <c r="A950">
        <v>12</v>
      </c>
      <c r="B950">
        <v>1201</v>
      </c>
      <c r="C950">
        <v>99</v>
      </c>
      <c r="D950">
        <v>997</v>
      </c>
      <c r="E950">
        <v>0</v>
      </c>
      <c r="F950">
        <v>9997</v>
      </c>
      <c r="G950" t="s">
        <v>1242</v>
      </c>
      <c r="H950">
        <v>991640</v>
      </c>
      <c r="I950">
        <v>0</v>
      </c>
      <c r="J950">
        <v>0</v>
      </c>
      <c r="K950">
        <v>0</v>
      </c>
      <c r="L950">
        <v>0</v>
      </c>
      <c r="M950">
        <v>5000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991640</v>
      </c>
      <c r="T950">
        <v>0</v>
      </c>
      <c r="U950">
        <v>0</v>
      </c>
      <c r="V950">
        <v>0</v>
      </c>
      <c r="W950">
        <v>0</v>
      </c>
      <c r="X950">
        <v>800</v>
      </c>
      <c r="Y950" t="s">
        <v>79</v>
      </c>
      <c r="Z950" s="7">
        <v>44927</v>
      </c>
      <c r="AA950" s="7">
        <v>44985</v>
      </c>
      <c r="AB950" s="7">
        <v>45012</v>
      </c>
      <c r="AC950">
        <v>986640</v>
      </c>
      <c r="AD950">
        <v>-5000</v>
      </c>
      <c r="AE950">
        <v>986640</v>
      </c>
      <c r="AF950">
        <v>0</v>
      </c>
      <c r="AG950">
        <v>0</v>
      </c>
      <c r="AH950">
        <v>0</v>
      </c>
      <c r="AI950" t="s">
        <v>283</v>
      </c>
    </row>
    <row r="951" spans="1:35" x14ac:dyDescent="0.25">
      <c r="A951">
        <v>1</v>
      </c>
      <c r="B951">
        <v>101</v>
      </c>
      <c r="C951">
        <v>1</v>
      </c>
      <c r="D951">
        <v>31</v>
      </c>
      <c r="E951">
        <v>15</v>
      </c>
      <c r="F951">
        <v>2063</v>
      </c>
      <c r="G951" t="s">
        <v>1200</v>
      </c>
      <c r="H951">
        <v>500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500</v>
      </c>
      <c r="Y951" t="s">
        <v>1245</v>
      </c>
      <c r="Z951" s="7">
        <v>44927</v>
      </c>
      <c r="AA951" s="7">
        <v>44985</v>
      </c>
      <c r="AB951" s="7">
        <v>44998</v>
      </c>
      <c r="AC951">
        <v>500</v>
      </c>
      <c r="AD951">
        <v>0</v>
      </c>
      <c r="AE951">
        <v>500</v>
      </c>
      <c r="AF951">
        <v>0</v>
      </c>
      <c r="AG951">
        <v>0</v>
      </c>
      <c r="AH951">
        <v>0</v>
      </c>
      <c r="AI951" t="s">
        <v>1246</v>
      </c>
    </row>
    <row r="952" spans="1:35" x14ac:dyDescent="0.25">
      <c r="A952">
        <v>1</v>
      </c>
      <c r="B952">
        <v>101</v>
      </c>
      <c r="C952">
        <v>1</v>
      </c>
      <c r="D952">
        <v>31</v>
      </c>
      <c r="E952">
        <v>15</v>
      </c>
      <c r="F952">
        <v>2063</v>
      </c>
      <c r="G952" t="s">
        <v>1201</v>
      </c>
      <c r="H952">
        <v>600000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99681.01</v>
      </c>
      <c r="O952">
        <v>99681.01</v>
      </c>
      <c r="P952">
        <v>99681.01</v>
      </c>
      <c r="Q952">
        <v>0</v>
      </c>
      <c r="R952">
        <v>0</v>
      </c>
      <c r="S952">
        <v>600000</v>
      </c>
      <c r="T952">
        <v>0</v>
      </c>
      <c r="U952">
        <v>0</v>
      </c>
      <c r="V952">
        <v>0</v>
      </c>
      <c r="W952">
        <v>0</v>
      </c>
      <c r="X952">
        <v>500</v>
      </c>
      <c r="Y952" t="s">
        <v>1245</v>
      </c>
      <c r="Z952" s="7">
        <v>44927</v>
      </c>
      <c r="AA952" s="7">
        <v>44985</v>
      </c>
      <c r="AB952" s="7">
        <v>44998</v>
      </c>
      <c r="AC952">
        <v>600000</v>
      </c>
      <c r="AD952">
        <v>0</v>
      </c>
      <c r="AE952">
        <v>500318.99</v>
      </c>
      <c r="AF952">
        <v>0</v>
      </c>
      <c r="AG952">
        <v>0</v>
      </c>
      <c r="AH952">
        <v>0</v>
      </c>
      <c r="AI952" t="s">
        <v>1246</v>
      </c>
    </row>
    <row r="953" spans="1:35" x14ac:dyDescent="0.25">
      <c r="A953">
        <v>1</v>
      </c>
      <c r="B953">
        <v>101</v>
      </c>
      <c r="C953">
        <v>1</v>
      </c>
      <c r="D953">
        <v>31</v>
      </c>
      <c r="E953">
        <v>15</v>
      </c>
      <c r="F953">
        <v>2063</v>
      </c>
      <c r="G953" t="s">
        <v>1202</v>
      </c>
      <c r="H953">
        <v>130000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18048.900000000001</v>
      </c>
      <c r="O953">
        <v>18048.900000000001</v>
      </c>
      <c r="P953">
        <v>10183.14</v>
      </c>
      <c r="Q953">
        <v>0</v>
      </c>
      <c r="R953">
        <v>0</v>
      </c>
      <c r="S953">
        <v>130000</v>
      </c>
      <c r="T953">
        <v>0</v>
      </c>
      <c r="U953">
        <v>0</v>
      </c>
      <c r="V953">
        <v>0</v>
      </c>
      <c r="W953">
        <v>0</v>
      </c>
      <c r="X953">
        <v>500</v>
      </c>
      <c r="Y953" t="s">
        <v>1245</v>
      </c>
      <c r="Z953" s="7">
        <v>44927</v>
      </c>
      <c r="AA953" s="7">
        <v>44985</v>
      </c>
      <c r="AB953" s="7">
        <v>44998</v>
      </c>
      <c r="AC953">
        <v>130000</v>
      </c>
      <c r="AD953">
        <v>0</v>
      </c>
      <c r="AE953">
        <v>111951.1</v>
      </c>
      <c r="AF953">
        <v>0</v>
      </c>
      <c r="AG953">
        <v>7865.76</v>
      </c>
      <c r="AH953">
        <v>7865.76</v>
      </c>
      <c r="AI953" t="s">
        <v>1246</v>
      </c>
    </row>
    <row r="954" spans="1:35" x14ac:dyDescent="0.25">
      <c r="A954">
        <v>1</v>
      </c>
      <c r="B954">
        <v>101</v>
      </c>
      <c r="C954">
        <v>1</v>
      </c>
      <c r="D954">
        <v>31</v>
      </c>
      <c r="E954">
        <v>15</v>
      </c>
      <c r="F954">
        <v>2063</v>
      </c>
      <c r="G954" t="s">
        <v>1204</v>
      </c>
      <c r="H954">
        <v>30000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500</v>
      </c>
      <c r="Y954" t="s">
        <v>1245</v>
      </c>
      <c r="Z954" s="7">
        <v>44927</v>
      </c>
      <c r="AA954" s="7">
        <v>44985</v>
      </c>
      <c r="AB954" s="7">
        <v>44998</v>
      </c>
      <c r="AC954">
        <v>30000</v>
      </c>
      <c r="AD954">
        <v>0</v>
      </c>
      <c r="AE954">
        <v>30000</v>
      </c>
      <c r="AF954">
        <v>0</v>
      </c>
      <c r="AG954">
        <v>0</v>
      </c>
      <c r="AH954">
        <v>0</v>
      </c>
      <c r="AI954" t="s">
        <v>1246</v>
      </c>
    </row>
    <row r="955" spans="1:35" x14ac:dyDescent="0.25">
      <c r="A955">
        <v>1</v>
      </c>
      <c r="B955">
        <v>101</v>
      </c>
      <c r="C955">
        <v>1</v>
      </c>
      <c r="D955">
        <v>31</v>
      </c>
      <c r="E955">
        <v>15</v>
      </c>
      <c r="F955">
        <v>2063</v>
      </c>
      <c r="G955" t="s">
        <v>1206</v>
      </c>
      <c r="H955">
        <v>20000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500</v>
      </c>
      <c r="Y955" t="s">
        <v>1245</v>
      </c>
      <c r="Z955" s="7">
        <v>44927</v>
      </c>
      <c r="AA955" s="7">
        <v>44985</v>
      </c>
      <c r="AB955" s="7">
        <v>44998</v>
      </c>
      <c r="AC955">
        <v>20000</v>
      </c>
      <c r="AD955">
        <v>0</v>
      </c>
      <c r="AE955">
        <v>20000</v>
      </c>
      <c r="AF955">
        <v>0</v>
      </c>
      <c r="AG955">
        <v>0</v>
      </c>
      <c r="AH955">
        <v>0</v>
      </c>
      <c r="AI955" t="s">
        <v>1246</v>
      </c>
    </row>
    <row r="956" spans="1:35" x14ac:dyDescent="0.25">
      <c r="A956">
        <v>1</v>
      </c>
      <c r="B956">
        <v>101</v>
      </c>
      <c r="C956">
        <v>1</v>
      </c>
      <c r="D956">
        <v>31</v>
      </c>
      <c r="E956">
        <v>15</v>
      </c>
      <c r="F956">
        <v>2063</v>
      </c>
      <c r="G956" t="s">
        <v>1207</v>
      </c>
      <c r="H956">
        <v>100000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7768</v>
      </c>
      <c r="O956">
        <v>7768</v>
      </c>
      <c r="P956">
        <v>7768</v>
      </c>
      <c r="Q956">
        <v>0</v>
      </c>
      <c r="R956">
        <v>0</v>
      </c>
      <c r="S956">
        <v>100000</v>
      </c>
      <c r="T956">
        <v>0</v>
      </c>
      <c r="U956">
        <v>0</v>
      </c>
      <c r="V956">
        <v>0</v>
      </c>
      <c r="W956">
        <v>0</v>
      </c>
      <c r="X956">
        <v>500</v>
      </c>
      <c r="Y956" t="s">
        <v>1245</v>
      </c>
      <c r="Z956" s="7">
        <v>44927</v>
      </c>
      <c r="AA956" s="7">
        <v>44985</v>
      </c>
      <c r="AB956" s="7">
        <v>44998</v>
      </c>
      <c r="AC956">
        <v>100000</v>
      </c>
      <c r="AD956">
        <v>0</v>
      </c>
      <c r="AE956">
        <v>92232</v>
      </c>
      <c r="AF956">
        <v>0</v>
      </c>
      <c r="AG956">
        <v>0</v>
      </c>
      <c r="AH956">
        <v>0</v>
      </c>
      <c r="AI956" t="s">
        <v>1246</v>
      </c>
    </row>
    <row r="957" spans="1:35" x14ac:dyDescent="0.25">
      <c r="A957">
        <v>1</v>
      </c>
      <c r="B957">
        <v>101</v>
      </c>
      <c r="C957">
        <v>1</v>
      </c>
      <c r="D957">
        <v>31</v>
      </c>
      <c r="E957">
        <v>15</v>
      </c>
      <c r="F957">
        <v>2063</v>
      </c>
      <c r="G957" t="s">
        <v>1208</v>
      </c>
      <c r="H957">
        <v>10000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500</v>
      </c>
      <c r="Y957" t="s">
        <v>1245</v>
      </c>
      <c r="Z957" s="7">
        <v>44927</v>
      </c>
      <c r="AA957" s="7">
        <v>44985</v>
      </c>
      <c r="AB957" s="7">
        <v>44998</v>
      </c>
      <c r="AC957">
        <v>10000</v>
      </c>
      <c r="AD957">
        <v>0</v>
      </c>
      <c r="AE957">
        <v>10000</v>
      </c>
      <c r="AF957">
        <v>0</v>
      </c>
      <c r="AG957">
        <v>0</v>
      </c>
      <c r="AH957">
        <v>0</v>
      </c>
      <c r="AI957" t="s">
        <v>1246</v>
      </c>
    </row>
    <row r="958" spans="1:35" x14ac:dyDescent="0.25">
      <c r="A958">
        <v>1</v>
      </c>
      <c r="B958">
        <v>101</v>
      </c>
      <c r="C958">
        <v>1</v>
      </c>
      <c r="D958">
        <v>31</v>
      </c>
      <c r="E958">
        <v>15</v>
      </c>
      <c r="F958">
        <v>2063</v>
      </c>
      <c r="G958" t="s">
        <v>1209</v>
      </c>
      <c r="H958">
        <v>5000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500</v>
      </c>
      <c r="Y958" t="s">
        <v>1245</v>
      </c>
      <c r="Z958" s="7">
        <v>44927</v>
      </c>
      <c r="AA958" s="7">
        <v>44985</v>
      </c>
      <c r="AB958" s="7">
        <v>44998</v>
      </c>
      <c r="AC958">
        <v>5000</v>
      </c>
      <c r="AD958">
        <v>0</v>
      </c>
      <c r="AE958">
        <v>5000</v>
      </c>
      <c r="AF958">
        <v>0</v>
      </c>
      <c r="AG958">
        <v>0</v>
      </c>
      <c r="AH958">
        <v>0</v>
      </c>
      <c r="AI958" t="s">
        <v>1246</v>
      </c>
    </row>
    <row r="959" spans="1:35" x14ac:dyDescent="0.25">
      <c r="A959">
        <v>1</v>
      </c>
      <c r="B959">
        <v>101</v>
      </c>
      <c r="C959">
        <v>1</v>
      </c>
      <c r="D959">
        <v>31</v>
      </c>
      <c r="E959">
        <v>15</v>
      </c>
      <c r="F959">
        <v>2063</v>
      </c>
      <c r="G959" t="s">
        <v>1210</v>
      </c>
      <c r="H959">
        <v>60000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500</v>
      </c>
      <c r="Y959" t="s">
        <v>1245</v>
      </c>
      <c r="Z959" s="7">
        <v>44927</v>
      </c>
      <c r="AA959" s="7">
        <v>44985</v>
      </c>
      <c r="AB959" s="7">
        <v>44998</v>
      </c>
      <c r="AC959">
        <v>60000</v>
      </c>
      <c r="AD959">
        <v>0</v>
      </c>
      <c r="AE959">
        <v>60000</v>
      </c>
      <c r="AF959">
        <v>0</v>
      </c>
      <c r="AG959">
        <v>0</v>
      </c>
      <c r="AH959">
        <v>0</v>
      </c>
      <c r="AI959" t="s">
        <v>1246</v>
      </c>
    </row>
    <row r="960" spans="1:35" x14ac:dyDescent="0.25">
      <c r="A960">
        <v>1</v>
      </c>
      <c r="B960">
        <v>101</v>
      </c>
      <c r="C960">
        <v>1</v>
      </c>
      <c r="D960">
        <v>31</v>
      </c>
      <c r="E960">
        <v>15</v>
      </c>
      <c r="F960">
        <v>2063</v>
      </c>
      <c r="G960" t="s">
        <v>1211</v>
      </c>
      <c r="H960">
        <v>5000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235</v>
      </c>
      <c r="O960">
        <v>235</v>
      </c>
      <c r="P960">
        <v>235</v>
      </c>
      <c r="Q960">
        <v>0</v>
      </c>
      <c r="R960">
        <v>0</v>
      </c>
      <c r="S960">
        <v>5000</v>
      </c>
      <c r="T960">
        <v>0</v>
      </c>
      <c r="U960">
        <v>0</v>
      </c>
      <c r="V960">
        <v>0</v>
      </c>
      <c r="W960">
        <v>0</v>
      </c>
      <c r="X960">
        <v>500</v>
      </c>
      <c r="Y960" t="s">
        <v>1245</v>
      </c>
      <c r="Z960" s="7">
        <v>44927</v>
      </c>
      <c r="AA960" s="7">
        <v>44985</v>
      </c>
      <c r="AB960" s="7">
        <v>44998</v>
      </c>
      <c r="AC960">
        <v>5000</v>
      </c>
      <c r="AD960">
        <v>0</v>
      </c>
      <c r="AE960">
        <v>4765</v>
      </c>
      <c r="AF960">
        <v>0</v>
      </c>
      <c r="AG960">
        <v>0</v>
      </c>
      <c r="AH960">
        <v>0</v>
      </c>
      <c r="AI960" t="s">
        <v>1246</v>
      </c>
    </row>
    <row r="961" spans="1:35" x14ac:dyDescent="0.25">
      <c r="A961">
        <v>1</v>
      </c>
      <c r="B961">
        <v>101</v>
      </c>
      <c r="C961">
        <v>1</v>
      </c>
      <c r="D961">
        <v>31</v>
      </c>
      <c r="E961">
        <v>15</v>
      </c>
      <c r="F961">
        <v>2063</v>
      </c>
      <c r="G961" t="s">
        <v>1213</v>
      </c>
      <c r="H961">
        <v>50000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2812.19</v>
      </c>
      <c r="O961">
        <v>2812.19</v>
      </c>
      <c r="P961">
        <v>2812.19</v>
      </c>
      <c r="Q961">
        <v>0</v>
      </c>
      <c r="R961">
        <v>0</v>
      </c>
      <c r="S961">
        <v>50000</v>
      </c>
      <c r="T961">
        <v>0</v>
      </c>
      <c r="U961">
        <v>0</v>
      </c>
      <c r="V961">
        <v>0</v>
      </c>
      <c r="W961">
        <v>0</v>
      </c>
      <c r="X961">
        <v>500</v>
      </c>
      <c r="Y961" t="s">
        <v>1245</v>
      </c>
      <c r="Z961" s="7">
        <v>44927</v>
      </c>
      <c r="AA961" s="7">
        <v>44985</v>
      </c>
      <c r="AB961" s="7">
        <v>44998</v>
      </c>
      <c r="AC961">
        <v>50000</v>
      </c>
      <c r="AD961">
        <v>0</v>
      </c>
      <c r="AE961">
        <v>47187.81</v>
      </c>
      <c r="AF961">
        <v>0</v>
      </c>
      <c r="AG961">
        <v>0</v>
      </c>
      <c r="AH961">
        <v>0</v>
      </c>
      <c r="AI961" t="s">
        <v>1246</v>
      </c>
    </row>
    <row r="962" spans="1:35" x14ac:dyDescent="0.25">
      <c r="A962">
        <v>1</v>
      </c>
      <c r="B962">
        <v>101</v>
      </c>
      <c r="C962">
        <v>1</v>
      </c>
      <c r="D962">
        <v>31</v>
      </c>
      <c r="E962">
        <v>15</v>
      </c>
      <c r="F962">
        <v>2063</v>
      </c>
      <c r="G962" t="s">
        <v>1214</v>
      </c>
      <c r="H962">
        <v>5000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500</v>
      </c>
      <c r="Y962" t="s">
        <v>1245</v>
      </c>
      <c r="Z962" s="7">
        <v>44927</v>
      </c>
      <c r="AA962" s="7">
        <v>44985</v>
      </c>
      <c r="AB962" s="7">
        <v>44998</v>
      </c>
      <c r="AC962">
        <v>5000</v>
      </c>
      <c r="AD962">
        <v>0</v>
      </c>
      <c r="AE962">
        <v>5000</v>
      </c>
      <c r="AF962">
        <v>0</v>
      </c>
      <c r="AG962">
        <v>0</v>
      </c>
      <c r="AH962">
        <v>0</v>
      </c>
      <c r="AI962" t="s">
        <v>1246</v>
      </c>
    </row>
    <row r="963" spans="1:35" x14ac:dyDescent="0.25">
      <c r="A963">
        <v>1</v>
      </c>
      <c r="B963">
        <v>101</v>
      </c>
      <c r="C963">
        <v>1</v>
      </c>
      <c r="D963">
        <v>31</v>
      </c>
      <c r="E963">
        <v>15</v>
      </c>
      <c r="F963">
        <v>2063</v>
      </c>
      <c r="G963" t="s">
        <v>1215</v>
      </c>
      <c r="H963">
        <v>46000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500</v>
      </c>
      <c r="Y963" t="s">
        <v>1245</v>
      </c>
      <c r="Z963" s="7">
        <v>44927</v>
      </c>
      <c r="AA963" s="7">
        <v>44985</v>
      </c>
      <c r="AB963" s="7">
        <v>44998</v>
      </c>
      <c r="AC963">
        <v>46000</v>
      </c>
      <c r="AD963">
        <v>0</v>
      </c>
      <c r="AE963">
        <v>46000</v>
      </c>
      <c r="AF963">
        <v>0</v>
      </c>
      <c r="AG963">
        <v>0</v>
      </c>
      <c r="AH963">
        <v>0</v>
      </c>
      <c r="AI963" t="s">
        <v>1246</v>
      </c>
    </row>
    <row r="964" spans="1:35" x14ac:dyDescent="0.25">
      <c r="A964">
        <v>1</v>
      </c>
      <c r="B964">
        <v>101</v>
      </c>
      <c r="C964">
        <v>1</v>
      </c>
      <c r="D964">
        <v>128</v>
      </c>
      <c r="E964">
        <v>1</v>
      </c>
      <c r="F964">
        <v>1108</v>
      </c>
      <c r="G964" t="s">
        <v>1210</v>
      </c>
      <c r="H964">
        <v>30000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500</v>
      </c>
      <c r="Y964" t="s">
        <v>1245</v>
      </c>
      <c r="Z964" s="7">
        <v>44927</v>
      </c>
      <c r="AA964" s="7">
        <v>44985</v>
      </c>
      <c r="AB964" s="7">
        <v>44998</v>
      </c>
      <c r="AC964">
        <v>30000</v>
      </c>
      <c r="AD964">
        <v>0</v>
      </c>
      <c r="AE964">
        <v>30000</v>
      </c>
      <c r="AF964">
        <v>0</v>
      </c>
      <c r="AG964">
        <v>0</v>
      </c>
      <c r="AH964">
        <v>0</v>
      </c>
      <c r="AI964" t="s">
        <v>1246</v>
      </c>
    </row>
    <row r="965" spans="1:35" hidden="1" x14ac:dyDescent="0.25">
      <c r="A965">
        <v>1</v>
      </c>
      <c r="B965">
        <v>101</v>
      </c>
      <c r="C965">
        <v>4</v>
      </c>
      <c r="D965">
        <v>122</v>
      </c>
      <c r="E965">
        <v>1</v>
      </c>
      <c r="F965">
        <v>1080</v>
      </c>
      <c r="G965" t="s">
        <v>1222</v>
      </c>
      <c r="H965">
        <v>250000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500</v>
      </c>
      <c r="Y965" t="s">
        <v>1245</v>
      </c>
      <c r="Z965" s="7">
        <v>44927</v>
      </c>
      <c r="AA965" s="7">
        <v>44985</v>
      </c>
      <c r="AB965" s="7">
        <v>44998</v>
      </c>
      <c r="AC965">
        <v>250000</v>
      </c>
      <c r="AD965">
        <v>0</v>
      </c>
      <c r="AE965">
        <v>250000</v>
      </c>
      <c r="AF965">
        <v>0</v>
      </c>
      <c r="AG965">
        <v>0</v>
      </c>
      <c r="AH965">
        <v>0</v>
      </c>
      <c r="AI965" t="s">
        <v>1246</v>
      </c>
    </row>
    <row r="966" spans="1:35" hidden="1" x14ac:dyDescent="0.25">
      <c r="A966">
        <v>1</v>
      </c>
      <c r="B966">
        <v>101</v>
      </c>
      <c r="C966">
        <v>4</v>
      </c>
      <c r="D966">
        <v>122</v>
      </c>
      <c r="E966">
        <v>1</v>
      </c>
      <c r="F966">
        <v>2064</v>
      </c>
      <c r="G966" t="s">
        <v>1200</v>
      </c>
      <c r="H966">
        <v>500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500</v>
      </c>
      <c r="Y966" t="s">
        <v>1245</v>
      </c>
      <c r="Z966" s="7">
        <v>44927</v>
      </c>
      <c r="AA966" s="7">
        <v>44985</v>
      </c>
      <c r="AB966" s="7">
        <v>44998</v>
      </c>
      <c r="AC966">
        <v>500</v>
      </c>
      <c r="AD966">
        <v>0</v>
      </c>
      <c r="AE966">
        <v>500</v>
      </c>
      <c r="AF966">
        <v>0</v>
      </c>
      <c r="AG966">
        <v>0</v>
      </c>
      <c r="AH966">
        <v>0</v>
      </c>
      <c r="AI966" t="s">
        <v>1246</v>
      </c>
    </row>
    <row r="967" spans="1:35" hidden="1" x14ac:dyDescent="0.25">
      <c r="A967">
        <v>1</v>
      </c>
      <c r="B967">
        <v>101</v>
      </c>
      <c r="C967">
        <v>4</v>
      </c>
      <c r="D967">
        <v>122</v>
      </c>
      <c r="E967">
        <v>1</v>
      </c>
      <c r="F967">
        <v>2064</v>
      </c>
      <c r="G967" t="s">
        <v>1201</v>
      </c>
      <c r="H967">
        <v>230000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50885.62</v>
      </c>
      <c r="O967">
        <v>50885.62</v>
      </c>
      <c r="P967">
        <v>50885.62</v>
      </c>
      <c r="Q967">
        <v>0</v>
      </c>
      <c r="R967">
        <v>0</v>
      </c>
      <c r="S967">
        <v>230000</v>
      </c>
      <c r="T967">
        <v>0</v>
      </c>
      <c r="U967">
        <v>0</v>
      </c>
      <c r="V967">
        <v>0</v>
      </c>
      <c r="W967">
        <v>0</v>
      </c>
      <c r="X967">
        <v>500</v>
      </c>
      <c r="Y967" t="s">
        <v>1245</v>
      </c>
      <c r="Z967" s="7">
        <v>44927</v>
      </c>
      <c r="AA967" s="7">
        <v>44985</v>
      </c>
      <c r="AB967" s="7">
        <v>44998</v>
      </c>
      <c r="AC967">
        <v>230000</v>
      </c>
      <c r="AD967">
        <v>0</v>
      </c>
      <c r="AE967">
        <v>179114.38</v>
      </c>
      <c r="AF967">
        <v>0</v>
      </c>
      <c r="AG967">
        <v>0</v>
      </c>
      <c r="AH967">
        <v>0</v>
      </c>
      <c r="AI967" t="s">
        <v>1246</v>
      </c>
    </row>
    <row r="968" spans="1:35" hidden="1" x14ac:dyDescent="0.25">
      <c r="A968">
        <v>1</v>
      </c>
      <c r="B968">
        <v>101</v>
      </c>
      <c r="C968">
        <v>4</v>
      </c>
      <c r="D968">
        <v>122</v>
      </c>
      <c r="E968">
        <v>1</v>
      </c>
      <c r="F968">
        <v>2064</v>
      </c>
      <c r="G968" t="s">
        <v>1202</v>
      </c>
      <c r="H968">
        <v>40000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5529.59</v>
      </c>
      <c r="O968">
        <v>5529.59</v>
      </c>
      <c r="P968">
        <v>2711.14</v>
      </c>
      <c r="Q968">
        <v>0</v>
      </c>
      <c r="R968">
        <v>0</v>
      </c>
      <c r="S968">
        <v>40000</v>
      </c>
      <c r="T968">
        <v>0</v>
      </c>
      <c r="U968">
        <v>0</v>
      </c>
      <c r="V968">
        <v>0</v>
      </c>
      <c r="W968">
        <v>0</v>
      </c>
      <c r="X968">
        <v>500</v>
      </c>
      <c r="Y968" t="s">
        <v>1245</v>
      </c>
      <c r="Z968" s="7">
        <v>44927</v>
      </c>
      <c r="AA968" s="7">
        <v>44985</v>
      </c>
      <c r="AB968" s="7">
        <v>44998</v>
      </c>
      <c r="AC968">
        <v>40000</v>
      </c>
      <c r="AD968">
        <v>0</v>
      </c>
      <c r="AE968">
        <v>34470.410000000003</v>
      </c>
      <c r="AF968">
        <v>0</v>
      </c>
      <c r="AG968">
        <v>2818.45</v>
      </c>
      <c r="AH968">
        <v>2818.45</v>
      </c>
      <c r="AI968" t="s">
        <v>1246</v>
      </c>
    </row>
    <row r="969" spans="1:35" hidden="1" x14ac:dyDescent="0.25">
      <c r="A969">
        <v>1</v>
      </c>
      <c r="B969">
        <v>101</v>
      </c>
      <c r="C969">
        <v>4</v>
      </c>
      <c r="D969">
        <v>122</v>
      </c>
      <c r="E969">
        <v>1</v>
      </c>
      <c r="F969">
        <v>2064</v>
      </c>
      <c r="G969" t="s">
        <v>1203</v>
      </c>
      <c r="H969">
        <v>1000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500</v>
      </c>
      <c r="Y969" t="s">
        <v>1245</v>
      </c>
      <c r="Z969" s="7">
        <v>44927</v>
      </c>
      <c r="AA969" s="7">
        <v>44985</v>
      </c>
      <c r="AB969" s="7">
        <v>44998</v>
      </c>
      <c r="AC969">
        <v>1000</v>
      </c>
      <c r="AD969">
        <v>0</v>
      </c>
      <c r="AE969">
        <v>1000</v>
      </c>
      <c r="AF969">
        <v>0</v>
      </c>
      <c r="AG969">
        <v>0</v>
      </c>
      <c r="AH969">
        <v>0</v>
      </c>
      <c r="AI969" t="s">
        <v>1246</v>
      </c>
    </row>
    <row r="970" spans="1:35" hidden="1" x14ac:dyDescent="0.25">
      <c r="A970">
        <v>1</v>
      </c>
      <c r="B970">
        <v>101</v>
      </c>
      <c r="C970">
        <v>4</v>
      </c>
      <c r="D970">
        <v>122</v>
      </c>
      <c r="E970">
        <v>1</v>
      </c>
      <c r="F970">
        <v>2064</v>
      </c>
      <c r="G970" t="s">
        <v>1204</v>
      </c>
      <c r="H970">
        <v>20000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500</v>
      </c>
      <c r="Y970" t="s">
        <v>1245</v>
      </c>
      <c r="Z970" s="7">
        <v>44927</v>
      </c>
      <c r="AA970" s="7">
        <v>44985</v>
      </c>
      <c r="AB970" s="7">
        <v>44998</v>
      </c>
      <c r="AC970">
        <v>20000</v>
      </c>
      <c r="AD970">
        <v>0</v>
      </c>
      <c r="AE970">
        <v>20000</v>
      </c>
      <c r="AF970">
        <v>0</v>
      </c>
      <c r="AG970">
        <v>0</v>
      </c>
      <c r="AH970">
        <v>0</v>
      </c>
      <c r="AI970" t="s">
        <v>1246</v>
      </c>
    </row>
    <row r="971" spans="1:35" hidden="1" x14ac:dyDescent="0.25">
      <c r="A971">
        <v>1</v>
      </c>
      <c r="B971">
        <v>101</v>
      </c>
      <c r="C971">
        <v>4</v>
      </c>
      <c r="D971">
        <v>122</v>
      </c>
      <c r="E971">
        <v>1</v>
      </c>
      <c r="F971">
        <v>2064</v>
      </c>
      <c r="G971" t="s">
        <v>1205</v>
      </c>
      <c r="H971">
        <v>20000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6017.53</v>
      </c>
      <c r="O971">
        <v>6017.53</v>
      </c>
      <c r="P971">
        <v>3214.78</v>
      </c>
      <c r="Q971">
        <v>0</v>
      </c>
      <c r="R971">
        <v>0</v>
      </c>
      <c r="S971">
        <v>20000</v>
      </c>
      <c r="T971">
        <v>0</v>
      </c>
      <c r="U971">
        <v>0</v>
      </c>
      <c r="V971">
        <v>0</v>
      </c>
      <c r="W971">
        <v>0</v>
      </c>
      <c r="X971">
        <v>500</v>
      </c>
      <c r="Y971" t="s">
        <v>1245</v>
      </c>
      <c r="Z971" s="7">
        <v>44927</v>
      </c>
      <c r="AA971" s="7">
        <v>44985</v>
      </c>
      <c r="AB971" s="7">
        <v>44998</v>
      </c>
      <c r="AC971">
        <v>20000</v>
      </c>
      <c r="AD971">
        <v>0</v>
      </c>
      <c r="AE971">
        <v>13982.47</v>
      </c>
      <c r="AF971">
        <v>0</v>
      </c>
      <c r="AG971">
        <v>2802.75</v>
      </c>
      <c r="AH971">
        <v>2802.75</v>
      </c>
      <c r="AI971" t="s">
        <v>1246</v>
      </c>
    </row>
    <row r="972" spans="1:35" hidden="1" x14ac:dyDescent="0.25">
      <c r="A972">
        <v>1</v>
      </c>
      <c r="B972">
        <v>101</v>
      </c>
      <c r="C972">
        <v>4</v>
      </c>
      <c r="D972">
        <v>122</v>
      </c>
      <c r="E972">
        <v>1</v>
      </c>
      <c r="F972">
        <v>2064</v>
      </c>
      <c r="G972" t="s">
        <v>1206</v>
      </c>
      <c r="H972">
        <v>23000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500</v>
      </c>
      <c r="Y972" t="s">
        <v>1245</v>
      </c>
      <c r="Z972" s="7">
        <v>44927</v>
      </c>
      <c r="AA972" s="7">
        <v>44985</v>
      </c>
      <c r="AB972" s="7">
        <v>44998</v>
      </c>
      <c r="AC972">
        <v>23000</v>
      </c>
      <c r="AD972">
        <v>0</v>
      </c>
      <c r="AE972">
        <v>23000</v>
      </c>
      <c r="AF972">
        <v>0</v>
      </c>
      <c r="AG972">
        <v>0</v>
      </c>
      <c r="AH972">
        <v>0</v>
      </c>
      <c r="AI972" t="s">
        <v>1246</v>
      </c>
    </row>
    <row r="973" spans="1:35" hidden="1" x14ac:dyDescent="0.25">
      <c r="A973">
        <v>1</v>
      </c>
      <c r="B973">
        <v>101</v>
      </c>
      <c r="C973">
        <v>4</v>
      </c>
      <c r="D973">
        <v>122</v>
      </c>
      <c r="E973">
        <v>1</v>
      </c>
      <c r="F973">
        <v>2064</v>
      </c>
      <c r="G973" t="s">
        <v>1207</v>
      </c>
      <c r="H973">
        <v>50000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11652</v>
      </c>
      <c r="O973">
        <v>11652</v>
      </c>
      <c r="P973">
        <v>11652</v>
      </c>
      <c r="Q973">
        <v>0</v>
      </c>
      <c r="R973">
        <v>0</v>
      </c>
      <c r="S973">
        <v>50000</v>
      </c>
      <c r="T973">
        <v>0</v>
      </c>
      <c r="U973">
        <v>0</v>
      </c>
      <c r="V973">
        <v>0</v>
      </c>
      <c r="W973">
        <v>0</v>
      </c>
      <c r="X973">
        <v>500</v>
      </c>
      <c r="Y973" t="s">
        <v>1245</v>
      </c>
      <c r="Z973" s="7">
        <v>44927</v>
      </c>
      <c r="AA973" s="7">
        <v>44985</v>
      </c>
      <c r="AB973" s="7">
        <v>44998</v>
      </c>
      <c r="AC973">
        <v>50000</v>
      </c>
      <c r="AD973">
        <v>0</v>
      </c>
      <c r="AE973">
        <v>38348</v>
      </c>
      <c r="AF973">
        <v>0</v>
      </c>
      <c r="AG973">
        <v>0</v>
      </c>
      <c r="AH973">
        <v>0</v>
      </c>
      <c r="AI973" t="s">
        <v>1246</v>
      </c>
    </row>
    <row r="974" spans="1:35" hidden="1" x14ac:dyDescent="0.25">
      <c r="A974">
        <v>1</v>
      </c>
      <c r="B974">
        <v>101</v>
      </c>
      <c r="C974">
        <v>4</v>
      </c>
      <c r="D974">
        <v>122</v>
      </c>
      <c r="E974">
        <v>1</v>
      </c>
      <c r="F974">
        <v>2064</v>
      </c>
      <c r="G974" t="s">
        <v>1208</v>
      </c>
      <c r="H974">
        <v>38000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148</v>
      </c>
      <c r="O974">
        <v>148</v>
      </c>
      <c r="P974">
        <v>148</v>
      </c>
      <c r="Q974">
        <v>0</v>
      </c>
      <c r="R974">
        <v>0</v>
      </c>
      <c r="S974">
        <v>38000</v>
      </c>
      <c r="T974">
        <v>0</v>
      </c>
      <c r="U974">
        <v>0</v>
      </c>
      <c r="V974">
        <v>0</v>
      </c>
      <c r="W974">
        <v>0</v>
      </c>
      <c r="X974">
        <v>500</v>
      </c>
      <c r="Y974" t="s">
        <v>1245</v>
      </c>
      <c r="Z974" s="7">
        <v>44927</v>
      </c>
      <c r="AA974" s="7">
        <v>44985</v>
      </c>
      <c r="AB974" s="7">
        <v>44998</v>
      </c>
      <c r="AC974">
        <v>38000</v>
      </c>
      <c r="AD974">
        <v>0</v>
      </c>
      <c r="AE974">
        <v>37852</v>
      </c>
      <c r="AF974">
        <v>0</v>
      </c>
      <c r="AG974">
        <v>0</v>
      </c>
      <c r="AH974">
        <v>0</v>
      </c>
      <c r="AI974" t="s">
        <v>1246</v>
      </c>
    </row>
    <row r="975" spans="1:35" hidden="1" x14ac:dyDescent="0.25">
      <c r="A975">
        <v>1</v>
      </c>
      <c r="B975">
        <v>101</v>
      </c>
      <c r="C975">
        <v>4</v>
      </c>
      <c r="D975">
        <v>122</v>
      </c>
      <c r="E975">
        <v>1</v>
      </c>
      <c r="F975">
        <v>2064</v>
      </c>
      <c r="G975" t="s">
        <v>1218</v>
      </c>
      <c r="H975">
        <v>25000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500</v>
      </c>
      <c r="Y975" t="s">
        <v>1245</v>
      </c>
      <c r="Z975" s="7">
        <v>44927</v>
      </c>
      <c r="AA975" s="7">
        <v>44985</v>
      </c>
      <c r="AB975" s="7">
        <v>44998</v>
      </c>
      <c r="AC975">
        <v>25000</v>
      </c>
      <c r="AD975">
        <v>0</v>
      </c>
      <c r="AE975">
        <v>25000</v>
      </c>
      <c r="AF975">
        <v>0</v>
      </c>
      <c r="AG975">
        <v>0</v>
      </c>
      <c r="AH975">
        <v>0</v>
      </c>
      <c r="AI975" t="s">
        <v>1246</v>
      </c>
    </row>
    <row r="976" spans="1:35" hidden="1" x14ac:dyDescent="0.25">
      <c r="A976">
        <v>1</v>
      </c>
      <c r="B976">
        <v>101</v>
      </c>
      <c r="C976">
        <v>4</v>
      </c>
      <c r="D976">
        <v>122</v>
      </c>
      <c r="E976">
        <v>1</v>
      </c>
      <c r="F976">
        <v>2064</v>
      </c>
      <c r="G976" t="s">
        <v>1209</v>
      </c>
      <c r="H976">
        <v>5000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40</v>
      </c>
      <c r="O976">
        <v>6.4</v>
      </c>
      <c r="P976">
        <v>6.4</v>
      </c>
      <c r="Q976">
        <v>0</v>
      </c>
      <c r="R976">
        <v>0</v>
      </c>
      <c r="S976">
        <v>5000</v>
      </c>
      <c r="T976">
        <v>0</v>
      </c>
      <c r="U976">
        <v>0</v>
      </c>
      <c r="V976">
        <v>0</v>
      </c>
      <c r="W976">
        <v>0</v>
      </c>
      <c r="X976">
        <v>500</v>
      </c>
      <c r="Y976" t="s">
        <v>1245</v>
      </c>
      <c r="Z976" s="7">
        <v>44927</v>
      </c>
      <c r="AA976" s="7">
        <v>44985</v>
      </c>
      <c r="AB976" s="7">
        <v>44998</v>
      </c>
      <c r="AC976">
        <v>5000</v>
      </c>
      <c r="AD976">
        <v>0</v>
      </c>
      <c r="AE976">
        <v>4960</v>
      </c>
      <c r="AF976">
        <v>33.6</v>
      </c>
      <c r="AG976">
        <v>33.6</v>
      </c>
      <c r="AH976">
        <v>0</v>
      </c>
      <c r="AI976" t="s">
        <v>1246</v>
      </c>
    </row>
    <row r="977" spans="1:35" hidden="1" x14ac:dyDescent="0.25">
      <c r="A977">
        <v>1</v>
      </c>
      <c r="B977">
        <v>101</v>
      </c>
      <c r="C977">
        <v>4</v>
      </c>
      <c r="D977">
        <v>122</v>
      </c>
      <c r="E977">
        <v>1</v>
      </c>
      <c r="F977">
        <v>2064</v>
      </c>
      <c r="G977" t="s">
        <v>1210</v>
      </c>
      <c r="H977">
        <v>47000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33841.99</v>
      </c>
      <c r="O977">
        <v>9583.23</v>
      </c>
      <c r="P977">
        <v>9583.23</v>
      </c>
      <c r="Q977">
        <v>0</v>
      </c>
      <c r="R977">
        <v>0</v>
      </c>
      <c r="S977">
        <v>47000</v>
      </c>
      <c r="T977">
        <v>0</v>
      </c>
      <c r="U977">
        <v>0</v>
      </c>
      <c r="V977">
        <v>0</v>
      </c>
      <c r="W977">
        <v>0</v>
      </c>
      <c r="X977">
        <v>500</v>
      </c>
      <c r="Y977" t="s">
        <v>1245</v>
      </c>
      <c r="Z977" s="7">
        <v>44927</v>
      </c>
      <c r="AA977" s="7">
        <v>44985</v>
      </c>
      <c r="AB977" s="7">
        <v>44998</v>
      </c>
      <c r="AC977">
        <v>47000</v>
      </c>
      <c r="AD977">
        <v>0</v>
      </c>
      <c r="AE977">
        <v>13158.01</v>
      </c>
      <c r="AF977">
        <v>24258.76</v>
      </c>
      <c r="AG977">
        <v>24258.76</v>
      </c>
      <c r="AH977">
        <v>0</v>
      </c>
      <c r="AI977" t="s">
        <v>1246</v>
      </c>
    </row>
    <row r="978" spans="1:35" hidden="1" x14ac:dyDescent="0.25">
      <c r="A978">
        <v>1</v>
      </c>
      <c r="B978">
        <v>101</v>
      </c>
      <c r="C978">
        <v>4</v>
      </c>
      <c r="D978">
        <v>122</v>
      </c>
      <c r="E978">
        <v>1</v>
      </c>
      <c r="F978">
        <v>2064</v>
      </c>
      <c r="G978" t="s">
        <v>1211</v>
      </c>
      <c r="H978">
        <v>50000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9609.74</v>
      </c>
      <c r="O978">
        <v>3313.68</v>
      </c>
      <c r="P978">
        <v>3313.68</v>
      </c>
      <c r="Q978">
        <v>0</v>
      </c>
      <c r="R978">
        <v>0</v>
      </c>
      <c r="S978">
        <v>50000</v>
      </c>
      <c r="T978">
        <v>0</v>
      </c>
      <c r="U978">
        <v>0</v>
      </c>
      <c r="V978">
        <v>0</v>
      </c>
      <c r="W978">
        <v>0</v>
      </c>
      <c r="X978">
        <v>500</v>
      </c>
      <c r="Y978" t="s">
        <v>1245</v>
      </c>
      <c r="Z978" s="7">
        <v>44927</v>
      </c>
      <c r="AA978" s="7">
        <v>44985</v>
      </c>
      <c r="AB978" s="7">
        <v>44998</v>
      </c>
      <c r="AC978">
        <v>50000</v>
      </c>
      <c r="AD978">
        <v>0</v>
      </c>
      <c r="AE978">
        <v>40390.26</v>
      </c>
      <c r="AF978">
        <v>6296.06</v>
      </c>
      <c r="AG978">
        <v>6296.06</v>
      </c>
      <c r="AH978">
        <v>0</v>
      </c>
      <c r="AI978" t="s">
        <v>1246</v>
      </c>
    </row>
    <row r="979" spans="1:35" hidden="1" x14ac:dyDescent="0.25">
      <c r="A979">
        <v>1</v>
      </c>
      <c r="B979">
        <v>101</v>
      </c>
      <c r="C979">
        <v>4</v>
      </c>
      <c r="D979">
        <v>122</v>
      </c>
      <c r="E979">
        <v>1</v>
      </c>
      <c r="F979">
        <v>2064</v>
      </c>
      <c r="G979" t="s">
        <v>1212</v>
      </c>
      <c r="H979">
        <v>25000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3209.78</v>
      </c>
      <c r="O979">
        <v>3209.78</v>
      </c>
      <c r="P979">
        <v>1481.44</v>
      </c>
      <c r="Q979">
        <v>0</v>
      </c>
      <c r="R979">
        <v>0</v>
      </c>
      <c r="S979">
        <v>25000</v>
      </c>
      <c r="T979">
        <v>0</v>
      </c>
      <c r="U979">
        <v>0</v>
      </c>
      <c r="V979">
        <v>0</v>
      </c>
      <c r="W979">
        <v>0</v>
      </c>
      <c r="X979">
        <v>500</v>
      </c>
      <c r="Y979" t="s">
        <v>1245</v>
      </c>
      <c r="Z979" s="7">
        <v>44927</v>
      </c>
      <c r="AA979" s="7">
        <v>44985</v>
      </c>
      <c r="AB979" s="7">
        <v>44998</v>
      </c>
      <c r="AC979">
        <v>25000</v>
      </c>
      <c r="AD979">
        <v>0</v>
      </c>
      <c r="AE979">
        <v>21790.22</v>
      </c>
      <c r="AF979">
        <v>0</v>
      </c>
      <c r="AG979">
        <v>1728.34</v>
      </c>
      <c r="AH979">
        <v>1728.34</v>
      </c>
      <c r="AI979" t="s">
        <v>1246</v>
      </c>
    </row>
    <row r="980" spans="1:35" hidden="1" x14ac:dyDescent="0.25">
      <c r="A980">
        <v>1</v>
      </c>
      <c r="B980">
        <v>101</v>
      </c>
      <c r="C980">
        <v>4</v>
      </c>
      <c r="D980">
        <v>122</v>
      </c>
      <c r="E980">
        <v>1</v>
      </c>
      <c r="F980">
        <v>2064</v>
      </c>
      <c r="G980" t="s">
        <v>1213</v>
      </c>
      <c r="H980">
        <v>10000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1499.1</v>
      </c>
      <c r="O980">
        <v>1499.1</v>
      </c>
      <c r="P980">
        <v>1499.1</v>
      </c>
      <c r="Q980">
        <v>0</v>
      </c>
      <c r="R980">
        <v>0</v>
      </c>
      <c r="S980">
        <v>10000</v>
      </c>
      <c r="T980">
        <v>0</v>
      </c>
      <c r="U980">
        <v>0</v>
      </c>
      <c r="V980">
        <v>0</v>
      </c>
      <c r="W980">
        <v>0</v>
      </c>
      <c r="X980">
        <v>500</v>
      </c>
      <c r="Y980" t="s">
        <v>1245</v>
      </c>
      <c r="Z980" s="7">
        <v>44927</v>
      </c>
      <c r="AA980" s="7">
        <v>44985</v>
      </c>
      <c r="AB980" s="7">
        <v>44998</v>
      </c>
      <c r="AC980">
        <v>10000</v>
      </c>
      <c r="AD980">
        <v>0</v>
      </c>
      <c r="AE980">
        <v>8500.9</v>
      </c>
      <c r="AF980">
        <v>0</v>
      </c>
      <c r="AG980">
        <v>0</v>
      </c>
      <c r="AH980">
        <v>0</v>
      </c>
      <c r="AI980" t="s">
        <v>1246</v>
      </c>
    </row>
    <row r="981" spans="1:35" hidden="1" x14ac:dyDescent="0.25">
      <c r="A981">
        <v>1</v>
      </c>
      <c r="B981">
        <v>101</v>
      </c>
      <c r="C981">
        <v>4</v>
      </c>
      <c r="D981">
        <v>122</v>
      </c>
      <c r="E981">
        <v>1</v>
      </c>
      <c r="F981">
        <v>2064</v>
      </c>
      <c r="G981" t="s">
        <v>1214</v>
      </c>
      <c r="H981">
        <v>5000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500</v>
      </c>
      <c r="Y981" t="s">
        <v>1245</v>
      </c>
      <c r="Z981" s="7">
        <v>44927</v>
      </c>
      <c r="AA981" s="7">
        <v>44985</v>
      </c>
      <c r="AB981" s="7">
        <v>44998</v>
      </c>
      <c r="AC981">
        <v>5000</v>
      </c>
      <c r="AD981">
        <v>0</v>
      </c>
      <c r="AE981">
        <v>5000</v>
      </c>
      <c r="AF981">
        <v>0</v>
      </c>
      <c r="AG981">
        <v>0</v>
      </c>
      <c r="AH981">
        <v>0</v>
      </c>
      <c r="AI981" t="s">
        <v>1246</v>
      </c>
    </row>
    <row r="982" spans="1:35" hidden="1" x14ac:dyDescent="0.25">
      <c r="A982">
        <v>1</v>
      </c>
      <c r="B982">
        <v>101</v>
      </c>
      <c r="C982">
        <v>4</v>
      </c>
      <c r="D982">
        <v>122</v>
      </c>
      <c r="E982">
        <v>1</v>
      </c>
      <c r="F982">
        <v>2064</v>
      </c>
      <c r="G982" t="s">
        <v>1215</v>
      </c>
      <c r="H982">
        <v>45000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500</v>
      </c>
      <c r="Y982" t="s">
        <v>1245</v>
      </c>
      <c r="Z982" s="7">
        <v>44927</v>
      </c>
      <c r="AA982" s="7">
        <v>44985</v>
      </c>
      <c r="AB982" s="7">
        <v>44998</v>
      </c>
      <c r="AC982">
        <v>45000</v>
      </c>
      <c r="AD982">
        <v>0</v>
      </c>
      <c r="AE982">
        <v>45000</v>
      </c>
      <c r="AF982">
        <v>0</v>
      </c>
      <c r="AG982">
        <v>0</v>
      </c>
      <c r="AH982">
        <v>0</v>
      </c>
      <c r="AI982" t="s">
        <v>1246</v>
      </c>
    </row>
    <row r="983" spans="1:35" hidden="1" x14ac:dyDescent="0.25">
      <c r="A983">
        <v>1</v>
      </c>
      <c r="B983">
        <v>101</v>
      </c>
      <c r="C983">
        <v>4</v>
      </c>
      <c r="D983">
        <v>131</v>
      </c>
      <c r="E983">
        <v>1</v>
      </c>
      <c r="F983">
        <v>2065</v>
      </c>
      <c r="G983" t="s">
        <v>1208</v>
      </c>
      <c r="H983">
        <v>5000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500</v>
      </c>
      <c r="Y983" t="s">
        <v>1245</v>
      </c>
      <c r="Z983" s="7">
        <v>44927</v>
      </c>
      <c r="AA983" s="7">
        <v>44985</v>
      </c>
      <c r="AB983" s="7">
        <v>44998</v>
      </c>
      <c r="AC983">
        <v>5000</v>
      </c>
      <c r="AD983">
        <v>0</v>
      </c>
      <c r="AE983">
        <v>5000</v>
      </c>
      <c r="AF983">
        <v>0</v>
      </c>
      <c r="AG983">
        <v>0</v>
      </c>
      <c r="AH983">
        <v>0</v>
      </c>
      <c r="AI983" t="s">
        <v>1246</v>
      </c>
    </row>
    <row r="984" spans="1:35" hidden="1" x14ac:dyDescent="0.25">
      <c r="A984">
        <v>1</v>
      </c>
      <c r="B984">
        <v>101</v>
      </c>
      <c r="C984">
        <v>4</v>
      </c>
      <c r="D984">
        <v>131</v>
      </c>
      <c r="E984">
        <v>1</v>
      </c>
      <c r="F984">
        <v>2065</v>
      </c>
      <c r="G984" t="s">
        <v>1210</v>
      </c>
      <c r="H984">
        <v>9000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900</v>
      </c>
      <c r="O984">
        <v>0</v>
      </c>
      <c r="P984">
        <v>0</v>
      </c>
      <c r="Q984">
        <v>0</v>
      </c>
      <c r="R984">
        <v>0</v>
      </c>
      <c r="S984">
        <v>9000</v>
      </c>
      <c r="T984">
        <v>0</v>
      </c>
      <c r="U984">
        <v>0</v>
      </c>
      <c r="V984">
        <v>0</v>
      </c>
      <c r="W984">
        <v>0</v>
      </c>
      <c r="X984">
        <v>500</v>
      </c>
      <c r="Y984" t="s">
        <v>1245</v>
      </c>
      <c r="Z984" s="7">
        <v>44927</v>
      </c>
      <c r="AA984" s="7">
        <v>44985</v>
      </c>
      <c r="AB984" s="7">
        <v>44998</v>
      </c>
      <c r="AC984">
        <v>9000</v>
      </c>
      <c r="AD984">
        <v>0</v>
      </c>
      <c r="AE984">
        <v>8100</v>
      </c>
      <c r="AF984">
        <v>900</v>
      </c>
      <c r="AG984">
        <v>900</v>
      </c>
      <c r="AH984">
        <v>0</v>
      </c>
      <c r="AI984" t="s">
        <v>1246</v>
      </c>
    </row>
    <row r="985" spans="1:35" hidden="1" x14ac:dyDescent="0.25">
      <c r="A985">
        <v>1</v>
      </c>
      <c r="B985">
        <v>101</v>
      </c>
      <c r="C985">
        <v>4</v>
      </c>
      <c r="D985">
        <v>131</v>
      </c>
      <c r="E985">
        <v>1</v>
      </c>
      <c r="F985">
        <v>2065</v>
      </c>
      <c r="G985" t="s">
        <v>1211</v>
      </c>
      <c r="H985">
        <v>10000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500</v>
      </c>
      <c r="Y985" t="s">
        <v>1245</v>
      </c>
      <c r="Z985" s="7">
        <v>44927</v>
      </c>
      <c r="AA985" s="7">
        <v>44985</v>
      </c>
      <c r="AB985" s="7">
        <v>44998</v>
      </c>
      <c r="AC985">
        <v>10000</v>
      </c>
      <c r="AD985">
        <v>0</v>
      </c>
      <c r="AE985">
        <v>10000</v>
      </c>
      <c r="AF985">
        <v>0</v>
      </c>
      <c r="AG985">
        <v>0</v>
      </c>
      <c r="AH985">
        <v>0</v>
      </c>
      <c r="AI985" t="s">
        <v>1246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1045-B2AE-4B82-B45D-50355B0F0B70}">
  <dimension ref="A1:AC1584"/>
  <sheetViews>
    <sheetView workbookViewId="0"/>
  </sheetViews>
  <sheetFormatPr defaultRowHeight="15" x14ac:dyDescent="0.25"/>
  <cols>
    <col min="1" max="1" width="16.140625" customWidth="1"/>
    <col min="3" max="3" width="11.42578125" customWidth="1"/>
    <col min="4" max="4" width="24.42578125" customWidth="1"/>
    <col min="5" max="5" width="22.7109375" customWidth="1"/>
    <col min="6" max="6" width="21.85546875" customWidth="1"/>
    <col min="7" max="7" width="20.140625" customWidth="1"/>
    <col min="8" max="8" width="21.7109375" customWidth="1"/>
    <col min="9" max="9" width="20" customWidth="1"/>
    <col min="10" max="10" width="20.85546875" customWidth="1"/>
    <col min="11" max="11" width="18" customWidth="1"/>
    <col min="12" max="12" width="16.28515625" customWidth="1"/>
    <col min="13" max="13" width="13.85546875" customWidth="1"/>
    <col min="14" max="14" width="21.85546875" customWidth="1"/>
    <col min="15" max="15" width="30.7109375" customWidth="1"/>
    <col min="16" max="16" width="19.28515625" customWidth="1"/>
    <col min="17" max="17" width="32.7109375" customWidth="1"/>
    <col min="18" max="18" width="33.85546875" customWidth="1"/>
    <col min="19" max="19" width="15.5703125" customWidth="1"/>
    <col min="20" max="20" width="32" customWidth="1"/>
    <col min="22" max="22" width="13.28515625" customWidth="1"/>
    <col min="23" max="23" width="12" customWidth="1"/>
    <col min="24" max="24" width="14.85546875" customWidth="1"/>
    <col min="25" max="25" width="19.5703125" customWidth="1"/>
    <col min="26" max="26" width="22.85546875" customWidth="1"/>
    <col min="27" max="27" width="18.28515625" customWidth="1"/>
    <col min="28" max="28" width="21.5703125" customWidth="1"/>
    <col min="29" max="29" width="11.140625" customWidth="1"/>
  </cols>
  <sheetData>
    <row r="1" spans="1:29" x14ac:dyDescent="0.25">
      <c r="A1" s="8" t="s">
        <v>1248</v>
      </c>
      <c r="B1" s="8" t="s">
        <v>52</v>
      </c>
      <c r="C1" s="8" t="s">
        <v>53</v>
      </c>
      <c r="D1" s="8" t="s">
        <v>1249</v>
      </c>
      <c r="E1" s="8" t="s">
        <v>1250</v>
      </c>
      <c r="F1" s="8" t="s">
        <v>1251</v>
      </c>
      <c r="G1" s="8" t="s">
        <v>1252</v>
      </c>
      <c r="H1" s="8" t="s">
        <v>1253</v>
      </c>
      <c r="I1" s="8" t="s">
        <v>1254</v>
      </c>
      <c r="J1" s="8" t="s">
        <v>1255</v>
      </c>
      <c r="K1" s="8" t="s">
        <v>1256</v>
      </c>
      <c r="L1" s="8" t="s">
        <v>1257</v>
      </c>
      <c r="M1" s="8" t="s">
        <v>1258</v>
      </c>
      <c r="N1" s="8" t="s">
        <v>1259</v>
      </c>
      <c r="O1" s="8" t="s">
        <v>1260</v>
      </c>
      <c r="P1" s="8" t="s">
        <v>1261</v>
      </c>
      <c r="Q1" s="8" t="s">
        <v>1262</v>
      </c>
      <c r="R1" s="8" t="s">
        <v>61</v>
      </c>
      <c r="S1" s="8" t="s">
        <v>62</v>
      </c>
      <c r="T1" s="8" t="s">
        <v>1263</v>
      </c>
      <c r="U1" s="8" t="s">
        <v>64</v>
      </c>
      <c r="V1" s="8" t="s">
        <v>65</v>
      </c>
      <c r="W1" s="8" t="s">
        <v>66</v>
      </c>
      <c r="X1" s="8" t="s">
        <v>67</v>
      </c>
      <c r="Y1" s="8" t="s">
        <v>1264</v>
      </c>
      <c r="Z1" s="8" t="s">
        <v>1265</v>
      </c>
      <c r="AA1" s="8" t="s">
        <v>1266</v>
      </c>
      <c r="AB1" s="8" t="s">
        <v>1267</v>
      </c>
      <c r="AC1" s="8" t="s">
        <v>75</v>
      </c>
    </row>
    <row r="2" spans="1:29" x14ac:dyDescent="0.25">
      <c r="A2" t="s">
        <v>76</v>
      </c>
      <c r="B2">
        <v>2</v>
      </c>
      <c r="C2">
        <v>201</v>
      </c>
      <c r="D2">
        <v>66037653.880000003</v>
      </c>
      <c r="E2">
        <v>0</v>
      </c>
      <c r="F2">
        <v>35349501.240000002</v>
      </c>
      <c r="G2">
        <v>31595410.039999999</v>
      </c>
      <c r="H2">
        <v>69791745.079999998</v>
      </c>
      <c r="I2">
        <v>0</v>
      </c>
      <c r="J2" t="s">
        <v>1268</v>
      </c>
      <c r="K2" t="s">
        <v>78</v>
      </c>
      <c r="L2">
        <v>1</v>
      </c>
      <c r="M2" t="s">
        <v>1269</v>
      </c>
      <c r="N2" t="s">
        <v>1270</v>
      </c>
      <c r="O2" t="s">
        <v>1271</v>
      </c>
      <c r="P2">
        <v>0</v>
      </c>
      <c r="Q2">
        <v>0</v>
      </c>
      <c r="R2">
        <v>0</v>
      </c>
      <c r="S2">
        <v>500</v>
      </c>
      <c r="T2">
        <v>0</v>
      </c>
      <c r="U2" t="s">
        <v>79</v>
      </c>
      <c r="V2" s="7">
        <v>44927</v>
      </c>
      <c r="W2" s="7">
        <v>44985</v>
      </c>
      <c r="X2" s="7">
        <v>45012</v>
      </c>
      <c r="Y2">
        <v>66037653.880000003</v>
      </c>
      <c r="Z2" t="s">
        <v>1272</v>
      </c>
      <c r="AA2">
        <v>69791745.079999998</v>
      </c>
      <c r="AB2" t="s">
        <v>1272</v>
      </c>
      <c r="AC2" t="s">
        <v>83</v>
      </c>
    </row>
    <row r="3" spans="1:29" x14ac:dyDescent="0.25">
      <c r="A3" t="s">
        <v>84</v>
      </c>
      <c r="B3">
        <v>2</v>
      </c>
      <c r="C3">
        <v>201</v>
      </c>
      <c r="D3">
        <v>43179796.439999998</v>
      </c>
      <c r="E3">
        <v>0</v>
      </c>
      <c r="F3">
        <v>33639487.409999996</v>
      </c>
      <c r="G3">
        <v>30294309.789999999</v>
      </c>
      <c r="H3">
        <v>46524974.060000002</v>
      </c>
      <c r="I3">
        <v>0</v>
      </c>
      <c r="J3" t="s">
        <v>1273</v>
      </c>
      <c r="K3" t="s">
        <v>78</v>
      </c>
      <c r="L3">
        <v>2</v>
      </c>
      <c r="M3" t="s">
        <v>1269</v>
      </c>
      <c r="N3" t="s">
        <v>1270</v>
      </c>
      <c r="O3" t="s">
        <v>1271</v>
      </c>
      <c r="P3">
        <v>0</v>
      </c>
      <c r="Q3">
        <v>0</v>
      </c>
      <c r="R3">
        <v>0</v>
      </c>
      <c r="S3">
        <v>500</v>
      </c>
      <c r="T3">
        <v>0</v>
      </c>
      <c r="U3" t="s">
        <v>79</v>
      </c>
      <c r="V3" s="7">
        <v>44927</v>
      </c>
      <c r="W3" s="7">
        <v>44985</v>
      </c>
      <c r="X3" s="7">
        <v>45012</v>
      </c>
      <c r="Y3">
        <v>43179796.439999998</v>
      </c>
      <c r="Z3" t="s">
        <v>1272</v>
      </c>
      <c r="AA3">
        <v>46524974.060000002</v>
      </c>
      <c r="AB3" t="s">
        <v>1272</v>
      </c>
      <c r="AC3" t="s">
        <v>83</v>
      </c>
    </row>
    <row r="4" spans="1:29" x14ac:dyDescent="0.25">
      <c r="A4" t="s">
        <v>87</v>
      </c>
      <c r="B4">
        <v>2</v>
      </c>
      <c r="C4">
        <v>201</v>
      </c>
      <c r="D4">
        <v>6823630.3499999996</v>
      </c>
      <c r="E4">
        <v>0</v>
      </c>
      <c r="F4">
        <v>29456485.050000001</v>
      </c>
      <c r="G4">
        <v>27805656.670000002</v>
      </c>
      <c r="H4">
        <v>8474458.7300000004</v>
      </c>
      <c r="I4">
        <v>0</v>
      </c>
      <c r="J4" t="s">
        <v>1274</v>
      </c>
      <c r="K4" t="s">
        <v>78</v>
      </c>
      <c r="L4">
        <v>3</v>
      </c>
      <c r="M4" t="s">
        <v>1269</v>
      </c>
      <c r="N4" t="s">
        <v>1270</v>
      </c>
      <c r="O4" t="s">
        <v>1271</v>
      </c>
      <c r="P4">
        <v>0</v>
      </c>
      <c r="Q4">
        <v>0</v>
      </c>
      <c r="R4">
        <v>0</v>
      </c>
      <c r="S4">
        <v>500</v>
      </c>
      <c r="T4">
        <v>0</v>
      </c>
      <c r="U4" t="s">
        <v>79</v>
      </c>
      <c r="V4" s="7">
        <v>44927</v>
      </c>
      <c r="W4" s="7">
        <v>44985</v>
      </c>
      <c r="X4" s="7">
        <v>45012</v>
      </c>
      <c r="Y4">
        <v>6823630.3499999996</v>
      </c>
      <c r="Z4" t="s">
        <v>1272</v>
      </c>
      <c r="AA4">
        <v>8474458.7300000004</v>
      </c>
      <c r="AB4" t="s">
        <v>1272</v>
      </c>
      <c r="AC4" t="s">
        <v>83</v>
      </c>
    </row>
    <row r="5" spans="1:29" x14ac:dyDescent="0.25">
      <c r="A5" t="s">
        <v>1275</v>
      </c>
      <c r="B5">
        <v>2</v>
      </c>
      <c r="C5">
        <v>201</v>
      </c>
      <c r="D5">
        <v>6795694.8200000003</v>
      </c>
      <c r="E5">
        <v>0</v>
      </c>
      <c r="F5">
        <v>27660036.870000001</v>
      </c>
      <c r="G5">
        <v>25981272.960000001</v>
      </c>
      <c r="H5">
        <v>8474458.7300000004</v>
      </c>
      <c r="I5">
        <v>0</v>
      </c>
      <c r="J5" t="s">
        <v>1276</v>
      </c>
      <c r="K5" t="s">
        <v>78</v>
      </c>
      <c r="L5">
        <v>4</v>
      </c>
      <c r="M5" t="s">
        <v>1269</v>
      </c>
      <c r="N5" t="s">
        <v>1270</v>
      </c>
      <c r="O5" t="s">
        <v>1271</v>
      </c>
      <c r="P5">
        <v>0</v>
      </c>
      <c r="Q5">
        <v>0</v>
      </c>
      <c r="R5">
        <v>0</v>
      </c>
      <c r="S5">
        <v>500</v>
      </c>
      <c r="T5">
        <v>0</v>
      </c>
      <c r="U5" t="s">
        <v>79</v>
      </c>
      <c r="V5" s="7">
        <v>44927</v>
      </c>
      <c r="W5" s="7">
        <v>44985</v>
      </c>
      <c r="X5" s="7">
        <v>45012</v>
      </c>
      <c r="Y5">
        <v>6795694.8200000003</v>
      </c>
      <c r="Z5" t="s">
        <v>1272</v>
      </c>
      <c r="AA5">
        <v>8474458.7300000004</v>
      </c>
      <c r="AB5" t="s">
        <v>1272</v>
      </c>
      <c r="AC5" t="s">
        <v>83</v>
      </c>
    </row>
    <row r="6" spans="1:29" x14ac:dyDescent="0.25">
      <c r="A6" t="s">
        <v>1277</v>
      </c>
      <c r="B6">
        <v>2</v>
      </c>
      <c r="C6">
        <v>201</v>
      </c>
      <c r="D6">
        <v>6795694.8200000003</v>
      </c>
      <c r="E6">
        <v>0</v>
      </c>
      <c r="F6">
        <v>27660036.870000001</v>
      </c>
      <c r="G6">
        <v>25981272.960000001</v>
      </c>
      <c r="H6">
        <v>8474458.7300000004</v>
      </c>
      <c r="I6">
        <v>0</v>
      </c>
      <c r="J6" t="s">
        <v>1278</v>
      </c>
      <c r="K6" t="s">
        <v>78</v>
      </c>
      <c r="L6">
        <v>5</v>
      </c>
      <c r="M6" t="s">
        <v>1269</v>
      </c>
      <c r="N6" t="s">
        <v>1270</v>
      </c>
      <c r="O6" t="s">
        <v>1271</v>
      </c>
      <c r="P6">
        <v>0</v>
      </c>
      <c r="Q6">
        <v>0</v>
      </c>
      <c r="R6">
        <v>0</v>
      </c>
      <c r="S6">
        <v>500</v>
      </c>
      <c r="T6">
        <v>0</v>
      </c>
      <c r="U6" t="s">
        <v>79</v>
      </c>
      <c r="V6" s="7">
        <v>44927</v>
      </c>
      <c r="W6" s="7">
        <v>44985</v>
      </c>
      <c r="X6" s="7">
        <v>45012</v>
      </c>
      <c r="Y6">
        <v>6795694.8200000003</v>
      </c>
      <c r="Z6" t="s">
        <v>1272</v>
      </c>
      <c r="AA6">
        <v>8474458.7300000004</v>
      </c>
      <c r="AB6" t="s">
        <v>1272</v>
      </c>
      <c r="AC6" t="s">
        <v>83</v>
      </c>
    </row>
    <row r="7" spans="1:29" x14ac:dyDescent="0.25">
      <c r="A7" t="s">
        <v>1279</v>
      </c>
      <c r="B7">
        <v>2</v>
      </c>
      <c r="C7">
        <v>201</v>
      </c>
      <c r="D7">
        <v>0</v>
      </c>
      <c r="E7">
        <v>0</v>
      </c>
      <c r="F7">
        <v>1278128.75</v>
      </c>
      <c r="G7">
        <v>1278128.75</v>
      </c>
      <c r="H7">
        <v>0</v>
      </c>
      <c r="I7">
        <v>0</v>
      </c>
      <c r="J7" t="s">
        <v>1280</v>
      </c>
      <c r="K7" t="s">
        <v>78</v>
      </c>
      <c r="L7">
        <v>6</v>
      </c>
      <c r="M7" t="s">
        <v>1269</v>
      </c>
      <c r="N7" t="s">
        <v>1270</v>
      </c>
      <c r="O7" t="s">
        <v>1271</v>
      </c>
      <c r="P7">
        <v>0</v>
      </c>
      <c r="Q7">
        <v>0</v>
      </c>
      <c r="R7">
        <v>0</v>
      </c>
      <c r="S7">
        <v>500</v>
      </c>
      <c r="T7">
        <v>0</v>
      </c>
      <c r="U7" t="s">
        <v>79</v>
      </c>
      <c r="V7" s="7">
        <v>44927</v>
      </c>
      <c r="W7" s="7">
        <v>44985</v>
      </c>
      <c r="X7" s="7">
        <v>45012</v>
      </c>
      <c r="Y7">
        <v>0</v>
      </c>
      <c r="AA7">
        <v>0</v>
      </c>
      <c r="AC7" t="s">
        <v>83</v>
      </c>
    </row>
    <row r="8" spans="1:29" x14ac:dyDescent="0.25">
      <c r="A8" t="s">
        <v>1281</v>
      </c>
      <c r="B8">
        <v>12</v>
      </c>
      <c r="C8">
        <v>1201</v>
      </c>
      <c r="D8">
        <v>0</v>
      </c>
      <c r="E8">
        <v>0</v>
      </c>
      <c r="F8">
        <v>77488.87</v>
      </c>
      <c r="G8">
        <v>77488.87</v>
      </c>
      <c r="H8">
        <v>0</v>
      </c>
      <c r="I8">
        <v>0</v>
      </c>
      <c r="J8" t="s">
        <v>1282</v>
      </c>
      <c r="K8" t="s">
        <v>98</v>
      </c>
      <c r="L8">
        <v>8</v>
      </c>
      <c r="M8" t="s">
        <v>78</v>
      </c>
      <c r="N8" t="s">
        <v>1270</v>
      </c>
      <c r="O8" t="s">
        <v>1271</v>
      </c>
      <c r="P8">
        <v>50</v>
      </c>
      <c r="Q8">
        <v>0</v>
      </c>
      <c r="R8">
        <v>0</v>
      </c>
      <c r="S8">
        <v>800</v>
      </c>
      <c r="T8">
        <v>0</v>
      </c>
      <c r="U8" t="s">
        <v>79</v>
      </c>
      <c r="V8" s="7">
        <v>44927</v>
      </c>
      <c r="W8" s="7">
        <v>44985</v>
      </c>
      <c r="X8" s="7">
        <v>45012</v>
      </c>
      <c r="Y8">
        <v>0</v>
      </c>
      <c r="AA8">
        <v>0</v>
      </c>
      <c r="AC8" t="s">
        <v>283</v>
      </c>
    </row>
    <row r="9" spans="1:29" x14ac:dyDescent="0.25">
      <c r="A9" t="s">
        <v>1283</v>
      </c>
      <c r="B9">
        <v>12</v>
      </c>
      <c r="C9">
        <v>1201</v>
      </c>
      <c r="D9">
        <v>0</v>
      </c>
      <c r="E9">
        <v>0</v>
      </c>
      <c r="F9">
        <v>1182607.24</v>
      </c>
      <c r="G9">
        <v>1182607.24</v>
      </c>
      <c r="H9">
        <v>0</v>
      </c>
      <c r="I9">
        <v>0</v>
      </c>
      <c r="J9" t="s">
        <v>1284</v>
      </c>
      <c r="K9" t="s">
        <v>98</v>
      </c>
      <c r="L9">
        <v>8</v>
      </c>
      <c r="M9" t="s">
        <v>78</v>
      </c>
      <c r="N9" t="s">
        <v>1270</v>
      </c>
      <c r="O9" t="s">
        <v>1271</v>
      </c>
      <c r="P9">
        <v>50</v>
      </c>
      <c r="Q9">
        <v>0</v>
      </c>
      <c r="R9">
        <v>0</v>
      </c>
      <c r="S9">
        <v>800</v>
      </c>
      <c r="T9">
        <v>0</v>
      </c>
      <c r="U9" t="s">
        <v>79</v>
      </c>
      <c r="V9" s="7">
        <v>44927</v>
      </c>
      <c r="W9" s="7">
        <v>44985</v>
      </c>
      <c r="X9" s="7">
        <v>45012</v>
      </c>
      <c r="Y9">
        <v>0</v>
      </c>
      <c r="AA9">
        <v>0</v>
      </c>
      <c r="AC9" t="s">
        <v>283</v>
      </c>
    </row>
    <row r="10" spans="1:29" x14ac:dyDescent="0.25">
      <c r="A10" t="s">
        <v>1285</v>
      </c>
      <c r="B10">
        <v>2</v>
      </c>
      <c r="C10">
        <v>201</v>
      </c>
      <c r="D10">
        <v>0</v>
      </c>
      <c r="E10">
        <v>0</v>
      </c>
      <c r="F10">
        <v>18032.64</v>
      </c>
      <c r="G10">
        <v>18032.64</v>
      </c>
      <c r="H10">
        <v>0</v>
      </c>
      <c r="I10">
        <v>0</v>
      </c>
      <c r="J10" t="s">
        <v>1286</v>
      </c>
      <c r="K10" t="s">
        <v>78</v>
      </c>
      <c r="L10">
        <v>7</v>
      </c>
      <c r="M10" t="s">
        <v>1269</v>
      </c>
      <c r="N10" t="s">
        <v>1270</v>
      </c>
      <c r="O10" t="s">
        <v>1271</v>
      </c>
      <c r="P10">
        <v>0</v>
      </c>
      <c r="Q10">
        <v>0</v>
      </c>
      <c r="R10">
        <v>0</v>
      </c>
      <c r="S10">
        <v>500</v>
      </c>
      <c r="T10">
        <v>0</v>
      </c>
      <c r="U10" t="s">
        <v>79</v>
      </c>
      <c r="V10" s="7">
        <v>44927</v>
      </c>
      <c r="W10" s="7">
        <v>44985</v>
      </c>
      <c r="X10" s="7">
        <v>45012</v>
      </c>
      <c r="Y10">
        <v>0</v>
      </c>
      <c r="AA10">
        <v>0</v>
      </c>
      <c r="AC10" t="s">
        <v>83</v>
      </c>
    </row>
    <row r="11" spans="1:29" x14ac:dyDescent="0.25">
      <c r="A11" t="s">
        <v>1287</v>
      </c>
      <c r="B11">
        <v>12</v>
      </c>
      <c r="C11">
        <v>1201</v>
      </c>
      <c r="D11">
        <v>0</v>
      </c>
      <c r="E11">
        <v>0</v>
      </c>
      <c r="F11">
        <v>18032.64</v>
      </c>
      <c r="G11">
        <v>18032.64</v>
      </c>
      <c r="H11">
        <v>0</v>
      </c>
      <c r="I11">
        <v>0</v>
      </c>
      <c r="J11" t="s">
        <v>1288</v>
      </c>
      <c r="K11" t="s">
        <v>98</v>
      </c>
      <c r="L11">
        <v>8</v>
      </c>
      <c r="M11" t="s">
        <v>78</v>
      </c>
      <c r="N11" t="s">
        <v>1270</v>
      </c>
      <c r="O11" t="s">
        <v>1271</v>
      </c>
      <c r="P11">
        <v>50</v>
      </c>
      <c r="Q11">
        <v>0</v>
      </c>
      <c r="R11">
        <v>0</v>
      </c>
      <c r="S11">
        <v>802</v>
      </c>
      <c r="T11">
        <v>0</v>
      </c>
      <c r="U11" t="s">
        <v>79</v>
      </c>
      <c r="V11" s="7">
        <v>44927</v>
      </c>
      <c r="W11" s="7">
        <v>44985</v>
      </c>
      <c r="X11" s="7">
        <v>45012</v>
      </c>
      <c r="Y11">
        <v>0</v>
      </c>
      <c r="AA11">
        <v>0</v>
      </c>
      <c r="AC11" t="s">
        <v>283</v>
      </c>
    </row>
    <row r="12" spans="1:29" x14ac:dyDescent="0.25">
      <c r="A12" t="s">
        <v>1289</v>
      </c>
      <c r="B12">
        <v>2</v>
      </c>
      <c r="C12">
        <v>201</v>
      </c>
      <c r="D12">
        <v>925088.17</v>
      </c>
      <c r="E12">
        <v>0</v>
      </c>
      <c r="F12">
        <v>18741573.02</v>
      </c>
      <c r="G12">
        <v>19624609.09</v>
      </c>
      <c r="H12">
        <v>42052.1</v>
      </c>
      <c r="I12">
        <v>0</v>
      </c>
      <c r="J12" t="s">
        <v>1290</v>
      </c>
      <c r="K12" t="s">
        <v>78</v>
      </c>
      <c r="L12">
        <v>6</v>
      </c>
      <c r="M12" t="s">
        <v>1269</v>
      </c>
      <c r="N12" t="s">
        <v>1270</v>
      </c>
      <c r="O12" t="s">
        <v>1271</v>
      </c>
      <c r="P12">
        <v>0</v>
      </c>
      <c r="Q12">
        <v>0</v>
      </c>
      <c r="R12">
        <v>0</v>
      </c>
      <c r="S12">
        <v>500</v>
      </c>
      <c r="T12">
        <v>0</v>
      </c>
      <c r="U12" t="s">
        <v>79</v>
      </c>
      <c r="V12" s="7">
        <v>44927</v>
      </c>
      <c r="W12" s="7">
        <v>44985</v>
      </c>
      <c r="X12" s="7">
        <v>45012</v>
      </c>
      <c r="Y12">
        <v>925088.17</v>
      </c>
      <c r="Z12" t="s">
        <v>1272</v>
      </c>
      <c r="AA12">
        <v>42052.1</v>
      </c>
      <c r="AB12" t="s">
        <v>1272</v>
      </c>
      <c r="AC12" t="s">
        <v>83</v>
      </c>
    </row>
    <row r="13" spans="1:29" x14ac:dyDescent="0.25">
      <c r="A13" t="s">
        <v>1291</v>
      </c>
      <c r="B13">
        <v>2</v>
      </c>
      <c r="C13">
        <v>201</v>
      </c>
      <c r="D13">
        <v>920277.82</v>
      </c>
      <c r="E13">
        <v>0</v>
      </c>
      <c r="F13">
        <v>9883973.1300000008</v>
      </c>
      <c r="G13">
        <v>10794968.99</v>
      </c>
      <c r="H13">
        <v>9281.9599999999991</v>
      </c>
      <c r="I13">
        <v>0</v>
      </c>
      <c r="J13" t="s">
        <v>1292</v>
      </c>
      <c r="K13" t="s">
        <v>78</v>
      </c>
      <c r="L13">
        <v>7</v>
      </c>
      <c r="M13" t="s">
        <v>1269</v>
      </c>
      <c r="N13" t="s">
        <v>1270</v>
      </c>
      <c r="O13" t="s">
        <v>1271</v>
      </c>
      <c r="P13">
        <v>0</v>
      </c>
      <c r="Q13">
        <v>0</v>
      </c>
      <c r="R13">
        <v>0</v>
      </c>
      <c r="S13">
        <v>500</v>
      </c>
      <c r="T13">
        <v>0</v>
      </c>
      <c r="U13" t="s">
        <v>79</v>
      </c>
      <c r="V13" s="7">
        <v>44927</v>
      </c>
      <c r="W13" s="7">
        <v>44985</v>
      </c>
      <c r="X13" s="7">
        <v>45012</v>
      </c>
      <c r="Y13">
        <v>920277.82</v>
      </c>
      <c r="Z13" t="s">
        <v>1272</v>
      </c>
      <c r="AA13">
        <v>9281.9599999999991</v>
      </c>
      <c r="AB13" t="s">
        <v>1272</v>
      </c>
      <c r="AC13" t="s">
        <v>83</v>
      </c>
    </row>
    <row r="14" spans="1:29" x14ac:dyDescent="0.25">
      <c r="A14" t="s">
        <v>1293</v>
      </c>
      <c r="B14">
        <v>2</v>
      </c>
      <c r="C14">
        <v>201</v>
      </c>
      <c r="D14">
        <v>0</v>
      </c>
      <c r="E14">
        <v>0</v>
      </c>
      <c r="F14">
        <v>4547550.4800000004</v>
      </c>
      <c r="G14">
        <v>4547550.4800000004</v>
      </c>
      <c r="H14">
        <v>0</v>
      </c>
      <c r="I14">
        <v>0</v>
      </c>
      <c r="J14" t="s">
        <v>1294</v>
      </c>
      <c r="K14" t="s">
        <v>98</v>
      </c>
      <c r="L14">
        <v>8</v>
      </c>
      <c r="M14" t="s">
        <v>78</v>
      </c>
      <c r="N14" t="s">
        <v>1270</v>
      </c>
      <c r="O14" t="s">
        <v>1271</v>
      </c>
      <c r="P14">
        <v>1</v>
      </c>
      <c r="Q14">
        <v>0</v>
      </c>
      <c r="R14">
        <v>0</v>
      </c>
      <c r="S14">
        <v>500</v>
      </c>
      <c r="T14">
        <v>0</v>
      </c>
      <c r="U14" t="s">
        <v>79</v>
      </c>
      <c r="V14" s="7">
        <v>44927</v>
      </c>
      <c r="W14" s="7">
        <v>44985</v>
      </c>
      <c r="X14" s="7">
        <v>45012</v>
      </c>
      <c r="Y14">
        <v>0</v>
      </c>
      <c r="AA14">
        <v>0</v>
      </c>
      <c r="AC14" t="s">
        <v>83</v>
      </c>
    </row>
    <row r="15" spans="1:29" x14ac:dyDescent="0.25">
      <c r="A15" t="s">
        <v>1295</v>
      </c>
      <c r="B15">
        <v>2</v>
      </c>
      <c r="C15">
        <v>201</v>
      </c>
      <c r="D15">
        <v>0</v>
      </c>
      <c r="E15">
        <v>0</v>
      </c>
      <c r="F15">
        <v>2741165.85</v>
      </c>
      <c r="G15">
        <v>2741165.85</v>
      </c>
      <c r="H15">
        <v>0</v>
      </c>
      <c r="I15">
        <v>0</v>
      </c>
      <c r="J15" t="s">
        <v>1296</v>
      </c>
      <c r="K15" t="s">
        <v>98</v>
      </c>
      <c r="L15">
        <v>8</v>
      </c>
      <c r="M15" t="s">
        <v>78</v>
      </c>
      <c r="N15" t="s">
        <v>1270</v>
      </c>
      <c r="O15" t="s">
        <v>1271</v>
      </c>
      <c r="P15">
        <v>1</v>
      </c>
      <c r="Q15">
        <v>0</v>
      </c>
      <c r="R15">
        <v>0</v>
      </c>
      <c r="S15">
        <v>500</v>
      </c>
      <c r="T15">
        <v>0</v>
      </c>
      <c r="U15" t="s">
        <v>79</v>
      </c>
      <c r="V15" s="7">
        <v>44927</v>
      </c>
      <c r="W15" s="7">
        <v>44985</v>
      </c>
      <c r="X15" s="7">
        <v>45012</v>
      </c>
      <c r="Y15">
        <v>0</v>
      </c>
      <c r="AA15">
        <v>0</v>
      </c>
      <c r="AC15" t="s">
        <v>83</v>
      </c>
    </row>
    <row r="16" spans="1:29" x14ac:dyDescent="0.25">
      <c r="A16" t="s">
        <v>1297</v>
      </c>
      <c r="B16">
        <v>2</v>
      </c>
      <c r="C16">
        <v>201</v>
      </c>
      <c r="D16">
        <v>0</v>
      </c>
      <c r="E16">
        <v>0</v>
      </c>
      <c r="F16">
        <v>15160.7</v>
      </c>
      <c r="G16">
        <v>15160.7</v>
      </c>
      <c r="H16">
        <v>0</v>
      </c>
      <c r="I16">
        <v>0</v>
      </c>
      <c r="J16" t="s">
        <v>1298</v>
      </c>
      <c r="K16" t="s">
        <v>98</v>
      </c>
      <c r="L16">
        <v>8</v>
      </c>
      <c r="M16" t="s">
        <v>78</v>
      </c>
      <c r="N16" t="s">
        <v>1270</v>
      </c>
      <c r="O16" t="s">
        <v>1271</v>
      </c>
      <c r="P16">
        <v>1</v>
      </c>
      <c r="Q16">
        <v>0</v>
      </c>
      <c r="R16">
        <v>0</v>
      </c>
      <c r="S16">
        <v>501</v>
      </c>
      <c r="T16">
        <v>0</v>
      </c>
      <c r="U16" t="s">
        <v>79</v>
      </c>
      <c r="V16" s="7">
        <v>44927</v>
      </c>
      <c r="W16" s="7">
        <v>44985</v>
      </c>
      <c r="X16" s="7">
        <v>45012</v>
      </c>
      <c r="Y16">
        <v>0</v>
      </c>
      <c r="AA16">
        <v>0</v>
      </c>
      <c r="AC16" t="s">
        <v>83</v>
      </c>
    </row>
    <row r="17" spans="1:29" x14ac:dyDescent="0.25">
      <c r="A17" t="s">
        <v>1299</v>
      </c>
      <c r="B17">
        <v>2</v>
      </c>
      <c r="C17">
        <v>201</v>
      </c>
      <c r="D17">
        <v>0</v>
      </c>
      <c r="E17">
        <v>0</v>
      </c>
      <c r="F17">
        <v>69031.27</v>
      </c>
      <c r="G17">
        <v>69031.27</v>
      </c>
      <c r="H17">
        <v>0</v>
      </c>
      <c r="I17">
        <v>0</v>
      </c>
      <c r="J17" t="s">
        <v>1300</v>
      </c>
      <c r="K17" t="s">
        <v>98</v>
      </c>
      <c r="L17">
        <v>8</v>
      </c>
      <c r="M17" t="s">
        <v>78</v>
      </c>
      <c r="N17" t="s">
        <v>1270</v>
      </c>
      <c r="O17" t="s">
        <v>1271</v>
      </c>
      <c r="P17">
        <v>1</v>
      </c>
      <c r="Q17">
        <v>0</v>
      </c>
      <c r="R17">
        <v>0</v>
      </c>
      <c r="S17">
        <v>704</v>
      </c>
      <c r="T17">
        <v>0</v>
      </c>
      <c r="U17" t="s">
        <v>79</v>
      </c>
      <c r="V17" s="7">
        <v>44927</v>
      </c>
      <c r="W17" s="7">
        <v>44985</v>
      </c>
      <c r="X17" s="7">
        <v>45012</v>
      </c>
      <c r="Y17">
        <v>0</v>
      </c>
      <c r="AA17">
        <v>0</v>
      </c>
      <c r="AC17" t="s">
        <v>83</v>
      </c>
    </row>
    <row r="18" spans="1:29" x14ac:dyDescent="0.25">
      <c r="A18" t="s">
        <v>1301</v>
      </c>
      <c r="B18">
        <v>2</v>
      </c>
      <c r="C18">
        <v>201</v>
      </c>
      <c r="D18">
        <v>0</v>
      </c>
      <c r="E18">
        <v>0</v>
      </c>
      <c r="F18">
        <v>1345.31</v>
      </c>
      <c r="G18">
        <v>1345.31</v>
      </c>
      <c r="H18">
        <v>0</v>
      </c>
      <c r="I18">
        <v>0</v>
      </c>
      <c r="J18" t="s">
        <v>1302</v>
      </c>
      <c r="K18" t="s">
        <v>98</v>
      </c>
      <c r="L18">
        <v>8</v>
      </c>
      <c r="M18" t="s">
        <v>78</v>
      </c>
      <c r="N18" t="s">
        <v>1270</v>
      </c>
      <c r="O18" t="s">
        <v>1271</v>
      </c>
      <c r="P18">
        <v>1</v>
      </c>
      <c r="Q18">
        <v>0</v>
      </c>
      <c r="R18">
        <v>0</v>
      </c>
      <c r="S18">
        <v>500</v>
      </c>
      <c r="T18">
        <v>0</v>
      </c>
      <c r="U18" t="s">
        <v>79</v>
      </c>
      <c r="V18" s="7">
        <v>44927</v>
      </c>
      <c r="W18" s="7">
        <v>44985</v>
      </c>
      <c r="X18" s="7">
        <v>45012</v>
      </c>
      <c r="Y18">
        <v>0</v>
      </c>
      <c r="AA18">
        <v>0</v>
      </c>
      <c r="AC18" t="s">
        <v>83</v>
      </c>
    </row>
    <row r="19" spans="1:29" x14ac:dyDescent="0.25">
      <c r="A19" t="s">
        <v>1303</v>
      </c>
      <c r="B19">
        <v>8</v>
      </c>
      <c r="C19">
        <v>801</v>
      </c>
      <c r="D19">
        <v>64416.55</v>
      </c>
      <c r="E19">
        <v>0</v>
      </c>
      <c r="F19">
        <v>114628.82</v>
      </c>
      <c r="G19">
        <v>179045.37</v>
      </c>
      <c r="H19">
        <v>0</v>
      </c>
      <c r="I19">
        <v>0</v>
      </c>
      <c r="J19" t="s">
        <v>1304</v>
      </c>
      <c r="K19" t="s">
        <v>98</v>
      </c>
      <c r="L19">
        <v>8</v>
      </c>
      <c r="M19" t="s">
        <v>78</v>
      </c>
      <c r="N19" t="s">
        <v>1270</v>
      </c>
      <c r="O19" t="s">
        <v>1271</v>
      </c>
      <c r="P19">
        <v>40</v>
      </c>
      <c r="Q19">
        <v>0</v>
      </c>
      <c r="R19">
        <v>0</v>
      </c>
      <c r="S19">
        <v>500</v>
      </c>
      <c r="T19">
        <v>0</v>
      </c>
      <c r="U19" t="s">
        <v>79</v>
      </c>
      <c r="V19" s="7">
        <v>44927</v>
      </c>
      <c r="W19" s="7">
        <v>44985</v>
      </c>
      <c r="X19" s="7">
        <v>45012</v>
      </c>
      <c r="Y19">
        <v>64416.55</v>
      </c>
      <c r="Z19" t="s">
        <v>1272</v>
      </c>
      <c r="AA19">
        <v>0</v>
      </c>
      <c r="AC19" t="s">
        <v>83</v>
      </c>
    </row>
    <row r="20" spans="1:29" x14ac:dyDescent="0.25">
      <c r="A20" t="s">
        <v>1305</v>
      </c>
      <c r="B20">
        <v>2</v>
      </c>
      <c r="C20">
        <v>201</v>
      </c>
      <c r="D20">
        <v>847315.14</v>
      </c>
      <c r="E20">
        <v>0</v>
      </c>
      <c r="F20">
        <v>111602.43</v>
      </c>
      <c r="G20">
        <v>958917.57</v>
      </c>
      <c r="H20">
        <v>0</v>
      </c>
      <c r="I20">
        <v>0</v>
      </c>
      <c r="J20" t="s">
        <v>1306</v>
      </c>
      <c r="K20" t="s">
        <v>98</v>
      </c>
      <c r="L20">
        <v>8</v>
      </c>
      <c r="M20" t="s">
        <v>78</v>
      </c>
      <c r="N20" t="s">
        <v>1270</v>
      </c>
      <c r="O20" t="s">
        <v>1271</v>
      </c>
      <c r="P20">
        <v>20</v>
      </c>
      <c r="Q20">
        <v>0</v>
      </c>
      <c r="R20">
        <v>0</v>
      </c>
      <c r="S20">
        <v>500</v>
      </c>
      <c r="T20">
        <v>0</v>
      </c>
      <c r="U20" t="s">
        <v>79</v>
      </c>
      <c r="V20" s="7">
        <v>44927</v>
      </c>
      <c r="W20" s="7">
        <v>44985</v>
      </c>
      <c r="X20" s="7">
        <v>45012</v>
      </c>
      <c r="Y20">
        <v>847315.14</v>
      </c>
      <c r="Z20" t="s">
        <v>1272</v>
      </c>
      <c r="AA20">
        <v>0</v>
      </c>
      <c r="AC20" t="s">
        <v>83</v>
      </c>
    </row>
    <row r="21" spans="1:29" x14ac:dyDescent="0.25">
      <c r="A21" t="s">
        <v>1307</v>
      </c>
      <c r="B21">
        <v>2</v>
      </c>
      <c r="C21">
        <v>201</v>
      </c>
      <c r="D21">
        <v>0</v>
      </c>
      <c r="E21">
        <v>0</v>
      </c>
      <c r="F21">
        <v>84968.16</v>
      </c>
      <c r="G21">
        <v>84968.16</v>
      </c>
      <c r="H21">
        <v>0</v>
      </c>
      <c r="I21">
        <v>0</v>
      </c>
      <c r="J21" t="s">
        <v>1308</v>
      </c>
      <c r="K21" t="s">
        <v>98</v>
      </c>
      <c r="L21">
        <v>8</v>
      </c>
      <c r="M21" t="s">
        <v>78</v>
      </c>
      <c r="N21" t="s">
        <v>1270</v>
      </c>
      <c r="O21" t="s">
        <v>1271</v>
      </c>
      <c r="P21">
        <v>1014</v>
      </c>
      <c r="Q21">
        <v>0</v>
      </c>
      <c r="R21">
        <v>0</v>
      </c>
      <c r="S21">
        <v>550</v>
      </c>
      <c r="T21">
        <v>0</v>
      </c>
      <c r="U21" t="s">
        <v>79</v>
      </c>
      <c r="V21" s="7">
        <v>44927</v>
      </c>
      <c r="W21" s="7">
        <v>44985</v>
      </c>
      <c r="X21" s="7">
        <v>45012</v>
      </c>
      <c r="Y21">
        <v>0</v>
      </c>
      <c r="AA21">
        <v>0</v>
      </c>
      <c r="AC21" t="s">
        <v>83</v>
      </c>
    </row>
    <row r="22" spans="1:29" x14ac:dyDescent="0.25">
      <c r="A22" t="s">
        <v>1309</v>
      </c>
      <c r="B22">
        <v>2</v>
      </c>
      <c r="C22">
        <v>201</v>
      </c>
      <c r="D22">
        <v>0</v>
      </c>
      <c r="E22">
        <v>0</v>
      </c>
      <c r="F22">
        <v>50.24</v>
      </c>
      <c r="G22">
        <v>50.24</v>
      </c>
      <c r="H22">
        <v>0</v>
      </c>
      <c r="I22">
        <v>0</v>
      </c>
      <c r="J22" t="s">
        <v>1310</v>
      </c>
      <c r="K22" t="s">
        <v>98</v>
      </c>
      <c r="L22">
        <v>8</v>
      </c>
      <c r="M22" t="s">
        <v>78</v>
      </c>
      <c r="N22" t="s">
        <v>1270</v>
      </c>
      <c r="O22" t="s">
        <v>1271</v>
      </c>
      <c r="P22">
        <v>1018</v>
      </c>
      <c r="Q22">
        <v>0</v>
      </c>
      <c r="R22">
        <v>0</v>
      </c>
      <c r="S22">
        <v>750</v>
      </c>
      <c r="T22">
        <v>0</v>
      </c>
      <c r="U22" t="s">
        <v>79</v>
      </c>
      <c r="V22" s="7">
        <v>44927</v>
      </c>
      <c r="W22" s="7">
        <v>44985</v>
      </c>
      <c r="X22" s="7">
        <v>45012</v>
      </c>
      <c r="Y22">
        <v>0</v>
      </c>
      <c r="AA22">
        <v>0</v>
      </c>
      <c r="AC22" t="s">
        <v>83</v>
      </c>
    </row>
    <row r="23" spans="1:29" x14ac:dyDescent="0.25">
      <c r="A23" t="s">
        <v>1311</v>
      </c>
      <c r="B23">
        <v>8</v>
      </c>
      <c r="C23">
        <v>801</v>
      </c>
      <c r="D23">
        <v>0</v>
      </c>
      <c r="E23">
        <v>0</v>
      </c>
      <c r="F23">
        <v>1480520.65</v>
      </c>
      <c r="G23">
        <v>1480520.65</v>
      </c>
      <c r="H23">
        <v>0</v>
      </c>
      <c r="I23">
        <v>0</v>
      </c>
      <c r="J23" t="s">
        <v>1312</v>
      </c>
      <c r="K23" t="s">
        <v>98</v>
      </c>
      <c r="L23">
        <v>8</v>
      </c>
      <c r="M23" t="s">
        <v>78</v>
      </c>
      <c r="N23" t="s">
        <v>1270</v>
      </c>
      <c r="O23" t="s">
        <v>1271</v>
      </c>
      <c r="P23">
        <v>31</v>
      </c>
      <c r="Q23">
        <v>0</v>
      </c>
      <c r="R23">
        <v>0</v>
      </c>
      <c r="S23">
        <v>540</v>
      </c>
      <c r="T23">
        <v>0</v>
      </c>
      <c r="U23" t="s">
        <v>79</v>
      </c>
      <c r="V23" s="7">
        <v>44927</v>
      </c>
      <c r="W23" s="7">
        <v>44985</v>
      </c>
      <c r="X23" s="7">
        <v>45012</v>
      </c>
      <c r="Y23">
        <v>0</v>
      </c>
      <c r="AA23">
        <v>0</v>
      </c>
      <c r="AC23" t="s">
        <v>83</v>
      </c>
    </row>
    <row r="24" spans="1:29" x14ac:dyDescent="0.25">
      <c r="A24" t="s">
        <v>1313</v>
      </c>
      <c r="B24">
        <v>8</v>
      </c>
      <c r="C24">
        <v>801</v>
      </c>
      <c r="D24">
        <v>0</v>
      </c>
      <c r="E24">
        <v>0</v>
      </c>
      <c r="F24">
        <v>9148</v>
      </c>
      <c r="G24">
        <v>9148</v>
      </c>
      <c r="H24">
        <v>0</v>
      </c>
      <c r="I24">
        <v>0</v>
      </c>
      <c r="J24" t="s">
        <v>1314</v>
      </c>
      <c r="K24" t="s">
        <v>98</v>
      </c>
      <c r="L24">
        <v>8</v>
      </c>
      <c r="M24" t="s">
        <v>78</v>
      </c>
      <c r="N24" t="s">
        <v>1270</v>
      </c>
      <c r="O24" t="s">
        <v>1271</v>
      </c>
      <c r="P24">
        <v>4503</v>
      </c>
      <c r="Q24">
        <v>0</v>
      </c>
      <c r="R24">
        <v>0</v>
      </c>
      <c r="S24">
        <v>600</v>
      </c>
      <c r="T24">
        <v>0</v>
      </c>
      <c r="U24" t="s">
        <v>79</v>
      </c>
      <c r="V24" s="7">
        <v>44927</v>
      </c>
      <c r="W24" s="7">
        <v>44985</v>
      </c>
      <c r="X24" s="7">
        <v>45012</v>
      </c>
      <c r="Y24">
        <v>0</v>
      </c>
      <c r="AA24">
        <v>0</v>
      </c>
      <c r="AC24" t="s">
        <v>83</v>
      </c>
    </row>
    <row r="25" spans="1:29" x14ac:dyDescent="0.25">
      <c r="A25" t="s">
        <v>1315</v>
      </c>
      <c r="B25">
        <v>2</v>
      </c>
      <c r="C25">
        <v>201</v>
      </c>
      <c r="D25">
        <v>0</v>
      </c>
      <c r="E25">
        <v>0</v>
      </c>
      <c r="F25">
        <v>8067.8</v>
      </c>
      <c r="G25">
        <v>8067.8</v>
      </c>
      <c r="H25">
        <v>0</v>
      </c>
      <c r="I25">
        <v>0</v>
      </c>
      <c r="J25" t="s">
        <v>1316</v>
      </c>
      <c r="K25" t="s">
        <v>98</v>
      </c>
      <c r="L25">
        <v>8</v>
      </c>
      <c r="M25" t="s">
        <v>78</v>
      </c>
      <c r="N25" t="s">
        <v>1270</v>
      </c>
      <c r="O25" t="s">
        <v>1271</v>
      </c>
      <c r="P25">
        <v>1001</v>
      </c>
      <c r="Q25">
        <v>0</v>
      </c>
      <c r="R25">
        <v>0</v>
      </c>
      <c r="S25">
        <v>552</v>
      </c>
      <c r="T25">
        <v>0</v>
      </c>
      <c r="U25" t="s">
        <v>79</v>
      </c>
      <c r="V25" s="7">
        <v>44927</v>
      </c>
      <c r="W25" s="7">
        <v>44985</v>
      </c>
      <c r="X25" s="7">
        <v>45012</v>
      </c>
      <c r="Y25">
        <v>0</v>
      </c>
      <c r="AA25">
        <v>0</v>
      </c>
      <c r="AC25" t="s">
        <v>83</v>
      </c>
    </row>
    <row r="26" spans="1:29" x14ac:dyDescent="0.25">
      <c r="A26" t="s">
        <v>1317</v>
      </c>
      <c r="B26">
        <v>2</v>
      </c>
      <c r="C26">
        <v>201</v>
      </c>
      <c r="D26">
        <v>0</v>
      </c>
      <c r="E26">
        <v>0</v>
      </c>
      <c r="F26">
        <v>8719.93</v>
      </c>
      <c r="G26">
        <v>8719.93</v>
      </c>
      <c r="H26">
        <v>0</v>
      </c>
      <c r="I26">
        <v>0</v>
      </c>
      <c r="J26" t="s">
        <v>1318</v>
      </c>
      <c r="K26" t="s">
        <v>98</v>
      </c>
      <c r="L26">
        <v>8</v>
      </c>
      <c r="M26" t="s">
        <v>78</v>
      </c>
      <c r="N26" t="s">
        <v>1270</v>
      </c>
      <c r="O26" t="s">
        <v>1271</v>
      </c>
      <c r="P26">
        <v>1</v>
      </c>
      <c r="Q26">
        <v>0</v>
      </c>
      <c r="R26">
        <v>0</v>
      </c>
      <c r="S26">
        <v>500</v>
      </c>
      <c r="T26">
        <v>0</v>
      </c>
      <c r="U26" t="s">
        <v>79</v>
      </c>
      <c r="V26" s="7">
        <v>44927</v>
      </c>
      <c r="W26" s="7">
        <v>44985</v>
      </c>
      <c r="X26" s="7">
        <v>45012</v>
      </c>
      <c r="Y26">
        <v>0</v>
      </c>
      <c r="AA26">
        <v>0</v>
      </c>
      <c r="AC26" t="s">
        <v>83</v>
      </c>
    </row>
    <row r="27" spans="1:29" x14ac:dyDescent="0.25">
      <c r="A27" t="s">
        <v>1319</v>
      </c>
      <c r="B27">
        <v>3</v>
      </c>
      <c r="C27">
        <v>301</v>
      </c>
      <c r="D27">
        <v>0</v>
      </c>
      <c r="E27">
        <v>0</v>
      </c>
      <c r="F27">
        <v>41445.21</v>
      </c>
      <c r="G27">
        <v>41445.21</v>
      </c>
      <c r="H27">
        <v>0</v>
      </c>
      <c r="I27">
        <v>0</v>
      </c>
      <c r="J27" t="s">
        <v>1320</v>
      </c>
      <c r="K27" t="s">
        <v>98</v>
      </c>
      <c r="L27">
        <v>8</v>
      </c>
      <c r="M27" t="s">
        <v>78</v>
      </c>
      <c r="N27" t="s">
        <v>1270</v>
      </c>
      <c r="O27" t="s">
        <v>1271</v>
      </c>
      <c r="P27">
        <v>1</v>
      </c>
      <c r="Q27">
        <v>0</v>
      </c>
      <c r="R27">
        <v>0</v>
      </c>
      <c r="S27">
        <v>501</v>
      </c>
      <c r="T27">
        <v>0</v>
      </c>
      <c r="U27" t="s">
        <v>79</v>
      </c>
      <c r="V27" s="7">
        <v>44927</v>
      </c>
      <c r="W27" s="7">
        <v>44985</v>
      </c>
      <c r="X27" s="7">
        <v>45012</v>
      </c>
      <c r="Y27">
        <v>0</v>
      </c>
      <c r="AA27">
        <v>0</v>
      </c>
      <c r="AC27" t="s">
        <v>83</v>
      </c>
    </row>
    <row r="28" spans="1:29" x14ac:dyDescent="0.25">
      <c r="A28" t="s">
        <v>1321</v>
      </c>
      <c r="B28">
        <v>5</v>
      </c>
      <c r="C28">
        <v>502</v>
      </c>
      <c r="D28">
        <v>0</v>
      </c>
      <c r="E28">
        <v>0</v>
      </c>
      <c r="F28">
        <v>121342.3</v>
      </c>
      <c r="G28">
        <v>121342.3</v>
      </c>
      <c r="H28">
        <v>0</v>
      </c>
      <c r="I28">
        <v>0</v>
      </c>
      <c r="J28" t="s">
        <v>1322</v>
      </c>
      <c r="K28" t="s">
        <v>98</v>
      </c>
      <c r="L28">
        <v>8</v>
      </c>
      <c r="M28" t="s">
        <v>78</v>
      </c>
      <c r="N28" t="s">
        <v>1270</v>
      </c>
      <c r="O28" t="s">
        <v>1271</v>
      </c>
      <c r="P28">
        <v>1003</v>
      </c>
      <c r="Q28">
        <v>0</v>
      </c>
      <c r="R28">
        <v>0</v>
      </c>
      <c r="S28">
        <v>569</v>
      </c>
      <c r="T28">
        <v>0</v>
      </c>
      <c r="U28" t="s">
        <v>79</v>
      </c>
      <c r="V28" s="7">
        <v>44927</v>
      </c>
      <c r="W28" s="7">
        <v>44985</v>
      </c>
      <c r="X28" s="7">
        <v>45012</v>
      </c>
      <c r="Y28">
        <v>0</v>
      </c>
      <c r="AA28">
        <v>0</v>
      </c>
      <c r="AC28" t="s">
        <v>83</v>
      </c>
    </row>
    <row r="29" spans="1:29" x14ac:dyDescent="0.25">
      <c r="A29" t="s">
        <v>1323</v>
      </c>
      <c r="B29">
        <v>9</v>
      </c>
      <c r="C29">
        <v>902</v>
      </c>
      <c r="D29">
        <v>0</v>
      </c>
      <c r="E29">
        <v>0</v>
      </c>
      <c r="F29">
        <v>2800</v>
      </c>
      <c r="G29">
        <v>2800</v>
      </c>
      <c r="H29">
        <v>0</v>
      </c>
      <c r="I29">
        <v>0</v>
      </c>
      <c r="J29" t="s">
        <v>1324</v>
      </c>
      <c r="K29" t="s">
        <v>98</v>
      </c>
      <c r="L29">
        <v>8</v>
      </c>
      <c r="M29" t="s">
        <v>78</v>
      </c>
      <c r="N29" t="s">
        <v>1270</v>
      </c>
      <c r="O29" t="s">
        <v>1271</v>
      </c>
      <c r="P29">
        <v>1037</v>
      </c>
      <c r="Q29">
        <v>0</v>
      </c>
      <c r="R29">
        <v>0</v>
      </c>
      <c r="S29">
        <v>660</v>
      </c>
      <c r="T29">
        <v>0</v>
      </c>
      <c r="U29" t="s">
        <v>79</v>
      </c>
      <c r="V29" s="7">
        <v>44927</v>
      </c>
      <c r="W29" s="7">
        <v>44985</v>
      </c>
      <c r="X29" s="7">
        <v>45012</v>
      </c>
      <c r="Y29">
        <v>0</v>
      </c>
      <c r="AA29">
        <v>0</v>
      </c>
      <c r="AC29" t="s">
        <v>83</v>
      </c>
    </row>
    <row r="30" spans="1:29" x14ac:dyDescent="0.25">
      <c r="A30" t="s">
        <v>1325</v>
      </c>
      <c r="B30">
        <v>2</v>
      </c>
      <c r="C30">
        <v>201</v>
      </c>
      <c r="D30">
        <v>0</v>
      </c>
      <c r="E30">
        <v>0</v>
      </c>
      <c r="F30">
        <v>55762.81</v>
      </c>
      <c r="G30">
        <v>55762.81</v>
      </c>
      <c r="H30">
        <v>0</v>
      </c>
      <c r="I30">
        <v>0</v>
      </c>
      <c r="J30" t="s">
        <v>1326</v>
      </c>
      <c r="K30" t="s">
        <v>98</v>
      </c>
      <c r="L30">
        <v>8</v>
      </c>
      <c r="M30" t="s">
        <v>78</v>
      </c>
      <c r="N30" t="s">
        <v>1270</v>
      </c>
      <c r="O30" t="s">
        <v>1271</v>
      </c>
      <c r="P30">
        <v>1</v>
      </c>
      <c r="Q30">
        <v>0</v>
      </c>
      <c r="R30">
        <v>0</v>
      </c>
      <c r="S30">
        <v>500</v>
      </c>
      <c r="T30">
        <v>0</v>
      </c>
      <c r="U30" t="s">
        <v>79</v>
      </c>
      <c r="V30" s="7">
        <v>44927</v>
      </c>
      <c r="W30" s="7">
        <v>44985</v>
      </c>
      <c r="X30" s="7">
        <v>45012</v>
      </c>
      <c r="Y30">
        <v>0</v>
      </c>
      <c r="AA30">
        <v>0</v>
      </c>
      <c r="AC30" t="s">
        <v>83</v>
      </c>
    </row>
    <row r="31" spans="1:29" x14ac:dyDescent="0.25">
      <c r="A31" t="s">
        <v>1327</v>
      </c>
      <c r="B31">
        <v>8</v>
      </c>
      <c r="C31">
        <v>801</v>
      </c>
      <c r="D31">
        <v>0</v>
      </c>
      <c r="E31">
        <v>0</v>
      </c>
      <c r="F31">
        <v>83328</v>
      </c>
      <c r="G31">
        <v>83328</v>
      </c>
      <c r="H31">
        <v>0</v>
      </c>
      <c r="I31">
        <v>0</v>
      </c>
      <c r="J31" t="s">
        <v>1328</v>
      </c>
      <c r="K31" t="s">
        <v>98</v>
      </c>
      <c r="L31">
        <v>8</v>
      </c>
      <c r="M31" t="s">
        <v>78</v>
      </c>
      <c r="N31" t="s">
        <v>1270</v>
      </c>
      <c r="O31" t="s">
        <v>1271</v>
      </c>
      <c r="P31">
        <v>0</v>
      </c>
      <c r="Q31">
        <v>0</v>
      </c>
      <c r="R31">
        <v>0</v>
      </c>
      <c r="S31">
        <v>604</v>
      </c>
      <c r="T31">
        <v>0</v>
      </c>
      <c r="U31" t="s">
        <v>79</v>
      </c>
      <c r="V31" s="7">
        <v>44927</v>
      </c>
      <c r="W31" s="7">
        <v>44985</v>
      </c>
      <c r="X31" s="7">
        <v>45012</v>
      </c>
      <c r="Y31">
        <v>0</v>
      </c>
      <c r="AA31">
        <v>0</v>
      </c>
      <c r="AC31" t="s">
        <v>83</v>
      </c>
    </row>
    <row r="32" spans="1:29" x14ac:dyDescent="0.25">
      <c r="A32" t="s">
        <v>1329</v>
      </c>
      <c r="B32">
        <v>8</v>
      </c>
      <c r="C32">
        <v>801</v>
      </c>
      <c r="D32">
        <v>0</v>
      </c>
      <c r="E32">
        <v>0</v>
      </c>
      <c r="F32">
        <v>19156.009999999998</v>
      </c>
      <c r="G32">
        <v>19156.009999999998</v>
      </c>
      <c r="H32">
        <v>0</v>
      </c>
      <c r="I32">
        <v>0</v>
      </c>
      <c r="J32" t="s">
        <v>1330</v>
      </c>
      <c r="K32" t="s">
        <v>98</v>
      </c>
      <c r="L32">
        <v>8</v>
      </c>
      <c r="M32" t="s">
        <v>78</v>
      </c>
      <c r="N32" t="s">
        <v>1270</v>
      </c>
      <c r="O32" t="s">
        <v>1271</v>
      </c>
      <c r="P32">
        <v>4500</v>
      </c>
      <c r="Q32">
        <v>0</v>
      </c>
      <c r="R32">
        <v>0</v>
      </c>
      <c r="S32">
        <v>600</v>
      </c>
      <c r="T32">
        <v>0</v>
      </c>
      <c r="U32" t="s">
        <v>79</v>
      </c>
      <c r="V32" s="7">
        <v>44927</v>
      </c>
      <c r="W32" s="7">
        <v>44985</v>
      </c>
      <c r="X32" s="7">
        <v>45012</v>
      </c>
      <c r="Y32">
        <v>0</v>
      </c>
      <c r="AA32">
        <v>0</v>
      </c>
      <c r="AC32" t="s">
        <v>83</v>
      </c>
    </row>
    <row r="33" spans="1:29" x14ac:dyDescent="0.25">
      <c r="A33" t="s">
        <v>1331</v>
      </c>
      <c r="B33">
        <v>7</v>
      </c>
      <c r="C33">
        <v>701</v>
      </c>
      <c r="D33">
        <v>0</v>
      </c>
      <c r="E33">
        <v>0</v>
      </c>
      <c r="F33">
        <v>47189.94</v>
      </c>
      <c r="G33">
        <v>47189.94</v>
      </c>
      <c r="H33">
        <v>0</v>
      </c>
      <c r="I33">
        <v>0</v>
      </c>
      <c r="J33" t="s">
        <v>1332</v>
      </c>
      <c r="K33" t="s">
        <v>98</v>
      </c>
      <c r="L33">
        <v>8</v>
      </c>
      <c r="M33" t="s">
        <v>78</v>
      </c>
      <c r="N33" t="s">
        <v>1270</v>
      </c>
      <c r="O33" t="s">
        <v>1271</v>
      </c>
      <c r="P33">
        <v>1</v>
      </c>
      <c r="Q33">
        <v>0</v>
      </c>
      <c r="R33">
        <v>0</v>
      </c>
      <c r="S33">
        <v>751</v>
      </c>
      <c r="T33">
        <v>0</v>
      </c>
      <c r="U33" t="s">
        <v>79</v>
      </c>
      <c r="V33" s="7">
        <v>44927</v>
      </c>
      <c r="W33" s="7">
        <v>44985</v>
      </c>
      <c r="X33" s="7">
        <v>45012</v>
      </c>
      <c r="Y33">
        <v>0</v>
      </c>
      <c r="AA33">
        <v>0</v>
      </c>
      <c r="AC33" t="s">
        <v>83</v>
      </c>
    </row>
    <row r="34" spans="1:29" x14ac:dyDescent="0.25">
      <c r="A34" t="s">
        <v>1333</v>
      </c>
      <c r="B34">
        <v>9</v>
      </c>
      <c r="C34">
        <v>902</v>
      </c>
      <c r="D34">
        <v>0</v>
      </c>
      <c r="E34">
        <v>0</v>
      </c>
      <c r="F34">
        <v>5421.4</v>
      </c>
      <c r="G34">
        <v>5421.4</v>
      </c>
      <c r="H34">
        <v>0</v>
      </c>
      <c r="I34">
        <v>0</v>
      </c>
      <c r="J34" t="s">
        <v>1334</v>
      </c>
      <c r="K34" t="s">
        <v>98</v>
      </c>
      <c r="L34">
        <v>8</v>
      </c>
      <c r="M34" t="s">
        <v>78</v>
      </c>
      <c r="N34" t="s">
        <v>1270</v>
      </c>
      <c r="O34" t="s">
        <v>1271</v>
      </c>
      <c r="P34">
        <v>1064</v>
      </c>
      <c r="Q34">
        <v>0</v>
      </c>
      <c r="R34">
        <v>0</v>
      </c>
      <c r="S34">
        <v>660</v>
      </c>
      <c r="T34">
        <v>0</v>
      </c>
      <c r="U34" t="s">
        <v>79</v>
      </c>
      <c r="V34" s="7">
        <v>44927</v>
      </c>
      <c r="W34" s="7">
        <v>44985</v>
      </c>
      <c r="X34" s="7">
        <v>45012</v>
      </c>
      <c r="Y34">
        <v>0</v>
      </c>
      <c r="AA34">
        <v>0</v>
      </c>
      <c r="AC34" t="s">
        <v>83</v>
      </c>
    </row>
    <row r="35" spans="1:29" x14ac:dyDescent="0.25">
      <c r="A35" t="s">
        <v>1335</v>
      </c>
      <c r="B35">
        <v>9</v>
      </c>
      <c r="C35">
        <v>902</v>
      </c>
      <c r="D35">
        <v>0</v>
      </c>
      <c r="E35">
        <v>0</v>
      </c>
      <c r="F35">
        <v>2998.29</v>
      </c>
      <c r="G35">
        <v>2998.29</v>
      </c>
      <c r="H35">
        <v>0</v>
      </c>
      <c r="I35">
        <v>0</v>
      </c>
      <c r="J35" t="s">
        <v>1336</v>
      </c>
      <c r="K35" t="s">
        <v>98</v>
      </c>
      <c r="L35">
        <v>8</v>
      </c>
      <c r="M35" t="s">
        <v>78</v>
      </c>
      <c r="N35" t="s">
        <v>1270</v>
      </c>
      <c r="O35" t="s">
        <v>1271</v>
      </c>
      <c r="P35">
        <v>1021</v>
      </c>
      <c r="Q35">
        <v>0</v>
      </c>
      <c r="R35">
        <v>0</v>
      </c>
      <c r="S35">
        <v>660</v>
      </c>
      <c r="T35">
        <v>0</v>
      </c>
      <c r="U35" t="s">
        <v>79</v>
      </c>
      <c r="V35" s="7">
        <v>44927</v>
      </c>
      <c r="W35" s="7">
        <v>44985</v>
      </c>
      <c r="X35" s="7">
        <v>45012</v>
      </c>
      <c r="Y35">
        <v>0</v>
      </c>
      <c r="AA35">
        <v>0</v>
      </c>
      <c r="AC35" t="s">
        <v>83</v>
      </c>
    </row>
    <row r="36" spans="1:29" x14ac:dyDescent="0.25">
      <c r="A36" t="s">
        <v>1337</v>
      </c>
      <c r="B36">
        <v>6</v>
      </c>
      <c r="C36">
        <v>602</v>
      </c>
      <c r="D36">
        <v>0</v>
      </c>
      <c r="E36">
        <v>0</v>
      </c>
      <c r="F36">
        <v>25752.14</v>
      </c>
      <c r="G36">
        <v>25752.14</v>
      </c>
      <c r="H36">
        <v>0</v>
      </c>
      <c r="I36">
        <v>0</v>
      </c>
      <c r="J36" t="s">
        <v>1338</v>
      </c>
      <c r="K36" t="s">
        <v>98</v>
      </c>
      <c r="L36">
        <v>8</v>
      </c>
      <c r="M36" t="s">
        <v>78</v>
      </c>
      <c r="N36" t="s">
        <v>1270</v>
      </c>
      <c r="O36" t="s">
        <v>1271</v>
      </c>
      <c r="P36">
        <v>1028</v>
      </c>
      <c r="Q36">
        <v>0</v>
      </c>
      <c r="R36">
        <v>0</v>
      </c>
      <c r="S36">
        <v>700</v>
      </c>
      <c r="T36">
        <v>0</v>
      </c>
      <c r="U36" t="s">
        <v>79</v>
      </c>
      <c r="V36" s="7">
        <v>44927</v>
      </c>
      <c r="W36" s="7">
        <v>44985</v>
      </c>
      <c r="X36" s="7">
        <v>45012</v>
      </c>
      <c r="Y36">
        <v>0</v>
      </c>
      <c r="AA36">
        <v>0</v>
      </c>
      <c r="AC36" t="s">
        <v>83</v>
      </c>
    </row>
    <row r="37" spans="1:29" x14ac:dyDescent="0.25">
      <c r="A37" t="s">
        <v>1339</v>
      </c>
      <c r="B37">
        <v>9</v>
      </c>
      <c r="C37">
        <v>902</v>
      </c>
      <c r="D37">
        <v>0</v>
      </c>
      <c r="E37">
        <v>0</v>
      </c>
      <c r="F37">
        <v>1256.3</v>
      </c>
      <c r="G37">
        <v>1256.3</v>
      </c>
      <c r="H37">
        <v>0</v>
      </c>
      <c r="I37">
        <v>0</v>
      </c>
      <c r="J37" t="s">
        <v>1340</v>
      </c>
      <c r="K37" t="s">
        <v>98</v>
      </c>
      <c r="L37">
        <v>8</v>
      </c>
      <c r="M37" t="s">
        <v>78</v>
      </c>
      <c r="N37" t="s">
        <v>1270</v>
      </c>
      <c r="O37" t="s">
        <v>1271</v>
      </c>
      <c r="P37">
        <v>1067</v>
      </c>
      <c r="Q37">
        <v>0</v>
      </c>
      <c r="R37">
        <v>0</v>
      </c>
      <c r="S37">
        <v>660</v>
      </c>
      <c r="T37">
        <v>0</v>
      </c>
      <c r="U37" t="s">
        <v>79</v>
      </c>
      <c r="V37" s="7">
        <v>44927</v>
      </c>
      <c r="W37" s="7">
        <v>44985</v>
      </c>
      <c r="X37" s="7">
        <v>45012</v>
      </c>
      <c r="Y37">
        <v>0</v>
      </c>
      <c r="AA37">
        <v>0</v>
      </c>
      <c r="AC37" t="s">
        <v>83</v>
      </c>
    </row>
    <row r="38" spans="1:29" x14ac:dyDescent="0.25">
      <c r="A38" t="s">
        <v>1341</v>
      </c>
      <c r="B38">
        <v>2</v>
      </c>
      <c r="C38">
        <v>201</v>
      </c>
      <c r="D38">
        <v>8546.1299999999992</v>
      </c>
      <c r="E38">
        <v>0</v>
      </c>
      <c r="F38">
        <v>285561.09000000003</v>
      </c>
      <c r="G38">
        <v>284825.26</v>
      </c>
      <c r="H38">
        <v>9281.9599999999991</v>
      </c>
      <c r="I38">
        <v>0</v>
      </c>
      <c r="J38" t="s">
        <v>1342</v>
      </c>
      <c r="K38" t="s">
        <v>78</v>
      </c>
      <c r="L38">
        <v>8</v>
      </c>
      <c r="M38" t="s">
        <v>1269</v>
      </c>
      <c r="N38" t="s">
        <v>1270</v>
      </c>
      <c r="O38" t="s">
        <v>1271</v>
      </c>
      <c r="P38">
        <v>0</v>
      </c>
      <c r="Q38">
        <v>0</v>
      </c>
      <c r="R38">
        <v>0</v>
      </c>
      <c r="S38">
        <v>500</v>
      </c>
      <c r="T38">
        <v>0</v>
      </c>
      <c r="U38" t="s">
        <v>79</v>
      </c>
      <c r="V38" s="7">
        <v>44927</v>
      </c>
      <c r="W38" s="7">
        <v>44985</v>
      </c>
      <c r="X38" s="7">
        <v>45012</v>
      </c>
      <c r="Y38">
        <v>8546.1299999999992</v>
      </c>
      <c r="Z38" t="s">
        <v>1272</v>
      </c>
      <c r="AA38">
        <v>9281.9599999999991</v>
      </c>
      <c r="AB38" t="s">
        <v>1272</v>
      </c>
      <c r="AC38" t="s">
        <v>83</v>
      </c>
    </row>
    <row r="39" spans="1:29" x14ac:dyDescent="0.25">
      <c r="A39" t="s">
        <v>1343</v>
      </c>
      <c r="B39">
        <v>8</v>
      </c>
      <c r="C39">
        <v>801</v>
      </c>
      <c r="D39">
        <v>0</v>
      </c>
      <c r="E39">
        <v>0</v>
      </c>
      <c r="F39">
        <v>274826.39</v>
      </c>
      <c r="G39">
        <v>274826.39</v>
      </c>
      <c r="H39">
        <v>0</v>
      </c>
      <c r="I39">
        <v>0</v>
      </c>
      <c r="J39" t="s">
        <v>1344</v>
      </c>
      <c r="K39" t="s">
        <v>98</v>
      </c>
      <c r="L39">
        <v>9</v>
      </c>
      <c r="M39" t="s">
        <v>78</v>
      </c>
      <c r="N39" t="s">
        <v>1270</v>
      </c>
      <c r="O39" t="s">
        <v>1271</v>
      </c>
      <c r="P39">
        <v>4500</v>
      </c>
      <c r="Q39">
        <v>0</v>
      </c>
      <c r="R39">
        <v>0</v>
      </c>
      <c r="S39">
        <v>600</v>
      </c>
      <c r="T39">
        <v>0</v>
      </c>
      <c r="U39" t="s">
        <v>79</v>
      </c>
      <c r="V39" s="7">
        <v>44927</v>
      </c>
      <c r="W39" s="7">
        <v>44985</v>
      </c>
      <c r="X39" s="7">
        <v>45012</v>
      </c>
      <c r="Y39">
        <v>0</v>
      </c>
      <c r="AA39">
        <v>0</v>
      </c>
      <c r="AC39" t="s">
        <v>83</v>
      </c>
    </row>
    <row r="40" spans="1:29" x14ac:dyDescent="0.25">
      <c r="A40" t="s">
        <v>1345</v>
      </c>
      <c r="B40">
        <v>8</v>
      </c>
      <c r="C40">
        <v>801</v>
      </c>
      <c r="D40">
        <v>0</v>
      </c>
      <c r="E40">
        <v>0</v>
      </c>
      <c r="F40">
        <v>6659.04</v>
      </c>
      <c r="G40">
        <v>6659.04</v>
      </c>
      <c r="H40">
        <v>0</v>
      </c>
      <c r="I40">
        <v>0</v>
      </c>
      <c r="J40" t="s">
        <v>1346</v>
      </c>
      <c r="K40" t="s">
        <v>98</v>
      </c>
      <c r="L40">
        <v>9</v>
      </c>
      <c r="M40" t="s">
        <v>78</v>
      </c>
      <c r="N40" t="s">
        <v>1270</v>
      </c>
      <c r="O40" t="s">
        <v>1271</v>
      </c>
      <c r="P40">
        <v>4503</v>
      </c>
      <c r="Q40">
        <v>0</v>
      </c>
      <c r="R40">
        <v>0</v>
      </c>
      <c r="S40">
        <v>600</v>
      </c>
      <c r="T40">
        <v>0</v>
      </c>
      <c r="U40" t="s">
        <v>79</v>
      </c>
      <c r="V40" s="7">
        <v>44927</v>
      </c>
      <c r="W40" s="7">
        <v>44985</v>
      </c>
      <c r="X40" s="7">
        <v>45012</v>
      </c>
      <c r="Y40">
        <v>0</v>
      </c>
      <c r="AA40">
        <v>0</v>
      </c>
      <c r="AC40" t="s">
        <v>83</v>
      </c>
    </row>
    <row r="41" spans="1:29" x14ac:dyDescent="0.25">
      <c r="A41" t="s">
        <v>1347</v>
      </c>
      <c r="B41">
        <v>8</v>
      </c>
      <c r="C41">
        <v>801</v>
      </c>
      <c r="D41">
        <v>0</v>
      </c>
      <c r="E41">
        <v>0</v>
      </c>
      <c r="F41">
        <v>1471.66</v>
      </c>
      <c r="G41">
        <v>735.83</v>
      </c>
      <c r="H41">
        <v>735.83</v>
      </c>
      <c r="I41">
        <v>0</v>
      </c>
      <c r="J41" t="s">
        <v>1348</v>
      </c>
      <c r="K41" t="s">
        <v>98</v>
      </c>
      <c r="L41">
        <v>9</v>
      </c>
      <c r="M41" t="s">
        <v>78</v>
      </c>
      <c r="N41" t="s">
        <v>1270</v>
      </c>
      <c r="O41" t="s">
        <v>1271</v>
      </c>
      <c r="P41">
        <v>4501</v>
      </c>
      <c r="Q41">
        <v>0</v>
      </c>
      <c r="R41">
        <v>0</v>
      </c>
      <c r="S41">
        <v>600</v>
      </c>
      <c r="T41">
        <v>0</v>
      </c>
      <c r="U41" t="s">
        <v>79</v>
      </c>
      <c r="V41" s="7">
        <v>44927</v>
      </c>
      <c r="W41" s="7">
        <v>44985</v>
      </c>
      <c r="X41" s="7">
        <v>45012</v>
      </c>
      <c r="Y41">
        <v>0</v>
      </c>
      <c r="AA41">
        <v>735.83</v>
      </c>
      <c r="AB41" t="s">
        <v>1272</v>
      </c>
      <c r="AC41" t="s">
        <v>83</v>
      </c>
    </row>
    <row r="42" spans="1:29" x14ac:dyDescent="0.25">
      <c r="A42" t="s">
        <v>1349</v>
      </c>
      <c r="B42">
        <v>8</v>
      </c>
      <c r="C42">
        <v>801</v>
      </c>
      <c r="D42">
        <v>6916.39</v>
      </c>
      <c r="E42">
        <v>0</v>
      </c>
      <c r="F42">
        <v>0</v>
      </c>
      <c r="G42">
        <v>0</v>
      </c>
      <c r="H42">
        <v>6916.39</v>
      </c>
      <c r="I42">
        <v>0</v>
      </c>
      <c r="J42" t="s">
        <v>1350</v>
      </c>
      <c r="K42" t="s">
        <v>98</v>
      </c>
      <c r="L42">
        <v>9</v>
      </c>
      <c r="M42" t="s">
        <v>78</v>
      </c>
      <c r="N42" t="s">
        <v>1270</v>
      </c>
      <c r="O42" t="s">
        <v>1271</v>
      </c>
      <c r="P42">
        <v>4503</v>
      </c>
      <c r="Q42">
        <v>0</v>
      </c>
      <c r="R42">
        <v>0</v>
      </c>
      <c r="S42">
        <v>600</v>
      </c>
      <c r="T42">
        <v>0</v>
      </c>
      <c r="U42" t="s">
        <v>79</v>
      </c>
      <c r="V42" s="7">
        <v>44927</v>
      </c>
      <c r="W42" s="7">
        <v>44985</v>
      </c>
      <c r="X42" s="7">
        <v>45012</v>
      </c>
      <c r="Y42">
        <v>6916.39</v>
      </c>
      <c r="Z42" t="s">
        <v>1272</v>
      </c>
      <c r="AA42">
        <v>6916.39</v>
      </c>
      <c r="AB42" t="s">
        <v>1272</v>
      </c>
      <c r="AC42" t="s">
        <v>83</v>
      </c>
    </row>
    <row r="43" spans="1:29" x14ac:dyDescent="0.25">
      <c r="A43" t="s">
        <v>1351</v>
      </c>
      <c r="B43">
        <v>8</v>
      </c>
      <c r="C43">
        <v>801</v>
      </c>
      <c r="D43">
        <v>1629.74</v>
      </c>
      <c r="E43">
        <v>0</v>
      </c>
      <c r="F43">
        <v>0</v>
      </c>
      <c r="G43">
        <v>0</v>
      </c>
      <c r="H43">
        <v>1629.74</v>
      </c>
      <c r="I43">
        <v>0</v>
      </c>
      <c r="J43" t="s">
        <v>1352</v>
      </c>
      <c r="K43" t="s">
        <v>98</v>
      </c>
      <c r="L43">
        <v>9</v>
      </c>
      <c r="M43" t="s">
        <v>78</v>
      </c>
      <c r="N43" t="s">
        <v>1270</v>
      </c>
      <c r="O43" t="s">
        <v>1271</v>
      </c>
      <c r="P43">
        <v>4504</v>
      </c>
      <c r="Q43">
        <v>0</v>
      </c>
      <c r="R43">
        <v>0</v>
      </c>
      <c r="S43">
        <v>600</v>
      </c>
      <c r="T43">
        <v>0</v>
      </c>
      <c r="U43" t="s">
        <v>79</v>
      </c>
      <c r="V43" s="7">
        <v>44927</v>
      </c>
      <c r="W43" s="7">
        <v>44985</v>
      </c>
      <c r="X43" s="7">
        <v>45012</v>
      </c>
      <c r="Y43">
        <v>1629.74</v>
      </c>
      <c r="Z43" t="s">
        <v>1272</v>
      </c>
      <c r="AA43">
        <v>1629.74</v>
      </c>
      <c r="AB43" t="s">
        <v>1272</v>
      </c>
      <c r="AC43" t="s">
        <v>83</v>
      </c>
    </row>
    <row r="44" spans="1:29" x14ac:dyDescent="0.25">
      <c r="A44" t="s">
        <v>1353</v>
      </c>
      <c r="B44">
        <v>8</v>
      </c>
      <c r="C44">
        <v>801</v>
      </c>
      <c r="D44">
        <v>0</v>
      </c>
      <c r="E44">
        <v>0</v>
      </c>
      <c r="F44">
        <v>2604</v>
      </c>
      <c r="G44">
        <v>2604</v>
      </c>
      <c r="H44">
        <v>0</v>
      </c>
      <c r="I44">
        <v>0</v>
      </c>
      <c r="J44" t="s">
        <v>1354</v>
      </c>
      <c r="K44" t="s">
        <v>98</v>
      </c>
      <c r="L44">
        <v>9</v>
      </c>
      <c r="M44" t="s">
        <v>78</v>
      </c>
      <c r="N44" t="s">
        <v>1270</v>
      </c>
      <c r="O44" t="s">
        <v>1271</v>
      </c>
      <c r="P44">
        <v>0</v>
      </c>
      <c r="Q44">
        <v>0</v>
      </c>
      <c r="R44">
        <v>0</v>
      </c>
      <c r="S44">
        <v>604</v>
      </c>
      <c r="T44">
        <v>0</v>
      </c>
      <c r="U44" t="s">
        <v>79</v>
      </c>
      <c r="V44" s="7">
        <v>44927</v>
      </c>
      <c r="W44" s="7">
        <v>44985</v>
      </c>
      <c r="X44" s="7">
        <v>45012</v>
      </c>
      <c r="Y44">
        <v>0</v>
      </c>
      <c r="AA44">
        <v>0</v>
      </c>
      <c r="AC44" t="s">
        <v>83</v>
      </c>
    </row>
    <row r="45" spans="1:29" x14ac:dyDescent="0.25">
      <c r="A45" t="s">
        <v>1355</v>
      </c>
      <c r="B45">
        <v>2</v>
      </c>
      <c r="C45">
        <v>201</v>
      </c>
      <c r="D45">
        <v>0</v>
      </c>
      <c r="E45">
        <v>0</v>
      </c>
      <c r="F45">
        <v>495400</v>
      </c>
      <c r="G45">
        <v>495400</v>
      </c>
      <c r="H45">
        <v>0</v>
      </c>
      <c r="I45">
        <v>0</v>
      </c>
      <c r="J45" t="s">
        <v>1356</v>
      </c>
      <c r="K45" t="s">
        <v>78</v>
      </c>
      <c r="L45">
        <v>7</v>
      </c>
      <c r="M45" t="s">
        <v>1269</v>
      </c>
      <c r="N45" t="s">
        <v>1270</v>
      </c>
      <c r="O45" t="s">
        <v>1271</v>
      </c>
      <c r="P45">
        <v>0</v>
      </c>
      <c r="Q45">
        <v>0</v>
      </c>
      <c r="R45">
        <v>0</v>
      </c>
      <c r="S45">
        <v>500</v>
      </c>
      <c r="T45">
        <v>0</v>
      </c>
      <c r="U45" t="s">
        <v>79</v>
      </c>
      <c r="V45" s="7">
        <v>44927</v>
      </c>
      <c r="W45" s="7">
        <v>44985</v>
      </c>
      <c r="X45" s="7">
        <v>45012</v>
      </c>
      <c r="Y45">
        <v>0</v>
      </c>
      <c r="AA45">
        <v>0</v>
      </c>
      <c r="AC45" t="s">
        <v>83</v>
      </c>
    </row>
    <row r="46" spans="1:29" x14ac:dyDescent="0.25">
      <c r="A46" t="s">
        <v>1357</v>
      </c>
      <c r="B46">
        <v>10</v>
      </c>
      <c r="C46">
        <v>1001</v>
      </c>
      <c r="D46">
        <v>0</v>
      </c>
      <c r="E46">
        <v>0</v>
      </c>
      <c r="F46">
        <v>164517.57999999999</v>
      </c>
      <c r="G46">
        <v>164517.57999999999</v>
      </c>
      <c r="H46">
        <v>0</v>
      </c>
      <c r="I46">
        <v>0</v>
      </c>
      <c r="J46" t="s">
        <v>1358</v>
      </c>
      <c r="K46" t="s">
        <v>98</v>
      </c>
      <c r="L46">
        <v>8</v>
      </c>
      <c r="M46" t="s">
        <v>78</v>
      </c>
      <c r="N46" t="s">
        <v>1270</v>
      </c>
      <c r="O46" t="s">
        <v>1271</v>
      </c>
      <c r="P46">
        <v>1211</v>
      </c>
      <c r="Q46">
        <v>0</v>
      </c>
      <c r="R46">
        <v>0</v>
      </c>
      <c r="S46">
        <v>700</v>
      </c>
      <c r="T46">
        <v>0</v>
      </c>
      <c r="U46" t="s">
        <v>79</v>
      </c>
      <c r="V46" s="7">
        <v>44927</v>
      </c>
      <c r="W46" s="7">
        <v>44985</v>
      </c>
      <c r="X46" s="7">
        <v>45012</v>
      </c>
      <c r="Y46">
        <v>0</v>
      </c>
      <c r="AA46">
        <v>0</v>
      </c>
      <c r="AC46" t="s">
        <v>83</v>
      </c>
    </row>
    <row r="47" spans="1:29" x14ac:dyDescent="0.25">
      <c r="A47" t="s">
        <v>1359</v>
      </c>
      <c r="B47">
        <v>10</v>
      </c>
      <c r="C47">
        <v>1001</v>
      </c>
      <c r="D47">
        <v>0</v>
      </c>
      <c r="E47">
        <v>0</v>
      </c>
      <c r="F47">
        <v>330882.42</v>
      </c>
      <c r="G47">
        <v>330882.42</v>
      </c>
      <c r="H47">
        <v>0</v>
      </c>
      <c r="I47">
        <v>0</v>
      </c>
      <c r="J47" t="s">
        <v>1360</v>
      </c>
      <c r="K47" t="s">
        <v>98</v>
      </c>
      <c r="L47">
        <v>8</v>
      </c>
      <c r="M47" t="s">
        <v>78</v>
      </c>
      <c r="N47" t="s">
        <v>1270</v>
      </c>
      <c r="O47" t="s">
        <v>1271</v>
      </c>
      <c r="P47">
        <v>1</v>
      </c>
      <c r="Q47">
        <v>0</v>
      </c>
      <c r="R47">
        <v>0</v>
      </c>
      <c r="S47">
        <v>500</v>
      </c>
      <c r="T47">
        <v>0</v>
      </c>
      <c r="U47" t="s">
        <v>79</v>
      </c>
      <c r="V47" s="7">
        <v>44927</v>
      </c>
      <c r="W47" s="7">
        <v>44985</v>
      </c>
      <c r="X47" s="7">
        <v>45012</v>
      </c>
      <c r="Y47">
        <v>0</v>
      </c>
      <c r="AA47">
        <v>0</v>
      </c>
      <c r="AC47" t="s">
        <v>83</v>
      </c>
    </row>
    <row r="48" spans="1:29" x14ac:dyDescent="0.25">
      <c r="A48" t="s">
        <v>1361</v>
      </c>
      <c r="B48">
        <v>2</v>
      </c>
      <c r="C48">
        <v>201</v>
      </c>
      <c r="D48">
        <v>4810.3500000000004</v>
      </c>
      <c r="E48">
        <v>0</v>
      </c>
      <c r="F48">
        <v>6411306.1100000003</v>
      </c>
      <c r="G48">
        <v>6383346.3200000003</v>
      </c>
      <c r="H48">
        <v>32770.14</v>
      </c>
      <c r="I48">
        <v>0</v>
      </c>
      <c r="J48" t="s">
        <v>1362</v>
      </c>
      <c r="K48" t="s">
        <v>78</v>
      </c>
      <c r="L48">
        <v>7</v>
      </c>
      <c r="M48" t="s">
        <v>1269</v>
      </c>
      <c r="N48" t="s">
        <v>1270</v>
      </c>
      <c r="O48" t="s">
        <v>1271</v>
      </c>
      <c r="P48">
        <v>0</v>
      </c>
      <c r="Q48">
        <v>0</v>
      </c>
      <c r="R48">
        <v>0</v>
      </c>
      <c r="S48">
        <v>500</v>
      </c>
      <c r="T48">
        <v>0</v>
      </c>
      <c r="U48" t="s">
        <v>79</v>
      </c>
      <c r="V48" s="7">
        <v>44927</v>
      </c>
      <c r="W48" s="7">
        <v>44985</v>
      </c>
      <c r="X48" s="7">
        <v>45012</v>
      </c>
      <c r="Y48">
        <v>4810.3500000000004</v>
      </c>
      <c r="Z48" t="s">
        <v>1272</v>
      </c>
      <c r="AA48">
        <v>32770.14</v>
      </c>
      <c r="AB48" t="s">
        <v>1272</v>
      </c>
      <c r="AC48" t="s">
        <v>83</v>
      </c>
    </row>
    <row r="49" spans="1:29" x14ac:dyDescent="0.25">
      <c r="A49" t="s">
        <v>1363</v>
      </c>
      <c r="B49">
        <v>8</v>
      </c>
      <c r="C49">
        <v>801</v>
      </c>
      <c r="D49">
        <v>0</v>
      </c>
      <c r="E49">
        <v>0</v>
      </c>
      <c r="F49">
        <v>619092.4</v>
      </c>
      <c r="G49">
        <v>619092.4</v>
      </c>
      <c r="H49">
        <v>0</v>
      </c>
      <c r="I49">
        <v>0</v>
      </c>
      <c r="J49" t="s">
        <v>1364</v>
      </c>
      <c r="K49" t="s">
        <v>98</v>
      </c>
      <c r="L49">
        <v>8</v>
      </c>
      <c r="M49" t="s">
        <v>78</v>
      </c>
      <c r="N49" t="s">
        <v>1270</v>
      </c>
      <c r="O49" t="s">
        <v>1271</v>
      </c>
      <c r="P49">
        <v>40</v>
      </c>
      <c r="Q49">
        <v>0</v>
      </c>
      <c r="R49">
        <v>0</v>
      </c>
      <c r="S49">
        <v>500</v>
      </c>
      <c r="T49">
        <v>0</v>
      </c>
      <c r="U49" t="s">
        <v>79</v>
      </c>
      <c r="V49" s="7">
        <v>44927</v>
      </c>
      <c r="W49" s="7">
        <v>44985</v>
      </c>
      <c r="X49" s="7">
        <v>45012</v>
      </c>
      <c r="Y49">
        <v>0</v>
      </c>
      <c r="AA49">
        <v>0</v>
      </c>
      <c r="AC49" t="s">
        <v>83</v>
      </c>
    </row>
    <row r="50" spans="1:29" x14ac:dyDescent="0.25">
      <c r="A50" t="s">
        <v>1365</v>
      </c>
      <c r="B50">
        <v>2</v>
      </c>
      <c r="C50">
        <v>201</v>
      </c>
      <c r="D50">
        <v>0</v>
      </c>
      <c r="E50">
        <v>0</v>
      </c>
      <c r="F50">
        <v>5228286.1500000004</v>
      </c>
      <c r="G50">
        <v>5228286.1500000004</v>
      </c>
      <c r="H50">
        <v>0</v>
      </c>
      <c r="I50">
        <v>0</v>
      </c>
      <c r="J50" t="s">
        <v>1366</v>
      </c>
      <c r="K50" t="s">
        <v>98</v>
      </c>
      <c r="L50">
        <v>8</v>
      </c>
      <c r="M50" t="s">
        <v>78</v>
      </c>
      <c r="N50" t="s">
        <v>1270</v>
      </c>
      <c r="O50" t="s">
        <v>1271</v>
      </c>
      <c r="P50">
        <v>1</v>
      </c>
      <c r="Q50">
        <v>0</v>
      </c>
      <c r="R50">
        <v>0</v>
      </c>
      <c r="S50">
        <v>500</v>
      </c>
      <c r="T50">
        <v>0</v>
      </c>
      <c r="U50" t="s">
        <v>79</v>
      </c>
      <c r="V50" s="7">
        <v>44927</v>
      </c>
      <c r="W50" s="7">
        <v>44985</v>
      </c>
      <c r="X50" s="7">
        <v>45012</v>
      </c>
      <c r="Y50">
        <v>0</v>
      </c>
      <c r="AA50">
        <v>0</v>
      </c>
      <c r="AC50" t="s">
        <v>83</v>
      </c>
    </row>
    <row r="51" spans="1:29" x14ac:dyDescent="0.25">
      <c r="A51" t="s">
        <v>1367</v>
      </c>
      <c r="B51">
        <v>9</v>
      </c>
      <c r="C51">
        <v>902</v>
      </c>
      <c r="D51">
        <v>0</v>
      </c>
      <c r="E51">
        <v>0</v>
      </c>
      <c r="F51">
        <v>3190.08</v>
      </c>
      <c r="G51">
        <v>3190.08</v>
      </c>
      <c r="H51">
        <v>0</v>
      </c>
      <c r="I51">
        <v>0</v>
      </c>
      <c r="J51" t="s">
        <v>1368</v>
      </c>
      <c r="K51" t="s">
        <v>98</v>
      </c>
      <c r="L51">
        <v>8</v>
      </c>
      <c r="M51" t="s">
        <v>78</v>
      </c>
      <c r="N51" t="s">
        <v>1270</v>
      </c>
      <c r="O51" t="s">
        <v>1271</v>
      </c>
      <c r="P51">
        <v>1104</v>
      </c>
      <c r="Q51">
        <v>0</v>
      </c>
      <c r="R51">
        <v>0</v>
      </c>
      <c r="S51">
        <v>665</v>
      </c>
      <c r="T51">
        <v>0</v>
      </c>
      <c r="U51" t="s">
        <v>79</v>
      </c>
      <c r="V51" s="7">
        <v>44927</v>
      </c>
      <c r="W51" s="7">
        <v>44985</v>
      </c>
      <c r="X51" s="7">
        <v>45012</v>
      </c>
      <c r="Y51">
        <v>0</v>
      </c>
      <c r="AA51">
        <v>0</v>
      </c>
      <c r="AC51" t="s">
        <v>83</v>
      </c>
    </row>
    <row r="52" spans="1:29" x14ac:dyDescent="0.25">
      <c r="A52" t="s">
        <v>1369</v>
      </c>
      <c r="B52">
        <v>2</v>
      </c>
      <c r="C52">
        <v>201</v>
      </c>
      <c r="D52">
        <v>0</v>
      </c>
      <c r="E52">
        <v>0</v>
      </c>
      <c r="F52">
        <v>30619.79</v>
      </c>
      <c r="G52">
        <v>0</v>
      </c>
      <c r="H52">
        <v>30619.79</v>
      </c>
      <c r="I52">
        <v>0</v>
      </c>
      <c r="J52" t="s">
        <v>1370</v>
      </c>
      <c r="K52" t="s">
        <v>98</v>
      </c>
      <c r="L52">
        <v>8</v>
      </c>
      <c r="M52" t="s">
        <v>78</v>
      </c>
      <c r="N52" t="s">
        <v>1270</v>
      </c>
      <c r="O52" t="s">
        <v>1271</v>
      </c>
      <c r="P52">
        <v>1017</v>
      </c>
      <c r="Q52">
        <v>0</v>
      </c>
      <c r="R52">
        <v>0</v>
      </c>
      <c r="S52">
        <v>571</v>
      </c>
      <c r="T52">
        <v>0</v>
      </c>
      <c r="U52" t="s">
        <v>79</v>
      </c>
      <c r="V52" s="7">
        <v>44927</v>
      </c>
      <c r="W52" s="7">
        <v>44985</v>
      </c>
      <c r="X52" s="7">
        <v>45012</v>
      </c>
      <c r="Y52">
        <v>0</v>
      </c>
      <c r="AA52">
        <v>30619.79</v>
      </c>
      <c r="AB52" t="s">
        <v>1272</v>
      </c>
      <c r="AC52" t="s">
        <v>83</v>
      </c>
    </row>
    <row r="53" spans="1:29" x14ac:dyDescent="0.25">
      <c r="A53" t="s">
        <v>1371</v>
      </c>
      <c r="B53">
        <v>2</v>
      </c>
      <c r="C53">
        <v>201</v>
      </c>
      <c r="D53">
        <v>0</v>
      </c>
      <c r="E53">
        <v>0</v>
      </c>
      <c r="F53">
        <v>231846.68</v>
      </c>
      <c r="G53">
        <v>231846.68</v>
      </c>
      <c r="H53">
        <v>0</v>
      </c>
      <c r="I53">
        <v>0</v>
      </c>
      <c r="J53" t="s">
        <v>1372</v>
      </c>
      <c r="K53" t="s">
        <v>98</v>
      </c>
      <c r="L53">
        <v>8</v>
      </c>
      <c r="M53" t="s">
        <v>78</v>
      </c>
      <c r="N53" t="s">
        <v>1270</v>
      </c>
      <c r="O53" t="s">
        <v>1271</v>
      </c>
      <c r="P53">
        <v>20</v>
      </c>
      <c r="Q53">
        <v>0</v>
      </c>
      <c r="R53">
        <v>0</v>
      </c>
      <c r="S53">
        <v>500</v>
      </c>
      <c r="T53">
        <v>0</v>
      </c>
      <c r="U53" t="s">
        <v>79</v>
      </c>
      <c r="V53" s="7">
        <v>44927</v>
      </c>
      <c r="W53" s="7">
        <v>44985</v>
      </c>
      <c r="X53" s="7">
        <v>45012</v>
      </c>
      <c r="Y53">
        <v>0</v>
      </c>
      <c r="AA53">
        <v>0</v>
      </c>
      <c r="AC53" t="s">
        <v>83</v>
      </c>
    </row>
    <row r="54" spans="1:29" x14ac:dyDescent="0.25">
      <c r="A54" t="s">
        <v>1373</v>
      </c>
      <c r="B54">
        <v>4</v>
      </c>
      <c r="C54">
        <v>401</v>
      </c>
      <c r="D54">
        <v>0</v>
      </c>
      <c r="E54">
        <v>0</v>
      </c>
      <c r="F54">
        <v>5734.59</v>
      </c>
      <c r="G54">
        <v>5734.59</v>
      </c>
      <c r="H54">
        <v>0</v>
      </c>
      <c r="I54">
        <v>0</v>
      </c>
      <c r="J54" t="s">
        <v>1374</v>
      </c>
      <c r="K54" t="s">
        <v>98</v>
      </c>
      <c r="L54">
        <v>8</v>
      </c>
      <c r="M54" t="s">
        <v>78</v>
      </c>
      <c r="N54" t="s">
        <v>1270</v>
      </c>
      <c r="O54" t="s">
        <v>1271</v>
      </c>
      <c r="P54">
        <v>1112</v>
      </c>
      <c r="Q54">
        <v>0</v>
      </c>
      <c r="R54">
        <v>0</v>
      </c>
      <c r="S54">
        <v>701</v>
      </c>
      <c r="T54">
        <v>0</v>
      </c>
      <c r="U54" t="s">
        <v>79</v>
      </c>
      <c r="V54" s="7">
        <v>44927</v>
      </c>
      <c r="W54" s="7">
        <v>44985</v>
      </c>
      <c r="X54" s="7">
        <v>45012</v>
      </c>
      <c r="Y54">
        <v>0</v>
      </c>
      <c r="AA54">
        <v>0</v>
      </c>
      <c r="AC54" t="s">
        <v>83</v>
      </c>
    </row>
    <row r="55" spans="1:29" x14ac:dyDescent="0.25">
      <c r="A55" t="s">
        <v>1375</v>
      </c>
      <c r="B55">
        <v>8</v>
      </c>
      <c r="C55">
        <v>801</v>
      </c>
      <c r="D55">
        <v>0</v>
      </c>
      <c r="E55">
        <v>0</v>
      </c>
      <c r="F55">
        <v>2641.24</v>
      </c>
      <c r="G55">
        <v>2641.24</v>
      </c>
      <c r="H55">
        <v>0</v>
      </c>
      <c r="I55">
        <v>0</v>
      </c>
      <c r="J55" t="s">
        <v>1376</v>
      </c>
      <c r="K55" t="s">
        <v>98</v>
      </c>
      <c r="L55">
        <v>8</v>
      </c>
      <c r="M55" t="s">
        <v>78</v>
      </c>
      <c r="N55" t="s">
        <v>1270</v>
      </c>
      <c r="O55" t="s">
        <v>1271</v>
      </c>
      <c r="P55">
        <v>4050</v>
      </c>
      <c r="Q55">
        <v>0</v>
      </c>
      <c r="R55">
        <v>0</v>
      </c>
      <c r="S55">
        <v>621</v>
      </c>
      <c r="T55">
        <v>0</v>
      </c>
      <c r="U55" t="s">
        <v>79</v>
      </c>
      <c r="V55" s="7">
        <v>44927</v>
      </c>
      <c r="W55" s="7">
        <v>44985</v>
      </c>
      <c r="X55" s="7">
        <v>45012</v>
      </c>
      <c r="Y55">
        <v>0</v>
      </c>
      <c r="AA55">
        <v>0</v>
      </c>
      <c r="AC55" t="s">
        <v>83</v>
      </c>
    </row>
    <row r="56" spans="1:29" x14ac:dyDescent="0.25">
      <c r="A56" t="s">
        <v>1377</v>
      </c>
      <c r="B56">
        <v>8</v>
      </c>
      <c r="C56">
        <v>801</v>
      </c>
      <c r="D56">
        <v>2660</v>
      </c>
      <c r="E56">
        <v>0</v>
      </c>
      <c r="F56">
        <v>0</v>
      </c>
      <c r="G56">
        <v>2660</v>
      </c>
      <c r="H56">
        <v>0</v>
      </c>
      <c r="I56">
        <v>0</v>
      </c>
      <c r="J56" t="s">
        <v>1378</v>
      </c>
      <c r="K56" t="s">
        <v>98</v>
      </c>
      <c r="L56">
        <v>8</v>
      </c>
      <c r="M56" t="s">
        <v>78</v>
      </c>
      <c r="N56" t="s">
        <v>1270</v>
      </c>
      <c r="O56" t="s">
        <v>1271</v>
      </c>
      <c r="P56">
        <v>4011</v>
      </c>
      <c r="Q56">
        <v>0</v>
      </c>
      <c r="R56">
        <v>0</v>
      </c>
      <c r="S56">
        <v>621</v>
      </c>
      <c r="T56">
        <v>0</v>
      </c>
      <c r="U56" t="s">
        <v>79</v>
      </c>
      <c r="V56" s="7">
        <v>44927</v>
      </c>
      <c r="W56" s="7">
        <v>44985</v>
      </c>
      <c r="X56" s="7">
        <v>45012</v>
      </c>
      <c r="Y56">
        <v>2660</v>
      </c>
      <c r="Z56" t="s">
        <v>1272</v>
      </c>
      <c r="AA56">
        <v>0</v>
      </c>
      <c r="AC56" t="s">
        <v>83</v>
      </c>
    </row>
    <row r="57" spans="1:29" x14ac:dyDescent="0.25">
      <c r="A57" t="s">
        <v>1379</v>
      </c>
      <c r="B57">
        <v>6</v>
      </c>
      <c r="C57">
        <v>601</v>
      </c>
      <c r="D57">
        <v>0</v>
      </c>
      <c r="E57">
        <v>0</v>
      </c>
      <c r="F57">
        <v>47228.34</v>
      </c>
      <c r="G57">
        <v>47228.34</v>
      </c>
      <c r="H57">
        <v>0</v>
      </c>
      <c r="I57">
        <v>0</v>
      </c>
      <c r="J57" t="s">
        <v>1380</v>
      </c>
      <c r="K57" t="s">
        <v>98</v>
      </c>
      <c r="L57">
        <v>8</v>
      </c>
      <c r="M57" t="s">
        <v>78</v>
      </c>
      <c r="N57" t="s">
        <v>1270</v>
      </c>
      <c r="O57" t="s">
        <v>1271</v>
      </c>
      <c r="P57">
        <v>1213</v>
      </c>
      <c r="Q57">
        <v>0</v>
      </c>
      <c r="R57">
        <v>0</v>
      </c>
      <c r="S57">
        <v>701</v>
      </c>
      <c r="T57">
        <v>0</v>
      </c>
      <c r="U57" t="s">
        <v>79</v>
      </c>
      <c r="V57" s="7">
        <v>44927</v>
      </c>
      <c r="W57" s="7">
        <v>44985</v>
      </c>
      <c r="X57" s="7">
        <v>45012</v>
      </c>
      <c r="Y57">
        <v>0</v>
      </c>
      <c r="AA57">
        <v>0</v>
      </c>
      <c r="AC57" t="s">
        <v>83</v>
      </c>
    </row>
    <row r="58" spans="1:29" x14ac:dyDescent="0.25">
      <c r="A58" t="s">
        <v>1381</v>
      </c>
      <c r="B58">
        <v>10</v>
      </c>
      <c r="C58">
        <v>1004</v>
      </c>
      <c r="D58">
        <v>0</v>
      </c>
      <c r="E58">
        <v>0</v>
      </c>
      <c r="F58">
        <v>180</v>
      </c>
      <c r="G58">
        <v>180</v>
      </c>
      <c r="H58">
        <v>0</v>
      </c>
      <c r="I58">
        <v>0</v>
      </c>
      <c r="J58" t="s">
        <v>1382</v>
      </c>
      <c r="K58" t="s">
        <v>98</v>
      </c>
      <c r="L58">
        <v>8</v>
      </c>
      <c r="M58" t="s">
        <v>78</v>
      </c>
      <c r="N58" t="s">
        <v>1270</v>
      </c>
      <c r="O58" t="s">
        <v>1271</v>
      </c>
      <c r="P58">
        <v>1005</v>
      </c>
      <c r="Q58">
        <v>0</v>
      </c>
      <c r="R58">
        <v>0</v>
      </c>
      <c r="S58">
        <v>759</v>
      </c>
      <c r="T58">
        <v>0</v>
      </c>
      <c r="U58" t="s">
        <v>79</v>
      </c>
      <c r="V58" s="7">
        <v>44927</v>
      </c>
      <c r="W58" s="7">
        <v>44985</v>
      </c>
      <c r="X58" s="7">
        <v>45012</v>
      </c>
      <c r="Y58">
        <v>0</v>
      </c>
      <c r="AA58">
        <v>0</v>
      </c>
      <c r="AC58" t="s">
        <v>83</v>
      </c>
    </row>
    <row r="59" spans="1:29" x14ac:dyDescent="0.25">
      <c r="A59" t="s">
        <v>1383</v>
      </c>
      <c r="B59">
        <v>10</v>
      </c>
      <c r="C59">
        <v>1001</v>
      </c>
      <c r="D59">
        <v>0</v>
      </c>
      <c r="E59">
        <v>0</v>
      </c>
      <c r="F59">
        <v>70000</v>
      </c>
      <c r="G59">
        <v>70000</v>
      </c>
      <c r="H59">
        <v>0</v>
      </c>
      <c r="I59">
        <v>0</v>
      </c>
      <c r="J59" t="s">
        <v>1384</v>
      </c>
      <c r="K59" t="s">
        <v>98</v>
      </c>
      <c r="L59">
        <v>8</v>
      </c>
      <c r="M59" t="s">
        <v>78</v>
      </c>
      <c r="N59" t="s">
        <v>1270</v>
      </c>
      <c r="O59" t="s">
        <v>1271</v>
      </c>
      <c r="P59">
        <v>0</v>
      </c>
      <c r="Q59">
        <v>0</v>
      </c>
      <c r="R59">
        <v>0</v>
      </c>
      <c r="S59">
        <v>701</v>
      </c>
      <c r="T59">
        <v>0</v>
      </c>
      <c r="U59" t="s">
        <v>79</v>
      </c>
      <c r="V59" s="7">
        <v>44927</v>
      </c>
      <c r="W59" s="7">
        <v>44985</v>
      </c>
      <c r="X59" s="7">
        <v>45012</v>
      </c>
      <c r="Y59">
        <v>0</v>
      </c>
      <c r="AA59">
        <v>0</v>
      </c>
      <c r="AC59" t="s">
        <v>83</v>
      </c>
    </row>
    <row r="60" spans="1:29" x14ac:dyDescent="0.25">
      <c r="A60" t="s">
        <v>1385</v>
      </c>
      <c r="B60">
        <v>10</v>
      </c>
      <c r="C60">
        <v>1001</v>
      </c>
      <c r="D60">
        <v>0</v>
      </c>
      <c r="E60">
        <v>0</v>
      </c>
      <c r="F60">
        <v>17500</v>
      </c>
      <c r="G60">
        <v>17500</v>
      </c>
      <c r="H60">
        <v>0</v>
      </c>
      <c r="I60">
        <v>0</v>
      </c>
      <c r="J60" t="s">
        <v>1386</v>
      </c>
      <c r="K60" t="s">
        <v>98</v>
      </c>
      <c r="L60">
        <v>8</v>
      </c>
      <c r="M60" t="s">
        <v>78</v>
      </c>
      <c r="N60" t="s">
        <v>1270</v>
      </c>
      <c r="O60" t="s">
        <v>1271</v>
      </c>
      <c r="P60">
        <v>0</v>
      </c>
      <c r="Q60">
        <v>0</v>
      </c>
      <c r="R60">
        <v>0</v>
      </c>
      <c r="S60">
        <v>500</v>
      </c>
      <c r="T60">
        <v>0</v>
      </c>
      <c r="U60" t="s">
        <v>79</v>
      </c>
      <c r="V60" s="7">
        <v>44927</v>
      </c>
      <c r="W60" s="7">
        <v>44985</v>
      </c>
      <c r="X60" s="7">
        <v>45012</v>
      </c>
      <c r="Y60">
        <v>0</v>
      </c>
      <c r="AA60">
        <v>0</v>
      </c>
      <c r="AC60" t="s">
        <v>83</v>
      </c>
    </row>
    <row r="61" spans="1:29" x14ac:dyDescent="0.25">
      <c r="A61" t="s">
        <v>1387</v>
      </c>
      <c r="B61">
        <v>8</v>
      </c>
      <c r="C61">
        <v>801</v>
      </c>
      <c r="D61">
        <v>0</v>
      </c>
      <c r="E61">
        <v>0</v>
      </c>
      <c r="F61">
        <v>31895.88</v>
      </c>
      <c r="G61">
        <v>31895.88</v>
      </c>
      <c r="H61">
        <v>0</v>
      </c>
      <c r="I61">
        <v>0</v>
      </c>
      <c r="J61" t="s">
        <v>1388</v>
      </c>
      <c r="K61" t="s">
        <v>98</v>
      </c>
      <c r="L61">
        <v>8</v>
      </c>
      <c r="M61" t="s">
        <v>78</v>
      </c>
      <c r="N61" t="s">
        <v>1270</v>
      </c>
      <c r="O61" t="s">
        <v>1271</v>
      </c>
      <c r="P61">
        <v>4011</v>
      </c>
      <c r="Q61">
        <v>0</v>
      </c>
      <c r="R61">
        <v>0</v>
      </c>
      <c r="S61">
        <v>621</v>
      </c>
      <c r="T61">
        <v>0</v>
      </c>
      <c r="U61" t="s">
        <v>79</v>
      </c>
      <c r="V61" s="7">
        <v>44927</v>
      </c>
      <c r="W61" s="7">
        <v>44985</v>
      </c>
      <c r="X61" s="7">
        <v>45012</v>
      </c>
      <c r="Y61">
        <v>0</v>
      </c>
      <c r="AA61">
        <v>0</v>
      </c>
      <c r="AC61" t="s">
        <v>83</v>
      </c>
    </row>
    <row r="62" spans="1:29" x14ac:dyDescent="0.25">
      <c r="A62" t="s">
        <v>1389</v>
      </c>
      <c r="B62">
        <v>8</v>
      </c>
      <c r="C62">
        <v>801</v>
      </c>
      <c r="D62">
        <v>0</v>
      </c>
      <c r="E62">
        <v>0</v>
      </c>
      <c r="F62">
        <v>20521.96</v>
      </c>
      <c r="G62">
        <v>20521.96</v>
      </c>
      <c r="H62">
        <v>0</v>
      </c>
      <c r="I62">
        <v>0</v>
      </c>
      <c r="J62" t="s">
        <v>1390</v>
      </c>
      <c r="K62" t="s">
        <v>98</v>
      </c>
      <c r="L62">
        <v>8</v>
      </c>
      <c r="M62" t="s">
        <v>78</v>
      </c>
      <c r="N62" t="s">
        <v>1270</v>
      </c>
      <c r="O62" t="s">
        <v>1271</v>
      </c>
      <c r="P62">
        <v>4090</v>
      </c>
      <c r="Q62">
        <v>0</v>
      </c>
      <c r="R62">
        <v>0</v>
      </c>
      <c r="S62">
        <v>621</v>
      </c>
      <c r="T62">
        <v>0</v>
      </c>
      <c r="U62" t="s">
        <v>79</v>
      </c>
      <c r="V62" s="7">
        <v>44927</v>
      </c>
      <c r="W62" s="7">
        <v>44985</v>
      </c>
      <c r="X62" s="7">
        <v>45012</v>
      </c>
      <c r="Y62">
        <v>0</v>
      </c>
      <c r="AA62">
        <v>0</v>
      </c>
      <c r="AC62" t="s">
        <v>83</v>
      </c>
    </row>
    <row r="63" spans="1:29" x14ac:dyDescent="0.25">
      <c r="A63" t="s">
        <v>1391</v>
      </c>
      <c r="B63">
        <v>8</v>
      </c>
      <c r="C63">
        <v>801</v>
      </c>
      <c r="D63">
        <v>0</v>
      </c>
      <c r="E63">
        <v>0</v>
      </c>
      <c r="F63">
        <v>4745</v>
      </c>
      <c r="G63">
        <v>4745</v>
      </c>
      <c r="H63">
        <v>0</v>
      </c>
      <c r="I63">
        <v>0</v>
      </c>
      <c r="J63" t="s">
        <v>1392</v>
      </c>
      <c r="K63" t="s">
        <v>98</v>
      </c>
      <c r="L63">
        <v>8</v>
      </c>
      <c r="M63" t="s">
        <v>78</v>
      </c>
      <c r="N63" t="s">
        <v>1270</v>
      </c>
      <c r="O63" t="s">
        <v>1271</v>
      </c>
      <c r="P63">
        <v>4160</v>
      </c>
      <c r="Q63">
        <v>0</v>
      </c>
      <c r="R63">
        <v>0</v>
      </c>
      <c r="S63">
        <v>621</v>
      </c>
      <c r="T63">
        <v>0</v>
      </c>
      <c r="U63" t="s">
        <v>79</v>
      </c>
      <c r="V63" s="7">
        <v>44927</v>
      </c>
      <c r="W63" s="7">
        <v>44985</v>
      </c>
      <c r="X63" s="7">
        <v>45012</v>
      </c>
      <c r="Y63">
        <v>0</v>
      </c>
      <c r="AA63">
        <v>0</v>
      </c>
      <c r="AC63" t="s">
        <v>83</v>
      </c>
    </row>
    <row r="64" spans="1:29" x14ac:dyDescent="0.25">
      <c r="A64" t="s">
        <v>1393</v>
      </c>
      <c r="B64">
        <v>8</v>
      </c>
      <c r="C64">
        <v>801</v>
      </c>
      <c r="D64">
        <v>2150.35</v>
      </c>
      <c r="E64">
        <v>0</v>
      </c>
      <c r="F64">
        <v>0</v>
      </c>
      <c r="G64">
        <v>0</v>
      </c>
      <c r="H64">
        <v>2150.35</v>
      </c>
      <c r="I64">
        <v>0</v>
      </c>
      <c r="J64" t="s">
        <v>1394</v>
      </c>
      <c r="K64" t="s">
        <v>98</v>
      </c>
      <c r="L64">
        <v>8</v>
      </c>
      <c r="M64" t="s">
        <v>78</v>
      </c>
      <c r="N64" t="s">
        <v>1270</v>
      </c>
      <c r="O64" t="s">
        <v>1271</v>
      </c>
      <c r="P64">
        <v>4011</v>
      </c>
      <c r="Q64">
        <v>0</v>
      </c>
      <c r="R64">
        <v>0</v>
      </c>
      <c r="S64">
        <v>621</v>
      </c>
      <c r="T64">
        <v>0</v>
      </c>
      <c r="U64" t="s">
        <v>79</v>
      </c>
      <c r="V64" s="7">
        <v>44927</v>
      </c>
      <c r="W64" s="7">
        <v>44985</v>
      </c>
      <c r="X64" s="7">
        <v>45012</v>
      </c>
      <c r="Y64">
        <v>2150.35</v>
      </c>
      <c r="Z64" t="s">
        <v>1272</v>
      </c>
      <c r="AA64">
        <v>2150.35</v>
      </c>
      <c r="AB64" t="s">
        <v>1272</v>
      </c>
      <c r="AC64" t="s">
        <v>83</v>
      </c>
    </row>
    <row r="65" spans="1:29" x14ac:dyDescent="0.25">
      <c r="A65" t="s">
        <v>1395</v>
      </c>
      <c r="B65">
        <v>10</v>
      </c>
      <c r="C65">
        <v>1001</v>
      </c>
      <c r="D65">
        <v>0</v>
      </c>
      <c r="E65">
        <v>0</v>
      </c>
      <c r="F65">
        <v>97824</v>
      </c>
      <c r="G65">
        <v>97824</v>
      </c>
      <c r="H65">
        <v>0</v>
      </c>
      <c r="I65">
        <v>0</v>
      </c>
      <c r="J65" t="s">
        <v>1396</v>
      </c>
      <c r="K65" t="s">
        <v>98</v>
      </c>
      <c r="L65">
        <v>8</v>
      </c>
      <c r="M65" t="s">
        <v>78</v>
      </c>
      <c r="N65" t="s">
        <v>1270</v>
      </c>
      <c r="O65" t="s">
        <v>1271</v>
      </c>
      <c r="P65">
        <v>0</v>
      </c>
      <c r="Q65">
        <v>0</v>
      </c>
      <c r="R65">
        <v>0</v>
      </c>
      <c r="S65">
        <v>701</v>
      </c>
      <c r="T65">
        <v>0</v>
      </c>
      <c r="U65" t="s">
        <v>79</v>
      </c>
      <c r="V65" s="7">
        <v>44927</v>
      </c>
      <c r="W65" s="7">
        <v>44985</v>
      </c>
      <c r="X65" s="7">
        <v>45012</v>
      </c>
      <c r="Y65">
        <v>0</v>
      </c>
      <c r="AA65">
        <v>0</v>
      </c>
      <c r="AC65" t="s">
        <v>83</v>
      </c>
    </row>
    <row r="66" spans="1:29" x14ac:dyDescent="0.25">
      <c r="A66" t="s">
        <v>1397</v>
      </c>
      <c r="B66">
        <v>2</v>
      </c>
      <c r="C66">
        <v>201</v>
      </c>
      <c r="D66">
        <v>0</v>
      </c>
      <c r="E66">
        <v>0</v>
      </c>
      <c r="F66">
        <v>1950893.78</v>
      </c>
      <c r="G66">
        <v>1950893.78</v>
      </c>
      <c r="H66">
        <v>0</v>
      </c>
      <c r="I66">
        <v>0</v>
      </c>
      <c r="J66" t="s">
        <v>1398</v>
      </c>
      <c r="K66" t="s">
        <v>78</v>
      </c>
      <c r="L66">
        <v>7</v>
      </c>
      <c r="M66" t="s">
        <v>1269</v>
      </c>
      <c r="N66" t="s">
        <v>1270</v>
      </c>
      <c r="O66" t="s">
        <v>1271</v>
      </c>
      <c r="P66">
        <v>0</v>
      </c>
      <c r="Q66">
        <v>0</v>
      </c>
      <c r="R66">
        <v>0</v>
      </c>
      <c r="S66">
        <v>500</v>
      </c>
      <c r="T66">
        <v>0</v>
      </c>
      <c r="U66" t="s">
        <v>79</v>
      </c>
      <c r="V66" s="7">
        <v>44927</v>
      </c>
      <c r="W66" s="7">
        <v>44985</v>
      </c>
      <c r="X66" s="7">
        <v>45012</v>
      </c>
      <c r="Y66">
        <v>0</v>
      </c>
      <c r="AA66">
        <v>0</v>
      </c>
      <c r="AC66" t="s">
        <v>83</v>
      </c>
    </row>
    <row r="67" spans="1:29" x14ac:dyDescent="0.25">
      <c r="A67" t="s">
        <v>1399</v>
      </c>
      <c r="B67">
        <v>2</v>
      </c>
      <c r="C67">
        <v>201</v>
      </c>
      <c r="D67">
        <v>0</v>
      </c>
      <c r="E67">
        <v>0</v>
      </c>
      <c r="F67">
        <v>1950893.78</v>
      </c>
      <c r="G67">
        <v>1950893.78</v>
      </c>
      <c r="H67">
        <v>0</v>
      </c>
      <c r="I67">
        <v>0</v>
      </c>
      <c r="J67" t="s">
        <v>1400</v>
      </c>
      <c r="K67" t="s">
        <v>78</v>
      </c>
      <c r="L67">
        <v>8</v>
      </c>
      <c r="M67" t="s">
        <v>1269</v>
      </c>
      <c r="N67" t="s">
        <v>1270</v>
      </c>
      <c r="O67" t="s">
        <v>1271</v>
      </c>
      <c r="P67">
        <v>0</v>
      </c>
      <c r="Q67">
        <v>0</v>
      </c>
      <c r="R67">
        <v>0</v>
      </c>
      <c r="S67">
        <v>500</v>
      </c>
      <c r="T67">
        <v>0</v>
      </c>
      <c r="U67" t="s">
        <v>79</v>
      </c>
      <c r="V67" s="7">
        <v>44927</v>
      </c>
      <c r="W67" s="7">
        <v>44985</v>
      </c>
      <c r="X67" s="7">
        <v>45012</v>
      </c>
      <c r="Y67">
        <v>0</v>
      </c>
      <c r="AA67">
        <v>0</v>
      </c>
      <c r="AC67" t="s">
        <v>83</v>
      </c>
    </row>
    <row r="68" spans="1:29" x14ac:dyDescent="0.25">
      <c r="A68" t="s">
        <v>1401</v>
      </c>
      <c r="B68">
        <v>2</v>
      </c>
      <c r="C68">
        <v>201</v>
      </c>
      <c r="D68">
        <v>0</v>
      </c>
      <c r="E68">
        <v>0</v>
      </c>
      <c r="F68">
        <v>1242693.78</v>
      </c>
      <c r="G68">
        <v>1242693.78</v>
      </c>
      <c r="H68">
        <v>0</v>
      </c>
      <c r="I68">
        <v>0</v>
      </c>
      <c r="J68" t="s">
        <v>1402</v>
      </c>
      <c r="K68" t="s">
        <v>98</v>
      </c>
      <c r="L68">
        <v>9</v>
      </c>
      <c r="M68" t="s">
        <v>78</v>
      </c>
      <c r="N68" t="s">
        <v>1270</v>
      </c>
      <c r="O68" t="s">
        <v>1271</v>
      </c>
      <c r="P68">
        <v>1</v>
      </c>
      <c r="Q68">
        <v>0</v>
      </c>
      <c r="R68">
        <v>0</v>
      </c>
      <c r="S68">
        <v>500</v>
      </c>
      <c r="T68">
        <v>0</v>
      </c>
      <c r="U68" t="s">
        <v>79</v>
      </c>
      <c r="V68" s="7">
        <v>44927</v>
      </c>
      <c r="W68" s="7">
        <v>44985</v>
      </c>
      <c r="X68" s="7">
        <v>45012</v>
      </c>
      <c r="Y68">
        <v>0</v>
      </c>
      <c r="AA68">
        <v>0</v>
      </c>
      <c r="AC68" t="s">
        <v>83</v>
      </c>
    </row>
    <row r="69" spans="1:29" x14ac:dyDescent="0.25">
      <c r="A69" t="s">
        <v>1403</v>
      </c>
      <c r="B69">
        <v>2</v>
      </c>
      <c r="C69">
        <v>201</v>
      </c>
      <c r="D69">
        <v>0</v>
      </c>
      <c r="E69">
        <v>0</v>
      </c>
      <c r="F69">
        <v>708200</v>
      </c>
      <c r="G69">
        <v>708200</v>
      </c>
      <c r="H69">
        <v>0</v>
      </c>
      <c r="I69">
        <v>0</v>
      </c>
      <c r="J69" t="s">
        <v>1404</v>
      </c>
      <c r="K69" t="s">
        <v>98</v>
      </c>
      <c r="L69">
        <v>9</v>
      </c>
      <c r="M69" t="s">
        <v>78</v>
      </c>
      <c r="N69" t="s">
        <v>1270</v>
      </c>
      <c r="O69" t="s">
        <v>1271</v>
      </c>
      <c r="P69">
        <v>0</v>
      </c>
      <c r="Q69">
        <v>0</v>
      </c>
      <c r="R69">
        <v>0</v>
      </c>
      <c r="S69">
        <v>501</v>
      </c>
      <c r="T69">
        <v>0</v>
      </c>
      <c r="U69" t="s">
        <v>79</v>
      </c>
      <c r="V69" s="7">
        <v>44927</v>
      </c>
      <c r="W69" s="7">
        <v>44985</v>
      </c>
      <c r="X69" s="7">
        <v>45012</v>
      </c>
      <c r="Y69">
        <v>0</v>
      </c>
      <c r="AA69">
        <v>0</v>
      </c>
      <c r="AC69" t="s">
        <v>83</v>
      </c>
    </row>
    <row r="70" spans="1:29" x14ac:dyDescent="0.25">
      <c r="A70" t="s">
        <v>1405</v>
      </c>
      <c r="B70">
        <v>2</v>
      </c>
      <c r="C70">
        <v>201</v>
      </c>
      <c r="D70">
        <v>0</v>
      </c>
      <c r="E70">
        <v>0</v>
      </c>
      <c r="F70">
        <v>164946.38</v>
      </c>
      <c r="G70">
        <v>164946.38</v>
      </c>
      <c r="H70">
        <v>0</v>
      </c>
      <c r="I70">
        <v>0</v>
      </c>
      <c r="J70" t="s">
        <v>1406</v>
      </c>
      <c r="K70" t="s">
        <v>78</v>
      </c>
      <c r="L70">
        <v>6</v>
      </c>
      <c r="M70" t="s">
        <v>1269</v>
      </c>
      <c r="N70" t="s">
        <v>1270</v>
      </c>
      <c r="O70" t="s">
        <v>1271</v>
      </c>
      <c r="P70">
        <v>0</v>
      </c>
      <c r="Q70">
        <v>0</v>
      </c>
      <c r="R70">
        <v>0</v>
      </c>
      <c r="S70">
        <v>500</v>
      </c>
      <c r="T70">
        <v>0</v>
      </c>
      <c r="U70" t="s">
        <v>79</v>
      </c>
      <c r="V70" s="7">
        <v>44927</v>
      </c>
      <c r="W70" s="7">
        <v>44985</v>
      </c>
      <c r="X70" s="7">
        <v>45012</v>
      </c>
      <c r="Y70">
        <v>0</v>
      </c>
      <c r="AA70">
        <v>0</v>
      </c>
      <c r="AC70" t="s">
        <v>83</v>
      </c>
    </row>
    <row r="71" spans="1:29" x14ac:dyDescent="0.25">
      <c r="A71" t="s">
        <v>1407</v>
      </c>
      <c r="B71">
        <v>4</v>
      </c>
      <c r="C71">
        <v>401</v>
      </c>
      <c r="D71">
        <v>0</v>
      </c>
      <c r="E71">
        <v>0</v>
      </c>
      <c r="F71">
        <v>164946.38</v>
      </c>
      <c r="G71">
        <v>164946.38</v>
      </c>
      <c r="H71">
        <v>0</v>
      </c>
      <c r="I71">
        <v>0</v>
      </c>
      <c r="J71" t="s">
        <v>1408</v>
      </c>
      <c r="K71" t="s">
        <v>98</v>
      </c>
      <c r="L71">
        <v>7</v>
      </c>
      <c r="M71" t="s">
        <v>78</v>
      </c>
      <c r="N71" t="s">
        <v>1270</v>
      </c>
      <c r="O71" t="s">
        <v>1271</v>
      </c>
      <c r="P71">
        <v>1</v>
      </c>
      <c r="Q71">
        <v>0</v>
      </c>
      <c r="R71">
        <v>0</v>
      </c>
      <c r="S71">
        <v>500</v>
      </c>
      <c r="T71">
        <v>0</v>
      </c>
      <c r="U71" t="s">
        <v>79</v>
      </c>
      <c r="V71" s="7">
        <v>44927</v>
      </c>
      <c r="W71" s="7">
        <v>44985</v>
      </c>
      <c r="X71" s="7">
        <v>45012</v>
      </c>
      <c r="Y71">
        <v>0</v>
      </c>
      <c r="AA71">
        <v>0</v>
      </c>
      <c r="AC71" t="s">
        <v>83</v>
      </c>
    </row>
    <row r="72" spans="1:29" x14ac:dyDescent="0.25">
      <c r="A72" t="s">
        <v>1409</v>
      </c>
      <c r="B72">
        <v>2</v>
      </c>
      <c r="C72">
        <v>201</v>
      </c>
      <c r="D72">
        <v>5870606.6500000004</v>
      </c>
      <c r="E72">
        <v>0</v>
      </c>
      <c r="F72">
        <v>7475388.7199999997</v>
      </c>
      <c r="G72">
        <v>4913588.74</v>
      </c>
      <c r="H72">
        <v>8432406.6300000008</v>
      </c>
      <c r="I72">
        <v>0</v>
      </c>
      <c r="J72" t="s">
        <v>1410</v>
      </c>
      <c r="K72" t="s">
        <v>78</v>
      </c>
      <c r="L72">
        <v>6</v>
      </c>
      <c r="M72" t="s">
        <v>1269</v>
      </c>
      <c r="N72" t="s">
        <v>1270</v>
      </c>
      <c r="O72" t="s">
        <v>1271</v>
      </c>
      <c r="P72">
        <v>0</v>
      </c>
      <c r="Q72">
        <v>0</v>
      </c>
      <c r="R72">
        <v>0</v>
      </c>
      <c r="S72">
        <v>500</v>
      </c>
      <c r="T72">
        <v>0</v>
      </c>
      <c r="U72" t="s">
        <v>79</v>
      </c>
      <c r="V72" s="7">
        <v>44927</v>
      </c>
      <c r="W72" s="7">
        <v>44985</v>
      </c>
      <c r="X72" s="7">
        <v>45012</v>
      </c>
      <c r="Y72">
        <v>5870606.6500000004</v>
      </c>
      <c r="Z72" t="s">
        <v>1272</v>
      </c>
      <c r="AA72">
        <v>8432406.6300000008</v>
      </c>
      <c r="AB72" t="s">
        <v>1272</v>
      </c>
      <c r="AC72" t="s">
        <v>83</v>
      </c>
    </row>
    <row r="73" spans="1:29" x14ac:dyDescent="0.25">
      <c r="A73" t="s">
        <v>1411</v>
      </c>
      <c r="B73">
        <v>2</v>
      </c>
      <c r="C73">
        <v>201</v>
      </c>
      <c r="D73">
        <v>329759.78999999998</v>
      </c>
      <c r="E73">
        <v>0</v>
      </c>
      <c r="F73">
        <v>2515.7399999999998</v>
      </c>
      <c r="G73">
        <v>322500.47999999998</v>
      </c>
      <c r="H73">
        <v>9775.0499999999993</v>
      </c>
      <c r="I73">
        <v>0</v>
      </c>
      <c r="J73" t="s">
        <v>1412</v>
      </c>
      <c r="K73" t="s">
        <v>78</v>
      </c>
      <c r="L73">
        <v>7</v>
      </c>
      <c r="M73" t="s">
        <v>1269</v>
      </c>
      <c r="N73" t="s">
        <v>1270</v>
      </c>
      <c r="O73" t="s">
        <v>1271</v>
      </c>
      <c r="P73">
        <v>0</v>
      </c>
      <c r="Q73">
        <v>0</v>
      </c>
      <c r="R73">
        <v>0</v>
      </c>
      <c r="S73">
        <v>500</v>
      </c>
      <c r="T73">
        <v>0</v>
      </c>
      <c r="U73" t="s">
        <v>79</v>
      </c>
      <c r="V73" s="7">
        <v>44927</v>
      </c>
      <c r="W73" s="7">
        <v>44985</v>
      </c>
      <c r="X73" s="7">
        <v>45012</v>
      </c>
      <c r="Y73">
        <v>329759.78999999998</v>
      </c>
      <c r="Z73" t="s">
        <v>1272</v>
      </c>
      <c r="AA73">
        <v>9775.0499999999993</v>
      </c>
      <c r="AB73" t="s">
        <v>1272</v>
      </c>
      <c r="AC73" t="s">
        <v>83</v>
      </c>
    </row>
    <row r="74" spans="1:29" x14ac:dyDescent="0.25">
      <c r="A74" t="s">
        <v>1413</v>
      </c>
      <c r="B74">
        <v>6</v>
      </c>
      <c r="C74">
        <v>601</v>
      </c>
      <c r="D74">
        <v>329759.78999999998</v>
      </c>
      <c r="E74">
        <v>0</v>
      </c>
      <c r="F74">
        <v>2515.7399999999998</v>
      </c>
      <c r="G74">
        <v>322500.47999999998</v>
      </c>
      <c r="H74">
        <v>9775.0499999999993</v>
      </c>
      <c r="I74">
        <v>0</v>
      </c>
      <c r="J74" t="s">
        <v>1414</v>
      </c>
      <c r="K74" t="s">
        <v>98</v>
      </c>
      <c r="L74">
        <v>8</v>
      </c>
      <c r="M74" t="s">
        <v>78</v>
      </c>
      <c r="N74" t="s">
        <v>1270</v>
      </c>
      <c r="O74" t="s">
        <v>1271</v>
      </c>
      <c r="P74">
        <v>1</v>
      </c>
      <c r="Q74">
        <v>0</v>
      </c>
      <c r="R74">
        <v>0</v>
      </c>
      <c r="S74">
        <v>500</v>
      </c>
      <c r="T74">
        <v>0</v>
      </c>
      <c r="U74" t="s">
        <v>79</v>
      </c>
      <c r="V74" s="7">
        <v>44927</v>
      </c>
      <c r="W74" s="7">
        <v>44985</v>
      </c>
      <c r="X74" s="7">
        <v>45012</v>
      </c>
      <c r="Y74">
        <v>329759.78999999998</v>
      </c>
      <c r="Z74" t="s">
        <v>1272</v>
      </c>
      <c r="AA74">
        <v>9775.0499999999993</v>
      </c>
      <c r="AB74" t="s">
        <v>1272</v>
      </c>
      <c r="AC74" t="s">
        <v>83</v>
      </c>
    </row>
    <row r="75" spans="1:29" x14ac:dyDescent="0.25">
      <c r="A75" t="s">
        <v>1415</v>
      </c>
      <c r="B75">
        <v>2</v>
      </c>
      <c r="C75">
        <v>201</v>
      </c>
      <c r="D75">
        <v>5540846.8600000003</v>
      </c>
      <c r="E75">
        <v>0</v>
      </c>
      <c r="F75">
        <v>7472872.9800000004</v>
      </c>
      <c r="G75">
        <v>4591088.26</v>
      </c>
      <c r="H75">
        <v>8422631.5800000001</v>
      </c>
      <c r="I75">
        <v>0</v>
      </c>
      <c r="J75" t="s">
        <v>1416</v>
      </c>
      <c r="K75" t="s">
        <v>78</v>
      </c>
      <c r="L75">
        <v>7</v>
      </c>
      <c r="M75" t="s">
        <v>1269</v>
      </c>
      <c r="N75" t="s">
        <v>1270</v>
      </c>
      <c r="O75" t="s">
        <v>1271</v>
      </c>
      <c r="P75">
        <v>0</v>
      </c>
      <c r="Q75">
        <v>0</v>
      </c>
      <c r="R75">
        <v>0</v>
      </c>
      <c r="S75">
        <v>500</v>
      </c>
      <c r="T75">
        <v>0</v>
      </c>
      <c r="U75" t="s">
        <v>79</v>
      </c>
      <c r="V75" s="7">
        <v>44927</v>
      </c>
      <c r="W75" s="7">
        <v>44985</v>
      </c>
      <c r="X75" s="7">
        <v>45012</v>
      </c>
      <c r="Y75">
        <v>5540846.8600000003</v>
      </c>
      <c r="Z75" t="s">
        <v>1272</v>
      </c>
      <c r="AA75">
        <v>8422631.5800000001</v>
      </c>
      <c r="AB75" t="s">
        <v>1272</v>
      </c>
      <c r="AC75" t="s">
        <v>83</v>
      </c>
    </row>
    <row r="76" spans="1:29" x14ac:dyDescent="0.25">
      <c r="A76" t="s">
        <v>1417</v>
      </c>
      <c r="B76">
        <v>2</v>
      </c>
      <c r="C76">
        <v>201</v>
      </c>
      <c r="D76">
        <v>29055.06</v>
      </c>
      <c r="E76">
        <v>0</v>
      </c>
      <c r="F76">
        <v>3425248.2</v>
      </c>
      <c r="G76">
        <v>1102076.9099999999</v>
      </c>
      <c r="H76">
        <v>2352226.35</v>
      </c>
      <c r="I76">
        <v>0</v>
      </c>
      <c r="J76" t="s">
        <v>1418</v>
      </c>
      <c r="K76" t="s">
        <v>98</v>
      </c>
      <c r="L76">
        <v>8</v>
      </c>
      <c r="M76" t="s">
        <v>78</v>
      </c>
      <c r="N76" t="s">
        <v>1270</v>
      </c>
      <c r="O76" t="s">
        <v>1271</v>
      </c>
      <c r="P76">
        <v>1</v>
      </c>
      <c r="Q76">
        <v>0</v>
      </c>
      <c r="R76">
        <v>0</v>
      </c>
      <c r="S76">
        <v>500</v>
      </c>
      <c r="T76">
        <v>0</v>
      </c>
      <c r="U76" t="s">
        <v>79</v>
      </c>
      <c r="V76" s="7">
        <v>44927</v>
      </c>
      <c r="W76" s="7">
        <v>44985</v>
      </c>
      <c r="X76" s="7">
        <v>45012</v>
      </c>
      <c r="Y76">
        <v>29055.06</v>
      </c>
      <c r="Z76" t="s">
        <v>1272</v>
      </c>
      <c r="AA76">
        <v>2352226.35</v>
      </c>
      <c r="AB76" t="s">
        <v>1272</v>
      </c>
      <c r="AC76" t="s">
        <v>83</v>
      </c>
    </row>
    <row r="77" spans="1:29" x14ac:dyDescent="0.25">
      <c r="A77" t="s">
        <v>1419</v>
      </c>
      <c r="B77">
        <v>6</v>
      </c>
      <c r="C77">
        <v>602</v>
      </c>
      <c r="D77">
        <v>105635.02</v>
      </c>
      <c r="E77">
        <v>0</v>
      </c>
      <c r="F77">
        <v>1826.47</v>
      </c>
      <c r="G77">
        <v>25564.98</v>
      </c>
      <c r="H77">
        <v>81896.509999999995</v>
      </c>
      <c r="I77">
        <v>0</v>
      </c>
      <c r="J77" t="s">
        <v>1420</v>
      </c>
      <c r="K77" t="s">
        <v>98</v>
      </c>
      <c r="L77">
        <v>8</v>
      </c>
      <c r="M77" t="s">
        <v>78</v>
      </c>
      <c r="N77" t="s">
        <v>1270</v>
      </c>
      <c r="O77" t="s">
        <v>1271</v>
      </c>
      <c r="P77">
        <v>1028</v>
      </c>
      <c r="Q77">
        <v>0</v>
      </c>
      <c r="R77">
        <v>0</v>
      </c>
      <c r="S77">
        <v>700</v>
      </c>
      <c r="T77">
        <v>0</v>
      </c>
      <c r="U77" t="s">
        <v>79</v>
      </c>
      <c r="V77" s="7">
        <v>44927</v>
      </c>
      <c r="W77" s="7">
        <v>44985</v>
      </c>
      <c r="X77" s="7">
        <v>45012</v>
      </c>
      <c r="Y77">
        <v>105635.02</v>
      </c>
      <c r="Z77" t="s">
        <v>1272</v>
      </c>
      <c r="AA77">
        <v>81896.509999999995</v>
      </c>
      <c r="AB77" t="s">
        <v>1272</v>
      </c>
      <c r="AC77" t="s">
        <v>83</v>
      </c>
    </row>
    <row r="78" spans="1:29" x14ac:dyDescent="0.25">
      <c r="A78" t="s">
        <v>1421</v>
      </c>
      <c r="B78">
        <v>2</v>
      </c>
      <c r="C78">
        <v>201</v>
      </c>
      <c r="D78">
        <v>0</v>
      </c>
      <c r="E78">
        <v>0</v>
      </c>
      <c r="F78">
        <v>84599.97</v>
      </c>
      <c r="G78">
        <v>920.41</v>
      </c>
      <c r="H78">
        <v>83679.56</v>
      </c>
      <c r="I78">
        <v>0</v>
      </c>
      <c r="J78" t="s">
        <v>1422</v>
      </c>
      <c r="K78" t="s">
        <v>98</v>
      </c>
      <c r="L78">
        <v>8</v>
      </c>
      <c r="M78" t="s">
        <v>78</v>
      </c>
      <c r="N78" t="s">
        <v>1270</v>
      </c>
      <c r="O78" t="s">
        <v>1271</v>
      </c>
      <c r="P78">
        <v>1014</v>
      </c>
      <c r="Q78">
        <v>0</v>
      </c>
      <c r="R78">
        <v>0</v>
      </c>
      <c r="S78">
        <v>550</v>
      </c>
      <c r="T78">
        <v>0</v>
      </c>
      <c r="U78" t="s">
        <v>79</v>
      </c>
      <c r="V78" s="7">
        <v>44927</v>
      </c>
      <c r="W78" s="7">
        <v>44985</v>
      </c>
      <c r="X78" s="7">
        <v>45012</v>
      </c>
      <c r="Y78">
        <v>0</v>
      </c>
      <c r="AA78">
        <v>83679.56</v>
      </c>
      <c r="AB78" t="s">
        <v>1272</v>
      </c>
      <c r="AC78" t="s">
        <v>83</v>
      </c>
    </row>
    <row r="79" spans="1:29" x14ac:dyDescent="0.25">
      <c r="A79" t="s">
        <v>1423</v>
      </c>
      <c r="B79">
        <v>6</v>
      </c>
      <c r="C79">
        <v>602</v>
      </c>
      <c r="D79">
        <v>264734.09000000003</v>
      </c>
      <c r="E79">
        <v>0</v>
      </c>
      <c r="F79">
        <v>4915.13</v>
      </c>
      <c r="G79">
        <v>0</v>
      </c>
      <c r="H79">
        <v>269649.21999999997</v>
      </c>
      <c r="I79">
        <v>0</v>
      </c>
      <c r="J79" t="s">
        <v>1424</v>
      </c>
      <c r="K79" t="s">
        <v>98</v>
      </c>
      <c r="L79">
        <v>8</v>
      </c>
      <c r="M79" t="s">
        <v>78</v>
      </c>
      <c r="N79" t="s">
        <v>1270</v>
      </c>
      <c r="O79" t="s">
        <v>1271</v>
      </c>
      <c r="P79">
        <v>1030</v>
      </c>
      <c r="Q79">
        <v>0</v>
      </c>
      <c r="R79">
        <v>0</v>
      </c>
      <c r="S79">
        <v>700</v>
      </c>
      <c r="T79">
        <v>0</v>
      </c>
      <c r="U79" t="s">
        <v>79</v>
      </c>
      <c r="V79" s="7">
        <v>44927</v>
      </c>
      <c r="W79" s="7">
        <v>44985</v>
      </c>
      <c r="X79" s="7">
        <v>45012</v>
      </c>
      <c r="Y79">
        <v>264734.09000000003</v>
      </c>
      <c r="Z79" t="s">
        <v>1272</v>
      </c>
      <c r="AA79">
        <v>269649.21999999997</v>
      </c>
      <c r="AB79" t="s">
        <v>1272</v>
      </c>
      <c r="AC79" t="s">
        <v>83</v>
      </c>
    </row>
    <row r="80" spans="1:29" x14ac:dyDescent="0.25">
      <c r="A80" t="s">
        <v>1425</v>
      </c>
      <c r="B80">
        <v>2</v>
      </c>
      <c r="C80">
        <v>201</v>
      </c>
      <c r="D80">
        <v>548375.17000000004</v>
      </c>
      <c r="E80">
        <v>0</v>
      </c>
      <c r="F80">
        <v>1864823.38</v>
      </c>
      <c r="G80">
        <v>1317910.25</v>
      </c>
      <c r="H80">
        <v>1095288.3</v>
      </c>
      <c r="I80">
        <v>0</v>
      </c>
      <c r="J80" t="s">
        <v>1426</v>
      </c>
      <c r="K80" t="s">
        <v>98</v>
      </c>
      <c r="L80">
        <v>8</v>
      </c>
      <c r="M80" t="s">
        <v>78</v>
      </c>
      <c r="N80" t="s">
        <v>1270</v>
      </c>
      <c r="O80" t="s">
        <v>1271</v>
      </c>
      <c r="P80">
        <v>1</v>
      </c>
      <c r="Q80">
        <v>0</v>
      </c>
      <c r="R80">
        <v>0</v>
      </c>
      <c r="S80">
        <v>500</v>
      </c>
      <c r="T80">
        <v>0</v>
      </c>
      <c r="U80" t="s">
        <v>79</v>
      </c>
      <c r="V80" s="7">
        <v>44927</v>
      </c>
      <c r="W80" s="7">
        <v>44985</v>
      </c>
      <c r="X80" s="7">
        <v>45012</v>
      </c>
      <c r="Y80">
        <v>548375.17000000004</v>
      </c>
      <c r="Z80" t="s">
        <v>1272</v>
      </c>
      <c r="AA80">
        <v>1095288.3</v>
      </c>
      <c r="AB80" t="s">
        <v>1272</v>
      </c>
      <c r="AC80" t="s">
        <v>83</v>
      </c>
    </row>
    <row r="81" spans="1:29" x14ac:dyDescent="0.25">
      <c r="A81" t="s">
        <v>1427</v>
      </c>
      <c r="B81">
        <v>5</v>
      </c>
      <c r="C81">
        <v>502</v>
      </c>
      <c r="D81">
        <v>0</v>
      </c>
      <c r="E81">
        <v>0</v>
      </c>
      <c r="F81">
        <v>808963.58</v>
      </c>
      <c r="G81">
        <v>533109.71</v>
      </c>
      <c r="H81">
        <v>275853.87</v>
      </c>
      <c r="I81">
        <v>0</v>
      </c>
      <c r="J81" t="s">
        <v>1428</v>
      </c>
      <c r="K81" t="s">
        <v>98</v>
      </c>
      <c r="L81">
        <v>8</v>
      </c>
      <c r="M81" t="s">
        <v>78</v>
      </c>
      <c r="N81" t="s">
        <v>1270</v>
      </c>
      <c r="O81" t="s">
        <v>1271</v>
      </c>
      <c r="P81">
        <v>31</v>
      </c>
      <c r="Q81">
        <v>0</v>
      </c>
      <c r="R81">
        <v>0</v>
      </c>
      <c r="S81">
        <v>540</v>
      </c>
      <c r="T81">
        <v>0</v>
      </c>
      <c r="U81" t="s">
        <v>79</v>
      </c>
      <c r="V81" s="7">
        <v>44927</v>
      </c>
      <c r="W81" s="7">
        <v>44985</v>
      </c>
      <c r="X81" s="7">
        <v>45012</v>
      </c>
      <c r="Y81">
        <v>0</v>
      </c>
      <c r="AA81">
        <v>275853.87</v>
      </c>
      <c r="AB81" t="s">
        <v>1272</v>
      </c>
      <c r="AC81" t="s">
        <v>83</v>
      </c>
    </row>
    <row r="82" spans="1:29" x14ac:dyDescent="0.25">
      <c r="A82" t="s">
        <v>1429</v>
      </c>
      <c r="B82">
        <v>5</v>
      </c>
      <c r="C82">
        <v>502</v>
      </c>
      <c r="D82">
        <v>0</v>
      </c>
      <c r="E82">
        <v>0</v>
      </c>
      <c r="F82">
        <v>8090.68</v>
      </c>
      <c r="G82">
        <v>0</v>
      </c>
      <c r="H82">
        <v>8090.68</v>
      </c>
      <c r="I82">
        <v>0</v>
      </c>
      <c r="J82" t="s">
        <v>1430</v>
      </c>
      <c r="K82" t="s">
        <v>98</v>
      </c>
      <c r="L82">
        <v>8</v>
      </c>
      <c r="M82" t="s">
        <v>78</v>
      </c>
      <c r="N82" t="s">
        <v>1270</v>
      </c>
      <c r="O82" t="s">
        <v>1271</v>
      </c>
      <c r="P82">
        <v>1001</v>
      </c>
      <c r="Q82">
        <v>0</v>
      </c>
      <c r="R82">
        <v>0</v>
      </c>
      <c r="S82">
        <v>552</v>
      </c>
      <c r="T82">
        <v>0</v>
      </c>
      <c r="U82" t="s">
        <v>79</v>
      </c>
      <c r="V82" s="7">
        <v>44927</v>
      </c>
      <c r="W82" s="7">
        <v>44985</v>
      </c>
      <c r="X82" s="7">
        <v>45012</v>
      </c>
      <c r="Y82">
        <v>0</v>
      </c>
      <c r="AA82">
        <v>8090.68</v>
      </c>
      <c r="AB82" t="s">
        <v>1272</v>
      </c>
      <c r="AC82" t="s">
        <v>83</v>
      </c>
    </row>
    <row r="83" spans="1:29" x14ac:dyDescent="0.25">
      <c r="A83" t="s">
        <v>1431</v>
      </c>
      <c r="B83">
        <v>9</v>
      </c>
      <c r="C83">
        <v>901</v>
      </c>
      <c r="D83">
        <v>76080.81</v>
      </c>
      <c r="E83">
        <v>0</v>
      </c>
      <c r="F83">
        <v>1155.94</v>
      </c>
      <c r="G83">
        <v>9148</v>
      </c>
      <c r="H83">
        <v>68088.75</v>
      </c>
      <c r="I83">
        <v>0</v>
      </c>
      <c r="J83" t="s">
        <v>1432</v>
      </c>
      <c r="K83" t="s">
        <v>98</v>
      </c>
      <c r="L83">
        <v>8</v>
      </c>
      <c r="M83" t="s">
        <v>78</v>
      </c>
      <c r="N83" t="s">
        <v>1270</v>
      </c>
      <c r="O83" t="s">
        <v>1271</v>
      </c>
      <c r="P83">
        <v>4503</v>
      </c>
      <c r="Q83">
        <v>0</v>
      </c>
      <c r="R83">
        <v>0</v>
      </c>
      <c r="S83">
        <v>600</v>
      </c>
      <c r="T83">
        <v>0</v>
      </c>
      <c r="U83" t="s">
        <v>79</v>
      </c>
      <c r="V83" s="7">
        <v>44927</v>
      </c>
      <c r="W83" s="7">
        <v>44985</v>
      </c>
      <c r="X83" s="7">
        <v>45012</v>
      </c>
      <c r="Y83">
        <v>76080.81</v>
      </c>
      <c r="Z83" t="s">
        <v>1272</v>
      </c>
      <c r="AA83">
        <v>68088.75</v>
      </c>
      <c r="AB83" t="s">
        <v>1272</v>
      </c>
      <c r="AC83" t="s">
        <v>83</v>
      </c>
    </row>
    <row r="84" spans="1:29" x14ac:dyDescent="0.25">
      <c r="A84" t="s">
        <v>1433</v>
      </c>
      <c r="B84">
        <v>2</v>
      </c>
      <c r="C84">
        <v>201</v>
      </c>
      <c r="D84">
        <v>3056749.46</v>
      </c>
      <c r="E84">
        <v>0</v>
      </c>
      <c r="F84">
        <v>147618.10999999999</v>
      </c>
      <c r="G84">
        <v>1000000</v>
      </c>
      <c r="H84">
        <v>2204367.5699999998</v>
      </c>
      <c r="I84">
        <v>0</v>
      </c>
      <c r="J84" t="s">
        <v>1434</v>
      </c>
      <c r="K84" t="s">
        <v>98</v>
      </c>
      <c r="L84">
        <v>8</v>
      </c>
      <c r="M84" t="s">
        <v>78</v>
      </c>
      <c r="N84" t="s">
        <v>1270</v>
      </c>
      <c r="O84" t="s">
        <v>1271</v>
      </c>
      <c r="P84">
        <v>1</v>
      </c>
      <c r="Q84">
        <v>0</v>
      </c>
      <c r="R84">
        <v>0</v>
      </c>
      <c r="S84">
        <v>500</v>
      </c>
      <c r="T84">
        <v>0</v>
      </c>
      <c r="U84" t="s">
        <v>79</v>
      </c>
      <c r="V84" s="7">
        <v>44927</v>
      </c>
      <c r="W84" s="7">
        <v>44985</v>
      </c>
      <c r="X84" s="7">
        <v>45012</v>
      </c>
      <c r="Y84">
        <v>3056749.46</v>
      </c>
      <c r="Z84" t="s">
        <v>1272</v>
      </c>
      <c r="AA84">
        <v>2204367.5699999998</v>
      </c>
      <c r="AB84" t="s">
        <v>1272</v>
      </c>
      <c r="AC84" t="s">
        <v>83</v>
      </c>
    </row>
    <row r="85" spans="1:29" x14ac:dyDescent="0.25">
      <c r="A85" t="s">
        <v>1435</v>
      </c>
      <c r="B85">
        <v>10</v>
      </c>
      <c r="C85">
        <v>1001</v>
      </c>
      <c r="D85">
        <v>162566.78</v>
      </c>
      <c r="E85">
        <v>0</v>
      </c>
      <c r="F85">
        <v>2321.5700000000002</v>
      </c>
      <c r="G85">
        <v>162566.78</v>
      </c>
      <c r="H85">
        <v>2321.5700000000002</v>
      </c>
      <c r="I85">
        <v>0</v>
      </c>
      <c r="J85" t="s">
        <v>1436</v>
      </c>
      <c r="K85" t="s">
        <v>98</v>
      </c>
      <c r="L85">
        <v>8</v>
      </c>
      <c r="M85" t="s">
        <v>78</v>
      </c>
      <c r="N85" t="s">
        <v>1270</v>
      </c>
      <c r="O85" t="s">
        <v>1271</v>
      </c>
      <c r="P85">
        <v>1211</v>
      </c>
      <c r="Q85">
        <v>0</v>
      </c>
      <c r="R85">
        <v>0</v>
      </c>
      <c r="S85">
        <v>700</v>
      </c>
      <c r="T85">
        <v>0</v>
      </c>
      <c r="U85" t="s">
        <v>79</v>
      </c>
      <c r="V85" s="7">
        <v>44927</v>
      </c>
      <c r="W85" s="7">
        <v>44985</v>
      </c>
      <c r="X85" s="7">
        <v>45012</v>
      </c>
      <c r="Y85">
        <v>162566.78</v>
      </c>
      <c r="Z85" t="s">
        <v>1272</v>
      </c>
      <c r="AA85">
        <v>2321.5700000000002</v>
      </c>
      <c r="AB85" t="s">
        <v>1272</v>
      </c>
      <c r="AC85" t="s">
        <v>83</v>
      </c>
    </row>
    <row r="86" spans="1:29" x14ac:dyDescent="0.25">
      <c r="A86" t="s">
        <v>1437</v>
      </c>
      <c r="B86">
        <v>10</v>
      </c>
      <c r="C86">
        <v>1001</v>
      </c>
      <c r="D86">
        <v>0</v>
      </c>
      <c r="E86">
        <v>0</v>
      </c>
      <c r="F86">
        <v>71340.38</v>
      </c>
      <c r="G86">
        <v>0</v>
      </c>
      <c r="H86">
        <v>71340.38</v>
      </c>
      <c r="I86">
        <v>0</v>
      </c>
      <c r="J86" t="s">
        <v>1438</v>
      </c>
      <c r="K86" t="s">
        <v>98</v>
      </c>
      <c r="L86">
        <v>9</v>
      </c>
      <c r="M86" t="s">
        <v>78</v>
      </c>
      <c r="N86" t="s">
        <v>1270</v>
      </c>
      <c r="O86" t="s">
        <v>1271</v>
      </c>
      <c r="P86">
        <v>4011</v>
      </c>
      <c r="Q86">
        <v>0</v>
      </c>
      <c r="R86">
        <v>0</v>
      </c>
      <c r="S86">
        <v>701</v>
      </c>
      <c r="T86">
        <v>0</v>
      </c>
      <c r="U86" t="s">
        <v>79</v>
      </c>
      <c r="V86" s="7">
        <v>44927</v>
      </c>
      <c r="W86" s="7">
        <v>44985</v>
      </c>
      <c r="X86" s="7">
        <v>45012</v>
      </c>
      <c r="Y86">
        <v>0</v>
      </c>
      <c r="AA86">
        <v>71340.38</v>
      </c>
      <c r="AB86" t="s">
        <v>1272</v>
      </c>
      <c r="AC86" t="s">
        <v>83</v>
      </c>
    </row>
    <row r="87" spans="1:29" x14ac:dyDescent="0.25">
      <c r="A87" t="s">
        <v>1439</v>
      </c>
      <c r="B87">
        <v>10</v>
      </c>
      <c r="C87">
        <v>1001</v>
      </c>
      <c r="D87">
        <v>0</v>
      </c>
      <c r="E87">
        <v>0</v>
      </c>
      <c r="F87">
        <v>17815.78</v>
      </c>
      <c r="G87">
        <v>0</v>
      </c>
      <c r="H87">
        <v>17815.78</v>
      </c>
      <c r="I87">
        <v>0</v>
      </c>
      <c r="J87" t="s">
        <v>1440</v>
      </c>
      <c r="K87" t="s">
        <v>98</v>
      </c>
      <c r="L87">
        <v>8</v>
      </c>
      <c r="M87" t="s">
        <v>78</v>
      </c>
      <c r="N87" t="s">
        <v>1270</v>
      </c>
      <c r="O87" t="s">
        <v>1271</v>
      </c>
      <c r="P87">
        <v>0</v>
      </c>
      <c r="Q87">
        <v>0</v>
      </c>
      <c r="R87">
        <v>0</v>
      </c>
      <c r="S87">
        <v>500</v>
      </c>
      <c r="T87">
        <v>0</v>
      </c>
      <c r="U87" t="s">
        <v>79</v>
      </c>
      <c r="V87" s="7">
        <v>44927</v>
      </c>
      <c r="W87" s="7">
        <v>44985</v>
      </c>
      <c r="X87" s="7">
        <v>45012</v>
      </c>
      <c r="Y87">
        <v>0</v>
      </c>
      <c r="AA87">
        <v>17815.78</v>
      </c>
      <c r="AB87" t="s">
        <v>1272</v>
      </c>
      <c r="AC87" t="s">
        <v>83</v>
      </c>
    </row>
    <row r="88" spans="1:29" x14ac:dyDescent="0.25">
      <c r="A88" t="s">
        <v>1441</v>
      </c>
      <c r="B88">
        <v>10</v>
      </c>
      <c r="C88">
        <v>1001</v>
      </c>
      <c r="D88">
        <v>4862.1000000000004</v>
      </c>
      <c r="E88">
        <v>0</v>
      </c>
      <c r="F88">
        <v>70.64</v>
      </c>
      <c r="G88">
        <v>4932.74</v>
      </c>
      <c r="H88">
        <v>0</v>
      </c>
      <c r="I88">
        <v>0</v>
      </c>
      <c r="J88" t="s">
        <v>1442</v>
      </c>
      <c r="K88" t="s">
        <v>98</v>
      </c>
      <c r="L88">
        <v>8</v>
      </c>
      <c r="M88" t="s">
        <v>78</v>
      </c>
      <c r="N88" t="s">
        <v>1270</v>
      </c>
      <c r="O88" t="s">
        <v>1271</v>
      </c>
      <c r="P88">
        <v>1</v>
      </c>
      <c r="Q88">
        <v>0</v>
      </c>
      <c r="R88">
        <v>0</v>
      </c>
      <c r="S88">
        <v>500</v>
      </c>
      <c r="T88">
        <v>0</v>
      </c>
      <c r="U88" t="s">
        <v>79</v>
      </c>
      <c r="V88" s="7">
        <v>44927</v>
      </c>
      <c r="W88" s="7">
        <v>44985</v>
      </c>
      <c r="X88" s="7">
        <v>45012</v>
      </c>
      <c r="Y88">
        <v>4862.1000000000004</v>
      </c>
      <c r="Z88" t="s">
        <v>1272</v>
      </c>
      <c r="AA88">
        <v>0</v>
      </c>
      <c r="AC88" t="s">
        <v>83</v>
      </c>
    </row>
    <row r="89" spans="1:29" x14ac:dyDescent="0.25">
      <c r="A89" t="s">
        <v>1443</v>
      </c>
      <c r="B89">
        <v>4</v>
      </c>
      <c r="C89">
        <v>401</v>
      </c>
      <c r="D89">
        <v>0</v>
      </c>
      <c r="E89">
        <v>0</v>
      </c>
      <c r="F89">
        <v>3024.47</v>
      </c>
      <c r="G89">
        <v>2734.59</v>
      </c>
      <c r="H89">
        <v>289.88</v>
      </c>
      <c r="I89">
        <v>0</v>
      </c>
      <c r="J89" t="s">
        <v>1444</v>
      </c>
      <c r="K89" t="s">
        <v>98</v>
      </c>
      <c r="L89">
        <v>8</v>
      </c>
      <c r="M89" t="s">
        <v>78</v>
      </c>
      <c r="N89" t="s">
        <v>1270</v>
      </c>
      <c r="O89" t="s">
        <v>1271</v>
      </c>
      <c r="P89">
        <v>1112</v>
      </c>
      <c r="Q89">
        <v>0</v>
      </c>
      <c r="R89">
        <v>0</v>
      </c>
      <c r="S89">
        <v>701</v>
      </c>
      <c r="T89">
        <v>0</v>
      </c>
      <c r="U89" t="s">
        <v>79</v>
      </c>
      <c r="V89" s="7">
        <v>44927</v>
      </c>
      <c r="W89" s="7">
        <v>44985</v>
      </c>
      <c r="X89" s="7">
        <v>45012</v>
      </c>
      <c r="Y89">
        <v>0</v>
      </c>
      <c r="AA89">
        <v>289.88</v>
      </c>
      <c r="AB89" t="s">
        <v>1272</v>
      </c>
      <c r="AC89" t="s">
        <v>83</v>
      </c>
    </row>
    <row r="90" spans="1:29" x14ac:dyDescent="0.25">
      <c r="A90" t="s">
        <v>1445</v>
      </c>
      <c r="B90">
        <v>9</v>
      </c>
      <c r="C90">
        <v>902</v>
      </c>
      <c r="D90">
        <v>29816.31</v>
      </c>
      <c r="E90">
        <v>0</v>
      </c>
      <c r="F90">
        <v>572.6</v>
      </c>
      <c r="G90">
        <v>3152.25</v>
      </c>
      <c r="H90">
        <v>27236.66</v>
      </c>
      <c r="I90">
        <v>0</v>
      </c>
      <c r="J90" t="s">
        <v>1446</v>
      </c>
      <c r="K90" t="s">
        <v>98</v>
      </c>
      <c r="L90">
        <v>8</v>
      </c>
      <c r="M90" t="s">
        <v>78</v>
      </c>
      <c r="N90" t="s">
        <v>1270</v>
      </c>
      <c r="O90" t="s">
        <v>1271</v>
      </c>
      <c r="P90">
        <v>1104</v>
      </c>
      <c r="Q90">
        <v>0</v>
      </c>
      <c r="R90">
        <v>0</v>
      </c>
      <c r="S90">
        <v>665</v>
      </c>
      <c r="T90">
        <v>0</v>
      </c>
      <c r="U90" t="s">
        <v>79</v>
      </c>
      <c r="V90" s="7">
        <v>44927</v>
      </c>
      <c r="W90" s="7">
        <v>44985</v>
      </c>
      <c r="X90" s="7">
        <v>45012</v>
      </c>
      <c r="Y90">
        <v>29816.31</v>
      </c>
      <c r="Z90" t="s">
        <v>1272</v>
      </c>
      <c r="AA90">
        <v>27236.66</v>
      </c>
      <c r="AB90" t="s">
        <v>1272</v>
      </c>
      <c r="AC90" t="s">
        <v>83</v>
      </c>
    </row>
    <row r="91" spans="1:29" x14ac:dyDescent="0.25">
      <c r="A91" t="s">
        <v>1447</v>
      </c>
      <c r="B91">
        <v>8</v>
      </c>
      <c r="C91">
        <v>801</v>
      </c>
      <c r="D91">
        <v>0</v>
      </c>
      <c r="E91">
        <v>0</v>
      </c>
      <c r="F91">
        <v>2662.18</v>
      </c>
      <c r="G91">
        <v>0</v>
      </c>
      <c r="H91">
        <v>2662.18</v>
      </c>
      <c r="I91">
        <v>0</v>
      </c>
      <c r="J91" t="s">
        <v>1448</v>
      </c>
      <c r="K91" t="s">
        <v>98</v>
      </c>
      <c r="L91">
        <v>8</v>
      </c>
      <c r="M91" t="s">
        <v>78</v>
      </c>
      <c r="N91" t="s">
        <v>1270</v>
      </c>
      <c r="O91" t="s">
        <v>1271</v>
      </c>
      <c r="P91">
        <v>4050</v>
      </c>
      <c r="Q91">
        <v>0</v>
      </c>
      <c r="R91">
        <v>0</v>
      </c>
      <c r="S91">
        <v>621</v>
      </c>
      <c r="T91">
        <v>0</v>
      </c>
      <c r="U91" t="s">
        <v>79</v>
      </c>
      <c r="V91" s="7">
        <v>44927</v>
      </c>
      <c r="W91" s="7">
        <v>44985</v>
      </c>
      <c r="X91" s="7">
        <v>45012</v>
      </c>
      <c r="Y91">
        <v>0</v>
      </c>
      <c r="AA91">
        <v>2662.18</v>
      </c>
      <c r="AB91" t="s">
        <v>1272</v>
      </c>
      <c r="AC91" t="s">
        <v>83</v>
      </c>
    </row>
    <row r="92" spans="1:29" x14ac:dyDescent="0.25">
      <c r="A92" t="s">
        <v>1449</v>
      </c>
      <c r="B92">
        <v>10</v>
      </c>
      <c r="C92">
        <v>1001</v>
      </c>
      <c r="D92">
        <v>0</v>
      </c>
      <c r="E92">
        <v>0</v>
      </c>
      <c r="F92">
        <v>99541.11</v>
      </c>
      <c r="G92">
        <v>0</v>
      </c>
      <c r="H92">
        <v>99541.11</v>
      </c>
      <c r="I92">
        <v>0</v>
      </c>
      <c r="J92" t="s">
        <v>1450</v>
      </c>
      <c r="K92" t="s">
        <v>98</v>
      </c>
      <c r="L92">
        <v>8</v>
      </c>
      <c r="M92" t="s">
        <v>78</v>
      </c>
      <c r="N92" t="s">
        <v>1270</v>
      </c>
      <c r="O92" t="s">
        <v>1271</v>
      </c>
      <c r="P92">
        <v>1068</v>
      </c>
      <c r="Q92">
        <v>0</v>
      </c>
      <c r="R92">
        <v>0</v>
      </c>
      <c r="S92">
        <v>701</v>
      </c>
      <c r="T92">
        <v>0</v>
      </c>
      <c r="U92" t="s">
        <v>79</v>
      </c>
      <c r="V92" s="7">
        <v>44927</v>
      </c>
      <c r="W92" s="7">
        <v>44985</v>
      </c>
      <c r="X92" s="7">
        <v>45012</v>
      </c>
      <c r="Y92">
        <v>0</v>
      </c>
      <c r="AA92">
        <v>99541.11</v>
      </c>
      <c r="AB92" t="s">
        <v>1272</v>
      </c>
      <c r="AC92" t="s">
        <v>83</v>
      </c>
    </row>
    <row r="93" spans="1:29" x14ac:dyDescent="0.25">
      <c r="A93" t="s">
        <v>1451</v>
      </c>
      <c r="B93">
        <v>8</v>
      </c>
      <c r="C93">
        <v>801</v>
      </c>
      <c r="D93">
        <v>6894.25</v>
      </c>
      <c r="E93">
        <v>0</v>
      </c>
      <c r="F93">
        <v>127.79</v>
      </c>
      <c r="G93">
        <v>0</v>
      </c>
      <c r="H93">
        <v>7022.04</v>
      </c>
      <c r="I93">
        <v>0</v>
      </c>
      <c r="J93" t="s">
        <v>1452</v>
      </c>
      <c r="K93" t="s">
        <v>98</v>
      </c>
      <c r="L93">
        <v>8</v>
      </c>
      <c r="M93" t="s">
        <v>78</v>
      </c>
      <c r="N93" t="s">
        <v>1270</v>
      </c>
      <c r="O93" t="s">
        <v>1271</v>
      </c>
      <c r="P93">
        <v>4505</v>
      </c>
      <c r="Q93">
        <v>0</v>
      </c>
      <c r="R93">
        <v>0</v>
      </c>
      <c r="S93">
        <v>601</v>
      </c>
      <c r="T93">
        <v>0</v>
      </c>
      <c r="U93" t="s">
        <v>79</v>
      </c>
      <c r="V93" s="7">
        <v>44927</v>
      </c>
      <c r="W93" s="7">
        <v>44985</v>
      </c>
      <c r="X93" s="7">
        <v>45012</v>
      </c>
      <c r="Y93">
        <v>6894.25</v>
      </c>
      <c r="Z93" t="s">
        <v>1272</v>
      </c>
      <c r="AA93">
        <v>7022.04</v>
      </c>
      <c r="AB93" t="s">
        <v>1272</v>
      </c>
      <c r="AC93" t="s">
        <v>83</v>
      </c>
    </row>
    <row r="94" spans="1:29" x14ac:dyDescent="0.25">
      <c r="A94" t="s">
        <v>1453</v>
      </c>
      <c r="B94">
        <v>8</v>
      </c>
      <c r="C94">
        <v>801</v>
      </c>
      <c r="D94">
        <v>8170.2</v>
      </c>
      <c r="E94">
        <v>0</v>
      </c>
      <c r="F94">
        <v>164.81</v>
      </c>
      <c r="G94">
        <v>0</v>
      </c>
      <c r="H94">
        <v>8335.01</v>
      </c>
      <c r="I94">
        <v>0</v>
      </c>
      <c r="J94" t="s">
        <v>1454</v>
      </c>
      <c r="K94" t="s">
        <v>98</v>
      </c>
      <c r="L94">
        <v>8</v>
      </c>
      <c r="M94" t="s">
        <v>78</v>
      </c>
      <c r="N94" t="s">
        <v>1270</v>
      </c>
      <c r="O94" t="s">
        <v>1271</v>
      </c>
      <c r="P94">
        <v>4011</v>
      </c>
      <c r="Q94">
        <v>0</v>
      </c>
      <c r="R94">
        <v>0</v>
      </c>
      <c r="S94">
        <v>621</v>
      </c>
      <c r="T94">
        <v>0</v>
      </c>
      <c r="U94" t="s">
        <v>79</v>
      </c>
      <c r="V94" s="7">
        <v>44927</v>
      </c>
      <c r="W94" s="7">
        <v>44985</v>
      </c>
      <c r="X94" s="7">
        <v>45012</v>
      </c>
      <c r="Y94">
        <v>8170.2</v>
      </c>
      <c r="Z94" t="s">
        <v>1272</v>
      </c>
      <c r="AA94">
        <v>8335.01</v>
      </c>
      <c r="AB94" t="s">
        <v>1272</v>
      </c>
      <c r="AC94" t="s">
        <v>83</v>
      </c>
    </row>
    <row r="95" spans="1:29" x14ac:dyDescent="0.25">
      <c r="A95" t="s">
        <v>1455</v>
      </c>
      <c r="B95">
        <v>10</v>
      </c>
      <c r="C95">
        <v>1004</v>
      </c>
      <c r="D95">
        <v>53945.72</v>
      </c>
      <c r="E95">
        <v>0</v>
      </c>
      <c r="F95">
        <v>1269.8</v>
      </c>
      <c r="G95">
        <v>0</v>
      </c>
      <c r="H95">
        <v>55215.519999999997</v>
      </c>
      <c r="I95">
        <v>0</v>
      </c>
      <c r="J95" t="s">
        <v>1456</v>
      </c>
      <c r="K95" t="s">
        <v>98</v>
      </c>
      <c r="L95">
        <v>8</v>
      </c>
      <c r="M95" t="s">
        <v>78</v>
      </c>
      <c r="N95" t="s">
        <v>1270</v>
      </c>
      <c r="O95" t="s">
        <v>1271</v>
      </c>
      <c r="P95">
        <v>1005</v>
      </c>
      <c r="Q95">
        <v>0</v>
      </c>
      <c r="R95">
        <v>0</v>
      </c>
      <c r="S95">
        <v>759</v>
      </c>
      <c r="T95">
        <v>0</v>
      </c>
      <c r="U95" t="s">
        <v>79</v>
      </c>
      <c r="V95" s="7">
        <v>44927</v>
      </c>
      <c r="W95" s="7">
        <v>44985</v>
      </c>
      <c r="X95" s="7">
        <v>45012</v>
      </c>
      <c r="Y95">
        <v>53945.72</v>
      </c>
      <c r="Z95" t="s">
        <v>1272</v>
      </c>
      <c r="AA95">
        <v>55215.519999999997</v>
      </c>
      <c r="AB95" t="s">
        <v>1272</v>
      </c>
      <c r="AC95" t="s">
        <v>83</v>
      </c>
    </row>
    <row r="96" spans="1:29" x14ac:dyDescent="0.25">
      <c r="A96" t="s">
        <v>1457</v>
      </c>
      <c r="B96">
        <v>8</v>
      </c>
      <c r="C96">
        <v>801</v>
      </c>
      <c r="D96">
        <v>7972.03</v>
      </c>
      <c r="E96">
        <v>0</v>
      </c>
      <c r="F96">
        <v>161.71</v>
      </c>
      <c r="G96">
        <v>0</v>
      </c>
      <c r="H96">
        <v>8133.74</v>
      </c>
      <c r="I96">
        <v>0</v>
      </c>
      <c r="J96" t="s">
        <v>1458</v>
      </c>
      <c r="K96" t="s">
        <v>98</v>
      </c>
      <c r="L96">
        <v>8</v>
      </c>
      <c r="M96" t="s">
        <v>78</v>
      </c>
      <c r="N96" t="s">
        <v>1270</v>
      </c>
      <c r="O96" t="s">
        <v>1271</v>
      </c>
      <c r="P96">
        <v>4505</v>
      </c>
      <c r="Q96">
        <v>0</v>
      </c>
      <c r="R96">
        <v>0</v>
      </c>
      <c r="S96">
        <v>601</v>
      </c>
      <c r="T96">
        <v>0</v>
      </c>
      <c r="U96" t="s">
        <v>79</v>
      </c>
      <c r="V96" s="7">
        <v>44927</v>
      </c>
      <c r="W96" s="7">
        <v>44985</v>
      </c>
      <c r="X96" s="7">
        <v>45012</v>
      </c>
      <c r="Y96">
        <v>7972.03</v>
      </c>
      <c r="Z96" t="s">
        <v>1272</v>
      </c>
      <c r="AA96">
        <v>8133.74</v>
      </c>
      <c r="AB96" t="s">
        <v>1272</v>
      </c>
      <c r="AC96" t="s">
        <v>83</v>
      </c>
    </row>
    <row r="97" spans="1:29" x14ac:dyDescent="0.25">
      <c r="A97" t="s">
        <v>1459</v>
      </c>
      <c r="B97">
        <v>8</v>
      </c>
      <c r="C97">
        <v>801</v>
      </c>
      <c r="D97">
        <v>33757.440000000002</v>
      </c>
      <c r="E97">
        <v>0</v>
      </c>
      <c r="F97">
        <v>599.82000000000005</v>
      </c>
      <c r="G97">
        <v>0</v>
      </c>
      <c r="H97">
        <v>34357.26</v>
      </c>
      <c r="I97">
        <v>0</v>
      </c>
      <c r="J97" t="s">
        <v>1460</v>
      </c>
      <c r="K97" t="s">
        <v>98</v>
      </c>
      <c r="L97">
        <v>8</v>
      </c>
      <c r="M97" t="s">
        <v>78</v>
      </c>
      <c r="N97" t="s">
        <v>1270</v>
      </c>
      <c r="O97" t="s">
        <v>1271</v>
      </c>
      <c r="P97">
        <v>4505</v>
      </c>
      <c r="Q97">
        <v>0</v>
      </c>
      <c r="R97">
        <v>0</v>
      </c>
      <c r="S97">
        <v>601</v>
      </c>
      <c r="T97">
        <v>0</v>
      </c>
      <c r="U97" t="s">
        <v>79</v>
      </c>
      <c r="V97" s="7">
        <v>44927</v>
      </c>
      <c r="W97" s="7">
        <v>44985</v>
      </c>
      <c r="X97" s="7">
        <v>45012</v>
      </c>
      <c r="Y97">
        <v>33757.440000000002</v>
      </c>
      <c r="Z97" t="s">
        <v>1272</v>
      </c>
      <c r="AA97">
        <v>34357.26</v>
      </c>
      <c r="AB97" t="s">
        <v>1272</v>
      </c>
      <c r="AC97" t="s">
        <v>83</v>
      </c>
    </row>
    <row r="98" spans="1:29" x14ac:dyDescent="0.25">
      <c r="A98" t="s">
        <v>1461</v>
      </c>
      <c r="B98">
        <v>8</v>
      </c>
      <c r="C98">
        <v>801</v>
      </c>
      <c r="D98">
        <v>12143.2</v>
      </c>
      <c r="E98">
        <v>0</v>
      </c>
      <c r="F98">
        <v>229.97</v>
      </c>
      <c r="G98">
        <v>0</v>
      </c>
      <c r="H98">
        <v>12373.17</v>
      </c>
      <c r="I98">
        <v>0</v>
      </c>
      <c r="J98" t="s">
        <v>1462</v>
      </c>
      <c r="K98" t="s">
        <v>98</v>
      </c>
      <c r="L98">
        <v>8</v>
      </c>
      <c r="M98" t="s">
        <v>78</v>
      </c>
      <c r="N98" t="s">
        <v>1270</v>
      </c>
      <c r="O98" t="s">
        <v>1271</v>
      </c>
      <c r="P98">
        <v>4500</v>
      </c>
      <c r="Q98">
        <v>0</v>
      </c>
      <c r="R98">
        <v>0</v>
      </c>
      <c r="S98">
        <v>602</v>
      </c>
      <c r="T98">
        <v>0</v>
      </c>
      <c r="U98" t="s">
        <v>79</v>
      </c>
      <c r="V98" s="7">
        <v>44927</v>
      </c>
      <c r="W98" s="7">
        <v>44985</v>
      </c>
      <c r="X98" s="7">
        <v>45012</v>
      </c>
      <c r="Y98">
        <v>12143.2</v>
      </c>
      <c r="Z98" t="s">
        <v>1272</v>
      </c>
      <c r="AA98">
        <v>12373.17</v>
      </c>
      <c r="AB98" t="s">
        <v>1272</v>
      </c>
      <c r="AC98" t="s">
        <v>83</v>
      </c>
    </row>
    <row r="99" spans="1:29" x14ac:dyDescent="0.25">
      <c r="A99" t="s">
        <v>1463</v>
      </c>
      <c r="B99">
        <v>8</v>
      </c>
      <c r="C99">
        <v>801</v>
      </c>
      <c r="D99">
        <v>18517.96</v>
      </c>
      <c r="E99">
        <v>0</v>
      </c>
      <c r="F99">
        <v>321.77</v>
      </c>
      <c r="G99">
        <v>0</v>
      </c>
      <c r="H99">
        <v>18839.73</v>
      </c>
      <c r="I99">
        <v>0</v>
      </c>
      <c r="J99" t="s">
        <v>1464</v>
      </c>
      <c r="K99" t="s">
        <v>98</v>
      </c>
      <c r="L99">
        <v>8</v>
      </c>
      <c r="M99" t="s">
        <v>78</v>
      </c>
      <c r="N99" t="s">
        <v>1270</v>
      </c>
      <c r="O99" t="s">
        <v>1271</v>
      </c>
      <c r="P99">
        <v>4500</v>
      </c>
      <c r="Q99">
        <v>0</v>
      </c>
      <c r="R99">
        <v>0</v>
      </c>
      <c r="S99">
        <v>602</v>
      </c>
      <c r="T99">
        <v>0</v>
      </c>
      <c r="U99" t="s">
        <v>79</v>
      </c>
      <c r="V99" s="7">
        <v>44927</v>
      </c>
      <c r="W99" s="7">
        <v>44985</v>
      </c>
      <c r="X99" s="7">
        <v>45012</v>
      </c>
      <c r="Y99">
        <v>18517.96</v>
      </c>
      <c r="Z99" t="s">
        <v>1272</v>
      </c>
      <c r="AA99">
        <v>18839.73</v>
      </c>
      <c r="AB99" t="s">
        <v>1272</v>
      </c>
      <c r="AC99" t="s">
        <v>83</v>
      </c>
    </row>
    <row r="100" spans="1:29" x14ac:dyDescent="0.25">
      <c r="A100" t="s">
        <v>1465</v>
      </c>
      <c r="B100">
        <v>9</v>
      </c>
      <c r="C100">
        <v>902</v>
      </c>
      <c r="D100">
        <v>7481.85</v>
      </c>
      <c r="E100">
        <v>0</v>
      </c>
      <c r="F100">
        <v>150.93</v>
      </c>
      <c r="G100">
        <v>0</v>
      </c>
      <c r="H100">
        <v>7632.78</v>
      </c>
      <c r="I100">
        <v>0</v>
      </c>
      <c r="J100" t="s">
        <v>1466</v>
      </c>
      <c r="K100" t="s">
        <v>98</v>
      </c>
      <c r="L100">
        <v>8</v>
      </c>
      <c r="M100" t="s">
        <v>78</v>
      </c>
      <c r="N100" t="s">
        <v>1270</v>
      </c>
      <c r="O100" t="s">
        <v>1271</v>
      </c>
      <c r="P100">
        <v>1103</v>
      </c>
      <c r="Q100">
        <v>0</v>
      </c>
      <c r="R100">
        <v>0</v>
      </c>
      <c r="S100">
        <v>665</v>
      </c>
      <c r="T100">
        <v>0</v>
      </c>
      <c r="U100" t="s">
        <v>79</v>
      </c>
      <c r="V100" s="7">
        <v>44927</v>
      </c>
      <c r="W100" s="7">
        <v>44985</v>
      </c>
      <c r="X100" s="7">
        <v>45012</v>
      </c>
      <c r="Y100">
        <v>7481.85</v>
      </c>
      <c r="Z100" t="s">
        <v>1272</v>
      </c>
      <c r="AA100">
        <v>7632.78</v>
      </c>
      <c r="AB100" t="s">
        <v>1272</v>
      </c>
      <c r="AC100" t="s">
        <v>83</v>
      </c>
    </row>
    <row r="101" spans="1:29" x14ac:dyDescent="0.25">
      <c r="A101" t="s">
        <v>1467</v>
      </c>
      <c r="B101">
        <v>5</v>
      </c>
      <c r="C101">
        <v>502</v>
      </c>
      <c r="D101">
        <v>119801.79</v>
      </c>
      <c r="E101">
        <v>0</v>
      </c>
      <c r="F101">
        <v>1795.37</v>
      </c>
      <c r="G101">
        <v>120780.74</v>
      </c>
      <c r="H101">
        <v>816.42</v>
      </c>
      <c r="I101">
        <v>0</v>
      </c>
      <c r="J101" t="s">
        <v>1468</v>
      </c>
      <c r="K101" t="s">
        <v>98</v>
      </c>
      <c r="L101">
        <v>8</v>
      </c>
      <c r="M101" t="s">
        <v>78</v>
      </c>
      <c r="N101" t="s">
        <v>1270</v>
      </c>
      <c r="O101" t="s">
        <v>1271</v>
      </c>
      <c r="P101">
        <v>1003</v>
      </c>
      <c r="Q101">
        <v>0</v>
      </c>
      <c r="R101">
        <v>0</v>
      </c>
      <c r="S101">
        <v>569</v>
      </c>
      <c r="T101">
        <v>0</v>
      </c>
      <c r="U101" t="s">
        <v>79</v>
      </c>
      <c r="V101" s="7">
        <v>44927</v>
      </c>
      <c r="W101" s="7">
        <v>44985</v>
      </c>
      <c r="X101" s="7">
        <v>45012</v>
      </c>
      <c r="Y101">
        <v>119801.79</v>
      </c>
      <c r="Z101" t="s">
        <v>1272</v>
      </c>
      <c r="AA101">
        <v>816.42</v>
      </c>
      <c r="AB101" t="s">
        <v>1272</v>
      </c>
      <c r="AC101" t="s">
        <v>83</v>
      </c>
    </row>
    <row r="102" spans="1:29" x14ac:dyDescent="0.25">
      <c r="A102" t="s">
        <v>1469</v>
      </c>
      <c r="B102">
        <v>9</v>
      </c>
      <c r="C102">
        <v>902</v>
      </c>
      <c r="D102">
        <v>12366.32</v>
      </c>
      <c r="E102">
        <v>0</v>
      </c>
      <c r="F102">
        <v>206.25</v>
      </c>
      <c r="G102">
        <v>0</v>
      </c>
      <c r="H102">
        <v>12572.57</v>
      </c>
      <c r="I102">
        <v>0</v>
      </c>
      <c r="J102" t="s">
        <v>1470</v>
      </c>
      <c r="K102" t="s">
        <v>98</v>
      </c>
      <c r="L102">
        <v>8</v>
      </c>
      <c r="M102" t="s">
        <v>78</v>
      </c>
      <c r="N102" t="s">
        <v>1270</v>
      </c>
      <c r="O102" t="s">
        <v>1271</v>
      </c>
      <c r="P102">
        <v>1019</v>
      </c>
      <c r="Q102">
        <v>0</v>
      </c>
      <c r="R102">
        <v>0</v>
      </c>
      <c r="S102">
        <v>660</v>
      </c>
      <c r="T102">
        <v>0</v>
      </c>
      <c r="U102" t="s">
        <v>79</v>
      </c>
      <c r="V102" s="7">
        <v>44927</v>
      </c>
      <c r="W102" s="7">
        <v>44985</v>
      </c>
      <c r="X102" s="7">
        <v>45012</v>
      </c>
      <c r="Y102">
        <v>12366.32</v>
      </c>
      <c r="Z102" t="s">
        <v>1272</v>
      </c>
      <c r="AA102">
        <v>12572.57</v>
      </c>
      <c r="AB102" t="s">
        <v>1272</v>
      </c>
      <c r="AC102" t="s">
        <v>83</v>
      </c>
    </row>
    <row r="103" spans="1:29" x14ac:dyDescent="0.25">
      <c r="A103" t="s">
        <v>1471</v>
      </c>
      <c r="B103">
        <v>9</v>
      </c>
      <c r="C103">
        <v>902</v>
      </c>
      <c r="D103">
        <v>20629.259999999998</v>
      </c>
      <c r="E103">
        <v>0</v>
      </c>
      <c r="F103">
        <v>3141.23</v>
      </c>
      <c r="G103">
        <v>0</v>
      </c>
      <c r="H103">
        <v>23770.49</v>
      </c>
      <c r="I103">
        <v>0</v>
      </c>
      <c r="J103" t="s">
        <v>1472</v>
      </c>
      <c r="K103" t="s">
        <v>98</v>
      </c>
      <c r="L103">
        <v>8</v>
      </c>
      <c r="M103" t="s">
        <v>78</v>
      </c>
      <c r="N103" t="s">
        <v>1270</v>
      </c>
      <c r="O103" t="s">
        <v>1271</v>
      </c>
      <c r="P103">
        <v>1037</v>
      </c>
      <c r="Q103">
        <v>0</v>
      </c>
      <c r="R103">
        <v>0</v>
      </c>
      <c r="S103">
        <v>660</v>
      </c>
      <c r="T103">
        <v>0</v>
      </c>
      <c r="U103" t="s">
        <v>79</v>
      </c>
      <c r="V103" s="7">
        <v>44927</v>
      </c>
      <c r="W103" s="7">
        <v>44985</v>
      </c>
      <c r="X103" s="7">
        <v>45012</v>
      </c>
      <c r="Y103">
        <v>20629.259999999998</v>
      </c>
      <c r="Z103" t="s">
        <v>1272</v>
      </c>
      <c r="AA103">
        <v>23770.49</v>
      </c>
      <c r="AB103" t="s">
        <v>1272</v>
      </c>
      <c r="AC103" t="s">
        <v>83</v>
      </c>
    </row>
    <row r="104" spans="1:29" x14ac:dyDescent="0.25">
      <c r="A104" t="s">
        <v>1473</v>
      </c>
      <c r="B104">
        <v>6</v>
      </c>
      <c r="C104">
        <v>601</v>
      </c>
      <c r="D104">
        <v>326728.87</v>
      </c>
      <c r="E104">
        <v>0</v>
      </c>
      <c r="F104">
        <v>6306.54</v>
      </c>
      <c r="G104">
        <v>46064.56</v>
      </c>
      <c r="H104">
        <v>286970.84999999998</v>
      </c>
      <c r="I104">
        <v>0</v>
      </c>
      <c r="J104" t="s">
        <v>1474</v>
      </c>
      <c r="K104" t="s">
        <v>98</v>
      </c>
      <c r="L104">
        <v>8</v>
      </c>
      <c r="M104" t="s">
        <v>78</v>
      </c>
      <c r="N104" t="s">
        <v>1270</v>
      </c>
      <c r="O104" t="s">
        <v>1271</v>
      </c>
      <c r="P104">
        <v>1213</v>
      </c>
      <c r="Q104">
        <v>0</v>
      </c>
      <c r="R104">
        <v>0</v>
      </c>
      <c r="S104">
        <v>701</v>
      </c>
      <c r="T104">
        <v>0</v>
      </c>
      <c r="U104" t="s">
        <v>79</v>
      </c>
      <c r="V104" s="7">
        <v>44927</v>
      </c>
      <c r="W104" s="7">
        <v>44985</v>
      </c>
      <c r="X104" s="7">
        <v>45012</v>
      </c>
      <c r="Y104">
        <v>326728.87</v>
      </c>
      <c r="Z104" t="s">
        <v>1272</v>
      </c>
      <c r="AA104">
        <v>286970.84999999998</v>
      </c>
      <c r="AB104" t="s">
        <v>1272</v>
      </c>
      <c r="AC104" t="s">
        <v>83</v>
      </c>
    </row>
    <row r="105" spans="1:29" x14ac:dyDescent="0.25">
      <c r="A105" t="s">
        <v>1475</v>
      </c>
      <c r="B105">
        <v>6</v>
      </c>
      <c r="C105">
        <v>601</v>
      </c>
      <c r="D105">
        <v>90264.93</v>
      </c>
      <c r="E105">
        <v>0</v>
      </c>
      <c r="F105">
        <v>1715.82</v>
      </c>
      <c r="G105">
        <v>0</v>
      </c>
      <c r="H105">
        <v>91980.75</v>
      </c>
      <c r="I105">
        <v>0</v>
      </c>
      <c r="J105" t="s">
        <v>1476</v>
      </c>
      <c r="K105" t="s">
        <v>98</v>
      </c>
      <c r="L105">
        <v>8</v>
      </c>
      <c r="M105" t="s">
        <v>78</v>
      </c>
      <c r="N105" t="s">
        <v>1270</v>
      </c>
      <c r="O105" t="s">
        <v>1271</v>
      </c>
      <c r="P105">
        <v>1</v>
      </c>
      <c r="Q105">
        <v>0</v>
      </c>
      <c r="R105">
        <v>0</v>
      </c>
      <c r="S105">
        <v>500</v>
      </c>
      <c r="T105">
        <v>0</v>
      </c>
      <c r="U105" t="s">
        <v>79</v>
      </c>
      <c r="V105" s="7">
        <v>44927</v>
      </c>
      <c r="W105" s="7">
        <v>44985</v>
      </c>
      <c r="X105" s="7">
        <v>45012</v>
      </c>
      <c r="Y105">
        <v>90264.93</v>
      </c>
      <c r="Z105" t="s">
        <v>1272</v>
      </c>
      <c r="AA105">
        <v>91980.75</v>
      </c>
      <c r="AB105" t="s">
        <v>1272</v>
      </c>
      <c r="AC105" t="s">
        <v>83</v>
      </c>
    </row>
    <row r="106" spans="1:29" x14ac:dyDescent="0.25">
      <c r="A106" t="s">
        <v>1477</v>
      </c>
      <c r="B106">
        <v>9</v>
      </c>
      <c r="C106">
        <v>902</v>
      </c>
      <c r="D106">
        <v>0</v>
      </c>
      <c r="E106">
        <v>0</v>
      </c>
      <c r="F106">
        <v>5427.98</v>
      </c>
      <c r="G106">
        <v>0</v>
      </c>
      <c r="H106">
        <v>5427.98</v>
      </c>
      <c r="I106">
        <v>0</v>
      </c>
      <c r="J106" t="s">
        <v>1478</v>
      </c>
      <c r="K106" t="s">
        <v>98</v>
      </c>
      <c r="L106">
        <v>8</v>
      </c>
      <c r="M106" t="s">
        <v>78</v>
      </c>
      <c r="N106" t="s">
        <v>1270</v>
      </c>
      <c r="O106" t="s">
        <v>1271</v>
      </c>
      <c r="P106">
        <v>1064</v>
      </c>
      <c r="Q106">
        <v>0</v>
      </c>
      <c r="R106">
        <v>0</v>
      </c>
      <c r="S106">
        <v>660</v>
      </c>
      <c r="T106">
        <v>0</v>
      </c>
      <c r="U106" t="s">
        <v>79</v>
      </c>
      <c r="V106" s="7">
        <v>44927</v>
      </c>
      <c r="W106" s="7">
        <v>44985</v>
      </c>
      <c r="X106" s="7">
        <v>45012</v>
      </c>
      <c r="Y106">
        <v>0</v>
      </c>
      <c r="AA106">
        <v>5427.98</v>
      </c>
      <c r="AB106" t="s">
        <v>1272</v>
      </c>
      <c r="AC106" t="s">
        <v>83</v>
      </c>
    </row>
    <row r="107" spans="1:29" x14ac:dyDescent="0.25">
      <c r="A107" t="s">
        <v>1479</v>
      </c>
      <c r="B107">
        <v>9</v>
      </c>
      <c r="C107">
        <v>902</v>
      </c>
      <c r="D107">
        <v>0</v>
      </c>
      <c r="E107">
        <v>0</v>
      </c>
      <c r="F107">
        <v>3002.27</v>
      </c>
      <c r="G107">
        <v>0</v>
      </c>
      <c r="H107">
        <v>3002.27</v>
      </c>
      <c r="I107">
        <v>0</v>
      </c>
      <c r="J107" t="s">
        <v>1480</v>
      </c>
      <c r="K107" t="s">
        <v>98</v>
      </c>
      <c r="L107">
        <v>8</v>
      </c>
      <c r="M107" t="s">
        <v>78</v>
      </c>
      <c r="N107" t="s">
        <v>1270</v>
      </c>
      <c r="O107" t="s">
        <v>1271</v>
      </c>
      <c r="P107">
        <v>1021</v>
      </c>
      <c r="Q107">
        <v>0</v>
      </c>
      <c r="R107">
        <v>0</v>
      </c>
      <c r="S107">
        <v>660</v>
      </c>
      <c r="T107">
        <v>0</v>
      </c>
      <c r="U107" t="s">
        <v>79</v>
      </c>
      <c r="V107" s="7">
        <v>44927</v>
      </c>
      <c r="W107" s="7">
        <v>44985</v>
      </c>
      <c r="X107" s="7">
        <v>45012</v>
      </c>
      <c r="Y107">
        <v>0</v>
      </c>
      <c r="AA107">
        <v>3002.27</v>
      </c>
      <c r="AB107" t="s">
        <v>1272</v>
      </c>
      <c r="AC107" t="s">
        <v>83</v>
      </c>
    </row>
    <row r="108" spans="1:29" x14ac:dyDescent="0.25">
      <c r="A108" t="s">
        <v>1481</v>
      </c>
      <c r="B108">
        <v>8</v>
      </c>
      <c r="C108">
        <v>801</v>
      </c>
      <c r="D108">
        <v>124425.78</v>
      </c>
      <c r="E108">
        <v>0</v>
      </c>
      <c r="F108">
        <v>2294.4</v>
      </c>
      <c r="G108">
        <v>19085.939999999999</v>
      </c>
      <c r="H108">
        <v>107634.24000000001</v>
      </c>
      <c r="I108">
        <v>0</v>
      </c>
      <c r="J108" t="s">
        <v>1482</v>
      </c>
      <c r="K108" t="s">
        <v>98</v>
      </c>
      <c r="L108">
        <v>8</v>
      </c>
      <c r="M108" t="s">
        <v>78</v>
      </c>
      <c r="N108" t="s">
        <v>1270</v>
      </c>
      <c r="O108" t="s">
        <v>1271</v>
      </c>
      <c r="P108">
        <v>4500</v>
      </c>
      <c r="Q108">
        <v>0</v>
      </c>
      <c r="R108">
        <v>0</v>
      </c>
      <c r="S108">
        <v>600</v>
      </c>
      <c r="T108">
        <v>0</v>
      </c>
      <c r="U108" t="s">
        <v>79</v>
      </c>
      <c r="V108" s="7">
        <v>44927</v>
      </c>
      <c r="W108" s="7">
        <v>44985</v>
      </c>
      <c r="X108" s="7">
        <v>45012</v>
      </c>
      <c r="Y108">
        <v>124425.78</v>
      </c>
      <c r="Z108" t="s">
        <v>1272</v>
      </c>
      <c r="AA108">
        <v>107634.24000000001</v>
      </c>
      <c r="AB108" t="s">
        <v>1272</v>
      </c>
      <c r="AC108" t="s">
        <v>83</v>
      </c>
    </row>
    <row r="109" spans="1:29" x14ac:dyDescent="0.25">
      <c r="A109" t="s">
        <v>1483</v>
      </c>
      <c r="B109">
        <v>8</v>
      </c>
      <c r="C109">
        <v>801</v>
      </c>
      <c r="D109">
        <v>54100.46</v>
      </c>
      <c r="E109">
        <v>0</v>
      </c>
      <c r="F109">
        <v>940.07</v>
      </c>
      <c r="G109">
        <v>0</v>
      </c>
      <c r="H109">
        <v>55040.53</v>
      </c>
      <c r="I109">
        <v>0</v>
      </c>
      <c r="J109" t="s">
        <v>1484</v>
      </c>
      <c r="K109" t="s">
        <v>98</v>
      </c>
      <c r="L109">
        <v>8</v>
      </c>
      <c r="M109" t="s">
        <v>78</v>
      </c>
      <c r="N109" t="s">
        <v>1270</v>
      </c>
      <c r="O109" t="s">
        <v>1271</v>
      </c>
      <c r="P109">
        <v>4505</v>
      </c>
      <c r="Q109">
        <v>0</v>
      </c>
      <c r="R109">
        <v>0</v>
      </c>
      <c r="S109">
        <v>601</v>
      </c>
      <c r="T109">
        <v>0</v>
      </c>
      <c r="U109" t="s">
        <v>79</v>
      </c>
      <c r="V109" s="7">
        <v>44927</v>
      </c>
      <c r="W109" s="7">
        <v>44985</v>
      </c>
      <c r="X109" s="7">
        <v>45012</v>
      </c>
      <c r="Y109">
        <v>54100.46</v>
      </c>
      <c r="Z109" t="s">
        <v>1272</v>
      </c>
      <c r="AA109">
        <v>55040.53</v>
      </c>
      <c r="AB109" t="s">
        <v>1272</v>
      </c>
      <c r="AC109" t="s">
        <v>83</v>
      </c>
    </row>
    <row r="110" spans="1:29" x14ac:dyDescent="0.25">
      <c r="A110" t="s">
        <v>1485</v>
      </c>
      <c r="B110">
        <v>2</v>
      </c>
      <c r="C110">
        <v>202</v>
      </c>
      <c r="D110">
        <v>127578.54</v>
      </c>
      <c r="E110">
        <v>0</v>
      </c>
      <c r="F110">
        <v>1659.98</v>
      </c>
      <c r="G110">
        <v>0</v>
      </c>
      <c r="H110">
        <v>129238.52</v>
      </c>
      <c r="I110">
        <v>0</v>
      </c>
      <c r="J110" t="s">
        <v>1486</v>
      </c>
      <c r="K110" t="s">
        <v>98</v>
      </c>
      <c r="L110">
        <v>8</v>
      </c>
      <c r="M110" t="s">
        <v>78</v>
      </c>
      <c r="N110" t="s">
        <v>1270</v>
      </c>
      <c r="O110" t="s">
        <v>1271</v>
      </c>
      <c r="P110">
        <v>1050</v>
      </c>
      <c r="Q110">
        <v>0</v>
      </c>
      <c r="R110">
        <v>0</v>
      </c>
      <c r="S110">
        <v>759</v>
      </c>
      <c r="T110">
        <v>0</v>
      </c>
      <c r="U110" t="s">
        <v>79</v>
      </c>
      <c r="V110" s="7">
        <v>44927</v>
      </c>
      <c r="W110" s="7">
        <v>44985</v>
      </c>
      <c r="X110" s="7">
        <v>45012</v>
      </c>
      <c r="Y110">
        <v>127578.54</v>
      </c>
      <c r="Z110" t="s">
        <v>1272</v>
      </c>
      <c r="AA110">
        <v>129238.52</v>
      </c>
      <c r="AB110" t="s">
        <v>1272</v>
      </c>
      <c r="AC110" t="s">
        <v>83</v>
      </c>
    </row>
    <row r="111" spans="1:29" x14ac:dyDescent="0.25">
      <c r="A111" t="s">
        <v>1487</v>
      </c>
      <c r="B111">
        <v>9</v>
      </c>
      <c r="C111">
        <v>902</v>
      </c>
      <c r="D111">
        <v>6274</v>
      </c>
      <c r="E111">
        <v>0</v>
      </c>
      <c r="F111">
        <v>98.49</v>
      </c>
      <c r="G111">
        <v>1256.3</v>
      </c>
      <c r="H111">
        <v>5116.1899999999996</v>
      </c>
      <c r="I111">
        <v>0</v>
      </c>
      <c r="J111" t="s">
        <v>1488</v>
      </c>
      <c r="K111" t="s">
        <v>98</v>
      </c>
      <c r="L111">
        <v>8</v>
      </c>
      <c r="M111" t="s">
        <v>78</v>
      </c>
      <c r="N111" t="s">
        <v>1270</v>
      </c>
      <c r="O111" t="s">
        <v>1271</v>
      </c>
      <c r="P111">
        <v>1067</v>
      </c>
      <c r="Q111">
        <v>0</v>
      </c>
      <c r="R111">
        <v>0</v>
      </c>
      <c r="S111">
        <v>660</v>
      </c>
      <c r="T111">
        <v>0</v>
      </c>
      <c r="U111" t="s">
        <v>79</v>
      </c>
      <c r="V111" s="7">
        <v>44927</v>
      </c>
      <c r="W111" s="7">
        <v>44985</v>
      </c>
      <c r="X111" s="7">
        <v>45012</v>
      </c>
      <c r="Y111">
        <v>6274</v>
      </c>
      <c r="Z111" t="s">
        <v>1272</v>
      </c>
      <c r="AA111">
        <v>5116.1899999999996</v>
      </c>
      <c r="AB111" t="s">
        <v>1272</v>
      </c>
      <c r="AC111" t="s">
        <v>83</v>
      </c>
    </row>
    <row r="112" spans="1:29" x14ac:dyDescent="0.25">
      <c r="A112" t="s">
        <v>1489</v>
      </c>
      <c r="B112">
        <v>6</v>
      </c>
      <c r="C112">
        <v>603</v>
      </c>
      <c r="D112">
        <v>114409.77</v>
      </c>
      <c r="E112">
        <v>0</v>
      </c>
      <c r="F112">
        <v>2307.9</v>
      </c>
      <c r="G112">
        <v>0</v>
      </c>
      <c r="H112">
        <v>116717.67</v>
      </c>
      <c r="I112">
        <v>0</v>
      </c>
      <c r="J112" t="s">
        <v>1490</v>
      </c>
      <c r="K112" t="s">
        <v>98</v>
      </c>
      <c r="L112">
        <v>8</v>
      </c>
      <c r="M112" t="s">
        <v>78</v>
      </c>
      <c r="N112" t="s">
        <v>1270</v>
      </c>
      <c r="O112" t="s">
        <v>1271</v>
      </c>
      <c r="P112">
        <v>1212</v>
      </c>
      <c r="Q112">
        <v>0</v>
      </c>
      <c r="R112">
        <v>0</v>
      </c>
      <c r="S112">
        <v>701</v>
      </c>
      <c r="T112">
        <v>0</v>
      </c>
      <c r="U112" t="s">
        <v>79</v>
      </c>
      <c r="V112" s="7">
        <v>44927</v>
      </c>
      <c r="W112" s="7">
        <v>44985</v>
      </c>
      <c r="X112" s="7">
        <v>45012</v>
      </c>
      <c r="Y112">
        <v>114409.77</v>
      </c>
      <c r="Z112" t="s">
        <v>1272</v>
      </c>
      <c r="AA112">
        <v>116717.67</v>
      </c>
      <c r="AB112" t="s">
        <v>1272</v>
      </c>
      <c r="AC112" t="s">
        <v>83</v>
      </c>
    </row>
    <row r="113" spans="1:29" x14ac:dyDescent="0.25">
      <c r="A113" t="s">
        <v>1491</v>
      </c>
      <c r="B113">
        <v>6</v>
      </c>
      <c r="C113">
        <v>603</v>
      </c>
      <c r="D113">
        <v>59917.75</v>
      </c>
      <c r="E113">
        <v>0</v>
      </c>
      <c r="F113">
        <v>1138.96</v>
      </c>
      <c r="G113">
        <v>0</v>
      </c>
      <c r="H113">
        <v>61056.71</v>
      </c>
      <c r="I113">
        <v>0</v>
      </c>
      <c r="J113" t="s">
        <v>1492</v>
      </c>
      <c r="K113" t="s">
        <v>98</v>
      </c>
      <c r="L113">
        <v>8</v>
      </c>
      <c r="M113" t="s">
        <v>78</v>
      </c>
      <c r="N113" t="s">
        <v>1270</v>
      </c>
      <c r="O113" t="s">
        <v>1271</v>
      </c>
      <c r="P113">
        <v>1</v>
      </c>
      <c r="Q113">
        <v>0</v>
      </c>
      <c r="R113">
        <v>0</v>
      </c>
      <c r="S113">
        <v>500</v>
      </c>
      <c r="T113">
        <v>0</v>
      </c>
      <c r="U113" t="s">
        <v>79</v>
      </c>
      <c r="V113" s="7">
        <v>44927</v>
      </c>
      <c r="W113" s="7">
        <v>44985</v>
      </c>
      <c r="X113" s="7">
        <v>45012</v>
      </c>
      <c r="Y113">
        <v>59917.75</v>
      </c>
      <c r="Z113" t="s">
        <v>1272</v>
      </c>
      <c r="AA113">
        <v>61056.71</v>
      </c>
      <c r="AB113" t="s">
        <v>1272</v>
      </c>
      <c r="AC113" t="s">
        <v>83</v>
      </c>
    </row>
    <row r="114" spans="1:29" x14ac:dyDescent="0.25">
      <c r="A114" t="s">
        <v>1493</v>
      </c>
      <c r="B114">
        <v>8</v>
      </c>
      <c r="C114">
        <v>801</v>
      </c>
      <c r="D114">
        <v>6862.82</v>
      </c>
      <c r="E114">
        <v>0</v>
      </c>
      <c r="F114">
        <v>127.42</v>
      </c>
      <c r="G114">
        <v>0</v>
      </c>
      <c r="H114">
        <v>6990.24</v>
      </c>
      <c r="I114">
        <v>0</v>
      </c>
      <c r="J114" t="s">
        <v>1494</v>
      </c>
      <c r="K114" t="s">
        <v>98</v>
      </c>
      <c r="L114">
        <v>8</v>
      </c>
      <c r="M114" t="s">
        <v>78</v>
      </c>
      <c r="N114" t="s">
        <v>1270</v>
      </c>
      <c r="O114" t="s">
        <v>1271</v>
      </c>
      <c r="P114">
        <v>4505</v>
      </c>
      <c r="Q114">
        <v>0</v>
      </c>
      <c r="R114">
        <v>0</v>
      </c>
      <c r="S114">
        <v>601</v>
      </c>
      <c r="T114">
        <v>0</v>
      </c>
      <c r="U114" t="s">
        <v>79</v>
      </c>
      <c r="V114" s="7">
        <v>44927</v>
      </c>
      <c r="W114" s="7">
        <v>44985</v>
      </c>
      <c r="X114" s="7">
        <v>45012</v>
      </c>
      <c r="Y114">
        <v>6862.82</v>
      </c>
      <c r="Z114" t="s">
        <v>1272</v>
      </c>
      <c r="AA114">
        <v>6990.24</v>
      </c>
      <c r="AB114" t="s">
        <v>1272</v>
      </c>
      <c r="AC114" t="s">
        <v>83</v>
      </c>
    </row>
    <row r="115" spans="1:29" x14ac:dyDescent="0.25">
      <c r="A115" t="s">
        <v>1495</v>
      </c>
      <c r="B115">
        <v>8</v>
      </c>
      <c r="C115">
        <v>801</v>
      </c>
      <c r="D115">
        <v>50729.120000000003</v>
      </c>
      <c r="E115">
        <v>0</v>
      </c>
      <c r="F115">
        <v>1023.31</v>
      </c>
      <c r="G115">
        <v>0</v>
      </c>
      <c r="H115">
        <v>51752.43</v>
      </c>
      <c r="I115">
        <v>0</v>
      </c>
      <c r="J115" t="s">
        <v>1496</v>
      </c>
      <c r="K115" t="s">
        <v>98</v>
      </c>
      <c r="L115">
        <v>8</v>
      </c>
      <c r="M115" t="s">
        <v>78</v>
      </c>
      <c r="N115" t="s">
        <v>1270</v>
      </c>
      <c r="O115" t="s">
        <v>1271</v>
      </c>
      <c r="P115">
        <v>4293</v>
      </c>
      <c r="Q115">
        <v>0</v>
      </c>
      <c r="R115">
        <v>0</v>
      </c>
      <c r="S115">
        <v>632</v>
      </c>
      <c r="T115">
        <v>0</v>
      </c>
      <c r="U115" t="s">
        <v>79</v>
      </c>
      <c r="V115" s="7">
        <v>44927</v>
      </c>
      <c r="W115" s="7">
        <v>44985</v>
      </c>
      <c r="X115" s="7">
        <v>45012</v>
      </c>
      <c r="Y115">
        <v>50729.120000000003</v>
      </c>
      <c r="Z115" t="s">
        <v>1272</v>
      </c>
      <c r="AA115">
        <v>51752.43</v>
      </c>
      <c r="AB115" t="s">
        <v>1272</v>
      </c>
      <c r="AC115" t="s">
        <v>83</v>
      </c>
    </row>
    <row r="116" spans="1:29" x14ac:dyDescent="0.25">
      <c r="A116" t="s">
        <v>1497</v>
      </c>
      <c r="B116">
        <v>2</v>
      </c>
      <c r="C116">
        <v>201</v>
      </c>
      <c r="D116">
        <v>0</v>
      </c>
      <c r="E116">
        <v>0</v>
      </c>
      <c r="F116">
        <v>145974.12</v>
      </c>
      <c r="G116">
        <v>136364.35</v>
      </c>
      <c r="H116">
        <v>9609.77</v>
      </c>
      <c r="I116">
        <v>0</v>
      </c>
      <c r="J116" t="s">
        <v>1498</v>
      </c>
      <c r="K116" t="s">
        <v>78</v>
      </c>
      <c r="L116">
        <v>8</v>
      </c>
      <c r="M116" t="s">
        <v>1269</v>
      </c>
      <c r="N116" t="s">
        <v>1270</v>
      </c>
      <c r="O116" t="s">
        <v>1271</v>
      </c>
      <c r="P116">
        <v>0</v>
      </c>
      <c r="Q116">
        <v>0</v>
      </c>
      <c r="R116">
        <v>0</v>
      </c>
      <c r="S116">
        <v>500</v>
      </c>
      <c r="T116">
        <v>0</v>
      </c>
      <c r="U116" t="s">
        <v>79</v>
      </c>
      <c r="V116" s="7">
        <v>44927</v>
      </c>
      <c r="W116" s="7">
        <v>44985</v>
      </c>
      <c r="X116" s="7">
        <v>45012</v>
      </c>
      <c r="Y116">
        <v>0</v>
      </c>
      <c r="AA116">
        <v>9609.77</v>
      </c>
      <c r="AB116" t="s">
        <v>1272</v>
      </c>
      <c r="AC116" t="s">
        <v>83</v>
      </c>
    </row>
    <row r="117" spans="1:29" x14ac:dyDescent="0.25">
      <c r="A117" t="s">
        <v>1499</v>
      </c>
      <c r="B117">
        <v>8</v>
      </c>
      <c r="C117">
        <v>801</v>
      </c>
      <c r="D117">
        <v>0</v>
      </c>
      <c r="E117">
        <v>0</v>
      </c>
      <c r="F117">
        <v>139264.44</v>
      </c>
      <c r="G117">
        <v>136364.35</v>
      </c>
      <c r="H117">
        <v>2900.09</v>
      </c>
      <c r="I117">
        <v>0</v>
      </c>
      <c r="J117" t="s">
        <v>1500</v>
      </c>
      <c r="K117" t="s">
        <v>98</v>
      </c>
      <c r="L117">
        <v>9</v>
      </c>
      <c r="M117" t="s">
        <v>78</v>
      </c>
      <c r="N117" t="s">
        <v>1270</v>
      </c>
      <c r="O117" t="s">
        <v>1271</v>
      </c>
      <c r="P117">
        <v>4500</v>
      </c>
      <c r="Q117">
        <v>0</v>
      </c>
      <c r="R117">
        <v>0</v>
      </c>
      <c r="S117">
        <v>600</v>
      </c>
      <c r="T117">
        <v>0</v>
      </c>
      <c r="U117" t="s">
        <v>79</v>
      </c>
      <c r="V117" s="7">
        <v>44927</v>
      </c>
      <c r="W117" s="7">
        <v>44985</v>
      </c>
      <c r="X117" s="7">
        <v>45012</v>
      </c>
      <c r="Y117">
        <v>0</v>
      </c>
      <c r="AA117">
        <v>2900.09</v>
      </c>
      <c r="AB117" t="s">
        <v>1272</v>
      </c>
      <c r="AC117" t="s">
        <v>83</v>
      </c>
    </row>
    <row r="118" spans="1:29" x14ac:dyDescent="0.25">
      <c r="A118" t="s">
        <v>1501</v>
      </c>
      <c r="B118">
        <v>8</v>
      </c>
      <c r="C118">
        <v>801</v>
      </c>
      <c r="D118">
        <v>0</v>
      </c>
      <c r="E118">
        <v>0</v>
      </c>
      <c r="F118">
        <v>6709.68</v>
      </c>
      <c r="G118">
        <v>0</v>
      </c>
      <c r="H118">
        <v>6709.68</v>
      </c>
      <c r="I118">
        <v>0</v>
      </c>
      <c r="J118" t="s">
        <v>1502</v>
      </c>
      <c r="K118" t="s">
        <v>98</v>
      </c>
      <c r="L118">
        <v>9</v>
      </c>
      <c r="M118" t="s">
        <v>78</v>
      </c>
      <c r="N118" t="s">
        <v>1270</v>
      </c>
      <c r="O118" t="s">
        <v>1271</v>
      </c>
      <c r="P118">
        <v>4503</v>
      </c>
      <c r="Q118">
        <v>0</v>
      </c>
      <c r="R118">
        <v>0</v>
      </c>
      <c r="S118">
        <v>600</v>
      </c>
      <c r="T118">
        <v>0</v>
      </c>
      <c r="U118" t="s">
        <v>79</v>
      </c>
      <c r="V118" s="7">
        <v>44927</v>
      </c>
      <c r="W118" s="7">
        <v>44985</v>
      </c>
      <c r="X118" s="7">
        <v>45012</v>
      </c>
      <c r="Y118">
        <v>0</v>
      </c>
      <c r="AA118">
        <v>6709.68</v>
      </c>
      <c r="AB118" t="s">
        <v>1272</v>
      </c>
      <c r="AC118" t="s">
        <v>83</v>
      </c>
    </row>
    <row r="119" spans="1:29" x14ac:dyDescent="0.25">
      <c r="A119" t="s">
        <v>1503</v>
      </c>
      <c r="B119">
        <v>2</v>
      </c>
      <c r="C119">
        <v>201</v>
      </c>
      <c r="D119">
        <v>0</v>
      </c>
      <c r="E119">
        <v>0</v>
      </c>
      <c r="F119">
        <v>748096.08</v>
      </c>
      <c r="G119">
        <v>105419.75</v>
      </c>
      <c r="H119">
        <v>642676.32999999996</v>
      </c>
      <c r="I119">
        <v>0</v>
      </c>
      <c r="J119" t="s">
        <v>1504</v>
      </c>
      <c r="K119" t="s">
        <v>78</v>
      </c>
      <c r="L119">
        <v>8</v>
      </c>
      <c r="M119" t="s">
        <v>1269</v>
      </c>
      <c r="N119" t="s">
        <v>1270</v>
      </c>
      <c r="O119" t="s">
        <v>1271</v>
      </c>
      <c r="P119">
        <v>0</v>
      </c>
      <c r="Q119">
        <v>0</v>
      </c>
      <c r="R119">
        <v>0</v>
      </c>
      <c r="S119">
        <v>500</v>
      </c>
      <c r="T119">
        <v>0</v>
      </c>
      <c r="U119" t="s">
        <v>79</v>
      </c>
      <c r="V119" s="7">
        <v>44927</v>
      </c>
      <c r="W119" s="7">
        <v>44985</v>
      </c>
      <c r="X119" s="7">
        <v>45012</v>
      </c>
      <c r="Y119">
        <v>0</v>
      </c>
      <c r="AA119">
        <v>642676.32999999996</v>
      </c>
      <c r="AB119" t="s">
        <v>1272</v>
      </c>
      <c r="AC119" t="s">
        <v>83</v>
      </c>
    </row>
    <row r="120" spans="1:29" x14ac:dyDescent="0.25">
      <c r="A120" t="s">
        <v>1505</v>
      </c>
      <c r="B120">
        <v>2</v>
      </c>
      <c r="C120">
        <v>201</v>
      </c>
      <c r="D120">
        <v>0</v>
      </c>
      <c r="E120">
        <v>0</v>
      </c>
      <c r="F120">
        <v>640680.82999999996</v>
      </c>
      <c r="G120">
        <v>68200</v>
      </c>
      <c r="H120">
        <v>572480.82999999996</v>
      </c>
      <c r="I120">
        <v>0</v>
      </c>
      <c r="J120" t="s">
        <v>1506</v>
      </c>
      <c r="K120" t="s">
        <v>98</v>
      </c>
      <c r="L120">
        <v>9</v>
      </c>
      <c r="M120" t="s">
        <v>78</v>
      </c>
      <c r="N120" t="s">
        <v>1270</v>
      </c>
      <c r="O120" t="s">
        <v>1271</v>
      </c>
      <c r="P120">
        <v>0</v>
      </c>
      <c r="Q120">
        <v>0</v>
      </c>
      <c r="R120">
        <v>0</v>
      </c>
      <c r="S120">
        <v>501</v>
      </c>
      <c r="T120">
        <v>0</v>
      </c>
      <c r="U120" t="s">
        <v>79</v>
      </c>
      <c r="V120" s="7">
        <v>44927</v>
      </c>
      <c r="W120" s="7">
        <v>44985</v>
      </c>
      <c r="X120" s="7">
        <v>45012</v>
      </c>
      <c r="Y120">
        <v>0</v>
      </c>
      <c r="AA120">
        <v>572480.82999999996</v>
      </c>
      <c r="AB120" t="s">
        <v>1272</v>
      </c>
      <c r="AC120" t="s">
        <v>83</v>
      </c>
    </row>
    <row r="121" spans="1:29" x14ac:dyDescent="0.25">
      <c r="A121" t="s">
        <v>1507</v>
      </c>
      <c r="B121">
        <v>2</v>
      </c>
      <c r="C121">
        <v>201</v>
      </c>
      <c r="D121">
        <v>0</v>
      </c>
      <c r="E121">
        <v>0</v>
      </c>
      <c r="F121">
        <v>28053.93</v>
      </c>
      <c r="G121">
        <v>13678.67</v>
      </c>
      <c r="H121">
        <v>14375.26</v>
      </c>
      <c r="I121">
        <v>0</v>
      </c>
      <c r="J121" t="s">
        <v>1508</v>
      </c>
      <c r="K121" t="s">
        <v>98</v>
      </c>
      <c r="L121">
        <v>9</v>
      </c>
      <c r="M121" t="s">
        <v>78</v>
      </c>
      <c r="N121" t="s">
        <v>1270</v>
      </c>
      <c r="O121" t="s">
        <v>1271</v>
      </c>
      <c r="P121">
        <v>0</v>
      </c>
      <c r="Q121">
        <v>0</v>
      </c>
      <c r="R121">
        <v>0</v>
      </c>
      <c r="S121">
        <v>751</v>
      </c>
      <c r="T121">
        <v>0</v>
      </c>
      <c r="U121" t="s">
        <v>79</v>
      </c>
      <c r="V121" s="7">
        <v>44927</v>
      </c>
      <c r="W121" s="7">
        <v>44985</v>
      </c>
      <c r="X121" s="7">
        <v>45012</v>
      </c>
      <c r="Y121">
        <v>0</v>
      </c>
      <c r="AA121">
        <v>14375.26</v>
      </c>
      <c r="AB121" t="s">
        <v>1272</v>
      </c>
      <c r="AC121" t="s">
        <v>83</v>
      </c>
    </row>
    <row r="122" spans="1:29" x14ac:dyDescent="0.25">
      <c r="A122" t="s">
        <v>1509</v>
      </c>
      <c r="B122">
        <v>2</v>
      </c>
      <c r="C122">
        <v>201</v>
      </c>
      <c r="D122">
        <v>0</v>
      </c>
      <c r="E122">
        <v>0</v>
      </c>
      <c r="F122">
        <v>39402.93</v>
      </c>
      <c r="G122">
        <v>22105.97</v>
      </c>
      <c r="H122">
        <v>17296.96</v>
      </c>
      <c r="I122">
        <v>0</v>
      </c>
      <c r="J122" t="s">
        <v>1510</v>
      </c>
      <c r="K122" t="s">
        <v>98</v>
      </c>
      <c r="L122">
        <v>9</v>
      </c>
      <c r="M122" t="s">
        <v>78</v>
      </c>
      <c r="N122" t="s">
        <v>1270</v>
      </c>
      <c r="O122" t="s">
        <v>1271</v>
      </c>
      <c r="P122">
        <v>0</v>
      </c>
      <c r="Q122">
        <v>0</v>
      </c>
      <c r="R122">
        <v>0</v>
      </c>
      <c r="S122">
        <v>704</v>
      </c>
      <c r="T122">
        <v>0</v>
      </c>
      <c r="U122" t="s">
        <v>79</v>
      </c>
      <c r="V122" s="7">
        <v>44927</v>
      </c>
      <c r="W122" s="7">
        <v>44985</v>
      </c>
      <c r="X122" s="7">
        <v>45012</v>
      </c>
      <c r="Y122">
        <v>0</v>
      </c>
      <c r="AA122">
        <v>17296.96</v>
      </c>
      <c r="AB122" t="s">
        <v>1272</v>
      </c>
      <c r="AC122" t="s">
        <v>83</v>
      </c>
    </row>
    <row r="123" spans="1:29" x14ac:dyDescent="0.25">
      <c r="A123" t="s">
        <v>1511</v>
      </c>
      <c r="B123">
        <v>2</v>
      </c>
      <c r="C123">
        <v>201</v>
      </c>
      <c r="D123">
        <v>0</v>
      </c>
      <c r="E123">
        <v>0</v>
      </c>
      <c r="F123">
        <v>39958.39</v>
      </c>
      <c r="G123">
        <v>1435.11</v>
      </c>
      <c r="H123">
        <v>38523.279999999999</v>
      </c>
      <c r="I123">
        <v>0</v>
      </c>
      <c r="J123" t="s">
        <v>1512</v>
      </c>
      <c r="K123" t="s">
        <v>98</v>
      </c>
      <c r="L123">
        <v>9</v>
      </c>
      <c r="M123" t="s">
        <v>78</v>
      </c>
      <c r="N123" t="s">
        <v>1270</v>
      </c>
      <c r="O123" t="s">
        <v>1271</v>
      </c>
      <c r="P123">
        <v>0</v>
      </c>
      <c r="Q123">
        <v>0</v>
      </c>
      <c r="R123">
        <v>0</v>
      </c>
      <c r="S123">
        <v>501</v>
      </c>
      <c r="T123">
        <v>0</v>
      </c>
      <c r="U123" t="s">
        <v>79</v>
      </c>
      <c r="V123" s="7">
        <v>44927</v>
      </c>
      <c r="W123" s="7">
        <v>44985</v>
      </c>
      <c r="X123" s="7">
        <v>45012</v>
      </c>
      <c r="Y123">
        <v>0</v>
      </c>
      <c r="AA123">
        <v>38523.279999999999</v>
      </c>
      <c r="AB123" t="s">
        <v>1272</v>
      </c>
      <c r="AC123" t="s">
        <v>83</v>
      </c>
    </row>
    <row r="124" spans="1:29" x14ac:dyDescent="0.25">
      <c r="A124" t="s">
        <v>118</v>
      </c>
      <c r="B124">
        <v>2</v>
      </c>
      <c r="C124">
        <v>201</v>
      </c>
      <c r="D124">
        <v>27935.53</v>
      </c>
      <c r="E124">
        <v>0</v>
      </c>
      <c r="F124">
        <v>1796448.18</v>
      </c>
      <c r="G124">
        <v>1824383.71</v>
      </c>
      <c r="H124">
        <v>0</v>
      </c>
      <c r="I124">
        <v>0</v>
      </c>
      <c r="J124" t="s">
        <v>1513</v>
      </c>
      <c r="K124" t="s">
        <v>78</v>
      </c>
      <c r="L124">
        <v>4</v>
      </c>
      <c r="M124" t="s">
        <v>1269</v>
      </c>
      <c r="N124" t="s">
        <v>1270</v>
      </c>
      <c r="O124" t="s">
        <v>1271</v>
      </c>
      <c r="P124">
        <v>0</v>
      </c>
      <c r="Q124">
        <v>0</v>
      </c>
      <c r="R124">
        <v>0</v>
      </c>
      <c r="S124">
        <v>500</v>
      </c>
      <c r="T124">
        <v>0</v>
      </c>
      <c r="U124" t="s">
        <v>79</v>
      </c>
      <c r="V124" s="7">
        <v>44927</v>
      </c>
      <c r="W124" s="7">
        <v>44985</v>
      </c>
      <c r="X124" s="7">
        <v>45012</v>
      </c>
      <c r="Y124">
        <v>27935.53</v>
      </c>
      <c r="Z124" t="s">
        <v>1272</v>
      </c>
      <c r="AA124">
        <v>0</v>
      </c>
      <c r="AC124" t="s">
        <v>83</v>
      </c>
    </row>
    <row r="125" spans="1:29" x14ac:dyDescent="0.25">
      <c r="A125" t="s">
        <v>1514</v>
      </c>
      <c r="B125">
        <v>2</v>
      </c>
      <c r="C125">
        <v>201</v>
      </c>
      <c r="D125">
        <v>27935.53</v>
      </c>
      <c r="E125">
        <v>0</v>
      </c>
      <c r="F125">
        <v>1796448.18</v>
      </c>
      <c r="G125">
        <v>1824383.71</v>
      </c>
      <c r="H125">
        <v>0</v>
      </c>
      <c r="I125">
        <v>0</v>
      </c>
      <c r="J125" t="s">
        <v>1515</v>
      </c>
      <c r="K125" t="s">
        <v>78</v>
      </c>
      <c r="L125">
        <v>5</v>
      </c>
      <c r="M125" t="s">
        <v>1269</v>
      </c>
      <c r="N125" t="s">
        <v>1270</v>
      </c>
      <c r="O125" t="s">
        <v>1271</v>
      </c>
      <c r="P125">
        <v>0</v>
      </c>
      <c r="Q125">
        <v>0</v>
      </c>
      <c r="R125">
        <v>0</v>
      </c>
      <c r="S125">
        <v>500</v>
      </c>
      <c r="T125">
        <v>0</v>
      </c>
      <c r="U125" t="s">
        <v>79</v>
      </c>
      <c r="V125" s="7">
        <v>44927</v>
      </c>
      <c r="W125" s="7">
        <v>44985</v>
      </c>
      <c r="X125" s="7">
        <v>45012</v>
      </c>
      <c r="Y125">
        <v>27935.53</v>
      </c>
      <c r="Z125" t="s">
        <v>1272</v>
      </c>
      <c r="AA125">
        <v>0</v>
      </c>
      <c r="AC125" t="s">
        <v>83</v>
      </c>
    </row>
    <row r="126" spans="1:29" x14ac:dyDescent="0.25">
      <c r="A126" t="s">
        <v>1516</v>
      </c>
      <c r="B126">
        <v>2</v>
      </c>
      <c r="C126">
        <v>201</v>
      </c>
      <c r="D126">
        <v>27935.53</v>
      </c>
      <c r="E126">
        <v>0</v>
      </c>
      <c r="F126">
        <v>1796448.18</v>
      </c>
      <c r="G126">
        <v>1824383.71</v>
      </c>
      <c r="H126">
        <v>0</v>
      </c>
      <c r="I126">
        <v>0</v>
      </c>
      <c r="J126" t="s">
        <v>1517</v>
      </c>
      <c r="K126" t="s">
        <v>78</v>
      </c>
      <c r="L126">
        <v>6</v>
      </c>
      <c r="M126" t="s">
        <v>1269</v>
      </c>
      <c r="N126" t="s">
        <v>1270</v>
      </c>
      <c r="O126" t="s">
        <v>1271</v>
      </c>
      <c r="P126">
        <v>0</v>
      </c>
      <c r="Q126">
        <v>0</v>
      </c>
      <c r="R126">
        <v>0</v>
      </c>
      <c r="S126">
        <v>500</v>
      </c>
      <c r="T126">
        <v>0</v>
      </c>
      <c r="U126" t="s">
        <v>79</v>
      </c>
      <c r="V126" s="7">
        <v>44927</v>
      </c>
      <c r="W126" s="7">
        <v>44985</v>
      </c>
      <c r="X126" s="7">
        <v>45012</v>
      </c>
      <c r="Y126">
        <v>27935.53</v>
      </c>
      <c r="Z126" t="s">
        <v>1272</v>
      </c>
      <c r="AA126">
        <v>0</v>
      </c>
      <c r="AC126" t="s">
        <v>83</v>
      </c>
    </row>
    <row r="127" spans="1:29" x14ac:dyDescent="0.25">
      <c r="A127" t="s">
        <v>1518</v>
      </c>
      <c r="B127">
        <v>2</v>
      </c>
      <c r="C127">
        <v>201</v>
      </c>
      <c r="D127">
        <v>27935.53</v>
      </c>
      <c r="E127">
        <v>0</v>
      </c>
      <c r="F127">
        <v>287398.42</v>
      </c>
      <c r="G127">
        <v>315333.95</v>
      </c>
      <c r="H127">
        <v>0</v>
      </c>
      <c r="I127">
        <v>0</v>
      </c>
      <c r="J127" t="s">
        <v>1519</v>
      </c>
      <c r="K127" t="s">
        <v>98</v>
      </c>
      <c r="L127">
        <v>7</v>
      </c>
      <c r="M127" t="s">
        <v>78</v>
      </c>
      <c r="N127" t="s">
        <v>1270</v>
      </c>
      <c r="O127" t="s">
        <v>1271</v>
      </c>
      <c r="P127">
        <v>8001</v>
      </c>
      <c r="Q127">
        <v>0</v>
      </c>
      <c r="R127">
        <v>0</v>
      </c>
      <c r="S127">
        <v>869</v>
      </c>
      <c r="T127">
        <v>0</v>
      </c>
      <c r="U127" t="s">
        <v>79</v>
      </c>
      <c r="V127" s="7">
        <v>44927</v>
      </c>
      <c r="W127" s="7">
        <v>44985</v>
      </c>
      <c r="X127" s="7">
        <v>45012</v>
      </c>
      <c r="Y127">
        <v>27935.53</v>
      </c>
      <c r="Z127" t="s">
        <v>1272</v>
      </c>
      <c r="AA127">
        <v>0</v>
      </c>
      <c r="AC127" t="s">
        <v>83</v>
      </c>
    </row>
    <row r="128" spans="1:29" x14ac:dyDescent="0.25">
      <c r="A128" t="s">
        <v>1520</v>
      </c>
      <c r="B128">
        <v>2</v>
      </c>
      <c r="C128">
        <v>201</v>
      </c>
      <c r="D128">
        <v>0</v>
      </c>
      <c r="E128">
        <v>0</v>
      </c>
      <c r="F128">
        <v>1374660.16</v>
      </c>
      <c r="G128">
        <v>1374660.16</v>
      </c>
      <c r="H128">
        <v>0</v>
      </c>
      <c r="I128">
        <v>0</v>
      </c>
      <c r="J128" t="s">
        <v>1521</v>
      </c>
      <c r="K128" t="s">
        <v>98</v>
      </c>
      <c r="L128">
        <v>7</v>
      </c>
      <c r="M128" t="s">
        <v>78</v>
      </c>
      <c r="N128" t="s">
        <v>1270</v>
      </c>
      <c r="O128" t="s">
        <v>1271</v>
      </c>
      <c r="P128">
        <v>8001</v>
      </c>
      <c r="Q128">
        <v>0</v>
      </c>
      <c r="R128">
        <v>0</v>
      </c>
      <c r="S128">
        <v>869</v>
      </c>
      <c r="T128">
        <v>0</v>
      </c>
      <c r="U128" t="s">
        <v>79</v>
      </c>
      <c r="V128" s="7">
        <v>44927</v>
      </c>
      <c r="W128" s="7">
        <v>44985</v>
      </c>
      <c r="X128" s="7">
        <v>45012</v>
      </c>
      <c r="Y128">
        <v>0</v>
      </c>
      <c r="AA128">
        <v>0</v>
      </c>
      <c r="AC128" t="s">
        <v>83</v>
      </c>
    </row>
    <row r="129" spans="1:29" x14ac:dyDescent="0.25">
      <c r="A129" t="s">
        <v>1522</v>
      </c>
      <c r="B129">
        <v>2</v>
      </c>
      <c r="C129">
        <v>201</v>
      </c>
      <c r="D129">
        <v>0</v>
      </c>
      <c r="E129">
        <v>0</v>
      </c>
      <c r="F129">
        <v>134389.6</v>
      </c>
      <c r="G129">
        <v>134389.6</v>
      </c>
      <c r="H129">
        <v>0</v>
      </c>
      <c r="I129">
        <v>0</v>
      </c>
      <c r="J129" t="s">
        <v>1523</v>
      </c>
      <c r="K129" t="s">
        <v>98</v>
      </c>
      <c r="L129">
        <v>7</v>
      </c>
      <c r="M129" t="s">
        <v>78</v>
      </c>
      <c r="N129" t="s">
        <v>1270</v>
      </c>
      <c r="O129" t="s">
        <v>1271</v>
      </c>
      <c r="P129">
        <v>8001</v>
      </c>
      <c r="Q129">
        <v>0</v>
      </c>
      <c r="R129">
        <v>0</v>
      </c>
      <c r="S129">
        <v>869</v>
      </c>
      <c r="T129">
        <v>0</v>
      </c>
      <c r="U129" t="s">
        <v>79</v>
      </c>
      <c r="V129" s="7">
        <v>44927</v>
      </c>
      <c r="W129" s="7">
        <v>44985</v>
      </c>
      <c r="X129" s="7">
        <v>45012</v>
      </c>
      <c r="Y129">
        <v>0</v>
      </c>
      <c r="AA129">
        <v>0</v>
      </c>
      <c r="AC129" t="s">
        <v>83</v>
      </c>
    </row>
    <row r="130" spans="1:29" x14ac:dyDescent="0.25">
      <c r="A130" t="s">
        <v>175</v>
      </c>
      <c r="B130">
        <v>2</v>
      </c>
      <c r="C130">
        <v>201</v>
      </c>
      <c r="D130">
        <v>789958.71</v>
      </c>
      <c r="E130">
        <v>0</v>
      </c>
      <c r="F130">
        <v>943828.6</v>
      </c>
      <c r="G130">
        <v>385924</v>
      </c>
      <c r="H130">
        <v>1347863.31</v>
      </c>
      <c r="I130">
        <v>0</v>
      </c>
      <c r="J130" t="s">
        <v>1524</v>
      </c>
      <c r="K130" t="s">
        <v>78</v>
      </c>
      <c r="L130">
        <v>3</v>
      </c>
      <c r="M130" t="s">
        <v>1269</v>
      </c>
      <c r="N130" t="s">
        <v>1270</v>
      </c>
      <c r="O130" t="s">
        <v>1270</v>
      </c>
      <c r="P130">
        <v>0</v>
      </c>
      <c r="Q130">
        <v>0</v>
      </c>
      <c r="R130">
        <v>0</v>
      </c>
      <c r="S130">
        <v>500</v>
      </c>
      <c r="T130">
        <v>0</v>
      </c>
      <c r="U130" t="s">
        <v>79</v>
      </c>
      <c r="V130" s="7">
        <v>44927</v>
      </c>
      <c r="W130" s="7">
        <v>44985</v>
      </c>
      <c r="X130" s="7">
        <v>45012</v>
      </c>
      <c r="Y130">
        <v>789958.71</v>
      </c>
      <c r="Z130" t="s">
        <v>1272</v>
      </c>
      <c r="AA130">
        <v>1347863.31</v>
      </c>
      <c r="AB130" t="s">
        <v>1272</v>
      </c>
      <c r="AC130" t="s">
        <v>83</v>
      </c>
    </row>
    <row r="131" spans="1:29" x14ac:dyDescent="0.25">
      <c r="A131" t="s">
        <v>178</v>
      </c>
      <c r="B131">
        <v>2</v>
      </c>
      <c r="C131">
        <v>201</v>
      </c>
      <c r="D131">
        <v>327661.53999999998</v>
      </c>
      <c r="E131">
        <v>0</v>
      </c>
      <c r="F131">
        <v>923317.47</v>
      </c>
      <c r="G131">
        <v>360394.42</v>
      </c>
      <c r="H131">
        <v>890584.59</v>
      </c>
      <c r="I131">
        <v>0</v>
      </c>
      <c r="J131" t="s">
        <v>1525</v>
      </c>
      <c r="K131" t="s">
        <v>78</v>
      </c>
      <c r="L131">
        <v>4</v>
      </c>
      <c r="M131" t="s">
        <v>1269</v>
      </c>
      <c r="N131" t="s">
        <v>1270</v>
      </c>
      <c r="O131" t="s">
        <v>1270</v>
      </c>
      <c r="P131">
        <v>0</v>
      </c>
      <c r="Q131">
        <v>0</v>
      </c>
      <c r="R131">
        <v>0</v>
      </c>
      <c r="S131">
        <v>500</v>
      </c>
      <c r="T131">
        <v>0</v>
      </c>
      <c r="U131" t="s">
        <v>79</v>
      </c>
      <c r="V131" s="7">
        <v>44927</v>
      </c>
      <c r="W131" s="7">
        <v>44985</v>
      </c>
      <c r="X131" s="7">
        <v>45012</v>
      </c>
      <c r="Y131">
        <v>327661.53999999998</v>
      </c>
      <c r="Z131" t="s">
        <v>1272</v>
      </c>
      <c r="AA131">
        <v>890584.59</v>
      </c>
      <c r="AB131" t="s">
        <v>1272</v>
      </c>
      <c r="AC131" t="s">
        <v>83</v>
      </c>
    </row>
    <row r="132" spans="1:29" x14ac:dyDescent="0.25">
      <c r="A132" t="s">
        <v>1526</v>
      </c>
      <c r="B132">
        <v>2</v>
      </c>
      <c r="C132">
        <v>201</v>
      </c>
      <c r="D132">
        <v>153625.54</v>
      </c>
      <c r="E132">
        <v>0</v>
      </c>
      <c r="F132">
        <v>923317.47</v>
      </c>
      <c r="G132">
        <v>186358.42</v>
      </c>
      <c r="H132">
        <v>890584.59</v>
      </c>
      <c r="I132">
        <v>0</v>
      </c>
      <c r="J132" t="s">
        <v>1527</v>
      </c>
      <c r="K132" t="s">
        <v>78</v>
      </c>
      <c r="L132">
        <v>5</v>
      </c>
      <c r="M132" t="s">
        <v>1269</v>
      </c>
      <c r="N132" t="s">
        <v>1270</v>
      </c>
      <c r="O132" t="s">
        <v>1270</v>
      </c>
      <c r="P132">
        <v>0</v>
      </c>
      <c r="Q132">
        <v>0</v>
      </c>
      <c r="R132">
        <v>0</v>
      </c>
      <c r="S132">
        <v>500</v>
      </c>
      <c r="T132">
        <v>0</v>
      </c>
      <c r="U132" t="s">
        <v>79</v>
      </c>
      <c r="V132" s="7">
        <v>44927</v>
      </c>
      <c r="W132" s="7">
        <v>44985</v>
      </c>
      <c r="X132" s="7">
        <v>45012</v>
      </c>
      <c r="Y132">
        <v>153625.54</v>
      </c>
      <c r="Z132" t="s">
        <v>1272</v>
      </c>
      <c r="AA132">
        <v>890584.59</v>
      </c>
      <c r="AB132" t="s">
        <v>1272</v>
      </c>
      <c r="AC132" t="s">
        <v>83</v>
      </c>
    </row>
    <row r="133" spans="1:29" x14ac:dyDescent="0.25">
      <c r="A133" t="s">
        <v>1528</v>
      </c>
      <c r="B133">
        <v>2</v>
      </c>
      <c r="C133">
        <v>201</v>
      </c>
      <c r="D133">
        <v>106574.23</v>
      </c>
      <c r="E133">
        <v>0</v>
      </c>
      <c r="F133">
        <v>670597.21</v>
      </c>
      <c r="G133">
        <v>128751.92</v>
      </c>
      <c r="H133">
        <v>648419.52</v>
      </c>
      <c r="I133">
        <v>0</v>
      </c>
      <c r="J133" t="s">
        <v>1529</v>
      </c>
      <c r="K133" t="s">
        <v>78</v>
      </c>
      <c r="L133">
        <v>6</v>
      </c>
      <c r="M133" t="s">
        <v>1269</v>
      </c>
      <c r="N133" t="s">
        <v>1270</v>
      </c>
      <c r="O133" t="s">
        <v>1270</v>
      </c>
      <c r="P133">
        <v>0</v>
      </c>
      <c r="Q133">
        <v>0</v>
      </c>
      <c r="R133">
        <v>0</v>
      </c>
      <c r="S133">
        <v>500</v>
      </c>
      <c r="T133">
        <v>0</v>
      </c>
      <c r="U133" t="s">
        <v>79</v>
      </c>
      <c r="V133" s="7">
        <v>44927</v>
      </c>
      <c r="W133" s="7">
        <v>44985</v>
      </c>
      <c r="X133" s="7">
        <v>45012</v>
      </c>
      <c r="Y133">
        <v>106574.23</v>
      </c>
      <c r="Z133" t="s">
        <v>1272</v>
      </c>
      <c r="AA133">
        <v>648419.52</v>
      </c>
      <c r="AB133" t="s">
        <v>1272</v>
      </c>
      <c r="AC133" t="s">
        <v>83</v>
      </c>
    </row>
    <row r="134" spans="1:29" x14ac:dyDescent="0.25">
      <c r="A134" t="s">
        <v>1530</v>
      </c>
      <c r="B134">
        <v>2</v>
      </c>
      <c r="C134">
        <v>201</v>
      </c>
      <c r="D134">
        <v>97588.160000000003</v>
      </c>
      <c r="E134">
        <v>0</v>
      </c>
      <c r="F134">
        <v>670590.18999999994</v>
      </c>
      <c r="G134">
        <v>119758.83</v>
      </c>
      <c r="H134">
        <v>648419.52</v>
      </c>
      <c r="I134">
        <v>0</v>
      </c>
      <c r="J134" t="s">
        <v>1531</v>
      </c>
      <c r="K134" t="s">
        <v>98</v>
      </c>
      <c r="L134">
        <v>7</v>
      </c>
      <c r="M134" t="s">
        <v>78</v>
      </c>
      <c r="N134" t="s">
        <v>1270</v>
      </c>
      <c r="O134" t="s">
        <v>1270</v>
      </c>
      <c r="P134">
        <v>500</v>
      </c>
      <c r="Q134">
        <v>0</v>
      </c>
      <c r="R134">
        <v>0</v>
      </c>
      <c r="S134">
        <v>500</v>
      </c>
      <c r="T134">
        <v>0</v>
      </c>
      <c r="U134" t="s">
        <v>79</v>
      </c>
      <c r="V134" s="7">
        <v>44927</v>
      </c>
      <c r="W134" s="7">
        <v>44985</v>
      </c>
      <c r="X134" s="7">
        <v>45012</v>
      </c>
      <c r="Y134">
        <v>97588.160000000003</v>
      </c>
      <c r="Z134" t="s">
        <v>1272</v>
      </c>
      <c r="AA134">
        <v>648419.52</v>
      </c>
      <c r="AB134" t="s">
        <v>1272</v>
      </c>
      <c r="AC134" t="s">
        <v>83</v>
      </c>
    </row>
    <row r="135" spans="1:29" x14ac:dyDescent="0.25">
      <c r="A135" t="s">
        <v>1532</v>
      </c>
      <c r="B135">
        <v>2</v>
      </c>
      <c r="C135">
        <v>201</v>
      </c>
      <c r="D135">
        <v>8986.07</v>
      </c>
      <c r="E135">
        <v>0</v>
      </c>
      <c r="F135">
        <v>7.02</v>
      </c>
      <c r="G135">
        <v>8993.09</v>
      </c>
      <c r="H135">
        <v>0</v>
      </c>
      <c r="I135">
        <v>0</v>
      </c>
      <c r="J135" t="s">
        <v>1533</v>
      </c>
      <c r="K135" t="s">
        <v>98</v>
      </c>
      <c r="L135">
        <v>7</v>
      </c>
      <c r="M135" t="s">
        <v>78</v>
      </c>
      <c r="N135" t="s">
        <v>1270</v>
      </c>
      <c r="O135" t="s">
        <v>1270</v>
      </c>
      <c r="P135">
        <v>500</v>
      </c>
      <c r="Q135">
        <v>0</v>
      </c>
      <c r="R135">
        <v>0</v>
      </c>
      <c r="S135">
        <v>500</v>
      </c>
      <c r="T135">
        <v>0</v>
      </c>
      <c r="U135" t="s">
        <v>79</v>
      </c>
      <c r="V135" s="7">
        <v>44927</v>
      </c>
      <c r="W135" s="7">
        <v>44985</v>
      </c>
      <c r="X135" s="7">
        <v>45012</v>
      </c>
      <c r="Y135">
        <v>8986.07</v>
      </c>
      <c r="Z135" t="s">
        <v>1272</v>
      </c>
      <c r="AA135">
        <v>0</v>
      </c>
      <c r="AC135" t="s">
        <v>83</v>
      </c>
    </row>
    <row r="136" spans="1:29" x14ac:dyDescent="0.25">
      <c r="A136" t="s">
        <v>1534</v>
      </c>
      <c r="B136">
        <v>2</v>
      </c>
      <c r="C136">
        <v>201</v>
      </c>
      <c r="D136">
        <v>47051.31</v>
      </c>
      <c r="E136">
        <v>0</v>
      </c>
      <c r="F136">
        <v>252720.26</v>
      </c>
      <c r="G136">
        <v>57606.5</v>
      </c>
      <c r="H136">
        <v>242165.07</v>
      </c>
      <c r="I136">
        <v>0</v>
      </c>
      <c r="J136" t="s">
        <v>1535</v>
      </c>
      <c r="K136" t="s">
        <v>78</v>
      </c>
      <c r="L136">
        <v>6</v>
      </c>
      <c r="M136" t="s">
        <v>1269</v>
      </c>
      <c r="N136" t="s">
        <v>1270</v>
      </c>
      <c r="O136" t="s">
        <v>1270</v>
      </c>
      <c r="P136">
        <v>0</v>
      </c>
      <c r="Q136">
        <v>0</v>
      </c>
      <c r="R136">
        <v>0</v>
      </c>
      <c r="S136">
        <v>500</v>
      </c>
      <c r="T136">
        <v>0</v>
      </c>
      <c r="U136" t="s">
        <v>79</v>
      </c>
      <c r="V136" s="7">
        <v>44927</v>
      </c>
      <c r="W136" s="7">
        <v>44985</v>
      </c>
      <c r="X136" s="7">
        <v>45012</v>
      </c>
      <c r="Y136">
        <v>47051.31</v>
      </c>
      <c r="Z136" t="s">
        <v>1272</v>
      </c>
      <c r="AA136">
        <v>242165.07</v>
      </c>
      <c r="AB136" t="s">
        <v>1272</v>
      </c>
      <c r="AC136" t="s">
        <v>83</v>
      </c>
    </row>
    <row r="137" spans="1:29" x14ac:dyDescent="0.25">
      <c r="A137" t="s">
        <v>1536</v>
      </c>
      <c r="B137">
        <v>2</v>
      </c>
      <c r="C137">
        <v>201</v>
      </c>
      <c r="D137">
        <v>5821.97</v>
      </c>
      <c r="E137">
        <v>0</v>
      </c>
      <c r="F137">
        <v>418.9</v>
      </c>
      <c r="G137">
        <v>5873.94</v>
      </c>
      <c r="H137">
        <v>366.93</v>
      </c>
      <c r="I137">
        <v>0</v>
      </c>
      <c r="J137" t="s">
        <v>1537</v>
      </c>
      <c r="K137" t="s">
        <v>98</v>
      </c>
      <c r="L137">
        <v>7</v>
      </c>
      <c r="M137" t="s">
        <v>78</v>
      </c>
      <c r="N137" t="s">
        <v>1270</v>
      </c>
      <c r="O137" t="s">
        <v>1270</v>
      </c>
      <c r="P137">
        <v>500</v>
      </c>
      <c r="Q137">
        <v>0</v>
      </c>
      <c r="R137">
        <v>0</v>
      </c>
      <c r="S137">
        <v>500</v>
      </c>
      <c r="T137">
        <v>0</v>
      </c>
      <c r="U137" t="s">
        <v>79</v>
      </c>
      <c r="V137" s="7">
        <v>44927</v>
      </c>
      <c r="W137" s="7">
        <v>44985</v>
      </c>
      <c r="X137" s="7">
        <v>45012</v>
      </c>
      <c r="Y137">
        <v>5821.97</v>
      </c>
      <c r="Z137" t="s">
        <v>1272</v>
      </c>
      <c r="AA137">
        <v>366.93</v>
      </c>
      <c r="AB137" t="s">
        <v>1272</v>
      </c>
      <c r="AC137" t="s">
        <v>83</v>
      </c>
    </row>
    <row r="138" spans="1:29" x14ac:dyDescent="0.25">
      <c r="A138" t="s">
        <v>1538</v>
      </c>
      <c r="B138">
        <v>2</v>
      </c>
      <c r="C138">
        <v>201</v>
      </c>
      <c r="D138">
        <v>41229.339999999997</v>
      </c>
      <c r="E138">
        <v>0</v>
      </c>
      <c r="F138">
        <v>252301.36</v>
      </c>
      <c r="G138">
        <v>51732.56</v>
      </c>
      <c r="H138">
        <v>241798.14</v>
      </c>
      <c r="I138">
        <v>0</v>
      </c>
      <c r="J138" t="s">
        <v>1539</v>
      </c>
      <c r="K138" t="s">
        <v>98</v>
      </c>
      <c r="L138">
        <v>7</v>
      </c>
      <c r="M138" t="s">
        <v>78</v>
      </c>
      <c r="N138" t="s">
        <v>1270</v>
      </c>
      <c r="O138" t="s">
        <v>1270</v>
      </c>
      <c r="P138">
        <v>500</v>
      </c>
      <c r="Q138">
        <v>0</v>
      </c>
      <c r="R138">
        <v>0</v>
      </c>
      <c r="S138">
        <v>500</v>
      </c>
      <c r="T138">
        <v>0</v>
      </c>
      <c r="U138" t="s">
        <v>79</v>
      </c>
      <c r="V138" s="7">
        <v>44927</v>
      </c>
      <c r="W138" s="7">
        <v>44985</v>
      </c>
      <c r="X138" s="7">
        <v>45012</v>
      </c>
      <c r="Y138">
        <v>41229.339999999997</v>
      </c>
      <c r="Z138" t="s">
        <v>1272</v>
      </c>
      <c r="AA138">
        <v>241798.14</v>
      </c>
      <c r="AB138" t="s">
        <v>1272</v>
      </c>
      <c r="AC138" t="s">
        <v>83</v>
      </c>
    </row>
    <row r="139" spans="1:29" x14ac:dyDescent="0.25">
      <c r="A139" t="s">
        <v>1540</v>
      </c>
      <c r="B139">
        <v>2</v>
      </c>
      <c r="C139">
        <v>201</v>
      </c>
      <c r="D139">
        <v>174036</v>
      </c>
      <c r="E139">
        <v>0</v>
      </c>
      <c r="F139">
        <v>0</v>
      </c>
      <c r="G139">
        <v>174036</v>
      </c>
      <c r="H139">
        <v>0</v>
      </c>
      <c r="I139">
        <v>0</v>
      </c>
      <c r="J139" t="s">
        <v>1541</v>
      </c>
      <c r="K139" t="s">
        <v>78</v>
      </c>
      <c r="L139">
        <v>5</v>
      </c>
      <c r="M139" t="s">
        <v>1269</v>
      </c>
      <c r="N139" t="s">
        <v>1270</v>
      </c>
      <c r="O139" t="s">
        <v>1270</v>
      </c>
      <c r="P139">
        <v>0</v>
      </c>
      <c r="Q139">
        <v>0</v>
      </c>
      <c r="R139">
        <v>0</v>
      </c>
      <c r="S139">
        <v>500</v>
      </c>
      <c r="T139">
        <v>0</v>
      </c>
      <c r="U139" t="s">
        <v>79</v>
      </c>
      <c r="V139" s="7">
        <v>44927</v>
      </c>
      <c r="W139" s="7">
        <v>44985</v>
      </c>
      <c r="X139" s="7">
        <v>45012</v>
      </c>
      <c r="Y139">
        <v>174036</v>
      </c>
      <c r="Z139" t="s">
        <v>1272</v>
      </c>
      <c r="AA139">
        <v>0</v>
      </c>
      <c r="AC139" t="s">
        <v>83</v>
      </c>
    </row>
    <row r="140" spans="1:29" x14ac:dyDescent="0.25">
      <c r="A140" t="s">
        <v>1542</v>
      </c>
      <c r="B140">
        <v>2</v>
      </c>
      <c r="C140">
        <v>201</v>
      </c>
      <c r="D140">
        <v>174036</v>
      </c>
      <c r="E140">
        <v>0</v>
      </c>
      <c r="F140">
        <v>0</v>
      </c>
      <c r="G140">
        <v>174036</v>
      </c>
      <c r="H140">
        <v>0</v>
      </c>
      <c r="I140">
        <v>0</v>
      </c>
      <c r="J140" t="s">
        <v>1543</v>
      </c>
      <c r="K140" t="s">
        <v>78</v>
      </c>
      <c r="L140">
        <v>6</v>
      </c>
      <c r="M140" t="s">
        <v>1269</v>
      </c>
      <c r="N140" t="s">
        <v>1270</v>
      </c>
      <c r="O140" t="s">
        <v>1270</v>
      </c>
      <c r="P140">
        <v>0</v>
      </c>
      <c r="Q140">
        <v>0</v>
      </c>
      <c r="R140">
        <v>0</v>
      </c>
      <c r="S140">
        <v>500</v>
      </c>
      <c r="T140">
        <v>0</v>
      </c>
      <c r="U140" t="s">
        <v>79</v>
      </c>
      <c r="V140" s="7">
        <v>44927</v>
      </c>
      <c r="W140" s="7">
        <v>44985</v>
      </c>
      <c r="X140" s="7">
        <v>45012</v>
      </c>
      <c r="Y140">
        <v>174036</v>
      </c>
      <c r="Z140" t="s">
        <v>1272</v>
      </c>
      <c r="AA140">
        <v>0</v>
      </c>
      <c r="AC140" t="s">
        <v>83</v>
      </c>
    </row>
    <row r="141" spans="1:29" x14ac:dyDescent="0.25">
      <c r="A141" t="s">
        <v>1544</v>
      </c>
      <c r="B141">
        <v>12</v>
      </c>
      <c r="C141">
        <v>1201</v>
      </c>
      <c r="D141">
        <v>174036</v>
      </c>
      <c r="E141">
        <v>0</v>
      </c>
      <c r="F141">
        <v>0</v>
      </c>
      <c r="G141">
        <v>174036</v>
      </c>
      <c r="H141">
        <v>0</v>
      </c>
      <c r="I141">
        <v>0</v>
      </c>
      <c r="J141" t="s">
        <v>1545</v>
      </c>
      <c r="K141" t="s">
        <v>98</v>
      </c>
      <c r="L141">
        <v>7</v>
      </c>
      <c r="M141" t="s">
        <v>78</v>
      </c>
      <c r="N141" t="s">
        <v>1270</v>
      </c>
      <c r="O141" t="s">
        <v>1270</v>
      </c>
      <c r="P141">
        <v>500</v>
      </c>
      <c r="Q141">
        <v>0</v>
      </c>
      <c r="R141">
        <v>0</v>
      </c>
      <c r="S141">
        <v>500</v>
      </c>
      <c r="T141">
        <v>0</v>
      </c>
      <c r="U141" t="s">
        <v>79</v>
      </c>
      <c r="V141" s="7">
        <v>44927</v>
      </c>
      <c r="W141" s="7">
        <v>44985</v>
      </c>
      <c r="X141" s="7">
        <v>45012</v>
      </c>
      <c r="Y141">
        <v>174036</v>
      </c>
      <c r="Z141" t="s">
        <v>1272</v>
      </c>
      <c r="AA141">
        <v>0</v>
      </c>
      <c r="AC141" t="s">
        <v>283</v>
      </c>
    </row>
    <row r="142" spans="1:29" x14ac:dyDescent="0.25">
      <c r="A142" t="s">
        <v>1546</v>
      </c>
      <c r="B142">
        <v>2</v>
      </c>
      <c r="C142">
        <v>201</v>
      </c>
      <c r="D142">
        <v>315761.59000000003</v>
      </c>
      <c r="E142">
        <v>0</v>
      </c>
      <c r="F142">
        <v>0</v>
      </c>
      <c r="G142">
        <v>0</v>
      </c>
      <c r="H142">
        <v>315761.59000000003</v>
      </c>
      <c r="I142">
        <v>0</v>
      </c>
      <c r="J142" t="s">
        <v>1547</v>
      </c>
      <c r="K142" t="s">
        <v>78</v>
      </c>
      <c r="L142">
        <v>4</v>
      </c>
      <c r="M142" t="s">
        <v>1269</v>
      </c>
      <c r="N142" t="s">
        <v>1270</v>
      </c>
      <c r="O142" t="s">
        <v>1270</v>
      </c>
      <c r="P142">
        <v>0</v>
      </c>
      <c r="Q142">
        <v>0</v>
      </c>
      <c r="R142">
        <v>0</v>
      </c>
      <c r="S142">
        <v>500</v>
      </c>
      <c r="T142">
        <v>0</v>
      </c>
      <c r="U142" t="s">
        <v>79</v>
      </c>
      <c r="V142" s="7">
        <v>44927</v>
      </c>
      <c r="W142" s="7">
        <v>44985</v>
      </c>
      <c r="X142" s="7">
        <v>45012</v>
      </c>
      <c r="Y142">
        <v>315761.59000000003</v>
      </c>
      <c r="Z142" t="s">
        <v>1272</v>
      </c>
      <c r="AA142">
        <v>315761.59000000003</v>
      </c>
      <c r="AB142" t="s">
        <v>1272</v>
      </c>
      <c r="AC142" t="s">
        <v>83</v>
      </c>
    </row>
    <row r="143" spans="1:29" x14ac:dyDescent="0.25">
      <c r="A143" t="s">
        <v>1548</v>
      </c>
      <c r="B143">
        <v>2</v>
      </c>
      <c r="C143">
        <v>201</v>
      </c>
      <c r="D143">
        <v>32524.82</v>
      </c>
      <c r="E143">
        <v>0</v>
      </c>
      <c r="F143">
        <v>0</v>
      </c>
      <c r="G143">
        <v>0</v>
      </c>
      <c r="H143">
        <v>32524.82</v>
      </c>
      <c r="I143">
        <v>0</v>
      </c>
      <c r="J143" t="s">
        <v>1549</v>
      </c>
      <c r="K143" t="s">
        <v>78</v>
      </c>
      <c r="L143">
        <v>5</v>
      </c>
      <c r="M143" t="s">
        <v>1269</v>
      </c>
      <c r="N143" t="s">
        <v>1270</v>
      </c>
      <c r="O143" t="s">
        <v>1270</v>
      </c>
      <c r="P143">
        <v>0</v>
      </c>
      <c r="Q143">
        <v>0</v>
      </c>
      <c r="R143">
        <v>0</v>
      </c>
      <c r="S143">
        <v>500</v>
      </c>
      <c r="T143">
        <v>0</v>
      </c>
      <c r="U143" t="s">
        <v>79</v>
      </c>
      <c r="V143" s="7">
        <v>44927</v>
      </c>
      <c r="W143" s="7">
        <v>44985</v>
      </c>
      <c r="X143" s="7">
        <v>45012</v>
      </c>
      <c r="Y143">
        <v>32524.82</v>
      </c>
      <c r="Z143" t="s">
        <v>1272</v>
      </c>
      <c r="AA143">
        <v>32524.82</v>
      </c>
      <c r="AB143" t="s">
        <v>1272</v>
      </c>
      <c r="AC143" t="s">
        <v>83</v>
      </c>
    </row>
    <row r="144" spans="1:29" x14ac:dyDescent="0.25">
      <c r="A144" t="s">
        <v>1550</v>
      </c>
      <c r="B144">
        <v>2</v>
      </c>
      <c r="C144">
        <v>201</v>
      </c>
      <c r="D144">
        <v>32524.82</v>
      </c>
      <c r="E144">
        <v>0</v>
      </c>
      <c r="F144">
        <v>0</v>
      </c>
      <c r="G144">
        <v>0</v>
      </c>
      <c r="H144">
        <v>32524.82</v>
      </c>
      <c r="I144">
        <v>0</v>
      </c>
      <c r="J144" t="s">
        <v>1551</v>
      </c>
      <c r="K144" t="s">
        <v>78</v>
      </c>
      <c r="L144">
        <v>6</v>
      </c>
      <c r="M144" t="s">
        <v>1269</v>
      </c>
      <c r="N144" t="s">
        <v>1270</v>
      </c>
      <c r="O144" t="s">
        <v>1270</v>
      </c>
      <c r="P144">
        <v>0</v>
      </c>
      <c r="Q144">
        <v>0</v>
      </c>
      <c r="R144">
        <v>0</v>
      </c>
      <c r="S144">
        <v>500</v>
      </c>
      <c r="T144">
        <v>0</v>
      </c>
      <c r="U144" t="s">
        <v>79</v>
      </c>
      <c r="V144" s="7">
        <v>44927</v>
      </c>
      <c r="W144" s="7">
        <v>44985</v>
      </c>
      <c r="X144" s="7">
        <v>45012</v>
      </c>
      <c r="Y144">
        <v>32524.82</v>
      </c>
      <c r="Z144" t="s">
        <v>1272</v>
      </c>
      <c r="AA144">
        <v>32524.82</v>
      </c>
      <c r="AB144" t="s">
        <v>1272</v>
      </c>
      <c r="AC144" t="s">
        <v>83</v>
      </c>
    </row>
    <row r="145" spans="1:29" x14ac:dyDescent="0.25">
      <c r="A145" t="s">
        <v>1552</v>
      </c>
      <c r="B145">
        <v>2</v>
      </c>
      <c r="C145">
        <v>201</v>
      </c>
      <c r="D145">
        <v>32524.82</v>
      </c>
      <c r="E145">
        <v>0</v>
      </c>
      <c r="F145">
        <v>0</v>
      </c>
      <c r="G145">
        <v>0</v>
      </c>
      <c r="H145">
        <v>32524.82</v>
      </c>
      <c r="I145">
        <v>0</v>
      </c>
      <c r="J145" t="s">
        <v>1553</v>
      </c>
      <c r="K145" t="s">
        <v>98</v>
      </c>
      <c r="L145">
        <v>7</v>
      </c>
      <c r="M145" t="s">
        <v>78</v>
      </c>
      <c r="N145" t="s">
        <v>1270</v>
      </c>
      <c r="O145" t="s">
        <v>1270</v>
      </c>
      <c r="P145">
        <v>500</v>
      </c>
      <c r="Q145">
        <v>0</v>
      </c>
      <c r="R145">
        <v>0</v>
      </c>
      <c r="S145">
        <v>500</v>
      </c>
      <c r="T145">
        <v>0</v>
      </c>
      <c r="U145" t="s">
        <v>79</v>
      </c>
      <c r="V145" s="7">
        <v>44927</v>
      </c>
      <c r="W145" s="7">
        <v>44985</v>
      </c>
      <c r="X145" s="7">
        <v>45012</v>
      </c>
      <c r="Y145">
        <v>32524.82</v>
      </c>
      <c r="Z145" t="s">
        <v>1272</v>
      </c>
      <c r="AA145">
        <v>32524.82</v>
      </c>
      <c r="AB145" t="s">
        <v>1272</v>
      </c>
      <c r="AC145" t="s">
        <v>83</v>
      </c>
    </row>
    <row r="146" spans="1:29" x14ac:dyDescent="0.25">
      <c r="A146" t="s">
        <v>1554</v>
      </c>
      <c r="B146">
        <v>2</v>
      </c>
      <c r="C146">
        <v>201</v>
      </c>
      <c r="D146">
        <v>283236.77</v>
      </c>
      <c r="E146">
        <v>0</v>
      </c>
      <c r="F146">
        <v>0</v>
      </c>
      <c r="G146">
        <v>0</v>
      </c>
      <c r="H146">
        <v>283236.77</v>
      </c>
      <c r="I146">
        <v>0</v>
      </c>
      <c r="J146" t="s">
        <v>1555</v>
      </c>
      <c r="K146" t="s">
        <v>78</v>
      </c>
      <c r="L146">
        <v>5</v>
      </c>
      <c r="M146" t="s">
        <v>1269</v>
      </c>
      <c r="N146" t="s">
        <v>1270</v>
      </c>
      <c r="O146" t="s">
        <v>1270</v>
      </c>
      <c r="P146">
        <v>0</v>
      </c>
      <c r="Q146">
        <v>0</v>
      </c>
      <c r="R146">
        <v>0</v>
      </c>
      <c r="S146">
        <v>500</v>
      </c>
      <c r="T146">
        <v>0</v>
      </c>
      <c r="U146" t="s">
        <v>79</v>
      </c>
      <c r="V146" s="7">
        <v>44927</v>
      </c>
      <c r="W146" s="7">
        <v>44985</v>
      </c>
      <c r="X146" s="7">
        <v>45012</v>
      </c>
      <c r="Y146">
        <v>283236.77</v>
      </c>
      <c r="Z146" t="s">
        <v>1272</v>
      </c>
      <c r="AA146">
        <v>283236.77</v>
      </c>
      <c r="AB146" t="s">
        <v>1272</v>
      </c>
      <c r="AC146" t="s">
        <v>83</v>
      </c>
    </row>
    <row r="147" spans="1:29" x14ac:dyDescent="0.25">
      <c r="A147" t="s">
        <v>1556</v>
      </c>
      <c r="B147">
        <v>2</v>
      </c>
      <c r="C147">
        <v>201</v>
      </c>
      <c r="D147">
        <v>283236.77</v>
      </c>
      <c r="E147">
        <v>0</v>
      </c>
      <c r="F147">
        <v>0</v>
      </c>
      <c r="G147">
        <v>0</v>
      </c>
      <c r="H147">
        <v>283236.77</v>
      </c>
      <c r="I147">
        <v>0</v>
      </c>
      <c r="J147" t="s">
        <v>1551</v>
      </c>
      <c r="K147" t="s">
        <v>78</v>
      </c>
      <c r="L147">
        <v>6</v>
      </c>
      <c r="M147" t="s">
        <v>1269</v>
      </c>
      <c r="N147" t="s">
        <v>1270</v>
      </c>
      <c r="O147" t="s">
        <v>1270</v>
      </c>
      <c r="P147">
        <v>0</v>
      </c>
      <c r="Q147">
        <v>0</v>
      </c>
      <c r="R147">
        <v>0</v>
      </c>
      <c r="S147">
        <v>500</v>
      </c>
      <c r="T147">
        <v>0</v>
      </c>
      <c r="U147" t="s">
        <v>79</v>
      </c>
      <c r="V147" s="7">
        <v>44927</v>
      </c>
      <c r="W147" s="7">
        <v>44985</v>
      </c>
      <c r="X147" s="7">
        <v>45012</v>
      </c>
      <c r="Y147">
        <v>283236.77</v>
      </c>
      <c r="Z147" t="s">
        <v>1272</v>
      </c>
      <c r="AA147">
        <v>283236.77</v>
      </c>
      <c r="AB147" t="s">
        <v>1272</v>
      </c>
      <c r="AC147" t="s">
        <v>83</v>
      </c>
    </row>
    <row r="148" spans="1:29" x14ac:dyDescent="0.25">
      <c r="A148" t="s">
        <v>1557</v>
      </c>
      <c r="B148">
        <v>2</v>
      </c>
      <c r="C148">
        <v>201</v>
      </c>
      <c r="D148">
        <v>283236.77</v>
      </c>
      <c r="E148">
        <v>0</v>
      </c>
      <c r="F148">
        <v>0</v>
      </c>
      <c r="G148">
        <v>0</v>
      </c>
      <c r="H148">
        <v>283236.77</v>
      </c>
      <c r="I148">
        <v>0</v>
      </c>
      <c r="J148" t="s">
        <v>1558</v>
      </c>
      <c r="K148" t="s">
        <v>98</v>
      </c>
      <c r="L148">
        <v>7</v>
      </c>
      <c r="M148" t="s">
        <v>78</v>
      </c>
      <c r="N148" t="s">
        <v>1270</v>
      </c>
      <c r="O148" t="s">
        <v>1270</v>
      </c>
      <c r="P148">
        <v>500</v>
      </c>
      <c r="Q148">
        <v>0</v>
      </c>
      <c r="R148">
        <v>0</v>
      </c>
      <c r="S148">
        <v>500</v>
      </c>
      <c r="T148">
        <v>0</v>
      </c>
      <c r="U148" t="s">
        <v>79</v>
      </c>
      <c r="V148" s="7">
        <v>44927</v>
      </c>
      <c r="W148" s="7">
        <v>44985</v>
      </c>
      <c r="X148" s="7">
        <v>45012</v>
      </c>
      <c r="Y148">
        <v>283236.77</v>
      </c>
      <c r="Z148" t="s">
        <v>1272</v>
      </c>
      <c r="AA148">
        <v>283236.77</v>
      </c>
      <c r="AB148" t="s">
        <v>1272</v>
      </c>
      <c r="AC148" t="s">
        <v>83</v>
      </c>
    </row>
    <row r="149" spans="1:29" x14ac:dyDescent="0.25">
      <c r="A149" t="s">
        <v>1559</v>
      </c>
      <c r="B149">
        <v>2</v>
      </c>
      <c r="C149">
        <v>201</v>
      </c>
      <c r="D149">
        <v>151024.95999999999</v>
      </c>
      <c r="E149">
        <v>0</v>
      </c>
      <c r="F149">
        <v>20511.13</v>
      </c>
      <c r="G149">
        <v>25529.58</v>
      </c>
      <c r="H149">
        <v>146006.51</v>
      </c>
      <c r="I149">
        <v>0</v>
      </c>
      <c r="J149" t="s">
        <v>1560</v>
      </c>
      <c r="K149" t="s">
        <v>78</v>
      </c>
      <c r="L149">
        <v>4</v>
      </c>
      <c r="M149" t="s">
        <v>1269</v>
      </c>
      <c r="N149" t="s">
        <v>1270</v>
      </c>
      <c r="O149" t="s">
        <v>1270</v>
      </c>
      <c r="P149">
        <v>0</v>
      </c>
      <c r="Q149">
        <v>0</v>
      </c>
      <c r="R149">
        <v>0</v>
      </c>
      <c r="S149">
        <v>500</v>
      </c>
      <c r="T149">
        <v>0</v>
      </c>
      <c r="U149" t="s">
        <v>79</v>
      </c>
      <c r="V149" s="7">
        <v>44927</v>
      </c>
      <c r="W149" s="7">
        <v>44985</v>
      </c>
      <c r="X149" s="7">
        <v>45012</v>
      </c>
      <c r="Y149">
        <v>151024.95999999999</v>
      </c>
      <c r="Z149" t="s">
        <v>1272</v>
      </c>
      <c r="AA149">
        <v>146006.51</v>
      </c>
      <c r="AB149" t="s">
        <v>1272</v>
      </c>
      <c r="AC149" t="s">
        <v>83</v>
      </c>
    </row>
    <row r="150" spans="1:29" x14ac:dyDescent="0.25">
      <c r="A150" t="s">
        <v>1561</v>
      </c>
      <c r="B150">
        <v>2</v>
      </c>
      <c r="C150">
        <v>201</v>
      </c>
      <c r="D150">
        <v>151024.95999999999</v>
      </c>
      <c r="E150">
        <v>0</v>
      </c>
      <c r="F150">
        <v>20511.13</v>
      </c>
      <c r="G150">
        <v>25529.58</v>
      </c>
      <c r="H150">
        <v>146006.51</v>
      </c>
      <c r="I150">
        <v>0</v>
      </c>
      <c r="J150" t="s">
        <v>1562</v>
      </c>
      <c r="K150" t="s">
        <v>78</v>
      </c>
      <c r="L150">
        <v>5</v>
      </c>
      <c r="M150" t="s">
        <v>1269</v>
      </c>
      <c r="N150" t="s">
        <v>1270</v>
      </c>
      <c r="O150" t="s">
        <v>1270</v>
      </c>
      <c r="P150">
        <v>0</v>
      </c>
      <c r="Q150">
        <v>0</v>
      </c>
      <c r="R150">
        <v>0</v>
      </c>
      <c r="S150">
        <v>500</v>
      </c>
      <c r="T150">
        <v>0</v>
      </c>
      <c r="U150" t="s">
        <v>79</v>
      </c>
      <c r="V150" s="7">
        <v>44927</v>
      </c>
      <c r="W150" s="7">
        <v>44985</v>
      </c>
      <c r="X150" s="7">
        <v>45012</v>
      </c>
      <c r="Y150">
        <v>151024.95999999999</v>
      </c>
      <c r="Z150" t="s">
        <v>1272</v>
      </c>
      <c r="AA150">
        <v>146006.51</v>
      </c>
      <c r="AB150" t="s">
        <v>1272</v>
      </c>
      <c r="AC150" t="s">
        <v>83</v>
      </c>
    </row>
    <row r="151" spans="1:29" x14ac:dyDescent="0.25">
      <c r="A151" t="s">
        <v>1563</v>
      </c>
      <c r="B151">
        <v>2</v>
      </c>
      <c r="C151">
        <v>201</v>
      </c>
      <c r="D151">
        <v>138692.88</v>
      </c>
      <c r="E151">
        <v>0</v>
      </c>
      <c r="F151">
        <v>0</v>
      </c>
      <c r="G151">
        <v>21320.92</v>
      </c>
      <c r="H151">
        <v>117371.96</v>
      </c>
      <c r="I151">
        <v>0</v>
      </c>
      <c r="J151" t="s">
        <v>1564</v>
      </c>
      <c r="K151" t="s">
        <v>78</v>
      </c>
      <c r="L151">
        <v>6</v>
      </c>
      <c r="M151" t="s">
        <v>1269</v>
      </c>
      <c r="N151" t="s">
        <v>1270</v>
      </c>
      <c r="O151" t="s">
        <v>1270</v>
      </c>
      <c r="P151">
        <v>0</v>
      </c>
      <c r="Q151">
        <v>0</v>
      </c>
      <c r="R151">
        <v>0</v>
      </c>
      <c r="S151">
        <v>500</v>
      </c>
      <c r="T151">
        <v>0</v>
      </c>
      <c r="U151" t="s">
        <v>79</v>
      </c>
      <c r="V151" s="7">
        <v>44927</v>
      </c>
      <c r="W151" s="7">
        <v>44985</v>
      </c>
      <c r="X151" s="7">
        <v>45012</v>
      </c>
      <c r="Y151">
        <v>138692.88</v>
      </c>
      <c r="Z151" t="s">
        <v>1272</v>
      </c>
      <c r="AA151">
        <v>117371.96</v>
      </c>
      <c r="AB151" t="s">
        <v>1272</v>
      </c>
      <c r="AC151" t="s">
        <v>83</v>
      </c>
    </row>
    <row r="152" spans="1:29" x14ac:dyDescent="0.25">
      <c r="A152" t="s">
        <v>1565</v>
      </c>
      <c r="B152">
        <v>2</v>
      </c>
      <c r="C152">
        <v>201</v>
      </c>
      <c r="D152">
        <v>136692.88</v>
      </c>
      <c r="E152">
        <v>0</v>
      </c>
      <c r="F152">
        <v>0</v>
      </c>
      <c r="G152">
        <v>21317.93</v>
      </c>
      <c r="H152">
        <v>115374.95</v>
      </c>
      <c r="I152">
        <v>0</v>
      </c>
      <c r="J152" t="s">
        <v>1566</v>
      </c>
      <c r="K152" t="s">
        <v>78</v>
      </c>
      <c r="L152">
        <v>7</v>
      </c>
      <c r="M152" t="s">
        <v>1269</v>
      </c>
      <c r="N152" t="s">
        <v>1270</v>
      </c>
      <c r="O152" t="s">
        <v>1270</v>
      </c>
      <c r="P152">
        <v>0</v>
      </c>
      <c r="Q152">
        <v>0</v>
      </c>
      <c r="R152">
        <v>0</v>
      </c>
      <c r="S152">
        <v>500</v>
      </c>
      <c r="T152">
        <v>0</v>
      </c>
      <c r="U152" t="s">
        <v>79</v>
      </c>
      <c r="V152" s="7">
        <v>44927</v>
      </c>
      <c r="W152" s="7">
        <v>44985</v>
      </c>
      <c r="X152" s="7">
        <v>45012</v>
      </c>
      <c r="Y152">
        <v>136692.88</v>
      </c>
      <c r="Z152" t="s">
        <v>1272</v>
      </c>
      <c r="AA152">
        <v>115374.95</v>
      </c>
      <c r="AB152" t="s">
        <v>1272</v>
      </c>
      <c r="AC152" t="s">
        <v>83</v>
      </c>
    </row>
    <row r="153" spans="1:29" x14ac:dyDescent="0.25">
      <c r="A153" t="s">
        <v>1567</v>
      </c>
      <c r="B153">
        <v>2</v>
      </c>
      <c r="C153">
        <v>201</v>
      </c>
      <c r="D153">
        <v>136692.88</v>
      </c>
      <c r="E153">
        <v>0</v>
      </c>
      <c r="F153">
        <v>0</v>
      </c>
      <c r="G153">
        <v>21317.93</v>
      </c>
      <c r="H153">
        <v>115374.95</v>
      </c>
      <c r="I153">
        <v>0</v>
      </c>
      <c r="J153" t="s">
        <v>1568</v>
      </c>
      <c r="K153" t="s">
        <v>98</v>
      </c>
      <c r="L153">
        <v>8</v>
      </c>
      <c r="M153" t="s">
        <v>78</v>
      </c>
      <c r="N153" t="s">
        <v>1270</v>
      </c>
      <c r="O153" t="s">
        <v>1270</v>
      </c>
      <c r="P153">
        <v>500</v>
      </c>
      <c r="Q153">
        <v>0</v>
      </c>
      <c r="R153">
        <v>0</v>
      </c>
      <c r="S153">
        <v>500</v>
      </c>
      <c r="T153">
        <v>0</v>
      </c>
      <c r="U153" t="s">
        <v>79</v>
      </c>
      <c r="V153" s="7">
        <v>44927</v>
      </c>
      <c r="W153" s="7">
        <v>44985</v>
      </c>
      <c r="X153" s="7">
        <v>45012</v>
      </c>
      <c r="Y153">
        <v>136692.88</v>
      </c>
      <c r="Z153" t="s">
        <v>1272</v>
      </c>
      <c r="AA153">
        <v>115374.95</v>
      </c>
      <c r="AB153" t="s">
        <v>1272</v>
      </c>
      <c r="AC153" t="s">
        <v>83</v>
      </c>
    </row>
    <row r="154" spans="1:29" x14ac:dyDescent="0.25">
      <c r="A154" t="s">
        <v>1569</v>
      </c>
      <c r="B154">
        <v>2</v>
      </c>
      <c r="C154">
        <v>201</v>
      </c>
      <c r="D154">
        <v>2000</v>
      </c>
      <c r="E154">
        <v>0</v>
      </c>
      <c r="F154">
        <v>0</v>
      </c>
      <c r="G154">
        <v>2.99</v>
      </c>
      <c r="H154">
        <v>1997.01</v>
      </c>
      <c r="I154">
        <v>0</v>
      </c>
      <c r="J154" t="s">
        <v>1570</v>
      </c>
      <c r="K154" t="s">
        <v>78</v>
      </c>
      <c r="L154">
        <v>7</v>
      </c>
      <c r="M154" t="s">
        <v>1269</v>
      </c>
      <c r="N154" t="s">
        <v>1270</v>
      </c>
      <c r="O154" t="s">
        <v>1270</v>
      </c>
      <c r="P154">
        <v>0</v>
      </c>
      <c r="Q154">
        <v>0</v>
      </c>
      <c r="R154">
        <v>0</v>
      </c>
      <c r="S154">
        <v>500</v>
      </c>
      <c r="T154">
        <v>0</v>
      </c>
      <c r="U154" t="s">
        <v>79</v>
      </c>
      <c r="V154" s="7">
        <v>44927</v>
      </c>
      <c r="W154" s="7">
        <v>44985</v>
      </c>
      <c r="X154" s="7">
        <v>45012</v>
      </c>
      <c r="Y154">
        <v>2000</v>
      </c>
      <c r="Z154" t="s">
        <v>1272</v>
      </c>
      <c r="AA154">
        <v>1997.01</v>
      </c>
      <c r="AB154" t="s">
        <v>1272</v>
      </c>
      <c r="AC154" t="s">
        <v>83</v>
      </c>
    </row>
    <row r="155" spans="1:29" x14ac:dyDescent="0.25">
      <c r="A155" t="s">
        <v>1571</v>
      </c>
      <c r="B155">
        <v>2</v>
      </c>
      <c r="C155">
        <v>201</v>
      </c>
      <c r="D155">
        <v>2000</v>
      </c>
      <c r="E155">
        <v>0</v>
      </c>
      <c r="F155">
        <v>0</v>
      </c>
      <c r="G155">
        <v>2.99</v>
      </c>
      <c r="H155">
        <v>1997.01</v>
      </c>
      <c r="I155">
        <v>0</v>
      </c>
      <c r="J155" t="s">
        <v>1568</v>
      </c>
      <c r="K155" t="s">
        <v>98</v>
      </c>
      <c r="L155">
        <v>8</v>
      </c>
      <c r="M155" t="s">
        <v>78</v>
      </c>
      <c r="N155" t="s">
        <v>1270</v>
      </c>
      <c r="O155" t="s">
        <v>1270</v>
      </c>
      <c r="P155">
        <v>500</v>
      </c>
      <c r="Q155">
        <v>0</v>
      </c>
      <c r="R155">
        <v>0</v>
      </c>
      <c r="S155">
        <v>500</v>
      </c>
      <c r="T155">
        <v>0</v>
      </c>
      <c r="U155" t="s">
        <v>79</v>
      </c>
      <c r="V155" s="7">
        <v>44927</v>
      </c>
      <c r="W155" s="7">
        <v>44985</v>
      </c>
      <c r="X155" s="7">
        <v>45012</v>
      </c>
      <c r="Y155">
        <v>2000</v>
      </c>
      <c r="Z155" t="s">
        <v>1272</v>
      </c>
      <c r="AA155">
        <v>1997.01</v>
      </c>
      <c r="AB155" t="s">
        <v>1272</v>
      </c>
      <c r="AC155" t="s">
        <v>83</v>
      </c>
    </row>
    <row r="156" spans="1:29" x14ac:dyDescent="0.25">
      <c r="A156" t="s">
        <v>1572</v>
      </c>
      <c r="B156">
        <v>2</v>
      </c>
      <c r="C156">
        <v>201</v>
      </c>
      <c r="D156">
        <v>12332.08</v>
      </c>
      <c r="E156">
        <v>0</v>
      </c>
      <c r="F156">
        <v>20511.13</v>
      </c>
      <c r="G156">
        <v>4208.66</v>
      </c>
      <c r="H156">
        <v>28634.55</v>
      </c>
      <c r="I156">
        <v>0</v>
      </c>
      <c r="J156" t="s">
        <v>1573</v>
      </c>
      <c r="K156" t="s">
        <v>78</v>
      </c>
      <c r="L156">
        <v>6</v>
      </c>
      <c r="M156" t="s">
        <v>1269</v>
      </c>
      <c r="N156" t="s">
        <v>1270</v>
      </c>
      <c r="O156" t="s">
        <v>1270</v>
      </c>
      <c r="P156">
        <v>0</v>
      </c>
      <c r="Q156">
        <v>0</v>
      </c>
      <c r="R156">
        <v>0</v>
      </c>
      <c r="S156">
        <v>500</v>
      </c>
      <c r="T156">
        <v>0</v>
      </c>
      <c r="U156" t="s">
        <v>79</v>
      </c>
      <c r="V156" s="7">
        <v>44927</v>
      </c>
      <c r="W156" s="7">
        <v>44985</v>
      </c>
      <c r="X156" s="7">
        <v>45012</v>
      </c>
      <c r="Y156">
        <v>12332.08</v>
      </c>
      <c r="Z156" t="s">
        <v>1272</v>
      </c>
      <c r="AA156">
        <v>28634.55</v>
      </c>
      <c r="AB156" t="s">
        <v>1272</v>
      </c>
      <c r="AC156" t="s">
        <v>83</v>
      </c>
    </row>
    <row r="157" spans="1:29" x14ac:dyDescent="0.25">
      <c r="A157" t="s">
        <v>1574</v>
      </c>
      <c r="B157">
        <v>2</v>
      </c>
      <c r="C157">
        <v>201</v>
      </c>
      <c r="D157">
        <v>12332.08</v>
      </c>
      <c r="E157">
        <v>0</v>
      </c>
      <c r="F157">
        <v>0</v>
      </c>
      <c r="G157">
        <v>1241.26</v>
      </c>
      <c r="H157">
        <v>11090.82</v>
      </c>
      <c r="I157">
        <v>0</v>
      </c>
      <c r="J157" t="s">
        <v>1575</v>
      </c>
      <c r="K157" t="s">
        <v>78</v>
      </c>
      <c r="L157">
        <v>7</v>
      </c>
      <c r="M157" t="s">
        <v>1269</v>
      </c>
      <c r="N157" t="s">
        <v>1270</v>
      </c>
      <c r="O157" t="s">
        <v>1270</v>
      </c>
      <c r="P157">
        <v>0</v>
      </c>
      <c r="Q157">
        <v>0</v>
      </c>
      <c r="R157">
        <v>0</v>
      </c>
      <c r="S157">
        <v>500</v>
      </c>
      <c r="T157">
        <v>0</v>
      </c>
      <c r="U157" t="s">
        <v>79</v>
      </c>
      <c r="V157" s="7">
        <v>44927</v>
      </c>
      <c r="W157" s="7">
        <v>44985</v>
      </c>
      <c r="X157" s="7">
        <v>45012</v>
      </c>
      <c r="Y157">
        <v>12332.08</v>
      </c>
      <c r="Z157" t="s">
        <v>1272</v>
      </c>
      <c r="AA157">
        <v>11090.82</v>
      </c>
      <c r="AB157" t="s">
        <v>1272</v>
      </c>
      <c r="AC157" t="s">
        <v>83</v>
      </c>
    </row>
    <row r="158" spans="1:29" x14ac:dyDescent="0.25">
      <c r="A158" t="s">
        <v>1576</v>
      </c>
      <c r="B158">
        <v>2</v>
      </c>
      <c r="C158">
        <v>201</v>
      </c>
      <c r="D158">
        <v>12332.08</v>
      </c>
      <c r="E158">
        <v>0</v>
      </c>
      <c r="F158">
        <v>0</v>
      </c>
      <c r="G158">
        <v>1241.26</v>
      </c>
      <c r="H158">
        <v>11090.82</v>
      </c>
      <c r="I158">
        <v>0</v>
      </c>
      <c r="J158" t="s">
        <v>1568</v>
      </c>
      <c r="K158" t="s">
        <v>98</v>
      </c>
      <c r="L158">
        <v>8</v>
      </c>
      <c r="M158" t="s">
        <v>78</v>
      </c>
      <c r="N158" t="s">
        <v>1270</v>
      </c>
      <c r="O158" t="s">
        <v>1270</v>
      </c>
      <c r="P158">
        <v>500</v>
      </c>
      <c r="Q158">
        <v>0</v>
      </c>
      <c r="R158">
        <v>0</v>
      </c>
      <c r="S158">
        <v>500</v>
      </c>
      <c r="T158">
        <v>0</v>
      </c>
      <c r="U158" t="s">
        <v>79</v>
      </c>
      <c r="V158" s="7">
        <v>44927</v>
      </c>
      <c r="W158" s="7">
        <v>44985</v>
      </c>
      <c r="X158" s="7">
        <v>45012</v>
      </c>
      <c r="Y158">
        <v>12332.08</v>
      </c>
      <c r="Z158" t="s">
        <v>1272</v>
      </c>
      <c r="AA158">
        <v>11090.82</v>
      </c>
      <c r="AB158" t="s">
        <v>1272</v>
      </c>
      <c r="AC158" t="s">
        <v>83</v>
      </c>
    </row>
    <row r="159" spans="1:29" x14ac:dyDescent="0.25">
      <c r="A159" t="s">
        <v>1577</v>
      </c>
      <c r="B159">
        <v>2</v>
      </c>
      <c r="C159">
        <v>201</v>
      </c>
      <c r="D159">
        <v>0</v>
      </c>
      <c r="E159">
        <v>0</v>
      </c>
      <c r="F159">
        <v>20511.13</v>
      </c>
      <c r="G159">
        <v>2967.4</v>
      </c>
      <c r="H159">
        <v>17543.73</v>
      </c>
      <c r="I159">
        <v>0</v>
      </c>
      <c r="J159" t="s">
        <v>1578</v>
      </c>
      <c r="K159" t="s">
        <v>78</v>
      </c>
      <c r="L159">
        <v>7</v>
      </c>
      <c r="M159" t="s">
        <v>1269</v>
      </c>
      <c r="N159" t="s">
        <v>1270</v>
      </c>
      <c r="O159" t="s">
        <v>1270</v>
      </c>
      <c r="P159">
        <v>0</v>
      </c>
      <c r="Q159">
        <v>0</v>
      </c>
      <c r="R159">
        <v>0</v>
      </c>
      <c r="S159">
        <v>500</v>
      </c>
      <c r="T159">
        <v>0</v>
      </c>
      <c r="U159" t="s">
        <v>79</v>
      </c>
      <c r="V159" s="7">
        <v>44927</v>
      </c>
      <c r="W159" s="7">
        <v>44985</v>
      </c>
      <c r="X159" s="7">
        <v>45012</v>
      </c>
      <c r="Y159">
        <v>0</v>
      </c>
      <c r="AA159">
        <v>17543.73</v>
      </c>
      <c r="AB159" t="s">
        <v>1272</v>
      </c>
      <c r="AC159" t="s">
        <v>83</v>
      </c>
    </row>
    <row r="160" spans="1:29" x14ac:dyDescent="0.25">
      <c r="A160" t="s">
        <v>1579</v>
      </c>
      <c r="B160">
        <v>2</v>
      </c>
      <c r="C160">
        <v>201</v>
      </c>
      <c r="D160">
        <v>0</v>
      </c>
      <c r="E160">
        <v>0</v>
      </c>
      <c r="F160">
        <v>20511.13</v>
      </c>
      <c r="G160">
        <v>2967.4</v>
      </c>
      <c r="H160">
        <v>17543.73</v>
      </c>
      <c r="I160">
        <v>0</v>
      </c>
      <c r="J160" t="s">
        <v>1568</v>
      </c>
      <c r="K160" t="s">
        <v>98</v>
      </c>
      <c r="L160">
        <v>8</v>
      </c>
      <c r="M160" t="s">
        <v>78</v>
      </c>
      <c r="N160" t="s">
        <v>1270</v>
      </c>
      <c r="O160" t="s">
        <v>1270</v>
      </c>
      <c r="P160">
        <v>500</v>
      </c>
      <c r="Q160">
        <v>0</v>
      </c>
      <c r="R160">
        <v>0</v>
      </c>
      <c r="S160">
        <v>500</v>
      </c>
      <c r="T160">
        <v>0</v>
      </c>
      <c r="U160" t="s">
        <v>79</v>
      </c>
      <c r="V160" s="7">
        <v>44927</v>
      </c>
      <c r="W160" s="7">
        <v>44985</v>
      </c>
      <c r="X160" s="7">
        <v>45012</v>
      </c>
      <c r="Y160">
        <v>0</v>
      </c>
      <c r="AA160">
        <v>17543.73</v>
      </c>
      <c r="AB160" t="s">
        <v>1272</v>
      </c>
      <c r="AC160" t="s">
        <v>83</v>
      </c>
    </row>
    <row r="161" spans="1:29" x14ac:dyDescent="0.25">
      <c r="A161" t="s">
        <v>1580</v>
      </c>
      <c r="B161">
        <v>2</v>
      </c>
      <c r="C161">
        <v>201</v>
      </c>
      <c r="D161">
        <v>1120.3800000000001</v>
      </c>
      <c r="E161">
        <v>0</v>
      </c>
      <c r="F161">
        <v>0</v>
      </c>
      <c r="G161">
        <v>0</v>
      </c>
      <c r="H161">
        <v>1120.3800000000001</v>
      </c>
      <c r="I161">
        <v>0</v>
      </c>
      <c r="J161" t="s">
        <v>1581</v>
      </c>
      <c r="K161" t="s">
        <v>78</v>
      </c>
      <c r="L161">
        <v>4</v>
      </c>
      <c r="M161" t="s">
        <v>1269</v>
      </c>
      <c r="N161" t="s">
        <v>1270</v>
      </c>
      <c r="O161" t="s">
        <v>1270</v>
      </c>
      <c r="P161">
        <v>0</v>
      </c>
      <c r="Q161">
        <v>0</v>
      </c>
      <c r="R161">
        <v>0</v>
      </c>
      <c r="S161">
        <v>500</v>
      </c>
      <c r="T161">
        <v>0</v>
      </c>
      <c r="U161" t="s">
        <v>79</v>
      </c>
      <c r="V161" s="7">
        <v>44927</v>
      </c>
      <c r="W161" s="7">
        <v>44985</v>
      </c>
      <c r="X161" s="7">
        <v>45012</v>
      </c>
      <c r="Y161">
        <v>1120.3800000000001</v>
      </c>
      <c r="Z161" t="s">
        <v>1272</v>
      </c>
      <c r="AA161">
        <v>1120.3800000000001</v>
      </c>
      <c r="AB161" t="s">
        <v>1272</v>
      </c>
      <c r="AC161" t="s">
        <v>83</v>
      </c>
    </row>
    <row r="162" spans="1:29" x14ac:dyDescent="0.25">
      <c r="A162" t="s">
        <v>1582</v>
      </c>
      <c r="B162">
        <v>2</v>
      </c>
      <c r="C162">
        <v>201</v>
      </c>
      <c r="D162">
        <v>1120.3800000000001</v>
      </c>
      <c r="E162">
        <v>0</v>
      </c>
      <c r="F162">
        <v>0</v>
      </c>
      <c r="G162">
        <v>0</v>
      </c>
      <c r="H162">
        <v>1120.3800000000001</v>
      </c>
      <c r="I162">
        <v>0</v>
      </c>
      <c r="J162" t="s">
        <v>1583</v>
      </c>
      <c r="K162" t="s">
        <v>78</v>
      </c>
      <c r="L162">
        <v>5</v>
      </c>
      <c r="M162" t="s">
        <v>1269</v>
      </c>
      <c r="N162" t="s">
        <v>1270</v>
      </c>
      <c r="O162" t="s">
        <v>1270</v>
      </c>
      <c r="P162">
        <v>0</v>
      </c>
      <c r="Q162">
        <v>0</v>
      </c>
      <c r="R162">
        <v>0</v>
      </c>
      <c r="S162">
        <v>500</v>
      </c>
      <c r="T162">
        <v>0</v>
      </c>
      <c r="U162" t="s">
        <v>79</v>
      </c>
      <c r="V162" s="7">
        <v>44927</v>
      </c>
      <c r="W162" s="7">
        <v>44985</v>
      </c>
      <c r="X162" s="7">
        <v>45012</v>
      </c>
      <c r="Y162">
        <v>1120.3800000000001</v>
      </c>
      <c r="Z162" t="s">
        <v>1272</v>
      </c>
      <c r="AA162">
        <v>1120.3800000000001</v>
      </c>
      <c r="AB162" t="s">
        <v>1272</v>
      </c>
      <c r="AC162" t="s">
        <v>83</v>
      </c>
    </row>
    <row r="163" spans="1:29" x14ac:dyDescent="0.25">
      <c r="A163" t="s">
        <v>1584</v>
      </c>
      <c r="B163">
        <v>2</v>
      </c>
      <c r="C163">
        <v>201</v>
      </c>
      <c r="D163">
        <v>1120.3800000000001</v>
      </c>
      <c r="E163">
        <v>0</v>
      </c>
      <c r="F163">
        <v>0</v>
      </c>
      <c r="G163">
        <v>0</v>
      </c>
      <c r="H163">
        <v>1120.3800000000001</v>
      </c>
      <c r="I163">
        <v>0</v>
      </c>
      <c r="J163" t="s">
        <v>1581</v>
      </c>
      <c r="K163" t="s">
        <v>78</v>
      </c>
      <c r="L163">
        <v>6</v>
      </c>
      <c r="M163" t="s">
        <v>1269</v>
      </c>
      <c r="N163" t="s">
        <v>1270</v>
      </c>
      <c r="O163" t="s">
        <v>1270</v>
      </c>
      <c r="P163">
        <v>0</v>
      </c>
      <c r="Q163">
        <v>0</v>
      </c>
      <c r="R163">
        <v>0</v>
      </c>
      <c r="S163">
        <v>500</v>
      </c>
      <c r="T163">
        <v>0</v>
      </c>
      <c r="U163" t="s">
        <v>79</v>
      </c>
      <c r="V163" s="7">
        <v>44927</v>
      </c>
      <c r="W163" s="7">
        <v>44985</v>
      </c>
      <c r="X163" s="7">
        <v>45012</v>
      </c>
      <c r="Y163">
        <v>1120.3800000000001</v>
      </c>
      <c r="Z163" t="s">
        <v>1272</v>
      </c>
      <c r="AA163">
        <v>1120.3800000000001</v>
      </c>
      <c r="AB163" t="s">
        <v>1272</v>
      </c>
      <c r="AC163" t="s">
        <v>83</v>
      </c>
    </row>
    <row r="164" spans="1:29" x14ac:dyDescent="0.25">
      <c r="A164" t="s">
        <v>1585</v>
      </c>
      <c r="B164">
        <v>2</v>
      </c>
      <c r="C164">
        <v>201</v>
      </c>
      <c r="D164">
        <v>1120.3800000000001</v>
      </c>
      <c r="E164">
        <v>0</v>
      </c>
      <c r="F164">
        <v>0</v>
      </c>
      <c r="G164">
        <v>0</v>
      </c>
      <c r="H164">
        <v>1120.3800000000001</v>
      </c>
      <c r="I164">
        <v>0</v>
      </c>
      <c r="J164" t="s">
        <v>1586</v>
      </c>
      <c r="K164" t="s">
        <v>98</v>
      </c>
      <c r="L164">
        <v>7</v>
      </c>
      <c r="M164" t="s">
        <v>78</v>
      </c>
      <c r="N164" t="s">
        <v>1270</v>
      </c>
      <c r="O164" t="s">
        <v>1270</v>
      </c>
      <c r="P164">
        <v>500</v>
      </c>
      <c r="Q164">
        <v>0</v>
      </c>
      <c r="R164">
        <v>0</v>
      </c>
      <c r="S164">
        <v>500</v>
      </c>
      <c r="T164">
        <v>0</v>
      </c>
      <c r="U164" t="s">
        <v>79</v>
      </c>
      <c r="V164" s="7">
        <v>44927</v>
      </c>
      <c r="W164" s="7">
        <v>44985</v>
      </c>
      <c r="X164" s="7">
        <v>45012</v>
      </c>
      <c r="Y164">
        <v>1120.3800000000001</v>
      </c>
      <c r="Z164" t="s">
        <v>1272</v>
      </c>
      <c r="AA164">
        <v>1120.3800000000001</v>
      </c>
      <c r="AB164" t="s">
        <v>1272</v>
      </c>
      <c r="AC164" t="s">
        <v>83</v>
      </c>
    </row>
    <row r="165" spans="1:29" x14ac:dyDescent="0.25">
      <c r="A165" t="s">
        <v>1587</v>
      </c>
      <c r="B165">
        <v>2</v>
      </c>
      <c r="C165">
        <v>201</v>
      </c>
      <c r="D165">
        <v>0</v>
      </c>
      <c r="E165">
        <v>5609.76</v>
      </c>
      <c r="F165">
        <v>0</v>
      </c>
      <c r="G165">
        <v>0</v>
      </c>
      <c r="H165">
        <v>0</v>
      </c>
      <c r="I165">
        <v>5609.76</v>
      </c>
      <c r="J165" t="s">
        <v>1588</v>
      </c>
      <c r="K165" t="s">
        <v>78</v>
      </c>
      <c r="L165">
        <v>4</v>
      </c>
      <c r="M165" t="s">
        <v>1269</v>
      </c>
      <c r="N165" t="s">
        <v>1270</v>
      </c>
      <c r="O165" t="s">
        <v>1270</v>
      </c>
      <c r="P165">
        <v>0</v>
      </c>
      <c r="Q165">
        <v>0</v>
      </c>
      <c r="R165">
        <v>0</v>
      </c>
      <c r="S165">
        <v>500</v>
      </c>
      <c r="T165">
        <v>0</v>
      </c>
      <c r="U165" t="s">
        <v>79</v>
      </c>
      <c r="V165" s="7">
        <v>44927</v>
      </c>
      <c r="W165" s="7">
        <v>44985</v>
      </c>
      <c r="X165" s="7">
        <v>45012</v>
      </c>
      <c r="Y165">
        <v>5609.76</v>
      </c>
      <c r="Z165" t="s">
        <v>1589</v>
      </c>
      <c r="AA165">
        <v>5609.76</v>
      </c>
      <c r="AB165" t="s">
        <v>1589</v>
      </c>
      <c r="AC165" t="s">
        <v>83</v>
      </c>
    </row>
    <row r="166" spans="1:29" x14ac:dyDescent="0.25">
      <c r="A166" t="s">
        <v>1590</v>
      </c>
      <c r="B166">
        <v>2</v>
      </c>
      <c r="C166">
        <v>201</v>
      </c>
      <c r="D166">
        <v>0</v>
      </c>
      <c r="E166">
        <v>5609.76</v>
      </c>
      <c r="F166">
        <v>0</v>
      </c>
      <c r="G166">
        <v>0</v>
      </c>
      <c r="H166">
        <v>0</v>
      </c>
      <c r="I166">
        <v>5609.76</v>
      </c>
      <c r="J166" t="s">
        <v>1591</v>
      </c>
      <c r="K166" t="s">
        <v>78</v>
      </c>
      <c r="L166">
        <v>5</v>
      </c>
      <c r="M166" t="s">
        <v>1269</v>
      </c>
      <c r="N166" t="s">
        <v>1270</v>
      </c>
      <c r="O166" t="s">
        <v>1270</v>
      </c>
      <c r="P166">
        <v>0</v>
      </c>
      <c r="Q166">
        <v>0</v>
      </c>
      <c r="R166">
        <v>0</v>
      </c>
      <c r="S166">
        <v>500</v>
      </c>
      <c r="T166">
        <v>0</v>
      </c>
      <c r="U166" t="s">
        <v>79</v>
      </c>
      <c r="V166" s="7">
        <v>44927</v>
      </c>
      <c r="W166" s="7">
        <v>44985</v>
      </c>
      <c r="X166" s="7">
        <v>45012</v>
      </c>
      <c r="Y166">
        <v>5609.76</v>
      </c>
      <c r="Z166" t="s">
        <v>1589</v>
      </c>
      <c r="AA166">
        <v>5609.76</v>
      </c>
      <c r="AB166" t="s">
        <v>1589</v>
      </c>
      <c r="AC166" t="s">
        <v>83</v>
      </c>
    </row>
    <row r="167" spans="1:29" x14ac:dyDescent="0.25">
      <c r="A167" t="s">
        <v>1592</v>
      </c>
      <c r="B167">
        <v>2</v>
      </c>
      <c r="C167">
        <v>201</v>
      </c>
      <c r="D167">
        <v>0</v>
      </c>
      <c r="E167">
        <v>5609.76</v>
      </c>
      <c r="F167">
        <v>0</v>
      </c>
      <c r="G167">
        <v>0</v>
      </c>
      <c r="H167">
        <v>0</v>
      </c>
      <c r="I167">
        <v>5609.76</v>
      </c>
      <c r="J167" t="s">
        <v>1593</v>
      </c>
      <c r="K167" t="s">
        <v>78</v>
      </c>
      <c r="L167">
        <v>6</v>
      </c>
      <c r="M167" t="s">
        <v>1269</v>
      </c>
      <c r="N167" t="s">
        <v>1270</v>
      </c>
      <c r="O167" t="s">
        <v>1270</v>
      </c>
      <c r="P167">
        <v>0</v>
      </c>
      <c r="Q167">
        <v>0</v>
      </c>
      <c r="R167">
        <v>0</v>
      </c>
      <c r="S167">
        <v>500</v>
      </c>
      <c r="T167">
        <v>0</v>
      </c>
      <c r="U167" t="s">
        <v>79</v>
      </c>
      <c r="V167" s="7">
        <v>44927</v>
      </c>
      <c r="W167" s="7">
        <v>44985</v>
      </c>
      <c r="X167" s="7">
        <v>45012</v>
      </c>
      <c r="Y167">
        <v>5609.76</v>
      </c>
      <c r="Z167" t="s">
        <v>1589</v>
      </c>
      <c r="AA167">
        <v>5609.76</v>
      </c>
      <c r="AB167" t="s">
        <v>1589</v>
      </c>
      <c r="AC167" t="s">
        <v>83</v>
      </c>
    </row>
    <row r="168" spans="1:29" x14ac:dyDescent="0.25">
      <c r="A168" t="s">
        <v>1594</v>
      </c>
      <c r="B168">
        <v>2</v>
      </c>
      <c r="C168">
        <v>201</v>
      </c>
      <c r="D168">
        <v>0</v>
      </c>
      <c r="E168">
        <v>5609.76</v>
      </c>
      <c r="F168">
        <v>0</v>
      </c>
      <c r="G168">
        <v>0</v>
      </c>
      <c r="H168">
        <v>0</v>
      </c>
      <c r="I168">
        <v>5609.76</v>
      </c>
      <c r="J168" t="s">
        <v>1595</v>
      </c>
      <c r="K168" t="s">
        <v>78</v>
      </c>
      <c r="L168">
        <v>7</v>
      </c>
      <c r="M168" t="s">
        <v>1269</v>
      </c>
      <c r="N168" t="s">
        <v>1270</v>
      </c>
      <c r="O168" t="s">
        <v>1270</v>
      </c>
      <c r="P168">
        <v>0</v>
      </c>
      <c r="Q168">
        <v>0</v>
      </c>
      <c r="R168">
        <v>0</v>
      </c>
      <c r="S168">
        <v>500</v>
      </c>
      <c r="T168">
        <v>0</v>
      </c>
      <c r="U168" t="s">
        <v>79</v>
      </c>
      <c r="V168" s="7">
        <v>44927</v>
      </c>
      <c r="W168" s="7">
        <v>44985</v>
      </c>
      <c r="X168" s="7">
        <v>45012</v>
      </c>
      <c r="Y168">
        <v>5609.76</v>
      </c>
      <c r="Z168" t="s">
        <v>1589</v>
      </c>
      <c r="AA168">
        <v>5609.76</v>
      </c>
      <c r="AB168" t="s">
        <v>1589</v>
      </c>
      <c r="AC168" t="s">
        <v>83</v>
      </c>
    </row>
    <row r="169" spans="1:29" x14ac:dyDescent="0.25">
      <c r="A169" t="s">
        <v>1596</v>
      </c>
      <c r="B169">
        <v>2</v>
      </c>
      <c r="C169">
        <v>201</v>
      </c>
      <c r="D169">
        <v>0</v>
      </c>
      <c r="E169">
        <v>4583.03</v>
      </c>
      <c r="F169">
        <v>0</v>
      </c>
      <c r="G169">
        <v>0</v>
      </c>
      <c r="H169">
        <v>0</v>
      </c>
      <c r="I169">
        <v>4583.03</v>
      </c>
      <c r="J169" t="s">
        <v>1597</v>
      </c>
      <c r="K169" t="s">
        <v>98</v>
      </c>
      <c r="L169">
        <v>8</v>
      </c>
      <c r="M169" t="s">
        <v>78</v>
      </c>
      <c r="N169" t="s">
        <v>1270</v>
      </c>
      <c r="O169" t="s">
        <v>1270</v>
      </c>
      <c r="P169">
        <v>500</v>
      </c>
      <c r="Q169">
        <v>0</v>
      </c>
      <c r="R169">
        <v>0</v>
      </c>
      <c r="S169">
        <v>500</v>
      </c>
      <c r="T169">
        <v>0</v>
      </c>
      <c r="U169" t="s">
        <v>79</v>
      </c>
      <c r="V169" s="7">
        <v>44927</v>
      </c>
      <c r="W169" s="7">
        <v>44985</v>
      </c>
      <c r="X169" s="7">
        <v>45012</v>
      </c>
      <c r="Y169">
        <v>4583.03</v>
      </c>
      <c r="Z169" t="s">
        <v>1589</v>
      </c>
      <c r="AA169">
        <v>4583.03</v>
      </c>
      <c r="AB169" t="s">
        <v>1589</v>
      </c>
      <c r="AC169" t="s">
        <v>83</v>
      </c>
    </row>
    <row r="170" spans="1:29" x14ac:dyDescent="0.25">
      <c r="A170" t="s">
        <v>1598</v>
      </c>
      <c r="B170">
        <v>2</v>
      </c>
      <c r="C170">
        <v>201</v>
      </c>
      <c r="D170">
        <v>0</v>
      </c>
      <c r="E170">
        <v>1026.73</v>
      </c>
      <c r="F170">
        <v>0</v>
      </c>
      <c r="G170">
        <v>0</v>
      </c>
      <c r="H170">
        <v>0</v>
      </c>
      <c r="I170">
        <v>1026.73</v>
      </c>
      <c r="J170" t="s">
        <v>1599</v>
      </c>
      <c r="K170" t="s">
        <v>98</v>
      </c>
      <c r="L170">
        <v>8</v>
      </c>
      <c r="M170" t="s">
        <v>78</v>
      </c>
      <c r="N170" t="s">
        <v>1270</v>
      </c>
      <c r="O170" t="s">
        <v>1270</v>
      </c>
      <c r="P170">
        <v>500</v>
      </c>
      <c r="Q170">
        <v>0</v>
      </c>
      <c r="R170">
        <v>0</v>
      </c>
      <c r="S170">
        <v>500</v>
      </c>
      <c r="T170">
        <v>0</v>
      </c>
      <c r="U170" t="s">
        <v>79</v>
      </c>
      <c r="V170" s="7">
        <v>44927</v>
      </c>
      <c r="W170" s="7">
        <v>44985</v>
      </c>
      <c r="X170" s="7">
        <v>45012</v>
      </c>
      <c r="Y170">
        <v>1026.73</v>
      </c>
      <c r="Z170" t="s">
        <v>1589</v>
      </c>
      <c r="AA170">
        <v>1026.73</v>
      </c>
      <c r="AB170" t="s">
        <v>1589</v>
      </c>
      <c r="AC170" t="s">
        <v>83</v>
      </c>
    </row>
    <row r="171" spans="1:29" x14ac:dyDescent="0.25">
      <c r="A171" t="s">
        <v>1600</v>
      </c>
      <c r="B171">
        <v>2</v>
      </c>
      <c r="C171">
        <v>201</v>
      </c>
      <c r="D171">
        <v>146280.39000000001</v>
      </c>
      <c r="E171">
        <v>0</v>
      </c>
      <c r="F171">
        <v>1581549.07</v>
      </c>
      <c r="G171">
        <v>1216976.6000000001</v>
      </c>
      <c r="H171">
        <v>510852.86</v>
      </c>
      <c r="I171">
        <v>0</v>
      </c>
      <c r="J171" t="s">
        <v>1601</v>
      </c>
      <c r="K171" t="s">
        <v>78</v>
      </c>
      <c r="L171">
        <v>3</v>
      </c>
      <c r="M171" t="s">
        <v>1269</v>
      </c>
      <c r="N171" t="s">
        <v>1270</v>
      </c>
      <c r="O171" t="s">
        <v>1270</v>
      </c>
      <c r="P171">
        <v>0</v>
      </c>
      <c r="Q171">
        <v>0</v>
      </c>
      <c r="R171">
        <v>0</v>
      </c>
      <c r="S171">
        <v>500</v>
      </c>
      <c r="T171">
        <v>0</v>
      </c>
      <c r="U171" t="s">
        <v>79</v>
      </c>
      <c r="V171" s="7">
        <v>44927</v>
      </c>
      <c r="W171" s="7">
        <v>44985</v>
      </c>
      <c r="X171" s="7">
        <v>45012</v>
      </c>
      <c r="Y171">
        <v>146280.39000000001</v>
      </c>
      <c r="Z171" t="s">
        <v>1272</v>
      </c>
      <c r="AA171">
        <v>510852.86</v>
      </c>
      <c r="AB171" t="s">
        <v>1272</v>
      </c>
      <c r="AC171" t="s">
        <v>83</v>
      </c>
    </row>
    <row r="172" spans="1:29" x14ac:dyDescent="0.25">
      <c r="A172" t="s">
        <v>1602</v>
      </c>
      <c r="B172">
        <v>2</v>
      </c>
      <c r="C172">
        <v>201</v>
      </c>
      <c r="D172">
        <v>13700</v>
      </c>
      <c r="E172">
        <v>0</v>
      </c>
      <c r="F172">
        <v>251194.44</v>
      </c>
      <c r="G172">
        <v>245104.44</v>
      </c>
      <c r="H172">
        <v>19790</v>
      </c>
      <c r="I172">
        <v>0</v>
      </c>
      <c r="J172" t="s">
        <v>1603</v>
      </c>
      <c r="K172" t="s">
        <v>78</v>
      </c>
      <c r="L172">
        <v>4</v>
      </c>
      <c r="M172" t="s">
        <v>1269</v>
      </c>
      <c r="N172" t="s">
        <v>1270</v>
      </c>
      <c r="O172" t="s">
        <v>1270</v>
      </c>
      <c r="P172">
        <v>0</v>
      </c>
      <c r="Q172">
        <v>0</v>
      </c>
      <c r="R172">
        <v>0</v>
      </c>
      <c r="S172">
        <v>500</v>
      </c>
      <c r="T172">
        <v>0</v>
      </c>
      <c r="U172" t="s">
        <v>79</v>
      </c>
      <c r="V172" s="7">
        <v>44927</v>
      </c>
      <c r="W172" s="7">
        <v>44985</v>
      </c>
      <c r="X172" s="7">
        <v>45012</v>
      </c>
      <c r="Y172">
        <v>13700</v>
      </c>
      <c r="Z172" t="s">
        <v>1272</v>
      </c>
      <c r="AA172">
        <v>19790</v>
      </c>
      <c r="AB172" t="s">
        <v>1272</v>
      </c>
      <c r="AC172" t="s">
        <v>83</v>
      </c>
    </row>
    <row r="173" spans="1:29" x14ac:dyDescent="0.25">
      <c r="A173" t="s">
        <v>1604</v>
      </c>
      <c r="B173">
        <v>2</v>
      </c>
      <c r="C173">
        <v>201</v>
      </c>
      <c r="D173">
        <v>13700</v>
      </c>
      <c r="E173">
        <v>0</v>
      </c>
      <c r="F173">
        <v>251194.44</v>
      </c>
      <c r="G173">
        <v>245104.44</v>
      </c>
      <c r="H173">
        <v>19790</v>
      </c>
      <c r="I173">
        <v>0</v>
      </c>
      <c r="J173" t="s">
        <v>1605</v>
      </c>
      <c r="K173" t="s">
        <v>78</v>
      </c>
      <c r="L173">
        <v>5</v>
      </c>
      <c r="M173" t="s">
        <v>1269</v>
      </c>
      <c r="N173" t="s">
        <v>1270</v>
      </c>
      <c r="O173" t="s">
        <v>1270</v>
      </c>
      <c r="P173">
        <v>0</v>
      </c>
      <c r="Q173">
        <v>0</v>
      </c>
      <c r="R173">
        <v>0</v>
      </c>
      <c r="S173">
        <v>500</v>
      </c>
      <c r="T173">
        <v>0</v>
      </c>
      <c r="U173" t="s">
        <v>79</v>
      </c>
      <c r="V173" s="7">
        <v>44927</v>
      </c>
      <c r="W173" s="7">
        <v>44985</v>
      </c>
      <c r="X173" s="7">
        <v>45012</v>
      </c>
      <c r="Y173">
        <v>13700</v>
      </c>
      <c r="Z173" t="s">
        <v>1272</v>
      </c>
      <c r="AA173">
        <v>19790</v>
      </c>
      <c r="AB173" t="s">
        <v>1272</v>
      </c>
      <c r="AC173" t="s">
        <v>83</v>
      </c>
    </row>
    <row r="174" spans="1:29" x14ac:dyDescent="0.25">
      <c r="A174" t="s">
        <v>1606</v>
      </c>
      <c r="B174">
        <v>2</v>
      </c>
      <c r="C174">
        <v>201</v>
      </c>
      <c r="D174">
        <v>0</v>
      </c>
      <c r="E174">
        <v>0</v>
      </c>
      <c r="F174">
        <v>240504.44</v>
      </c>
      <c r="G174">
        <v>240504.44</v>
      </c>
      <c r="H174">
        <v>0</v>
      </c>
      <c r="I174">
        <v>0</v>
      </c>
      <c r="J174" t="s">
        <v>1607</v>
      </c>
      <c r="K174" t="s">
        <v>78</v>
      </c>
      <c r="L174">
        <v>6</v>
      </c>
      <c r="M174" t="s">
        <v>1269</v>
      </c>
      <c r="N174" t="s">
        <v>1270</v>
      </c>
      <c r="O174" t="s">
        <v>1270</v>
      </c>
      <c r="P174">
        <v>0</v>
      </c>
      <c r="Q174">
        <v>0</v>
      </c>
      <c r="R174">
        <v>0</v>
      </c>
      <c r="S174">
        <v>500</v>
      </c>
      <c r="T174">
        <v>0</v>
      </c>
      <c r="U174" t="s">
        <v>79</v>
      </c>
      <c r="V174" s="7">
        <v>44927</v>
      </c>
      <c r="W174" s="7">
        <v>44985</v>
      </c>
      <c r="X174" s="7">
        <v>45012</v>
      </c>
      <c r="Y174">
        <v>0</v>
      </c>
      <c r="AA174">
        <v>0</v>
      </c>
      <c r="AC174" t="s">
        <v>83</v>
      </c>
    </row>
    <row r="175" spans="1:29" x14ac:dyDescent="0.25">
      <c r="A175" t="s">
        <v>1608</v>
      </c>
      <c r="B175">
        <v>2</v>
      </c>
      <c r="C175">
        <v>201</v>
      </c>
      <c r="D175">
        <v>0</v>
      </c>
      <c r="E175">
        <v>0</v>
      </c>
      <c r="F175">
        <v>28297.69</v>
      </c>
      <c r="G175">
        <v>28297.69</v>
      </c>
      <c r="H175">
        <v>0</v>
      </c>
      <c r="I175">
        <v>0</v>
      </c>
      <c r="J175" t="s">
        <v>1609</v>
      </c>
      <c r="K175" t="s">
        <v>98</v>
      </c>
      <c r="L175">
        <v>7</v>
      </c>
      <c r="M175" t="s">
        <v>78</v>
      </c>
      <c r="N175" t="s">
        <v>1270</v>
      </c>
      <c r="O175" t="s">
        <v>1271</v>
      </c>
      <c r="P175">
        <v>8001</v>
      </c>
      <c r="Q175">
        <v>0</v>
      </c>
      <c r="R175">
        <v>0</v>
      </c>
      <c r="S175">
        <v>500</v>
      </c>
      <c r="T175">
        <v>0</v>
      </c>
      <c r="U175" t="s">
        <v>79</v>
      </c>
      <c r="V175" s="7">
        <v>44927</v>
      </c>
      <c r="W175" s="7">
        <v>44985</v>
      </c>
      <c r="X175" s="7">
        <v>45012</v>
      </c>
      <c r="Y175">
        <v>0</v>
      </c>
      <c r="AA175">
        <v>0</v>
      </c>
      <c r="AC175" t="s">
        <v>83</v>
      </c>
    </row>
    <row r="176" spans="1:29" x14ac:dyDescent="0.25">
      <c r="A176" t="s">
        <v>1610</v>
      </c>
      <c r="B176">
        <v>2</v>
      </c>
      <c r="C176">
        <v>201</v>
      </c>
      <c r="D176">
        <v>0</v>
      </c>
      <c r="E176">
        <v>0</v>
      </c>
      <c r="F176">
        <v>208946.92</v>
      </c>
      <c r="G176">
        <v>208946.92</v>
      </c>
      <c r="H176">
        <v>0</v>
      </c>
      <c r="I176">
        <v>0</v>
      </c>
      <c r="J176" t="s">
        <v>1611</v>
      </c>
      <c r="K176" t="s">
        <v>98</v>
      </c>
      <c r="L176">
        <v>7</v>
      </c>
      <c r="M176" t="s">
        <v>78</v>
      </c>
      <c r="N176" t="s">
        <v>1270</v>
      </c>
      <c r="O176" t="s">
        <v>1271</v>
      </c>
      <c r="P176">
        <v>8001</v>
      </c>
      <c r="Q176">
        <v>0</v>
      </c>
      <c r="R176">
        <v>0</v>
      </c>
      <c r="S176">
        <v>500</v>
      </c>
      <c r="T176">
        <v>0</v>
      </c>
      <c r="U176" t="s">
        <v>79</v>
      </c>
      <c r="V176" s="7">
        <v>44927</v>
      </c>
      <c r="W176" s="7">
        <v>44985</v>
      </c>
      <c r="X176" s="7">
        <v>45012</v>
      </c>
      <c r="Y176">
        <v>0</v>
      </c>
      <c r="AA176">
        <v>0</v>
      </c>
      <c r="AC176" t="s">
        <v>83</v>
      </c>
    </row>
    <row r="177" spans="1:29" x14ac:dyDescent="0.25">
      <c r="A177" t="s">
        <v>1612</v>
      </c>
      <c r="B177">
        <v>2</v>
      </c>
      <c r="C177">
        <v>201</v>
      </c>
      <c r="D177">
        <v>0</v>
      </c>
      <c r="E177">
        <v>0</v>
      </c>
      <c r="F177">
        <v>3259.83</v>
      </c>
      <c r="G177">
        <v>3259.83</v>
      </c>
      <c r="H177">
        <v>0</v>
      </c>
      <c r="I177">
        <v>0</v>
      </c>
      <c r="J177" t="s">
        <v>1613</v>
      </c>
      <c r="K177" t="s">
        <v>98</v>
      </c>
      <c r="L177">
        <v>7</v>
      </c>
      <c r="M177" t="s">
        <v>78</v>
      </c>
      <c r="N177" t="s">
        <v>1270</v>
      </c>
      <c r="O177" t="s">
        <v>1271</v>
      </c>
      <c r="P177">
        <v>8001</v>
      </c>
      <c r="Q177">
        <v>0</v>
      </c>
      <c r="R177">
        <v>0</v>
      </c>
      <c r="S177">
        <v>500</v>
      </c>
      <c r="T177">
        <v>0</v>
      </c>
      <c r="U177" t="s">
        <v>79</v>
      </c>
      <c r="V177" s="7">
        <v>44927</v>
      </c>
      <c r="W177" s="7">
        <v>44985</v>
      </c>
      <c r="X177" s="7">
        <v>45012</v>
      </c>
      <c r="Y177">
        <v>0</v>
      </c>
      <c r="AA177">
        <v>0</v>
      </c>
      <c r="AC177" t="s">
        <v>83</v>
      </c>
    </row>
    <row r="178" spans="1:29" x14ac:dyDescent="0.25">
      <c r="A178" t="s">
        <v>1614</v>
      </c>
      <c r="B178">
        <v>2</v>
      </c>
      <c r="C178">
        <v>201</v>
      </c>
      <c r="D178">
        <v>0</v>
      </c>
      <c r="E178">
        <v>0</v>
      </c>
      <c r="F178">
        <v>10690</v>
      </c>
      <c r="G178">
        <v>0</v>
      </c>
      <c r="H178">
        <v>10690</v>
      </c>
      <c r="I178">
        <v>0</v>
      </c>
      <c r="J178" t="s">
        <v>1615</v>
      </c>
      <c r="K178" t="s">
        <v>78</v>
      </c>
      <c r="L178">
        <v>6</v>
      </c>
      <c r="M178" t="s">
        <v>1269</v>
      </c>
      <c r="N178" t="s">
        <v>1270</v>
      </c>
      <c r="O178" t="s">
        <v>1270</v>
      </c>
      <c r="P178">
        <v>0</v>
      </c>
      <c r="Q178">
        <v>0</v>
      </c>
      <c r="R178">
        <v>0</v>
      </c>
      <c r="S178">
        <v>500</v>
      </c>
      <c r="T178">
        <v>0</v>
      </c>
      <c r="U178" t="s">
        <v>79</v>
      </c>
      <c r="V178" s="7">
        <v>44927</v>
      </c>
      <c r="W178" s="7">
        <v>44985</v>
      </c>
      <c r="X178" s="7">
        <v>45012</v>
      </c>
      <c r="Y178">
        <v>0</v>
      </c>
      <c r="AA178">
        <v>10690</v>
      </c>
      <c r="AB178" t="s">
        <v>1272</v>
      </c>
      <c r="AC178" t="s">
        <v>83</v>
      </c>
    </row>
    <row r="179" spans="1:29" x14ac:dyDescent="0.25">
      <c r="A179" t="s">
        <v>1616</v>
      </c>
      <c r="B179">
        <v>2</v>
      </c>
      <c r="C179">
        <v>201</v>
      </c>
      <c r="D179">
        <v>0</v>
      </c>
      <c r="E179">
        <v>0</v>
      </c>
      <c r="F179">
        <v>1000</v>
      </c>
      <c r="G179">
        <v>0</v>
      </c>
      <c r="H179">
        <v>1000</v>
      </c>
      <c r="I179">
        <v>0</v>
      </c>
      <c r="J179" t="s">
        <v>1617</v>
      </c>
      <c r="K179" t="s">
        <v>98</v>
      </c>
      <c r="L179">
        <v>7</v>
      </c>
      <c r="M179" t="s">
        <v>78</v>
      </c>
      <c r="N179" t="s">
        <v>1270</v>
      </c>
      <c r="O179" t="s">
        <v>1270</v>
      </c>
      <c r="P179">
        <v>500</v>
      </c>
      <c r="Q179">
        <v>0</v>
      </c>
      <c r="R179">
        <v>0</v>
      </c>
      <c r="S179">
        <v>500</v>
      </c>
      <c r="T179">
        <v>0</v>
      </c>
      <c r="U179" t="s">
        <v>79</v>
      </c>
      <c r="V179" s="7">
        <v>44927</v>
      </c>
      <c r="W179" s="7">
        <v>44985</v>
      </c>
      <c r="X179" s="7">
        <v>45012</v>
      </c>
      <c r="Y179">
        <v>0</v>
      </c>
      <c r="AA179">
        <v>1000</v>
      </c>
      <c r="AB179" t="s">
        <v>1272</v>
      </c>
      <c r="AC179" t="s">
        <v>83</v>
      </c>
    </row>
    <row r="180" spans="1:29" x14ac:dyDescent="0.25">
      <c r="A180" t="s">
        <v>1618</v>
      </c>
      <c r="B180">
        <v>2</v>
      </c>
      <c r="C180">
        <v>201</v>
      </c>
      <c r="D180">
        <v>0</v>
      </c>
      <c r="E180">
        <v>0</v>
      </c>
      <c r="F180">
        <v>2000</v>
      </c>
      <c r="G180">
        <v>0</v>
      </c>
      <c r="H180">
        <v>2000</v>
      </c>
      <c r="I180">
        <v>0</v>
      </c>
      <c r="J180" t="s">
        <v>1619</v>
      </c>
      <c r="K180" t="s">
        <v>98</v>
      </c>
      <c r="L180">
        <v>7</v>
      </c>
      <c r="M180" t="s">
        <v>78</v>
      </c>
      <c r="N180" t="s">
        <v>1270</v>
      </c>
      <c r="O180" t="s">
        <v>1270</v>
      </c>
      <c r="P180">
        <v>500</v>
      </c>
      <c r="Q180">
        <v>0</v>
      </c>
      <c r="R180">
        <v>0</v>
      </c>
      <c r="S180">
        <v>500</v>
      </c>
      <c r="T180">
        <v>0</v>
      </c>
      <c r="U180" t="s">
        <v>79</v>
      </c>
      <c r="V180" s="7">
        <v>44927</v>
      </c>
      <c r="W180" s="7">
        <v>44985</v>
      </c>
      <c r="X180" s="7">
        <v>45012</v>
      </c>
      <c r="Y180">
        <v>0</v>
      </c>
      <c r="AA180">
        <v>2000</v>
      </c>
      <c r="AB180" t="s">
        <v>1272</v>
      </c>
      <c r="AC180" t="s">
        <v>83</v>
      </c>
    </row>
    <row r="181" spans="1:29" x14ac:dyDescent="0.25">
      <c r="A181" t="s">
        <v>1620</v>
      </c>
      <c r="B181">
        <v>2</v>
      </c>
      <c r="C181">
        <v>201</v>
      </c>
      <c r="D181">
        <v>0</v>
      </c>
      <c r="E181">
        <v>0</v>
      </c>
      <c r="F181">
        <v>500</v>
      </c>
      <c r="G181">
        <v>0</v>
      </c>
      <c r="H181">
        <v>500</v>
      </c>
      <c r="I181">
        <v>0</v>
      </c>
      <c r="J181" t="s">
        <v>1621</v>
      </c>
      <c r="K181" t="s">
        <v>98</v>
      </c>
      <c r="L181">
        <v>7</v>
      </c>
      <c r="M181" t="s">
        <v>78</v>
      </c>
      <c r="N181" t="s">
        <v>1270</v>
      </c>
      <c r="O181" t="s">
        <v>1270</v>
      </c>
      <c r="P181">
        <v>500</v>
      </c>
      <c r="Q181">
        <v>0</v>
      </c>
      <c r="R181">
        <v>0</v>
      </c>
      <c r="S181">
        <v>500</v>
      </c>
      <c r="T181">
        <v>0</v>
      </c>
      <c r="U181" t="s">
        <v>79</v>
      </c>
      <c r="V181" s="7">
        <v>44927</v>
      </c>
      <c r="W181" s="7">
        <v>44985</v>
      </c>
      <c r="X181" s="7">
        <v>45012</v>
      </c>
      <c r="Y181">
        <v>0</v>
      </c>
      <c r="AA181">
        <v>500</v>
      </c>
      <c r="AB181" t="s">
        <v>1272</v>
      </c>
      <c r="AC181" t="s">
        <v>83</v>
      </c>
    </row>
    <row r="182" spans="1:29" x14ac:dyDescent="0.25">
      <c r="A182" t="s">
        <v>1622</v>
      </c>
      <c r="B182">
        <v>2</v>
      </c>
      <c r="C182">
        <v>201</v>
      </c>
      <c r="D182">
        <v>0</v>
      </c>
      <c r="E182">
        <v>0</v>
      </c>
      <c r="F182">
        <v>3190</v>
      </c>
      <c r="G182">
        <v>0</v>
      </c>
      <c r="H182">
        <v>3190</v>
      </c>
      <c r="I182">
        <v>0</v>
      </c>
      <c r="J182" t="s">
        <v>1623</v>
      </c>
      <c r="K182" t="s">
        <v>98</v>
      </c>
      <c r="L182">
        <v>7</v>
      </c>
      <c r="M182" t="s">
        <v>78</v>
      </c>
      <c r="N182" t="s">
        <v>1270</v>
      </c>
      <c r="O182" t="s">
        <v>1270</v>
      </c>
      <c r="P182">
        <v>500</v>
      </c>
      <c r="Q182">
        <v>0</v>
      </c>
      <c r="R182">
        <v>0</v>
      </c>
      <c r="S182">
        <v>500</v>
      </c>
      <c r="T182">
        <v>0</v>
      </c>
      <c r="U182" t="s">
        <v>79</v>
      </c>
      <c r="V182" s="7">
        <v>44927</v>
      </c>
      <c r="W182" s="7">
        <v>44985</v>
      </c>
      <c r="X182" s="7">
        <v>45012</v>
      </c>
      <c r="Y182">
        <v>0</v>
      </c>
      <c r="AA182">
        <v>3190</v>
      </c>
      <c r="AB182" t="s">
        <v>1272</v>
      </c>
      <c r="AC182" t="s">
        <v>83</v>
      </c>
    </row>
    <row r="183" spans="1:29" x14ac:dyDescent="0.25">
      <c r="A183" t="s">
        <v>1624</v>
      </c>
      <c r="B183">
        <v>2</v>
      </c>
      <c r="C183">
        <v>201</v>
      </c>
      <c r="D183">
        <v>0</v>
      </c>
      <c r="E183">
        <v>0</v>
      </c>
      <c r="F183">
        <v>4000</v>
      </c>
      <c r="G183">
        <v>0</v>
      </c>
      <c r="H183">
        <v>4000</v>
      </c>
      <c r="I183">
        <v>0</v>
      </c>
      <c r="J183" t="s">
        <v>1625</v>
      </c>
      <c r="K183" t="s">
        <v>98</v>
      </c>
      <c r="L183">
        <v>7</v>
      </c>
      <c r="M183" t="s">
        <v>78</v>
      </c>
      <c r="N183" t="s">
        <v>1270</v>
      </c>
      <c r="O183" t="s">
        <v>1270</v>
      </c>
      <c r="P183">
        <v>500</v>
      </c>
      <c r="Q183">
        <v>0</v>
      </c>
      <c r="R183">
        <v>0</v>
      </c>
      <c r="S183">
        <v>500</v>
      </c>
      <c r="T183">
        <v>0</v>
      </c>
      <c r="U183" t="s">
        <v>79</v>
      </c>
      <c r="V183" s="7">
        <v>44927</v>
      </c>
      <c r="W183" s="7">
        <v>44985</v>
      </c>
      <c r="X183" s="7">
        <v>45012</v>
      </c>
      <c r="Y183">
        <v>0</v>
      </c>
      <c r="AA183">
        <v>4000</v>
      </c>
      <c r="AB183" t="s">
        <v>1272</v>
      </c>
      <c r="AC183" t="s">
        <v>83</v>
      </c>
    </row>
    <row r="184" spans="1:29" x14ac:dyDescent="0.25">
      <c r="A184" t="s">
        <v>1626</v>
      </c>
      <c r="B184">
        <v>2</v>
      </c>
      <c r="C184">
        <v>201</v>
      </c>
      <c r="D184">
        <v>13700</v>
      </c>
      <c r="E184">
        <v>0</v>
      </c>
      <c r="F184">
        <v>0</v>
      </c>
      <c r="G184">
        <v>4600</v>
      </c>
      <c r="H184">
        <v>9100</v>
      </c>
      <c r="I184">
        <v>0</v>
      </c>
      <c r="J184" t="s">
        <v>1627</v>
      </c>
      <c r="K184" t="s">
        <v>78</v>
      </c>
      <c r="L184">
        <v>6</v>
      </c>
      <c r="M184" t="s">
        <v>1269</v>
      </c>
      <c r="N184" t="s">
        <v>1270</v>
      </c>
      <c r="O184" t="s">
        <v>1270</v>
      </c>
      <c r="P184">
        <v>0</v>
      </c>
      <c r="Q184">
        <v>0</v>
      </c>
      <c r="R184">
        <v>0</v>
      </c>
      <c r="S184">
        <v>500</v>
      </c>
      <c r="T184">
        <v>0</v>
      </c>
      <c r="U184" t="s">
        <v>79</v>
      </c>
      <c r="V184" s="7">
        <v>44927</v>
      </c>
      <c r="W184" s="7">
        <v>44985</v>
      </c>
      <c r="X184" s="7">
        <v>45012</v>
      </c>
      <c r="Y184">
        <v>13700</v>
      </c>
      <c r="Z184" t="s">
        <v>1272</v>
      </c>
      <c r="AA184">
        <v>9100</v>
      </c>
      <c r="AB184" t="s">
        <v>1272</v>
      </c>
      <c r="AC184" t="s">
        <v>83</v>
      </c>
    </row>
    <row r="185" spans="1:29" x14ac:dyDescent="0.25">
      <c r="A185" t="s">
        <v>1628</v>
      </c>
      <c r="B185">
        <v>2</v>
      </c>
      <c r="C185">
        <v>201</v>
      </c>
      <c r="D185">
        <v>2300</v>
      </c>
      <c r="E185">
        <v>0</v>
      </c>
      <c r="F185">
        <v>0</v>
      </c>
      <c r="G185">
        <v>2300</v>
      </c>
      <c r="H185">
        <v>0</v>
      </c>
      <c r="I185">
        <v>0</v>
      </c>
      <c r="J185" t="s">
        <v>1617</v>
      </c>
      <c r="K185" t="s">
        <v>98</v>
      </c>
      <c r="L185">
        <v>7</v>
      </c>
      <c r="M185" t="s">
        <v>78</v>
      </c>
      <c r="N185" t="s">
        <v>1270</v>
      </c>
      <c r="O185" t="s">
        <v>1270</v>
      </c>
      <c r="P185">
        <v>500</v>
      </c>
      <c r="Q185">
        <v>0</v>
      </c>
      <c r="R185">
        <v>0</v>
      </c>
      <c r="S185">
        <v>500</v>
      </c>
      <c r="T185">
        <v>0</v>
      </c>
      <c r="U185" t="s">
        <v>79</v>
      </c>
      <c r="V185" s="7">
        <v>44927</v>
      </c>
      <c r="W185" s="7">
        <v>44985</v>
      </c>
      <c r="X185" s="7">
        <v>45012</v>
      </c>
      <c r="Y185">
        <v>2300</v>
      </c>
      <c r="Z185" t="s">
        <v>1272</v>
      </c>
      <c r="AA185">
        <v>0</v>
      </c>
      <c r="AC185" t="s">
        <v>83</v>
      </c>
    </row>
    <row r="186" spans="1:29" x14ac:dyDescent="0.25">
      <c r="A186" t="s">
        <v>1629</v>
      </c>
      <c r="B186">
        <v>2</v>
      </c>
      <c r="C186">
        <v>201</v>
      </c>
      <c r="D186">
        <v>2300</v>
      </c>
      <c r="E186">
        <v>0</v>
      </c>
      <c r="F186">
        <v>0</v>
      </c>
      <c r="G186">
        <v>0</v>
      </c>
      <c r="H186">
        <v>2300</v>
      </c>
      <c r="I186">
        <v>0</v>
      </c>
      <c r="J186" t="s">
        <v>1630</v>
      </c>
      <c r="K186" t="s">
        <v>98</v>
      </c>
      <c r="L186">
        <v>7</v>
      </c>
      <c r="M186" t="s">
        <v>78</v>
      </c>
      <c r="N186" t="s">
        <v>1270</v>
      </c>
      <c r="O186" t="s">
        <v>1270</v>
      </c>
      <c r="P186">
        <v>500</v>
      </c>
      <c r="Q186">
        <v>0</v>
      </c>
      <c r="R186">
        <v>0</v>
      </c>
      <c r="S186">
        <v>500</v>
      </c>
      <c r="T186">
        <v>0</v>
      </c>
      <c r="U186" t="s">
        <v>79</v>
      </c>
      <c r="V186" s="7">
        <v>44927</v>
      </c>
      <c r="W186" s="7">
        <v>44985</v>
      </c>
      <c r="X186" s="7">
        <v>45012</v>
      </c>
      <c r="Y186">
        <v>2300</v>
      </c>
      <c r="Z186" t="s">
        <v>1272</v>
      </c>
      <c r="AA186">
        <v>2300</v>
      </c>
      <c r="AB186" t="s">
        <v>1272</v>
      </c>
      <c r="AC186" t="s">
        <v>83</v>
      </c>
    </row>
    <row r="187" spans="1:29" x14ac:dyDescent="0.25">
      <c r="A187" t="s">
        <v>1631</v>
      </c>
      <c r="B187">
        <v>2</v>
      </c>
      <c r="C187">
        <v>201</v>
      </c>
      <c r="D187">
        <v>2300</v>
      </c>
      <c r="E187">
        <v>0</v>
      </c>
      <c r="F187">
        <v>0</v>
      </c>
      <c r="G187">
        <v>2300</v>
      </c>
      <c r="H187">
        <v>0</v>
      </c>
      <c r="I187">
        <v>0</v>
      </c>
      <c r="J187" t="s">
        <v>1632</v>
      </c>
      <c r="K187" t="s">
        <v>98</v>
      </c>
      <c r="L187">
        <v>7</v>
      </c>
      <c r="M187" t="s">
        <v>78</v>
      </c>
      <c r="N187" t="s">
        <v>1270</v>
      </c>
      <c r="O187" t="s">
        <v>1270</v>
      </c>
      <c r="P187">
        <v>500</v>
      </c>
      <c r="Q187">
        <v>0</v>
      </c>
      <c r="R187">
        <v>0</v>
      </c>
      <c r="S187">
        <v>500</v>
      </c>
      <c r="T187">
        <v>0</v>
      </c>
      <c r="U187" t="s">
        <v>79</v>
      </c>
      <c r="V187" s="7">
        <v>44927</v>
      </c>
      <c r="W187" s="7">
        <v>44985</v>
      </c>
      <c r="X187" s="7">
        <v>45012</v>
      </c>
      <c r="Y187">
        <v>2300</v>
      </c>
      <c r="Z187" t="s">
        <v>1272</v>
      </c>
      <c r="AA187">
        <v>0</v>
      </c>
      <c r="AC187" t="s">
        <v>83</v>
      </c>
    </row>
    <row r="188" spans="1:29" x14ac:dyDescent="0.25">
      <c r="A188" t="s">
        <v>1633</v>
      </c>
      <c r="B188">
        <v>2</v>
      </c>
      <c r="C188">
        <v>201</v>
      </c>
      <c r="D188">
        <v>2300</v>
      </c>
      <c r="E188">
        <v>0</v>
      </c>
      <c r="F188">
        <v>0</v>
      </c>
      <c r="G188">
        <v>0</v>
      </c>
      <c r="H188">
        <v>2300</v>
      </c>
      <c r="I188">
        <v>0</v>
      </c>
      <c r="J188" t="s">
        <v>1634</v>
      </c>
      <c r="K188" t="s">
        <v>98</v>
      </c>
      <c r="L188">
        <v>7</v>
      </c>
      <c r="M188" t="s">
        <v>78</v>
      </c>
      <c r="N188" t="s">
        <v>1270</v>
      </c>
      <c r="O188" t="s">
        <v>1270</v>
      </c>
      <c r="P188">
        <v>500</v>
      </c>
      <c r="Q188">
        <v>0</v>
      </c>
      <c r="R188">
        <v>0</v>
      </c>
      <c r="S188">
        <v>500</v>
      </c>
      <c r="T188">
        <v>0</v>
      </c>
      <c r="U188" t="s">
        <v>79</v>
      </c>
      <c r="V188" s="7">
        <v>44927</v>
      </c>
      <c r="W188" s="7">
        <v>44985</v>
      </c>
      <c r="X188" s="7">
        <v>45012</v>
      </c>
      <c r="Y188">
        <v>2300</v>
      </c>
      <c r="Z188" t="s">
        <v>1272</v>
      </c>
      <c r="AA188">
        <v>2300</v>
      </c>
      <c r="AB188" t="s">
        <v>1272</v>
      </c>
      <c r="AC188" t="s">
        <v>83</v>
      </c>
    </row>
    <row r="189" spans="1:29" x14ac:dyDescent="0.25">
      <c r="A189" t="s">
        <v>1635</v>
      </c>
      <c r="B189">
        <v>2</v>
      </c>
      <c r="C189">
        <v>201</v>
      </c>
      <c r="D189">
        <v>2000</v>
      </c>
      <c r="E189">
        <v>0</v>
      </c>
      <c r="F189">
        <v>0</v>
      </c>
      <c r="G189">
        <v>0</v>
      </c>
      <c r="H189">
        <v>2000</v>
      </c>
      <c r="I189">
        <v>0</v>
      </c>
      <c r="J189" t="s">
        <v>1636</v>
      </c>
      <c r="K189" t="s">
        <v>98</v>
      </c>
      <c r="L189">
        <v>7</v>
      </c>
      <c r="M189" t="s">
        <v>78</v>
      </c>
      <c r="N189" t="s">
        <v>1270</v>
      </c>
      <c r="O189" t="s">
        <v>1270</v>
      </c>
      <c r="P189">
        <v>500</v>
      </c>
      <c r="Q189">
        <v>0</v>
      </c>
      <c r="R189">
        <v>0</v>
      </c>
      <c r="S189">
        <v>500</v>
      </c>
      <c r="T189">
        <v>0</v>
      </c>
      <c r="U189" t="s">
        <v>79</v>
      </c>
      <c r="V189" s="7">
        <v>44927</v>
      </c>
      <c r="W189" s="7">
        <v>44985</v>
      </c>
      <c r="X189" s="7">
        <v>45012</v>
      </c>
      <c r="Y189">
        <v>2000</v>
      </c>
      <c r="Z189" t="s">
        <v>1272</v>
      </c>
      <c r="AA189">
        <v>2000</v>
      </c>
      <c r="AB189" t="s">
        <v>1272</v>
      </c>
      <c r="AC189" t="s">
        <v>83</v>
      </c>
    </row>
    <row r="190" spans="1:29" x14ac:dyDescent="0.25">
      <c r="A190" t="s">
        <v>1637</v>
      </c>
      <c r="B190">
        <v>2</v>
      </c>
      <c r="C190">
        <v>201</v>
      </c>
      <c r="D190">
        <v>2500</v>
      </c>
      <c r="E190">
        <v>0</v>
      </c>
      <c r="F190">
        <v>0</v>
      </c>
      <c r="G190">
        <v>0</v>
      </c>
      <c r="H190">
        <v>2500</v>
      </c>
      <c r="I190">
        <v>0</v>
      </c>
      <c r="J190" t="s">
        <v>1638</v>
      </c>
      <c r="K190" t="s">
        <v>98</v>
      </c>
      <c r="L190">
        <v>7</v>
      </c>
      <c r="M190" t="s">
        <v>78</v>
      </c>
      <c r="N190" t="s">
        <v>1270</v>
      </c>
      <c r="O190" t="s">
        <v>1270</v>
      </c>
      <c r="P190">
        <v>500</v>
      </c>
      <c r="Q190">
        <v>0</v>
      </c>
      <c r="R190">
        <v>0</v>
      </c>
      <c r="S190">
        <v>500</v>
      </c>
      <c r="T190">
        <v>0</v>
      </c>
      <c r="U190" t="s">
        <v>79</v>
      </c>
      <c r="V190" s="7">
        <v>44927</v>
      </c>
      <c r="W190" s="7">
        <v>44985</v>
      </c>
      <c r="X190" s="7">
        <v>45012</v>
      </c>
      <c r="Y190">
        <v>2500</v>
      </c>
      <c r="Z190" t="s">
        <v>1272</v>
      </c>
      <c r="AA190">
        <v>2500</v>
      </c>
      <c r="AB190" t="s">
        <v>1272</v>
      </c>
      <c r="AC190" t="s">
        <v>83</v>
      </c>
    </row>
    <row r="191" spans="1:29" x14ac:dyDescent="0.25">
      <c r="A191" t="s">
        <v>1639</v>
      </c>
      <c r="B191">
        <v>2</v>
      </c>
      <c r="C191">
        <v>201</v>
      </c>
      <c r="D191">
        <v>282.35000000000002</v>
      </c>
      <c r="E191">
        <v>0</v>
      </c>
      <c r="F191">
        <v>598.20000000000005</v>
      </c>
      <c r="G191">
        <v>521.63</v>
      </c>
      <c r="H191">
        <v>358.92</v>
      </c>
      <c r="I191">
        <v>0</v>
      </c>
      <c r="J191" t="s">
        <v>1640</v>
      </c>
      <c r="K191" t="s">
        <v>78</v>
      </c>
      <c r="L191">
        <v>4</v>
      </c>
      <c r="M191" t="s">
        <v>1269</v>
      </c>
      <c r="N191" t="s">
        <v>1270</v>
      </c>
      <c r="O191" t="s">
        <v>1270</v>
      </c>
      <c r="P191">
        <v>0</v>
      </c>
      <c r="Q191">
        <v>0</v>
      </c>
      <c r="R191">
        <v>0</v>
      </c>
      <c r="S191">
        <v>500</v>
      </c>
      <c r="T191">
        <v>0</v>
      </c>
      <c r="U191" t="s">
        <v>79</v>
      </c>
      <c r="V191" s="7">
        <v>44927</v>
      </c>
      <c r="W191" s="7">
        <v>44985</v>
      </c>
      <c r="X191" s="7">
        <v>45012</v>
      </c>
      <c r="Y191">
        <v>282.35000000000002</v>
      </c>
      <c r="Z191" t="s">
        <v>1272</v>
      </c>
      <c r="AA191">
        <v>358.92</v>
      </c>
      <c r="AB191" t="s">
        <v>1272</v>
      </c>
      <c r="AC191" t="s">
        <v>83</v>
      </c>
    </row>
    <row r="192" spans="1:29" x14ac:dyDescent="0.25">
      <c r="A192" t="s">
        <v>1641</v>
      </c>
      <c r="B192">
        <v>2</v>
      </c>
      <c r="C192">
        <v>201</v>
      </c>
      <c r="D192">
        <v>282.35000000000002</v>
      </c>
      <c r="E192">
        <v>0</v>
      </c>
      <c r="F192">
        <v>598.20000000000005</v>
      </c>
      <c r="G192">
        <v>521.63</v>
      </c>
      <c r="H192">
        <v>358.92</v>
      </c>
      <c r="I192">
        <v>0</v>
      </c>
      <c r="J192" t="s">
        <v>1642</v>
      </c>
      <c r="K192" t="s">
        <v>78</v>
      </c>
      <c r="L192">
        <v>5</v>
      </c>
      <c r="M192" t="s">
        <v>1269</v>
      </c>
      <c r="N192" t="s">
        <v>1270</v>
      </c>
      <c r="O192" t="s">
        <v>1270</v>
      </c>
      <c r="P192">
        <v>0</v>
      </c>
      <c r="Q192">
        <v>0</v>
      </c>
      <c r="R192">
        <v>0</v>
      </c>
      <c r="S192">
        <v>500</v>
      </c>
      <c r="T192">
        <v>0</v>
      </c>
      <c r="U192" t="s">
        <v>79</v>
      </c>
      <c r="V192" s="7">
        <v>44927</v>
      </c>
      <c r="W192" s="7">
        <v>44985</v>
      </c>
      <c r="X192" s="7">
        <v>45012</v>
      </c>
      <c r="Y192">
        <v>282.35000000000002</v>
      </c>
      <c r="Z192" t="s">
        <v>1272</v>
      </c>
      <c r="AA192">
        <v>358.92</v>
      </c>
      <c r="AB192" t="s">
        <v>1272</v>
      </c>
      <c r="AC192" t="s">
        <v>83</v>
      </c>
    </row>
    <row r="193" spans="1:29" x14ac:dyDescent="0.25">
      <c r="A193" t="s">
        <v>1643</v>
      </c>
      <c r="B193">
        <v>2</v>
      </c>
      <c r="C193">
        <v>201</v>
      </c>
      <c r="D193">
        <v>282.35000000000002</v>
      </c>
      <c r="E193">
        <v>0</v>
      </c>
      <c r="F193">
        <v>598.20000000000005</v>
      </c>
      <c r="G193">
        <v>521.63</v>
      </c>
      <c r="H193">
        <v>358.92</v>
      </c>
      <c r="I193">
        <v>0</v>
      </c>
      <c r="J193" t="s">
        <v>1644</v>
      </c>
      <c r="K193" t="s">
        <v>98</v>
      </c>
      <c r="L193">
        <v>7</v>
      </c>
      <c r="M193" t="s">
        <v>78</v>
      </c>
      <c r="N193" t="s">
        <v>1270</v>
      </c>
      <c r="O193" t="s">
        <v>1271</v>
      </c>
      <c r="P193">
        <v>8001</v>
      </c>
      <c r="Q193">
        <v>0</v>
      </c>
      <c r="R193">
        <v>0</v>
      </c>
      <c r="S193">
        <v>500</v>
      </c>
      <c r="T193">
        <v>0</v>
      </c>
      <c r="U193" t="s">
        <v>79</v>
      </c>
      <c r="V193" s="7">
        <v>44927</v>
      </c>
      <c r="W193" s="7">
        <v>44985</v>
      </c>
      <c r="X193" s="7">
        <v>45012</v>
      </c>
      <c r="Y193">
        <v>282.35000000000002</v>
      </c>
      <c r="Z193" t="s">
        <v>1272</v>
      </c>
      <c r="AA193">
        <v>358.92</v>
      </c>
      <c r="AB193" t="s">
        <v>1272</v>
      </c>
      <c r="AC193" t="s">
        <v>83</v>
      </c>
    </row>
    <row r="194" spans="1:29" x14ac:dyDescent="0.25">
      <c r="A194" t="s">
        <v>1645</v>
      </c>
      <c r="B194">
        <v>2</v>
      </c>
      <c r="C194">
        <v>201</v>
      </c>
      <c r="D194">
        <v>9368.31</v>
      </c>
      <c r="E194">
        <v>0</v>
      </c>
      <c r="F194">
        <v>0</v>
      </c>
      <c r="G194">
        <v>241.38</v>
      </c>
      <c r="H194">
        <v>9126.93</v>
      </c>
      <c r="I194">
        <v>0</v>
      </c>
      <c r="J194" t="s">
        <v>1646</v>
      </c>
      <c r="K194" t="s">
        <v>78</v>
      </c>
      <c r="L194">
        <v>4</v>
      </c>
      <c r="M194" t="s">
        <v>1269</v>
      </c>
      <c r="N194" t="s">
        <v>1270</v>
      </c>
      <c r="O194" t="s">
        <v>1270</v>
      </c>
      <c r="P194">
        <v>0</v>
      </c>
      <c r="Q194">
        <v>0</v>
      </c>
      <c r="R194">
        <v>0</v>
      </c>
      <c r="S194">
        <v>500</v>
      </c>
      <c r="T194">
        <v>0</v>
      </c>
      <c r="U194" t="s">
        <v>79</v>
      </c>
      <c r="V194" s="7">
        <v>44927</v>
      </c>
      <c r="W194" s="7">
        <v>44985</v>
      </c>
      <c r="X194" s="7">
        <v>45012</v>
      </c>
      <c r="Y194">
        <v>9368.31</v>
      </c>
      <c r="Z194" t="s">
        <v>1272</v>
      </c>
      <c r="AA194">
        <v>9126.93</v>
      </c>
      <c r="AB194" t="s">
        <v>1272</v>
      </c>
      <c r="AC194" t="s">
        <v>83</v>
      </c>
    </row>
    <row r="195" spans="1:29" x14ac:dyDescent="0.25">
      <c r="A195" t="s">
        <v>1647</v>
      </c>
      <c r="B195">
        <v>2</v>
      </c>
      <c r="C195">
        <v>201</v>
      </c>
      <c r="D195">
        <v>9368.31</v>
      </c>
      <c r="E195">
        <v>0</v>
      </c>
      <c r="F195">
        <v>0</v>
      </c>
      <c r="G195">
        <v>241.38</v>
      </c>
      <c r="H195">
        <v>9126.93</v>
      </c>
      <c r="I195">
        <v>0</v>
      </c>
      <c r="J195" t="s">
        <v>1648</v>
      </c>
      <c r="K195" t="s">
        <v>78</v>
      </c>
      <c r="L195">
        <v>5</v>
      </c>
      <c r="M195" t="s">
        <v>1269</v>
      </c>
      <c r="N195" t="s">
        <v>1270</v>
      </c>
      <c r="O195" t="s">
        <v>1270</v>
      </c>
      <c r="P195">
        <v>0</v>
      </c>
      <c r="Q195">
        <v>0</v>
      </c>
      <c r="R195">
        <v>0</v>
      </c>
      <c r="S195">
        <v>500</v>
      </c>
      <c r="T195">
        <v>0</v>
      </c>
      <c r="U195" t="s">
        <v>79</v>
      </c>
      <c r="V195" s="7">
        <v>44927</v>
      </c>
      <c r="W195" s="7">
        <v>44985</v>
      </c>
      <c r="X195" s="7">
        <v>45012</v>
      </c>
      <c r="Y195">
        <v>9368.31</v>
      </c>
      <c r="Z195" t="s">
        <v>1272</v>
      </c>
      <c r="AA195">
        <v>9126.93</v>
      </c>
      <c r="AB195" t="s">
        <v>1272</v>
      </c>
      <c r="AC195" t="s">
        <v>83</v>
      </c>
    </row>
    <row r="196" spans="1:29" x14ac:dyDescent="0.25">
      <c r="A196" t="s">
        <v>1649</v>
      </c>
      <c r="B196">
        <v>2</v>
      </c>
      <c r="C196">
        <v>201</v>
      </c>
      <c r="D196">
        <v>9368.31</v>
      </c>
      <c r="E196">
        <v>0</v>
      </c>
      <c r="F196">
        <v>0</v>
      </c>
      <c r="G196">
        <v>241.38</v>
      </c>
      <c r="H196">
        <v>9126.93</v>
      </c>
      <c r="I196">
        <v>0</v>
      </c>
      <c r="J196" t="s">
        <v>1650</v>
      </c>
      <c r="K196" t="s">
        <v>78</v>
      </c>
      <c r="L196">
        <v>6</v>
      </c>
      <c r="M196" t="s">
        <v>1269</v>
      </c>
      <c r="N196" t="s">
        <v>1270</v>
      </c>
      <c r="O196" t="s">
        <v>1270</v>
      </c>
      <c r="P196">
        <v>0</v>
      </c>
      <c r="Q196">
        <v>0</v>
      </c>
      <c r="R196">
        <v>0</v>
      </c>
      <c r="S196">
        <v>500</v>
      </c>
      <c r="T196">
        <v>0</v>
      </c>
      <c r="U196" t="s">
        <v>79</v>
      </c>
      <c r="V196" s="7">
        <v>44927</v>
      </c>
      <c r="W196" s="7">
        <v>44985</v>
      </c>
      <c r="X196" s="7">
        <v>45012</v>
      </c>
      <c r="Y196">
        <v>9368.31</v>
      </c>
      <c r="Z196" t="s">
        <v>1272</v>
      </c>
      <c r="AA196">
        <v>9126.93</v>
      </c>
      <c r="AB196" t="s">
        <v>1272</v>
      </c>
      <c r="AC196" t="s">
        <v>83</v>
      </c>
    </row>
    <row r="197" spans="1:29" x14ac:dyDescent="0.25">
      <c r="A197" t="s">
        <v>1651</v>
      </c>
      <c r="B197">
        <v>2</v>
      </c>
      <c r="C197">
        <v>201</v>
      </c>
      <c r="D197">
        <v>1200</v>
      </c>
      <c r="E197">
        <v>0</v>
      </c>
      <c r="F197">
        <v>0</v>
      </c>
      <c r="G197">
        <v>0</v>
      </c>
      <c r="H197">
        <v>1200</v>
      </c>
      <c r="I197">
        <v>0</v>
      </c>
      <c r="J197" t="s">
        <v>1652</v>
      </c>
      <c r="K197" t="s">
        <v>78</v>
      </c>
      <c r="L197">
        <v>7</v>
      </c>
      <c r="M197" t="s">
        <v>1269</v>
      </c>
      <c r="N197" t="s">
        <v>1270</v>
      </c>
      <c r="O197" t="s">
        <v>1270</v>
      </c>
      <c r="P197">
        <v>0</v>
      </c>
      <c r="Q197">
        <v>0</v>
      </c>
      <c r="R197">
        <v>0</v>
      </c>
      <c r="S197">
        <v>500</v>
      </c>
      <c r="T197">
        <v>0</v>
      </c>
      <c r="U197" t="s">
        <v>79</v>
      </c>
      <c r="V197" s="7">
        <v>44927</v>
      </c>
      <c r="W197" s="7">
        <v>44985</v>
      </c>
      <c r="X197" s="7">
        <v>45012</v>
      </c>
      <c r="Y197">
        <v>1200</v>
      </c>
      <c r="Z197" t="s">
        <v>1272</v>
      </c>
      <c r="AA197">
        <v>1200</v>
      </c>
      <c r="AB197" t="s">
        <v>1272</v>
      </c>
      <c r="AC197" t="s">
        <v>83</v>
      </c>
    </row>
    <row r="198" spans="1:29" x14ac:dyDescent="0.25">
      <c r="A198" t="s">
        <v>1653</v>
      </c>
      <c r="B198">
        <v>2</v>
      </c>
      <c r="C198">
        <v>201</v>
      </c>
      <c r="D198">
        <v>1200</v>
      </c>
      <c r="E198">
        <v>0</v>
      </c>
      <c r="F198">
        <v>0</v>
      </c>
      <c r="G198">
        <v>0</v>
      </c>
      <c r="H198">
        <v>1200</v>
      </c>
      <c r="I198">
        <v>0</v>
      </c>
      <c r="J198" t="s">
        <v>1654</v>
      </c>
      <c r="K198" t="s">
        <v>98</v>
      </c>
      <c r="L198">
        <v>8</v>
      </c>
      <c r="M198" t="s">
        <v>78</v>
      </c>
      <c r="N198" t="s">
        <v>1270</v>
      </c>
      <c r="O198" t="s">
        <v>1270</v>
      </c>
      <c r="P198">
        <v>500</v>
      </c>
      <c r="Q198">
        <v>0</v>
      </c>
      <c r="R198">
        <v>0</v>
      </c>
      <c r="S198">
        <v>500</v>
      </c>
      <c r="T198">
        <v>0</v>
      </c>
      <c r="U198" t="s">
        <v>79</v>
      </c>
      <c r="V198" s="7">
        <v>44927</v>
      </c>
      <c r="W198" s="7">
        <v>44985</v>
      </c>
      <c r="X198" s="7">
        <v>45012</v>
      </c>
      <c r="Y198">
        <v>1200</v>
      </c>
      <c r="Z198" t="s">
        <v>1272</v>
      </c>
      <c r="AA198">
        <v>1200</v>
      </c>
      <c r="AB198" t="s">
        <v>1272</v>
      </c>
      <c r="AC198" t="s">
        <v>83</v>
      </c>
    </row>
    <row r="199" spans="1:29" x14ac:dyDescent="0.25">
      <c r="A199" t="s">
        <v>1655</v>
      </c>
      <c r="B199">
        <v>2</v>
      </c>
      <c r="C199">
        <v>201</v>
      </c>
      <c r="D199">
        <v>8168.31</v>
      </c>
      <c r="E199">
        <v>0</v>
      </c>
      <c r="F199">
        <v>0</v>
      </c>
      <c r="G199">
        <v>241.38</v>
      </c>
      <c r="H199">
        <v>7926.93</v>
      </c>
      <c r="I199">
        <v>0</v>
      </c>
      <c r="J199" t="s">
        <v>1656</v>
      </c>
      <c r="K199" t="s">
        <v>78</v>
      </c>
      <c r="L199">
        <v>7</v>
      </c>
      <c r="M199" t="s">
        <v>1269</v>
      </c>
      <c r="N199" t="s">
        <v>1270</v>
      </c>
      <c r="O199" t="s">
        <v>1270</v>
      </c>
      <c r="P199">
        <v>0</v>
      </c>
      <c r="Q199">
        <v>0</v>
      </c>
      <c r="R199">
        <v>0</v>
      </c>
      <c r="S199">
        <v>500</v>
      </c>
      <c r="T199">
        <v>0</v>
      </c>
      <c r="U199" t="s">
        <v>79</v>
      </c>
      <c r="V199" s="7">
        <v>44927</v>
      </c>
      <c r="W199" s="7">
        <v>44985</v>
      </c>
      <c r="X199" s="7">
        <v>45012</v>
      </c>
      <c r="Y199">
        <v>8168.31</v>
      </c>
      <c r="Z199" t="s">
        <v>1272</v>
      </c>
      <c r="AA199">
        <v>7926.93</v>
      </c>
      <c r="AB199" t="s">
        <v>1272</v>
      </c>
      <c r="AC199" t="s">
        <v>83</v>
      </c>
    </row>
    <row r="200" spans="1:29" x14ac:dyDescent="0.25">
      <c r="A200" t="s">
        <v>1657</v>
      </c>
      <c r="B200">
        <v>2</v>
      </c>
      <c r="C200">
        <v>201</v>
      </c>
      <c r="D200">
        <v>104.13</v>
      </c>
      <c r="E200">
        <v>0</v>
      </c>
      <c r="F200">
        <v>0</v>
      </c>
      <c r="G200">
        <v>0</v>
      </c>
      <c r="H200">
        <v>104.13</v>
      </c>
      <c r="I200">
        <v>0</v>
      </c>
      <c r="J200" t="s">
        <v>1658</v>
      </c>
      <c r="K200" t="s">
        <v>98</v>
      </c>
      <c r="L200">
        <v>8</v>
      </c>
      <c r="M200" t="s">
        <v>78</v>
      </c>
      <c r="N200" t="s">
        <v>1270</v>
      </c>
      <c r="O200" t="s">
        <v>1270</v>
      </c>
      <c r="P200">
        <v>500</v>
      </c>
      <c r="Q200">
        <v>0</v>
      </c>
      <c r="R200">
        <v>0</v>
      </c>
      <c r="S200">
        <v>500</v>
      </c>
      <c r="T200">
        <v>0</v>
      </c>
      <c r="U200" t="s">
        <v>79</v>
      </c>
      <c r="V200" s="7">
        <v>44927</v>
      </c>
      <c r="W200" s="7">
        <v>44985</v>
      </c>
      <c r="X200" s="7">
        <v>45012</v>
      </c>
      <c r="Y200">
        <v>104.13</v>
      </c>
      <c r="Z200" t="s">
        <v>1272</v>
      </c>
      <c r="AA200">
        <v>104.13</v>
      </c>
      <c r="AB200" t="s">
        <v>1272</v>
      </c>
      <c r="AC200" t="s">
        <v>83</v>
      </c>
    </row>
    <row r="201" spans="1:29" x14ac:dyDescent="0.25">
      <c r="A201" t="s">
        <v>1659</v>
      </c>
      <c r="B201">
        <v>2</v>
      </c>
      <c r="C201">
        <v>201</v>
      </c>
      <c r="D201">
        <v>2465.4</v>
      </c>
      <c r="E201">
        <v>0</v>
      </c>
      <c r="F201">
        <v>0</v>
      </c>
      <c r="G201">
        <v>0</v>
      </c>
      <c r="H201">
        <v>2465.4</v>
      </c>
      <c r="I201">
        <v>0</v>
      </c>
      <c r="J201" t="s">
        <v>1660</v>
      </c>
      <c r="K201" t="s">
        <v>98</v>
      </c>
      <c r="L201">
        <v>8</v>
      </c>
      <c r="M201" t="s">
        <v>78</v>
      </c>
      <c r="N201" t="s">
        <v>1270</v>
      </c>
      <c r="O201" t="s">
        <v>1270</v>
      </c>
      <c r="P201">
        <v>500</v>
      </c>
      <c r="Q201">
        <v>0</v>
      </c>
      <c r="R201">
        <v>0</v>
      </c>
      <c r="S201">
        <v>500</v>
      </c>
      <c r="T201">
        <v>0</v>
      </c>
      <c r="U201" t="s">
        <v>79</v>
      </c>
      <c r="V201" s="7">
        <v>44927</v>
      </c>
      <c r="W201" s="7">
        <v>44985</v>
      </c>
      <c r="X201" s="7">
        <v>45012</v>
      </c>
      <c r="Y201">
        <v>2465.4</v>
      </c>
      <c r="Z201" t="s">
        <v>1272</v>
      </c>
      <c r="AA201">
        <v>2465.4</v>
      </c>
      <c r="AB201" t="s">
        <v>1272</v>
      </c>
      <c r="AC201" t="s">
        <v>83</v>
      </c>
    </row>
    <row r="202" spans="1:29" x14ac:dyDescent="0.25">
      <c r="A202" t="s">
        <v>1661</v>
      </c>
      <c r="B202">
        <v>2</v>
      </c>
      <c r="C202">
        <v>201</v>
      </c>
      <c r="D202">
        <v>5598.78</v>
      </c>
      <c r="E202">
        <v>0</v>
      </c>
      <c r="F202">
        <v>0</v>
      </c>
      <c r="G202">
        <v>241.38</v>
      </c>
      <c r="H202">
        <v>5357.4</v>
      </c>
      <c r="I202">
        <v>0</v>
      </c>
      <c r="J202" t="s">
        <v>1662</v>
      </c>
      <c r="K202" t="s">
        <v>98</v>
      </c>
      <c r="L202">
        <v>8</v>
      </c>
      <c r="M202" t="s">
        <v>78</v>
      </c>
      <c r="N202" t="s">
        <v>1270</v>
      </c>
      <c r="O202" t="s">
        <v>1270</v>
      </c>
      <c r="P202">
        <v>500</v>
      </c>
      <c r="Q202">
        <v>0</v>
      </c>
      <c r="R202">
        <v>0</v>
      </c>
      <c r="S202">
        <v>500</v>
      </c>
      <c r="T202">
        <v>0</v>
      </c>
      <c r="U202" t="s">
        <v>79</v>
      </c>
      <c r="V202" s="7">
        <v>44927</v>
      </c>
      <c r="W202" s="7">
        <v>44985</v>
      </c>
      <c r="X202" s="7">
        <v>45012</v>
      </c>
      <c r="Y202">
        <v>5598.78</v>
      </c>
      <c r="Z202" t="s">
        <v>1272</v>
      </c>
      <c r="AA202">
        <v>5357.4</v>
      </c>
      <c r="AB202" t="s">
        <v>1272</v>
      </c>
      <c r="AC202" t="s">
        <v>83</v>
      </c>
    </row>
    <row r="203" spans="1:29" x14ac:dyDescent="0.25">
      <c r="A203" t="s">
        <v>1663</v>
      </c>
      <c r="B203">
        <v>2</v>
      </c>
      <c r="C203">
        <v>201</v>
      </c>
      <c r="D203">
        <v>0</v>
      </c>
      <c r="E203">
        <v>0</v>
      </c>
      <c r="F203">
        <v>1199752.4099999999</v>
      </c>
      <c r="G203">
        <v>811878.13</v>
      </c>
      <c r="H203">
        <v>387874.28</v>
      </c>
      <c r="I203">
        <v>0</v>
      </c>
      <c r="J203" t="s">
        <v>1664</v>
      </c>
      <c r="K203" t="s">
        <v>78</v>
      </c>
      <c r="L203">
        <v>4</v>
      </c>
      <c r="M203" t="s">
        <v>1269</v>
      </c>
      <c r="N203" t="s">
        <v>1270</v>
      </c>
      <c r="O203" t="s">
        <v>1270</v>
      </c>
      <c r="P203">
        <v>0</v>
      </c>
      <c r="Q203">
        <v>0</v>
      </c>
      <c r="R203">
        <v>0</v>
      </c>
      <c r="S203">
        <v>500</v>
      </c>
      <c r="T203">
        <v>0</v>
      </c>
      <c r="U203" t="s">
        <v>79</v>
      </c>
      <c r="V203" s="7">
        <v>44927</v>
      </c>
      <c r="W203" s="7">
        <v>44985</v>
      </c>
      <c r="X203" s="7">
        <v>45012</v>
      </c>
      <c r="Y203">
        <v>0</v>
      </c>
      <c r="AA203">
        <v>387874.28</v>
      </c>
      <c r="AB203" t="s">
        <v>1272</v>
      </c>
      <c r="AC203" t="s">
        <v>83</v>
      </c>
    </row>
    <row r="204" spans="1:29" x14ac:dyDescent="0.25">
      <c r="A204" t="s">
        <v>1665</v>
      </c>
      <c r="B204">
        <v>2</v>
      </c>
      <c r="C204">
        <v>201</v>
      </c>
      <c r="D204">
        <v>0</v>
      </c>
      <c r="E204">
        <v>0</v>
      </c>
      <c r="F204">
        <v>1199752.4099999999</v>
      </c>
      <c r="G204">
        <v>811878.13</v>
      </c>
      <c r="H204">
        <v>387874.28</v>
      </c>
      <c r="I204">
        <v>0</v>
      </c>
      <c r="J204" t="s">
        <v>1666</v>
      </c>
      <c r="K204" t="s">
        <v>78</v>
      </c>
      <c r="L204">
        <v>5</v>
      </c>
      <c r="M204" t="s">
        <v>1269</v>
      </c>
      <c r="N204" t="s">
        <v>1270</v>
      </c>
      <c r="O204" t="s">
        <v>1270</v>
      </c>
      <c r="P204">
        <v>0</v>
      </c>
      <c r="Q204">
        <v>0</v>
      </c>
      <c r="R204">
        <v>0</v>
      </c>
      <c r="S204">
        <v>500</v>
      </c>
      <c r="T204">
        <v>0</v>
      </c>
      <c r="U204" t="s">
        <v>79</v>
      </c>
      <c r="V204" s="7">
        <v>44927</v>
      </c>
      <c r="W204" s="7">
        <v>44985</v>
      </c>
      <c r="X204" s="7">
        <v>45012</v>
      </c>
      <c r="Y204">
        <v>0</v>
      </c>
      <c r="AA204">
        <v>387874.28</v>
      </c>
      <c r="AB204" t="s">
        <v>1272</v>
      </c>
      <c r="AC204" t="s">
        <v>83</v>
      </c>
    </row>
    <row r="205" spans="1:29" x14ac:dyDescent="0.25">
      <c r="A205" t="s">
        <v>1667</v>
      </c>
      <c r="B205">
        <v>2</v>
      </c>
      <c r="C205">
        <v>201</v>
      </c>
      <c r="D205">
        <v>0</v>
      </c>
      <c r="E205">
        <v>0</v>
      </c>
      <c r="F205">
        <v>1199752.4099999999</v>
      </c>
      <c r="G205">
        <v>811878.13</v>
      </c>
      <c r="H205">
        <v>387874.28</v>
      </c>
      <c r="I205">
        <v>0</v>
      </c>
      <c r="J205" t="s">
        <v>1668</v>
      </c>
      <c r="K205" t="s">
        <v>78</v>
      </c>
      <c r="L205">
        <v>6</v>
      </c>
      <c r="M205" t="s">
        <v>1269</v>
      </c>
      <c r="N205" t="s">
        <v>1270</v>
      </c>
      <c r="O205" t="s">
        <v>1270</v>
      </c>
      <c r="P205">
        <v>0</v>
      </c>
      <c r="Q205">
        <v>0</v>
      </c>
      <c r="R205">
        <v>0</v>
      </c>
      <c r="S205">
        <v>500</v>
      </c>
      <c r="T205">
        <v>0</v>
      </c>
      <c r="U205" t="s">
        <v>79</v>
      </c>
      <c r="V205" s="7">
        <v>44927</v>
      </c>
      <c r="W205" s="7">
        <v>44985</v>
      </c>
      <c r="X205" s="7">
        <v>45012</v>
      </c>
      <c r="Y205">
        <v>0</v>
      </c>
      <c r="AA205">
        <v>387874.28</v>
      </c>
      <c r="AB205" t="s">
        <v>1272</v>
      </c>
      <c r="AC205" t="s">
        <v>83</v>
      </c>
    </row>
    <row r="206" spans="1:29" x14ac:dyDescent="0.25">
      <c r="A206" t="s">
        <v>1669</v>
      </c>
      <c r="B206">
        <v>12</v>
      </c>
      <c r="C206">
        <v>1201</v>
      </c>
      <c r="D206">
        <v>0</v>
      </c>
      <c r="E206">
        <v>0</v>
      </c>
      <c r="F206">
        <v>420921.46</v>
      </c>
      <c r="G206">
        <v>305995.68</v>
      </c>
      <c r="H206">
        <v>114925.78</v>
      </c>
      <c r="I206">
        <v>0</v>
      </c>
      <c r="J206" t="s">
        <v>1670</v>
      </c>
      <c r="K206" t="s">
        <v>98</v>
      </c>
      <c r="L206">
        <v>8</v>
      </c>
      <c r="M206" t="s">
        <v>78</v>
      </c>
      <c r="N206" t="s">
        <v>1270</v>
      </c>
      <c r="O206" t="s">
        <v>1270</v>
      </c>
      <c r="P206">
        <v>500</v>
      </c>
      <c r="Q206">
        <v>0</v>
      </c>
      <c r="R206">
        <v>0</v>
      </c>
      <c r="S206">
        <v>500</v>
      </c>
      <c r="T206">
        <v>0</v>
      </c>
      <c r="U206" t="s">
        <v>79</v>
      </c>
      <c r="V206" s="7">
        <v>44927</v>
      </c>
      <c r="W206" s="7">
        <v>44985</v>
      </c>
      <c r="X206" s="7">
        <v>45012</v>
      </c>
      <c r="Y206">
        <v>0</v>
      </c>
      <c r="AA206">
        <v>114925.78</v>
      </c>
      <c r="AB206" t="s">
        <v>1272</v>
      </c>
      <c r="AC206" t="s">
        <v>283</v>
      </c>
    </row>
    <row r="207" spans="1:29" x14ac:dyDescent="0.25">
      <c r="A207" t="s">
        <v>1671</v>
      </c>
      <c r="B207">
        <v>2</v>
      </c>
      <c r="C207">
        <v>201</v>
      </c>
      <c r="D207">
        <v>0</v>
      </c>
      <c r="E207">
        <v>0</v>
      </c>
      <c r="F207">
        <v>495</v>
      </c>
      <c r="G207">
        <v>495</v>
      </c>
      <c r="H207">
        <v>0</v>
      </c>
      <c r="I207">
        <v>0</v>
      </c>
      <c r="J207" t="s">
        <v>1672</v>
      </c>
      <c r="K207" t="s">
        <v>98</v>
      </c>
      <c r="L207">
        <v>8</v>
      </c>
      <c r="M207" t="s">
        <v>78</v>
      </c>
      <c r="N207" t="s">
        <v>1270</v>
      </c>
      <c r="O207" t="s">
        <v>1270</v>
      </c>
      <c r="P207">
        <v>500</v>
      </c>
      <c r="Q207">
        <v>0</v>
      </c>
      <c r="R207">
        <v>0</v>
      </c>
      <c r="S207">
        <v>500</v>
      </c>
      <c r="T207">
        <v>0</v>
      </c>
      <c r="U207" t="s">
        <v>79</v>
      </c>
      <c r="V207" s="7">
        <v>44927</v>
      </c>
      <c r="W207" s="7">
        <v>44985</v>
      </c>
      <c r="X207" s="7">
        <v>45012</v>
      </c>
      <c r="Y207">
        <v>0</v>
      </c>
      <c r="AA207">
        <v>0</v>
      </c>
      <c r="AC207" t="s">
        <v>83</v>
      </c>
    </row>
    <row r="208" spans="1:29" x14ac:dyDescent="0.25">
      <c r="A208" t="s">
        <v>1671</v>
      </c>
      <c r="B208">
        <v>12</v>
      </c>
      <c r="C208">
        <v>1201</v>
      </c>
      <c r="D208">
        <v>0</v>
      </c>
      <c r="E208">
        <v>0</v>
      </c>
      <c r="F208">
        <v>356480.99</v>
      </c>
      <c r="G208">
        <v>184092.37</v>
      </c>
      <c r="H208">
        <v>172388.62</v>
      </c>
      <c r="I208">
        <v>0</v>
      </c>
      <c r="J208" t="s">
        <v>1672</v>
      </c>
      <c r="K208" t="s">
        <v>98</v>
      </c>
      <c r="L208">
        <v>8</v>
      </c>
      <c r="M208" t="s">
        <v>78</v>
      </c>
      <c r="N208" t="s">
        <v>1270</v>
      </c>
      <c r="O208" t="s">
        <v>1270</v>
      </c>
      <c r="P208">
        <v>500</v>
      </c>
      <c r="Q208">
        <v>0</v>
      </c>
      <c r="R208">
        <v>0</v>
      </c>
      <c r="S208">
        <v>500</v>
      </c>
      <c r="T208">
        <v>0</v>
      </c>
      <c r="U208" t="s">
        <v>79</v>
      </c>
      <c r="V208" s="7">
        <v>44927</v>
      </c>
      <c r="W208" s="7">
        <v>44985</v>
      </c>
      <c r="X208" s="7">
        <v>45012</v>
      </c>
      <c r="Y208">
        <v>0</v>
      </c>
      <c r="AA208">
        <v>172388.62</v>
      </c>
      <c r="AB208" t="s">
        <v>1272</v>
      </c>
      <c r="AC208" t="s">
        <v>283</v>
      </c>
    </row>
    <row r="209" spans="1:29" x14ac:dyDescent="0.25">
      <c r="A209" t="s">
        <v>1673</v>
      </c>
      <c r="B209">
        <v>12</v>
      </c>
      <c r="C209">
        <v>1201</v>
      </c>
      <c r="D209">
        <v>0</v>
      </c>
      <c r="E209">
        <v>0</v>
      </c>
      <c r="F209">
        <v>421854.96</v>
      </c>
      <c r="G209">
        <v>321295.08</v>
      </c>
      <c r="H209">
        <v>100559.88</v>
      </c>
      <c r="I209">
        <v>0</v>
      </c>
      <c r="J209" t="s">
        <v>1674</v>
      </c>
      <c r="K209" t="s">
        <v>98</v>
      </c>
      <c r="L209">
        <v>7</v>
      </c>
      <c r="M209" t="s">
        <v>78</v>
      </c>
      <c r="N209" t="s">
        <v>1270</v>
      </c>
      <c r="O209" t="s">
        <v>1270</v>
      </c>
      <c r="P209">
        <v>500</v>
      </c>
      <c r="Q209">
        <v>0</v>
      </c>
      <c r="R209">
        <v>0</v>
      </c>
      <c r="S209">
        <v>500</v>
      </c>
      <c r="T209">
        <v>0</v>
      </c>
      <c r="U209" t="s">
        <v>79</v>
      </c>
      <c r="V209" s="7">
        <v>44927</v>
      </c>
      <c r="W209" s="7">
        <v>44985</v>
      </c>
      <c r="X209" s="7">
        <v>45012</v>
      </c>
      <c r="Y209">
        <v>0</v>
      </c>
      <c r="AA209">
        <v>100559.88</v>
      </c>
      <c r="AB209" t="s">
        <v>1272</v>
      </c>
      <c r="AC209" t="s">
        <v>283</v>
      </c>
    </row>
    <row r="210" spans="1:29" x14ac:dyDescent="0.25">
      <c r="A210" t="s">
        <v>1675</v>
      </c>
      <c r="B210">
        <v>2</v>
      </c>
      <c r="C210">
        <v>201</v>
      </c>
      <c r="D210">
        <v>122929.73</v>
      </c>
      <c r="E210">
        <v>0</v>
      </c>
      <c r="F210">
        <v>130004.02</v>
      </c>
      <c r="G210">
        <v>159231.01999999999</v>
      </c>
      <c r="H210">
        <v>93702.73</v>
      </c>
      <c r="I210">
        <v>0</v>
      </c>
      <c r="J210" t="s">
        <v>1676</v>
      </c>
      <c r="K210" t="s">
        <v>78</v>
      </c>
      <c r="L210">
        <v>4</v>
      </c>
      <c r="M210" t="s">
        <v>1269</v>
      </c>
      <c r="N210" t="s">
        <v>1270</v>
      </c>
      <c r="O210" t="s">
        <v>1270</v>
      </c>
      <c r="P210">
        <v>0</v>
      </c>
      <c r="Q210">
        <v>0</v>
      </c>
      <c r="R210">
        <v>0</v>
      </c>
      <c r="S210">
        <v>500</v>
      </c>
      <c r="T210">
        <v>0</v>
      </c>
      <c r="U210" t="s">
        <v>79</v>
      </c>
      <c r="V210" s="7">
        <v>44927</v>
      </c>
      <c r="W210" s="7">
        <v>44985</v>
      </c>
      <c r="X210" s="7">
        <v>45012</v>
      </c>
      <c r="Y210">
        <v>122929.73</v>
      </c>
      <c r="Z210" t="s">
        <v>1272</v>
      </c>
      <c r="AA210">
        <v>93702.73</v>
      </c>
      <c r="AB210" t="s">
        <v>1272</v>
      </c>
      <c r="AC210" t="s">
        <v>83</v>
      </c>
    </row>
    <row r="211" spans="1:29" x14ac:dyDescent="0.25">
      <c r="A211" t="s">
        <v>1677</v>
      </c>
      <c r="B211">
        <v>2</v>
      </c>
      <c r="C211">
        <v>201</v>
      </c>
      <c r="D211">
        <v>121727</v>
      </c>
      <c r="E211">
        <v>0</v>
      </c>
      <c r="F211">
        <v>130004.02</v>
      </c>
      <c r="G211">
        <v>159231.01999999999</v>
      </c>
      <c r="H211">
        <v>92500</v>
      </c>
      <c r="I211">
        <v>0</v>
      </c>
      <c r="J211" t="s">
        <v>1678</v>
      </c>
      <c r="K211" t="s">
        <v>78</v>
      </c>
      <c r="L211">
        <v>5</v>
      </c>
      <c r="M211" t="s">
        <v>1269</v>
      </c>
      <c r="N211" t="s">
        <v>1270</v>
      </c>
      <c r="O211" t="s">
        <v>1270</v>
      </c>
      <c r="P211">
        <v>0</v>
      </c>
      <c r="Q211">
        <v>0</v>
      </c>
      <c r="R211">
        <v>0</v>
      </c>
      <c r="S211">
        <v>500</v>
      </c>
      <c r="T211">
        <v>0</v>
      </c>
      <c r="U211" t="s">
        <v>79</v>
      </c>
      <c r="V211" s="7">
        <v>44927</v>
      </c>
      <c r="W211" s="7">
        <v>44985</v>
      </c>
      <c r="X211" s="7">
        <v>45012</v>
      </c>
      <c r="Y211">
        <v>121727</v>
      </c>
      <c r="Z211" t="s">
        <v>1272</v>
      </c>
      <c r="AA211">
        <v>92500</v>
      </c>
      <c r="AB211" t="s">
        <v>1272</v>
      </c>
      <c r="AC211" t="s">
        <v>83</v>
      </c>
    </row>
    <row r="212" spans="1:29" x14ac:dyDescent="0.25">
      <c r="A212" t="s">
        <v>1679</v>
      </c>
      <c r="B212">
        <v>2</v>
      </c>
      <c r="C212">
        <v>201</v>
      </c>
      <c r="D212">
        <v>42592</v>
      </c>
      <c r="E212">
        <v>0</v>
      </c>
      <c r="F212">
        <v>129787</v>
      </c>
      <c r="G212">
        <v>79879</v>
      </c>
      <c r="H212">
        <v>92500</v>
      </c>
      <c r="I212">
        <v>0</v>
      </c>
      <c r="J212" t="s">
        <v>1680</v>
      </c>
      <c r="K212" t="s">
        <v>98</v>
      </c>
      <c r="L212">
        <v>6</v>
      </c>
      <c r="M212" t="s">
        <v>78</v>
      </c>
      <c r="N212" t="s">
        <v>1270</v>
      </c>
      <c r="O212" t="s">
        <v>1270</v>
      </c>
      <c r="P212">
        <v>500</v>
      </c>
      <c r="Q212">
        <v>0</v>
      </c>
      <c r="R212">
        <v>0</v>
      </c>
      <c r="S212">
        <v>500</v>
      </c>
      <c r="T212">
        <v>0</v>
      </c>
      <c r="U212" t="s">
        <v>79</v>
      </c>
      <c r="V212" s="7">
        <v>44927</v>
      </c>
      <c r="W212" s="7">
        <v>44985</v>
      </c>
      <c r="X212" s="7">
        <v>45012</v>
      </c>
      <c r="Y212">
        <v>42592</v>
      </c>
      <c r="Z212" t="s">
        <v>1272</v>
      </c>
      <c r="AA212">
        <v>92500</v>
      </c>
      <c r="AB212" t="s">
        <v>1272</v>
      </c>
      <c r="AC212" t="s">
        <v>83</v>
      </c>
    </row>
    <row r="213" spans="1:29" x14ac:dyDescent="0.25">
      <c r="A213" t="s">
        <v>1681</v>
      </c>
      <c r="B213">
        <v>2</v>
      </c>
      <c r="C213">
        <v>201</v>
      </c>
      <c r="D213">
        <v>0</v>
      </c>
      <c r="E213">
        <v>0</v>
      </c>
      <c r="F213">
        <v>217.02</v>
      </c>
      <c r="G213">
        <v>217.02</v>
      </c>
      <c r="H213">
        <v>0</v>
      </c>
      <c r="I213">
        <v>0</v>
      </c>
      <c r="J213" t="s">
        <v>1682</v>
      </c>
      <c r="K213" t="s">
        <v>98</v>
      </c>
      <c r="L213">
        <v>6</v>
      </c>
      <c r="M213" t="s">
        <v>78</v>
      </c>
      <c r="N213" t="s">
        <v>1270</v>
      </c>
      <c r="O213" t="s">
        <v>1270</v>
      </c>
      <c r="P213">
        <v>500</v>
      </c>
      <c r="Q213">
        <v>0</v>
      </c>
      <c r="R213">
        <v>0</v>
      </c>
      <c r="S213">
        <v>500</v>
      </c>
      <c r="T213">
        <v>0</v>
      </c>
      <c r="U213" t="s">
        <v>79</v>
      </c>
      <c r="V213" s="7">
        <v>44927</v>
      </c>
      <c r="W213" s="7">
        <v>44985</v>
      </c>
      <c r="X213" s="7">
        <v>45012</v>
      </c>
      <c r="Y213">
        <v>0</v>
      </c>
      <c r="AA213">
        <v>0</v>
      </c>
      <c r="AC213" t="s">
        <v>83</v>
      </c>
    </row>
    <row r="214" spans="1:29" x14ac:dyDescent="0.25">
      <c r="A214" t="s">
        <v>1683</v>
      </c>
      <c r="B214">
        <v>2</v>
      </c>
      <c r="C214">
        <v>201</v>
      </c>
      <c r="D214">
        <v>79135</v>
      </c>
      <c r="E214">
        <v>0</v>
      </c>
      <c r="F214">
        <v>0</v>
      </c>
      <c r="G214">
        <v>79135</v>
      </c>
      <c r="H214">
        <v>0</v>
      </c>
      <c r="I214">
        <v>0</v>
      </c>
      <c r="J214" t="s">
        <v>1684</v>
      </c>
      <c r="K214" t="s">
        <v>78</v>
      </c>
      <c r="L214">
        <v>6</v>
      </c>
      <c r="M214" t="s">
        <v>1269</v>
      </c>
      <c r="N214" t="s">
        <v>1270</v>
      </c>
      <c r="O214" t="s">
        <v>1270</v>
      </c>
      <c r="P214">
        <v>0</v>
      </c>
      <c r="Q214">
        <v>0</v>
      </c>
      <c r="R214">
        <v>0</v>
      </c>
      <c r="S214">
        <v>500</v>
      </c>
      <c r="T214">
        <v>0</v>
      </c>
      <c r="U214" t="s">
        <v>79</v>
      </c>
      <c r="V214" s="7">
        <v>44927</v>
      </c>
      <c r="W214" s="7">
        <v>44985</v>
      </c>
      <c r="X214" s="7">
        <v>45012</v>
      </c>
      <c r="Y214">
        <v>79135</v>
      </c>
      <c r="Z214" t="s">
        <v>1272</v>
      </c>
      <c r="AA214">
        <v>0</v>
      </c>
      <c r="AC214" t="s">
        <v>83</v>
      </c>
    </row>
    <row r="215" spans="1:29" x14ac:dyDescent="0.25">
      <c r="A215" t="s">
        <v>1685</v>
      </c>
      <c r="B215">
        <v>2</v>
      </c>
      <c r="C215">
        <v>201</v>
      </c>
      <c r="D215">
        <v>79135</v>
      </c>
      <c r="E215">
        <v>0</v>
      </c>
      <c r="F215">
        <v>0</v>
      </c>
      <c r="G215">
        <v>79135</v>
      </c>
      <c r="H215">
        <v>0</v>
      </c>
      <c r="I215">
        <v>0</v>
      </c>
      <c r="J215" t="s">
        <v>1686</v>
      </c>
      <c r="K215" t="s">
        <v>98</v>
      </c>
      <c r="L215">
        <v>7</v>
      </c>
      <c r="M215" t="s">
        <v>78</v>
      </c>
      <c r="N215" t="s">
        <v>1270</v>
      </c>
      <c r="O215" t="s">
        <v>1270</v>
      </c>
      <c r="P215">
        <v>500</v>
      </c>
      <c r="Q215">
        <v>0</v>
      </c>
      <c r="R215">
        <v>0</v>
      </c>
      <c r="S215">
        <v>500</v>
      </c>
      <c r="T215">
        <v>0</v>
      </c>
      <c r="U215" t="s">
        <v>79</v>
      </c>
      <c r="V215" s="7">
        <v>44927</v>
      </c>
      <c r="W215" s="7">
        <v>44985</v>
      </c>
      <c r="X215" s="7">
        <v>45012</v>
      </c>
      <c r="Y215">
        <v>79135</v>
      </c>
      <c r="Z215" t="s">
        <v>1272</v>
      </c>
      <c r="AA215">
        <v>0</v>
      </c>
      <c r="AC215" t="s">
        <v>83</v>
      </c>
    </row>
    <row r="216" spans="1:29" x14ac:dyDescent="0.25">
      <c r="A216" t="s">
        <v>1687</v>
      </c>
      <c r="B216">
        <v>2</v>
      </c>
      <c r="C216">
        <v>201</v>
      </c>
      <c r="D216">
        <v>1202.73</v>
      </c>
      <c r="E216">
        <v>0</v>
      </c>
      <c r="F216">
        <v>0</v>
      </c>
      <c r="G216">
        <v>0</v>
      </c>
      <c r="H216">
        <v>1202.73</v>
      </c>
      <c r="I216">
        <v>0</v>
      </c>
      <c r="J216" t="s">
        <v>1688</v>
      </c>
      <c r="K216" t="s">
        <v>78</v>
      </c>
      <c r="L216">
        <v>6</v>
      </c>
      <c r="M216" t="s">
        <v>1269</v>
      </c>
      <c r="N216" t="s">
        <v>1270</v>
      </c>
      <c r="O216" t="s">
        <v>1270</v>
      </c>
      <c r="P216">
        <v>0</v>
      </c>
      <c r="Q216">
        <v>0</v>
      </c>
      <c r="R216">
        <v>0</v>
      </c>
      <c r="S216">
        <v>500</v>
      </c>
      <c r="T216">
        <v>0</v>
      </c>
      <c r="U216" t="s">
        <v>79</v>
      </c>
      <c r="V216" s="7">
        <v>44927</v>
      </c>
      <c r="W216" s="7">
        <v>44985</v>
      </c>
      <c r="X216" s="7">
        <v>45012</v>
      </c>
      <c r="Y216">
        <v>1202.73</v>
      </c>
      <c r="Z216" t="s">
        <v>1272</v>
      </c>
      <c r="AA216">
        <v>1202.73</v>
      </c>
      <c r="AB216" t="s">
        <v>1272</v>
      </c>
      <c r="AC216" t="s">
        <v>83</v>
      </c>
    </row>
    <row r="217" spans="1:29" x14ac:dyDescent="0.25">
      <c r="A217" t="s">
        <v>1689</v>
      </c>
      <c r="B217">
        <v>2</v>
      </c>
      <c r="C217">
        <v>201</v>
      </c>
      <c r="D217">
        <v>101.4</v>
      </c>
      <c r="E217">
        <v>0</v>
      </c>
      <c r="F217">
        <v>0</v>
      </c>
      <c r="G217">
        <v>0</v>
      </c>
      <c r="H217">
        <v>101.4</v>
      </c>
      <c r="I217">
        <v>0</v>
      </c>
      <c r="J217" t="s">
        <v>1690</v>
      </c>
      <c r="K217" t="s">
        <v>98</v>
      </c>
      <c r="L217">
        <v>7</v>
      </c>
      <c r="M217" t="s">
        <v>78</v>
      </c>
      <c r="N217" t="s">
        <v>1270</v>
      </c>
      <c r="O217" t="s">
        <v>1270</v>
      </c>
      <c r="P217">
        <v>500</v>
      </c>
      <c r="Q217">
        <v>0</v>
      </c>
      <c r="R217">
        <v>0</v>
      </c>
      <c r="S217">
        <v>500</v>
      </c>
      <c r="T217">
        <v>0</v>
      </c>
      <c r="U217" t="s">
        <v>79</v>
      </c>
      <c r="V217" s="7">
        <v>44927</v>
      </c>
      <c r="W217" s="7">
        <v>44985</v>
      </c>
      <c r="X217" s="7">
        <v>45012</v>
      </c>
      <c r="Y217">
        <v>101.4</v>
      </c>
      <c r="Z217" t="s">
        <v>1272</v>
      </c>
      <c r="AA217">
        <v>101.4</v>
      </c>
      <c r="AB217" t="s">
        <v>1272</v>
      </c>
      <c r="AC217" t="s">
        <v>83</v>
      </c>
    </row>
    <row r="218" spans="1:29" x14ac:dyDescent="0.25">
      <c r="A218" t="s">
        <v>1691</v>
      </c>
      <c r="B218">
        <v>2</v>
      </c>
      <c r="C218">
        <v>201</v>
      </c>
      <c r="D218">
        <v>1101.33</v>
      </c>
      <c r="E218">
        <v>0</v>
      </c>
      <c r="F218">
        <v>0</v>
      </c>
      <c r="G218">
        <v>0</v>
      </c>
      <c r="H218">
        <v>1101.33</v>
      </c>
      <c r="I218">
        <v>0</v>
      </c>
      <c r="J218" t="s">
        <v>1692</v>
      </c>
      <c r="K218" t="s">
        <v>98</v>
      </c>
      <c r="L218">
        <v>7</v>
      </c>
      <c r="M218" t="s">
        <v>78</v>
      </c>
      <c r="N218" t="s">
        <v>1270</v>
      </c>
      <c r="O218" t="s">
        <v>1270</v>
      </c>
      <c r="P218">
        <v>500</v>
      </c>
      <c r="Q218">
        <v>0</v>
      </c>
      <c r="R218">
        <v>0</v>
      </c>
      <c r="S218">
        <v>500</v>
      </c>
      <c r="T218">
        <v>0</v>
      </c>
      <c r="U218" t="s">
        <v>79</v>
      </c>
      <c r="V218" s="7">
        <v>44927</v>
      </c>
      <c r="W218" s="7">
        <v>44985</v>
      </c>
      <c r="X218" s="7">
        <v>45012</v>
      </c>
      <c r="Y218">
        <v>1101.33</v>
      </c>
      <c r="Z218" t="s">
        <v>1272</v>
      </c>
      <c r="AA218">
        <v>1101.33</v>
      </c>
      <c r="AB218" t="s">
        <v>1272</v>
      </c>
      <c r="AC218" t="s">
        <v>83</v>
      </c>
    </row>
    <row r="219" spans="1:29" x14ac:dyDescent="0.25">
      <c r="A219" t="s">
        <v>1693</v>
      </c>
      <c r="B219">
        <v>2</v>
      </c>
      <c r="C219">
        <v>201</v>
      </c>
      <c r="D219">
        <v>31784486.129999999</v>
      </c>
      <c r="E219">
        <v>0</v>
      </c>
      <c r="F219">
        <v>1387492.34</v>
      </c>
      <c r="G219">
        <v>675926.48</v>
      </c>
      <c r="H219">
        <v>32496051.989999998</v>
      </c>
      <c r="I219">
        <v>0</v>
      </c>
      <c r="J219" t="s">
        <v>1694</v>
      </c>
      <c r="K219" t="s">
        <v>78</v>
      </c>
      <c r="L219">
        <v>3</v>
      </c>
      <c r="M219" t="s">
        <v>1269</v>
      </c>
      <c r="N219" t="s">
        <v>1270</v>
      </c>
      <c r="O219" t="s">
        <v>1270</v>
      </c>
      <c r="P219">
        <v>0</v>
      </c>
      <c r="Q219">
        <v>0</v>
      </c>
      <c r="R219">
        <v>0</v>
      </c>
      <c r="S219">
        <v>500</v>
      </c>
      <c r="T219">
        <v>0</v>
      </c>
      <c r="U219" t="s">
        <v>79</v>
      </c>
      <c r="V219" s="7">
        <v>44927</v>
      </c>
      <c r="W219" s="7">
        <v>44985</v>
      </c>
      <c r="X219" s="7">
        <v>45012</v>
      </c>
      <c r="Y219">
        <v>31784486.129999999</v>
      </c>
      <c r="Z219" t="s">
        <v>1272</v>
      </c>
      <c r="AA219">
        <v>32496051.989999998</v>
      </c>
      <c r="AB219" t="s">
        <v>1272</v>
      </c>
      <c r="AC219" t="s">
        <v>83</v>
      </c>
    </row>
    <row r="220" spans="1:29" x14ac:dyDescent="0.25">
      <c r="A220" t="s">
        <v>1695</v>
      </c>
      <c r="B220">
        <v>2</v>
      </c>
      <c r="C220">
        <v>201</v>
      </c>
      <c r="D220">
        <v>31784486.129999999</v>
      </c>
      <c r="E220">
        <v>0</v>
      </c>
      <c r="F220">
        <v>1387492.34</v>
      </c>
      <c r="G220">
        <v>675926.48</v>
      </c>
      <c r="H220">
        <v>32496051.989999998</v>
      </c>
      <c r="I220">
        <v>0</v>
      </c>
      <c r="J220" t="s">
        <v>1696</v>
      </c>
      <c r="K220" t="s">
        <v>78</v>
      </c>
      <c r="L220">
        <v>4</v>
      </c>
      <c r="M220" t="s">
        <v>1269</v>
      </c>
      <c r="N220" t="s">
        <v>1270</v>
      </c>
      <c r="O220" t="s">
        <v>1270</v>
      </c>
      <c r="P220">
        <v>0</v>
      </c>
      <c r="Q220">
        <v>0</v>
      </c>
      <c r="R220">
        <v>0</v>
      </c>
      <c r="S220">
        <v>500</v>
      </c>
      <c r="T220">
        <v>0</v>
      </c>
      <c r="U220" t="s">
        <v>79</v>
      </c>
      <c r="V220" s="7">
        <v>44927</v>
      </c>
      <c r="W220" s="7">
        <v>44985</v>
      </c>
      <c r="X220" s="7">
        <v>45012</v>
      </c>
      <c r="Y220">
        <v>31784486.129999999</v>
      </c>
      <c r="Z220" t="s">
        <v>1272</v>
      </c>
      <c r="AA220">
        <v>32496051.989999998</v>
      </c>
      <c r="AB220" t="s">
        <v>1272</v>
      </c>
      <c r="AC220" t="s">
        <v>83</v>
      </c>
    </row>
    <row r="221" spans="1:29" x14ac:dyDescent="0.25">
      <c r="A221" t="s">
        <v>1697</v>
      </c>
      <c r="B221">
        <v>2</v>
      </c>
      <c r="C221">
        <v>201</v>
      </c>
      <c r="D221">
        <v>31784486.129999999</v>
      </c>
      <c r="E221">
        <v>0</v>
      </c>
      <c r="F221">
        <v>1387492.34</v>
      </c>
      <c r="G221">
        <v>675926.48</v>
      </c>
      <c r="H221">
        <v>32496051.989999998</v>
      </c>
      <c r="I221">
        <v>0</v>
      </c>
      <c r="J221" t="s">
        <v>1698</v>
      </c>
      <c r="K221" t="s">
        <v>78</v>
      </c>
      <c r="L221">
        <v>5</v>
      </c>
      <c r="M221" t="s">
        <v>1269</v>
      </c>
      <c r="N221" t="s">
        <v>1270</v>
      </c>
      <c r="O221" t="s">
        <v>1270</v>
      </c>
      <c r="P221">
        <v>0</v>
      </c>
      <c r="Q221">
        <v>0</v>
      </c>
      <c r="R221">
        <v>0</v>
      </c>
      <c r="S221">
        <v>500</v>
      </c>
      <c r="T221">
        <v>0</v>
      </c>
      <c r="U221" t="s">
        <v>79</v>
      </c>
      <c r="V221" s="7">
        <v>44927</v>
      </c>
      <c r="W221" s="7">
        <v>44985</v>
      </c>
      <c r="X221" s="7">
        <v>45012</v>
      </c>
      <c r="Y221">
        <v>31784486.129999999</v>
      </c>
      <c r="Z221" t="s">
        <v>1272</v>
      </c>
      <c r="AA221">
        <v>32496051.989999998</v>
      </c>
      <c r="AB221" t="s">
        <v>1272</v>
      </c>
      <c r="AC221" t="s">
        <v>83</v>
      </c>
    </row>
    <row r="222" spans="1:29" x14ac:dyDescent="0.25">
      <c r="A222" t="s">
        <v>1699</v>
      </c>
      <c r="B222">
        <v>2</v>
      </c>
      <c r="C222">
        <v>201</v>
      </c>
      <c r="D222">
        <v>26737213.93</v>
      </c>
      <c r="E222">
        <v>0</v>
      </c>
      <c r="F222">
        <v>1279301.8500000001</v>
      </c>
      <c r="G222">
        <v>84970.03</v>
      </c>
      <c r="H222">
        <v>27931545.75</v>
      </c>
      <c r="I222">
        <v>0</v>
      </c>
      <c r="J222" t="s">
        <v>1700</v>
      </c>
      <c r="K222" t="s">
        <v>78</v>
      </c>
      <c r="L222">
        <v>6</v>
      </c>
      <c r="M222" t="s">
        <v>1269</v>
      </c>
      <c r="N222" t="s">
        <v>1270</v>
      </c>
      <c r="O222" t="s">
        <v>1270</v>
      </c>
      <c r="P222">
        <v>0</v>
      </c>
      <c r="Q222">
        <v>0</v>
      </c>
      <c r="R222">
        <v>0</v>
      </c>
      <c r="S222">
        <v>500</v>
      </c>
      <c r="T222">
        <v>0</v>
      </c>
      <c r="U222" t="s">
        <v>79</v>
      </c>
      <c r="V222" s="7">
        <v>44927</v>
      </c>
      <c r="W222" s="7">
        <v>44985</v>
      </c>
      <c r="X222" s="7">
        <v>45012</v>
      </c>
      <c r="Y222">
        <v>26737213.93</v>
      </c>
      <c r="Z222" t="s">
        <v>1272</v>
      </c>
      <c r="AA222">
        <v>27931545.75</v>
      </c>
      <c r="AB222" t="s">
        <v>1272</v>
      </c>
      <c r="AC222" t="s">
        <v>83</v>
      </c>
    </row>
    <row r="223" spans="1:29" x14ac:dyDescent="0.25">
      <c r="A223" t="s">
        <v>1701</v>
      </c>
      <c r="B223">
        <v>12</v>
      </c>
      <c r="C223">
        <v>1201</v>
      </c>
      <c r="D223">
        <v>2641466.37</v>
      </c>
      <c r="E223">
        <v>0</v>
      </c>
      <c r="F223">
        <v>72305.53</v>
      </c>
      <c r="G223">
        <v>77488.87</v>
      </c>
      <c r="H223">
        <v>2636283.0299999998</v>
      </c>
      <c r="I223">
        <v>0</v>
      </c>
      <c r="J223" t="s">
        <v>1702</v>
      </c>
      <c r="K223" t="s">
        <v>98</v>
      </c>
      <c r="L223">
        <v>8</v>
      </c>
      <c r="M223" t="s">
        <v>78</v>
      </c>
      <c r="N223" t="s">
        <v>1270</v>
      </c>
      <c r="O223" t="s">
        <v>1271</v>
      </c>
      <c r="P223">
        <v>50</v>
      </c>
      <c r="Q223">
        <v>0</v>
      </c>
      <c r="R223">
        <v>0</v>
      </c>
      <c r="S223">
        <v>800</v>
      </c>
      <c r="T223">
        <v>0</v>
      </c>
      <c r="U223" t="s">
        <v>79</v>
      </c>
      <c r="V223" s="7">
        <v>44927</v>
      </c>
      <c r="W223" s="7">
        <v>44985</v>
      </c>
      <c r="X223" s="7">
        <v>45012</v>
      </c>
      <c r="Y223">
        <v>2641466.37</v>
      </c>
      <c r="Z223" t="s">
        <v>1272</v>
      </c>
      <c r="AA223">
        <v>2636283.0299999998</v>
      </c>
      <c r="AB223" t="s">
        <v>1272</v>
      </c>
      <c r="AC223" t="s">
        <v>283</v>
      </c>
    </row>
    <row r="224" spans="1:29" x14ac:dyDescent="0.25">
      <c r="A224" t="s">
        <v>1703</v>
      </c>
      <c r="B224">
        <v>12</v>
      </c>
      <c r="C224">
        <v>1201</v>
      </c>
      <c r="D224">
        <v>4887510.8099999996</v>
      </c>
      <c r="E224">
        <v>0</v>
      </c>
      <c r="F224">
        <v>674378.14</v>
      </c>
      <c r="G224">
        <v>7481.16</v>
      </c>
      <c r="H224">
        <v>5554407.79</v>
      </c>
      <c r="I224">
        <v>0</v>
      </c>
      <c r="J224" t="s">
        <v>1704</v>
      </c>
      <c r="K224" t="s">
        <v>98</v>
      </c>
      <c r="L224">
        <v>8</v>
      </c>
      <c r="M224" t="s">
        <v>78</v>
      </c>
      <c r="N224" t="s">
        <v>1270</v>
      </c>
      <c r="O224" t="s">
        <v>1271</v>
      </c>
      <c r="P224">
        <v>50</v>
      </c>
      <c r="Q224">
        <v>0</v>
      </c>
      <c r="R224">
        <v>0</v>
      </c>
      <c r="S224">
        <v>800</v>
      </c>
      <c r="T224">
        <v>0</v>
      </c>
      <c r="U224" t="s">
        <v>79</v>
      </c>
      <c r="V224" s="7">
        <v>44927</v>
      </c>
      <c r="W224" s="7">
        <v>44985</v>
      </c>
      <c r="X224" s="7">
        <v>45012</v>
      </c>
      <c r="Y224">
        <v>4887510.8099999996</v>
      </c>
      <c r="Z224" t="s">
        <v>1272</v>
      </c>
      <c r="AA224">
        <v>5554407.79</v>
      </c>
      <c r="AB224" t="s">
        <v>1272</v>
      </c>
      <c r="AC224" t="s">
        <v>283</v>
      </c>
    </row>
    <row r="225" spans="1:29" x14ac:dyDescent="0.25">
      <c r="A225" t="s">
        <v>1705</v>
      </c>
      <c r="B225">
        <v>12</v>
      </c>
      <c r="C225">
        <v>1201</v>
      </c>
      <c r="D225">
        <v>4217468.78</v>
      </c>
      <c r="E225">
        <v>0</v>
      </c>
      <c r="F225">
        <v>117787.42</v>
      </c>
      <c r="G225">
        <v>0</v>
      </c>
      <c r="H225">
        <v>4335256.2</v>
      </c>
      <c r="I225">
        <v>0</v>
      </c>
      <c r="J225" t="s">
        <v>1706</v>
      </c>
      <c r="K225" t="s">
        <v>98</v>
      </c>
      <c r="L225">
        <v>8</v>
      </c>
      <c r="M225" t="s">
        <v>78</v>
      </c>
      <c r="N225" t="s">
        <v>1270</v>
      </c>
      <c r="O225" t="s">
        <v>1271</v>
      </c>
      <c r="P225">
        <v>50</v>
      </c>
      <c r="Q225">
        <v>0</v>
      </c>
      <c r="R225">
        <v>0</v>
      </c>
      <c r="S225">
        <v>800</v>
      </c>
      <c r="T225">
        <v>0</v>
      </c>
      <c r="U225" t="s">
        <v>79</v>
      </c>
      <c r="V225" s="7">
        <v>44927</v>
      </c>
      <c r="W225" s="7">
        <v>44985</v>
      </c>
      <c r="X225" s="7">
        <v>45012</v>
      </c>
      <c r="Y225">
        <v>4217468.78</v>
      </c>
      <c r="Z225" t="s">
        <v>1272</v>
      </c>
      <c r="AA225">
        <v>4335256.2</v>
      </c>
      <c r="AB225" t="s">
        <v>1272</v>
      </c>
      <c r="AC225" t="s">
        <v>283</v>
      </c>
    </row>
    <row r="226" spans="1:29" x14ac:dyDescent="0.25">
      <c r="A226" t="s">
        <v>1707</v>
      </c>
      <c r="B226">
        <v>12</v>
      </c>
      <c r="C226">
        <v>1201</v>
      </c>
      <c r="D226">
        <v>4179064.62</v>
      </c>
      <c r="E226">
        <v>0</v>
      </c>
      <c r="F226">
        <v>123194.91</v>
      </c>
      <c r="G226">
        <v>0</v>
      </c>
      <c r="H226">
        <v>4302259.53</v>
      </c>
      <c r="I226">
        <v>0</v>
      </c>
      <c r="J226" t="s">
        <v>1708</v>
      </c>
      <c r="K226" t="s">
        <v>98</v>
      </c>
      <c r="L226">
        <v>8</v>
      </c>
      <c r="M226" t="s">
        <v>78</v>
      </c>
      <c r="N226" t="s">
        <v>1270</v>
      </c>
      <c r="O226" t="s">
        <v>1271</v>
      </c>
      <c r="P226">
        <v>50</v>
      </c>
      <c r="Q226">
        <v>0</v>
      </c>
      <c r="R226">
        <v>0</v>
      </c>
      <c r="S226">
        <v>800</v>
      </c>
      <c r="T226">
        <v>0</v>
      </c>
      <c r="U226" t="s">
        <v>79</v>
      </c>
      <c r="V226" s="7">
        <v>44927</v>
      </c>
      <c r="W226" s="7">
        <v>44985</v>
      </c>
      <c r="X226" s="7">
        <v>45012</v>
      </c>
      <c r="Y226">
        <v>4179064.62</v>
      </c>
      <c r="Z226" t="s">
        <v>1272</v>
      </c>
      <c r="AA226">
        <v>4302259.53</v>
      </c>
      <c r="AB226" t="s">
        <v>1272</v>
      </c>
      <c r="AC226" t="s">
        <v>283</v>
      </c>
    </row>
    <row r="227" spans="1:29" x14ac:dyDescent="0.25">
      <c r="A227" t="s">
        <v>1709</v>
      </c>
      <c r="B227">
        <v>12</v>
      </c>
      <c r="C227">
        <v>1201</v>
      </c>
      <c r="D227">
        <v>5403551.5899999999</v>
      </c>
      <c r="E227">
        <v>0</v>
      </c>
      <c r="F227">
        <v>180469.7</v>
      </c>
      <c r="G227">
        <v>0</v>
      </c>
      <c r="H227">
        <v>5584021.29</v>
      </c>
      <c r="I227">
        <v>0</v>
      </c>
      <c r="J227" t="s">
        <v>1710</v>
      </c>
      <c r="K227" t="s">
        <v>98</v>
      </c>
      <c r="L227">
        <v>8</v>
      </c>
      <c r="M227" t="s">
        <v>78</v>
      </c>
      <c r="N227" t="s">
        <v>1270</v>
      </c>
      <c r="O227" t="s">
        <v>1271</v>
      </c>
      <c r="P227">
        <v>50</v>
      </c>
      <c r="Q227">
        <v>0</v>
      </c>
      <c r="R227">
        <v>0</v>
      </c>
      <c r="S227">
        <v>800</v>
      </c>
      <c r="T227">
        <v>0</v>
      </c>
      <c r="U227" t="s">
        <v>79</v>
      </c>
      <c r="V227" s="7">
        <v>44927</v>
      </c>
      <c r="W227" s="7">
        <v>44985</v>
      </c>
      <c r="X227" s="7">
        <v>45012</v>
      </c>
      <c r="Y227">
        <v>5403551.5899999999</v>
      </c>
      <c r="Z227" t="s">
        <v>1272</v>
      </c>
      <c r="AA227">
        <v>5584021.29</v>
      </c>
      <c r="AB227" t="s">
        <v>1272</v>
      </c>
      <c r="AC227" t="s">
        <v>283</v>
      </c>
    </row>
    <row r="228" spans="1:29" x14ac:dyDescent="0.25">
      <c r="A228" t="s">
        <v>1711</v>
      </c>
      <c r="B228">
        <v>12</v>
      </c>
      <c r="C228">
        <v>1201</v>
      </c>
      <c r="D228">
        <v>5408151.7599999998</v>
      </c>
      <c r="E228">
        <v>0</v>
      </c>
      <c r="F228">
        <v>111166.15</v>
      </c>
      <c r="G228">
        <v>0</v>
      </c>
      <c r="H228">
        <v>5519317.9100000001</v>
      </c>
      <c r="I228">
        <v>0</v>
      </c>
      <c r="J228" t="s">
        <v>1712</v>
      </c>
      <c r="K228" t="s">
        <v>98</v>
      </c>
      <c r="L228">
        <v>8</v>
      </c>
      <c r="M228" t="s">
        <v>78</v>
      </c>
      <c r="N228" t="s">
        <v>1270</v>
      </c>
      <c r="O228" t="s">
        <v>1271</v>
      </c>
      <c r="P228">
        <v>50</v>
      </c>
      <c r="Q228">
        <v>0</v>
      </c>
      <c r="R228">
        <v>0</v>
      </c>
      <c r="S228">
        <v>800</v>
      </c>
      <c r="T228">
        <v>0</v>
      </c>
      <c r="U228" t="s">
        <v>79</v>
      </c>
      <c r="V228" s="7">
        <v>44927</v>
      </c>
      <c r="W228" s="7">
        <v>44985</v>
      </c>
      <c r="X228" s="7">
        <v>45012</v>
      </c>
      <c r="Y228">
        <v>5408151.7599999998</v>
      </c>
      <c r="Z228" t="s">
        <v>1272</v>
      </c>
      <c r="AA228">
        <v>5519317.9100000001</v>
      </c>
      <c r="AB228" t="s">
        <v>1272</v>
      </c>
      <c r="AC228" t="s">
        <v>283</v>
      </c>
    </row>
    <row r="229" spans="1:29" x14ac:dyDescent="0.25">
      <c r="A229" t="s">
        <v>1713</v>
      </c>
      <c r="B229">
        <v>12</v>
      </c>
      <c r="C229">
        <v>1201</v>
      </c>
      <c r="D229">
        <v>149346.1</v>
      </c>
      <c r="E229">
        <v>0</v>
      </c>
      <c r="F229">
        <v>13518.4</v>
      </c>
      <c r="G229">
        <v>2960.41</v>
      </c>
      <c r="H229">
        <v>159904.09</v>
      </c>
      <c r="I229">
        <v>0</v>
      </c>
      <c r="J229" t="s">
        <v>1714</v>
      </c>
      <c r="K229" t="s">
        <v>98</v>
      </c>
      <c r="L229">
        <v>7</v>
      </c>
      <c r="M229" t="s">
        <v>78</v>
      </c>
      <c r="N229" t="s">
        <v>1270</v>
      </c>
      <c r="O229" t="s">
        <v>1271</v>
      </c>
      <c r="P229">
        <v>50</v>
      </c>
      <c r="Q229">
        <v>0</v>
      </c>
      <c r="R229">
        <v>0</v>
      </c>
      <c r="S229">
        <v>802</v>
      </c>
      <c r="T229">
        <v>0</v>
      </c>
      <c r="U229" t="s">
        <v>79</v>
      </c>
      <c r="V229" s="7">
        <v>44927</v>
      </c>
      <c r="W229" s="7">
        <v>44985</v>
      </c>
      <c r="X229" s="7">
        <v>45012</v>
      </c>
      <c r="Y229">
        <v>149346.1</v>
      </c>
      <c r="Z229" t="s">
        <v>1272</v>
      </c>
      <c r="AA229">
        <v>159904.09</v>
      </c>
      <c r="AB229" t="s">
        <v>1272</v>
      </c>
      <c r="AC229" t="s">
        <v>283</v>
      </c>
    </row>
    <row r="230" spans="1:29" x14ac:dyDescent="0.25">
      <c r="A230" t="s">
        <v>1715</v>
      </c>
      <c r="B230">
        <v>12</v>
      </c>
      <c r="C230">
        <v>1201</v>
      </c>
      <c r="D230">
        <v>4897926.0999999996</v>
      </c>
      <c r="E230">
        <v>0</v>
      </c>
      <c r="F230">
        <v>94672.09</v>
      </c>
      <c r="G230">
        <v>587996.04</v>
      </c>
      <c r="H230">
        <v>4404602.1500000004</v>
      </c>
      <c r="I230">
        <v>0</v>
      </c>
      <c r="J230" t="s">
        <v>1716</v>
      </c>
      <c r="K230" t="s">
        <v>98</v>
      </c>
      <c r="L230">
        <v>7</v>
      </c>
      <c r="M230" t="s">
        <v>78</v>
      </c>
      <c r="N230" t="s">
        <v>1270</v>
      </c>
      <c r="O230" t="s">
        <v>1271</v>
      </c>
      <c r="P230">
        <v>50</v>
      </c>
      <c r="Q230">
        <v>0</v>
      </c>
      <c r="R230">
        <v>0</v>
      </c>
      <c r="S230">
        <v>800</v>
      </c>
      <c r="T230">
        <v>0</v>
      </c>
      <c r="U230" t="s">
        <v>79</v>
      </c>
      <c r="V230" s="7">
        <v>44927</v>
      </c>
      <c r="W230" s="7">
        <v>44985</v>
      </c>
      <c r="X230" s="7">
        <v>45012</v>
      </c>
      <c r="Y230">
        <v>4897926.0999999996</v>
      </c>
      <c r="Z230" t="s">
        <v>1272</v>
      </c>
      <c r="AA230">
        <v>4404602.1500000004</v>
      </c>
      <c r="AB230" t="s">
        <v>1272</v>
      </c>
      <c r="AC230" t="s">
        <v>283</v>
      </c>
    </row>
    <row r="231" spans="1:29" x14ac:dyDescent="0.25">
      <c r="A231" t="s">
        <v>1717</v>
      </c>
      <c r="B231">
        <v>2</v>
      </c>
      <c r="C231">
        <v>201</v>
      </c>
      <c r="D231">
        <v>3243749.73</v>
      </c>
      <c r="E231">
        <v>0</v>
      </c>
      <c r="F231">
        <v>143596.54999999999</v>
      </c>
      <c r="G231">
        <v>85769.45</v>
      </c>
      <c r="H231">
        <v>3301576.83</v>
      </c>
      <c r="I231">
        <v>0</v>
      </c>
      <c r="J231" t="s">
        <v>1718</v>
      </c>
      <c r="K231" t="s">
        <v>78</v>
      </c>
      <c r="L231">
        <v>3</v>
      </c>
      <c r="M231" t="s">
        <v>1269</v>
      </c>
      <c r="N231" t="s">
        <v>1270</v>
      </c>
      <c r="O231" t="s">
        <v>1270</v>
      </c>
      <c r="P231">
        <v>0</v>
      </c>
      <c r="Q231">
        <v>0</v>
      </c>
      <c r="R231">
        <v>0</v>
      </c>
      <c r="S231">
        <v>500</v>
      </c>
      <c r="T231">
        <v>0</v>
      </c>
      <c r="U231" t="s">
        <v>79</v>
      </c>
      <c r="V231" s="7">
        <v>44927</v>
      </c>
      <c r="W231" s="7">
        <v>44985</v>
      </c>
      <c r="X231" s="7">
        <v>45012</v>
      </c>
      <c r="Y231">
        <v>3243749.73</v>
      </c>
      <c r="Z231" t="s">
        <v>1272</v>
      </c>
      <c r="AA231">
        <v>3301576.83</v>
      </c>
      <c r="AB231" t="s">
        <v>1272</v>
      </c>
      <c r="AC231" t="s">
        <v>83</v>
      </c>
    </row>
    <row r="232" spans="1:29" x14ac:dyDescent="0.25">
      <c r="A232" t="s">
        <v>1719</v>
      </c>
      <c r="B232">
        <v>2</v>
      </c>
      <c r="C232">
        <v>201</v>
      </c>
      <c r="D232">
        <v>3242039.13</v>
      </c>
      <c r="E232">
        <v>0</v>
      </c>
      <c r="F232">
        <v>143596.54999999999</v>
      </c>
      <c r="G232">
        <v>85769.45</v>
      </c>
      <c r="H232">
        <v>3299866.23</v>
      </c>
      <c r="I232">
        <v>0</v>
      </c>
      <c r="J232" t="s">
        <v>1720</v>
      </c>
      <c r="K232" t="s">
        <v>78</v>
      </c>
      <c r="L232">
        <v>4</v>
      </c>
      <c r="M232" t="s">
        <v>1269</v>
      </c>
      <c r="N232" t="s">
        <v>1270</v>
      </c>
      <c r="O232" t="s">
        <v>1270</v>
      </c>
      <c r="P232">
        <v>0</v>
      </c>
      <c r="Q232">
        <v>0</v>
      </c>
      <c r="R232">
        <v>0</v>
      </c>
      <c r="S232">
        <v>500</v>
      </c>
      <c r="T232">
        <v>0</v>
      </c>
      <c r="U232" t="s">
        <v>79</v>
      </c>
      <c r="V232" s="7">
        <v>44927</v>
      </c>
      <c r="W232" s="7">
        <v>44985</v>
      </c>
      <c r="X232" s="7">
        <v>45012</v>
      </c>
      <c r="Y232">
        <v>3242039.13</v>
      </c>
      <c r="Z232" t="s">
        <v>1272</v>
      </c>
      <c r="AA232">
        <v>3299866.23</v>
      </c>
      <c r="AB232" t="s">
        <v>1272</v>
      </c>
      <c r="AC232" t="s">
        <v>83</v>
      </c>
    </row>
    <row r="233" spans="1:29" x14ac:dyDescent="0.25">
      <c r="A233" t="s">
        <v>1721</v>
      </c>
      <c r="B233">
        <v>2</v>
      </c>
      <c r="C233">
        <v>201</v>
      </c>
      <c r="D233">
        <v>3242039.13</v>
      </c>
      <c r="E233">
        <v>0</v>
      </c>
      <c r="F233">
        <v>143596.54999999999</v>
      </c>
      <c r="G233">
        <v>85769.45</v>
      </c>
      <c r="H233">
        <v>3299866.23</v>
      </c>
      <c r="I233">
        <v>0</v>
      </c>
      <c r="J233" t="s">
        <v>1722</v>
      </c>
      <c r="K233" t="s">
        <v>78</v>
      </c>
      <c r="L233">
        <v>5</v>
      </c>
      <c r="M233" t="s">
        <v>1269</v>
      </c>
      <c r="N233" t="s">
        <v>1270</v>
      </c>
      <c r="O233" t="s">
        <v>1270</v>
      </c>
      <c r="P233">
        <v>0</v>
      </c>
      <c r="Q233">
        <v>0</v>
      </c>
      <c r="R233">
        <v>0</v>
      </c>
      <c r="S233">
        <v>500</v>
      </c>
      <c r="T233">
        <v>0</v>
      </c>
      <c r="U233" t="s">
        <v>79</v>
      </c>
      <c r="V233" s="7">
        <v>44927</v>
      </c>
      <c r="W233" s="7">
        <v>44985</v>
      </c>
      <c r="X233" s="7">
        <v>45012</v>
      </c>
      <c r="Y233">
        <v>3242039.13</v>
      </c>
      <c r="Z233" t="s">
        <v>1272</v>
      </c>
      <c r="AA233">
        <v>3299866.23</v>
      </c>
      <c r="AB233" t="s">
        <v>1272</v>
      </c>
      <c r="AC233" t="s">
        <v>83</v>
      </c>
    </row>
    <row r="234" spans="1:29" x14ac:dyDescent="0.25">
      <c r="A234" t="s">
        <v>1723</v>
      </c>
      <c r="B234">
        <v>2</v>
      </c>
      <c r="C234">
        <v>201</v>
      </c>
      <c r="D234">
        <v>138790.57999999999</v>
      </c>
      <c r="E234">
        <v>0</v>
      </c>
      <c r="F234">
        <v>0</v>
      </c>
      <c r="G234">
        <v>0</v>
      </c>
      <c r="H234">
        <v>138790.57999999999</v>
      </c>
      <c r="I234">
        <v>0</v>
      </c>
      <c r="J234" t="s">
        <v>1724</v>
      </c>
      <c r="K234" t="s">
        <v>98</v>
      </c>
      <c r="L234">
        <v>6</v>
      </c>
      <c r="M234" t="s">
        <v>78</v>
      </c>
      <c r="N234" t="s">
        <v>1270</v>
      </c>
      <c r="O234" t="s">
        <v>1270</v>
      </c>
      <c r="P234">
        <v>500</v>
      </c>
      <c r="Q234">
        <v>0</v>
      </c>
      <c r="R234">
        <v>0</v>
      </c>
      <c r="S234">
        <v>500</v>
      </c>
      <c r="T234">
        <v>0</v>
      </c>
      <c r="U234" t="s">
        <v>79</v>
      </c>
      <c r="V234" s="7">
        <v>44927</v>
      </c>
      <c r="W234" s="7">
        <v>44985</v>
      </c>
      <c r="X234" s="7">
        <v>45012</v>
      </c>
      <c r="Y234">
        <v>138790.57999999999</v>
      </c>
      <c r="Z234" t="s">
        <v>1272</v>
      </c>
      <c r="AA234">
        <v>138790.57999999999</v>
      </c>
      <c r="AB234" t="s">
        <v>1272</v>
      </c>
      <c r="AC234" t="s">
        <v>83</v>
      </c>
    </row>
    <row r="235" spans="1:29" x14ac:dyDescent="0.25">
      <c r="A235" t="s">
        <v>1725</v>
      </c>
      <c r="B235">
        <v>2</v>
      </c>
      <c r="C235">
        <v>201</v>
      </c>
      <c r="D235">
        <v>667.72</v>
      </c>
      <c r="E235">
        <v>0</v>
      </c>
      <c r="F235">
        <v>0</v>
      </c>
      <c r="G235">
        <v>0</v>
      </c>
      <c r="H235">
        <v>667.72</v>
      </c>
      <c r="I235">
        <v>0</v>
      </c>
      <c r="J235" t="s">
        <v>1726</v>
      </c>
      <c r="K235" t="s">
        <v>98</v>
      </c>
      <c r="L235">
        <v>6</v>
      </c>
      <c r="M235" t="s">
        <v>78</v>
      </c>
      <c r="N235" t="s">
        <v>1270</v>
      </c>
      <c r="O235" t="s">
        <v>1270</v>
      </c>
      <c r="P235">
        <v>500</v>
      </c>
      <c r="Q235">
        <v>0</v>
      </c>
      <c r="R235">
        <v>0</v>
      </c>
      <c r="S235">
        <v>500</v>
      </c>
      <c r="T235">
        <v>0</v>
      </c>
      <c r="U235" t="s">
        <v>79</v>
      </c>
      <c r="V235" s="7">
        <v>44927</v>
      </c>
      <c r="W235" s="7">
        <v>44985</v>
      </c>
      <c r="X235" s="7">
        <v>45012</v>
      </c>
      <c r="Y235">
        <v>667.72</v>
      </c>
      <c r="Z235" t="s">
        <v>1272</v>
      </c>
      <c r="AA235">
        <v>667.72</v>
      </c>
      <c r="AB235" t="s">
        <v>1272</v>
      </c>
      <c r="AC235" t="s">
        <v>83</v>
      </c>
    </row>
    <row r="236" spans="1:29" x14ac:dyDescent="0.25">
      <c r="A236" t="s">
        <v>1727</v>
      </c>
      <c r="B236">
        <v>2</v>
      </c>
      <c r="C236">
        <v>201</v>
      </c>
      <c r="D236">
        <v>13880.1</v>
      </c>
      <c r="E236">
        <v>0</v>
      </c>
      <c r="F236">
        <v>0</v>
      </c>
      <c r="G236">
        <v>0</v>
      </c>
      <c r="H236">
        <v>13880.1</v>
      </c>
      <c r="I236">
        <v>0</v>
      </c>
      <c r="J236" t="s">
        <v>1728</v>
      </c>
      <c r="K236" t="s">
        <v>98</v>
      </c>
      <c r="L236">
        <v>6</v>
      </c>
      <c r="M236" t="s">
        <v>78</v>
      </c>
      <c r="N236" t="s">
        <v>1270</v>
      </c>
      <c r="O236" t="s">
        <v>1270</v>
      </c>
      <c r="P236">
        <v>500</v>
      </c>
      <c r="Q236">
        <v>0</v>
      </c>
      <c r="R236">
        <v>0</v>
      </c>
      <c r="S236">
        <v>500</v>
      </c>
      <c r="T236">
        <v>0</v>
      </c>
      <c r="U236" t="s">
        <v>79</v>
      </c>
      <c r="V236" s="7">
        <v>44927</v>
      </c>
      <c r="W236" s="7">
        <v>44985</v>
      </c>
      <c r="X236" s="7">
        <v>45012</v>
      </c>
      <c r="Y236">
        <v>13880.1</v>
      </c>
      <c r="Z236" t="s">
        <v>1272</v>
      </c>
      <c r="AA236">
        <v>13880.1</v>
      </c>
      <c r="AB236" t="s">
        <v>1272</v>
      </c>
      <c r="AC236" t="s">
        <v>83</v>
      </c>
    </row>
    <row r="237" spans="1:29" x14ac:dyDescent="0.25">
      <c r="A237" t="s">
        <v>1729</v>
      </c>
      <c r="B237">
        <v>2</v>
      </c>
      <c r="C237">
        <v>201</v>
      </c>
      <c r="D237">
        <v>31067.599999999999</v>
      </c>
      <c r="E237">
        <v>0</v>
      </c>
      <c r="F237">
        <v>0</v>
      </c>
      <c r="G237">
        <v>0</v>
      </c>
      <c r="H237">
        <v>31067.599999999999</v>
      </c>
      <c r="I237">
        <v>0</v>
      </c>
      <c r="J237" t="s">
        <v>1730</v>
      </c>
      <c r="K237" t="s">
        <v>98</v>
      </c>
      <c r="L237">
        <v>6</v>
      </c>
      <c r="M237" t="s">
        <v>78</v>
      </c>
      <c r="N237" t="s">
        <v>1270</v>
      </c>
      <c r="O237" t="s">
        <v>1270</v>
      </c>
      <c r="P237">
        <v>500</v>
      </c>
      <c r="Q237">
        <v>0</v>
      </c>
      <c r="R237">
        <v>0</v>
      </c>
      <c r="S237">
        <v>500</v>
      </c>
      <c r="T237">
        <v>0</v>
      </c>
      <c r="U237" t="s">
        <v>79</v>
      </c>
      <c r="V237" s="7">
        <v>44927</v>
      </c>
      <c r="W237" s="7">
        <v>44985</v>
      </c>
      <c r="X237" s="7">
        <v>45012</v>
      </c>
      <c r="Y237">
        <v>31067.599999999999</v>
      </c>
      <c r="Z237" t="s">
        <v>1272</v>
      </c>
      <c r="AA237">
        <v>31067.599999999999</v>
      </c>
      <c r="AB237" t="s">
        <v>1272</v>
      </c>
      <c r="AC237" t="s">
        <v>83</v>
      </c>
    </row>
    <row r="238" spans="1:29" x14ac:dyDescent="0.25">
      <c r="A238" t="s">
        <v>1731</v>
      </c>
      <c r="B238">
        <v>2</v>
      </c>
      <c r="C238">
        <v>201</v>
      </c>
      <c r="D238">
        <v>212223.02</v>
      </c>
      <c r="E238">
        <v>0</v>
      </c>
      <c r="F238">
        <v>0</v>
      </c>
      <c r="G238">
        <v>0</v>
      </c>
      <c r="H238">
        <v>212223.02</v>
      </c>
      <c r="I238">
        <v>0</v>
      </c>
      <c r="J238" t="s">
        <v>1732</v>
      </c>
      <c r="K238" t="s">
        <v>98</v>
      </c>
      <c r="L238">
        <v>6</v>
      </c>
      <c r="M238" t="s">
        <v>78</v>
      </c>
      <c r="N238" t="s">
        <v>1270</v>
      </c>
      <c r="O238" t="s">
        <v>1270</v>
      </c>
      <c r="P238">
        <v>500</v>
      </c>
      <c r="Q238">
        <v>0</v>
      </c>
      <c r="R238">
        <v>0</v>
      </c>
      <c r="S238">
        <v>500</v>
      </c>
      <c r="T238">
        <v>0</v>
      </c>
      <c r="U238" t="s">
        <v>79</v>
      </c>
      <c r="V238" s="7">
        <v>44927</v>
      </c>
      <c r="W238" s="7">
        <v>44985</v>
      </c>
      <c r="X238" s="7">
        <v>45012</v>
      </c>
      <c r="Y238">
        <v>212223.02</v>
      </c>
      <c r="Z238" t="s">
        <v>1272</v>
      </c>
      <c r="AA238">
        <v>212223.02</v>
      </c>
      <c r="AB238" t="s">
        <v>1272</v>
      </c>
      <c r="AC238" t="s">
        <v>83</v>
      </c>
    </row>
    <row r="239" spans="1:29" x14ac:dyDescent="0.25">
      <c r="A239" t="s">
        <v>1733</v>
      </c>
      <c r="B239">
        <v>2</v>
      </c>
      <c r="C239">
        <v>201</v>
      </c>
      <c r="D239">
        <v>5380.1</v>
      </c>
      <c r="E239">
        <v>0</v>
      </c>
      <c r="F239">
        <v>0</v>
      </c>
      <c r="G239">
        <v>0</v>
      </c>
      <c r="H239">
        <v>5380.1</v>
      </c>
      <c r="I239">
        <v>0</v>
      </c>
      <c r="J239" t="s">
        <v>1734</v>
      </c>
      <c r="K239" t="s">
        <v>98</v>
      </c>
      <c r="L239">
        <v>6</v>
      </c>
      <c r="M239" t="s">
        <v>78</v>
      </c>
      <c r="N239" t="s">
        <v>1270</v>
      </c>
      <c r="O239" t="s">
        <v>1270</v>
      </c>
      <c r="P239">
        <v>500</v>
      </c>
      <c r="Q239">
        <v>0</v>
      </c>
      <c r="R239">
        <v>0</v>
      </c>
      <c r="S239">
        <v>500</v>
      </c>
      <c r="T239">
        <v>0</v>
      </c>
      <c r="U239" t="s">
        <v>79</v>
      </c>
      <c r="V239" s="7">
        <v>44927</v>
      </c>
      <c r="W239" s="7">
        <v>44985</v>
      </c>
      <c r="X239" s="7">
        <v>45012</v>
      </c>
      <c r="Y239">
        <v>5380.1</v>
      </c>
      <c r="Z239" t="s">
        <v>1272</v>
      </c>
      <c r="AA239">
        <v>5380.1</v>
      </c>
      <c r="AB239" t="s">
        <v>1272</v>
      </c>
      <c r="AC239" t="s">
        <v>83</v>
      </c>
    </row>
    <row r="240" spans="1:29" x14ac:dyDescent="0.25">
      <c r="A240" t="s">
        <v>1735</v>
      </c>
      <c r="B240">
        <v>2</v>
      </c>
      <c r="C240">
        <v>201</v>
      </c>
      <c r="D240">
        <v>82557.11</v>
      </c>
      <c r="E240">
        <v>0</v>
      </c>
      <c r="F240">
        <v>0</v>
      </c>
      <c r="G240">
        <v>0</v>
      </c>
      <c r="H240">
        <v>82557.11</v>
      </c>
      <c r="I240">
        <v>0</v>
      </c>
      <c r="J240" t="s">
        <v>1736</v>
      </c>
      <c r="K240" t="s">
        <v>98</v>
      </c>
      <c r="L240">
        <v>6</v>
      </c>
      <c r="M240" t="s">
        <v>78</v>
      </c>
      <c r="N240" t="s">
        <v>1270</v>
      </c>
      <c r="O240" t="s">
        <v>1270</v>
      </c>
      <c r="P240">
        <v>500</v>
      </c>
      <c r="Q240">
        <v>0</v>
      </c>
      <c r="R240">
        <v>0</v>
      </c>
      <c r="S240">
        <v>500</v>
      </c>
      <c r="T240">
        <v>0</v>
      </c>
      <c r="U240" t="s">
        <v>79</v>
      </c>
      <c r="V240" s="7">
        <v>44927</v>
      </c>
      <c r="W240" s="7">
        <v>44985</v>
      </c>
      <c r="X240" s="7">
        <v>45012</v>
      </c>
      <c r="Y240">
        <v>82557.11</v>
      </c>
      <c r="Z240" t="s">
        <v>1272</v>
      </c>
      <c r="AA240">
        <v>82557.11</v>
      </c>
      <c r="AB240" t="s">
        <v>1272</v>
      </c>
      <c r="AC240" t="s">
        <v>83</v>
      </c>
    </row>
    <row r="241" spans="1:29" x14ac:dyDescent="0.25">
      <c r="A241" t="s">
        <v>1737</v>
      </c>
      <c r="B241">
        <v>2</v>
      </c>
      <c r="C241">
        <v>201</v>
      </c>
      <c r="D241">
        <v>2462836.8199999998</v>
      </c>
      <c r="E241">
        <v>0</v>
      </c>
      <c r="F241">
        <v>0</v>
      </c>
      <c r="G241">
        <v>0</v>
      </c>
      <c r="H241">
        <v>2462836.8199999998</v>
      </c>
      <c r="I241">
        <v>0</v>
      </c>
      <c r="J241" t="s">
        <v>1738</v>
      </c>
      <c r="K241" t="s">
        <v>98</v>
      </c>
      <c r="L241">
        <v>6</v>
      </c>
      <c r="M241" t="s">
        <v>78</v>
      </c>
      <c r="N241" t="s">
        <v>1270</v>
      </c>
      <c r="O241" t="s">
        <v>1270</v>
      </c>
      <c r="P241">
        <v>500</v>
      </c>
      <c r="Q241">
        <v>0</v>
      </c>
      <c r="R241">
        <v>0</v>
      </c>
      <c r="S241">
        <v>500</v>
      </c>
      <c r="T241">
        <v>0</v>
      </c>
      <c r="U241" t="s">
        <v>79</v>
      </c>
      <c r="V241" s="7">
        <v>44927</v>
      </c>
      <c r="W241" s="7">
        <v>44985</v>
      </c>
      <c r="X241" s="7">
        <v>45012</v>
      </c>
      <c r="Y241">
        <v>2462836.8199999998</v>
      </c>
      <c r="Z241" t="s">
        <v>1272</v>
      </c>
      <c r="AA241">
        <v>2462836.8199999998</v>
      </c>
      <c r="AB241" t="s">
        <v>1272</v>
      </c>
      <c r="AC241" t="s">
        <v>83</v>
      </c>
    </row>
    <row r="242" spans="1:29" x14ac:dyDescent="0.25">
      <c r="A242" t="s">
        <v>1739</v>
      </c>
      <c r="B242">
        <v>2</v>
      </c>
      <c r="C242">
        <v>201</v>
      </c>
      <c r="D242">
        <v>294636.08</v>
      </c>
      <c r="E242">
        <v>0</v>
      </c>
      <c r="F242">
        <v>143596.54999999999</v>
      </c>
      <c r="G242">
        <v>85769.45</v>
      </c>
      <c r="H242">
        <v>352463.18</v>
      </c>
      <c r="I242">
        <v>0</v>
      </c>
      <c r="J242" t="s">
        <v>1740</v>
      </c>
      <c r="K242" t="s">
        <v>98</v>
      </c>
      <c r="L242">
        <v>6</v>
      </c>
      <c r="M242" t="s">
        <v>78</v>
      </c>
      <c r="N242" t="s">
        <v>1270</v>
      </c>
      <c r="O242" t="s">
        <v>1270</v>
      </c>
      <c r="P242">
        <v>500</v>
      </c>
      <c r="Q242">
        <v>0</v>
      </c>
      <c r="R242">
        <v>0</v>
      </c>
      <c r="S242">
        <v>500</v>
      </c>
      <c r="T242">
        <v>0</v>
      </c>
      <c r="U242" t="s">
        <v>79</v>
      </c>
      <c r="V242" s="7">
        <v>44927</v>
      </c>
      <c r="W242" s="7">
        <v>44985</v>
      </c>
      <c r="X242" s="7">
        <v>45012</v>
      </c>
      <c r="Y242">
        <v>294636.08</v>
      </c>
      <c r="Z242" t="s">
        <v>1272</v>
      </c>
      <c r="AA242">
        <v>352463.18</v>
      </c>
      <c r="AB242" t="s">
        <v>1272</v>
      </c>
      <c r="AC242" t="s">
        <v>83</v>
      </c>
    </row>
    <row r="243" spans="1:29" x14ac:dyDescent="0.25">
      <c r="A243" t="s">
        <v>1741</v>
      </c>
      <c r="B243">
        <v>2</v>
      </c>
      <c r="C243">
        <v>201</v>
      </c>
      <c r="D243">
        <v>1710.6</v>
      </c>
      <c r="E243">
        <v>0</v>
      </c>
      <c r="F243">
        <v>0</v>
      </c>
      <c r="G243">
        <v>0</v>
      </c>
      <c r="H243">
        <v>1710.6</v>
      </c>
      <c r="I243">
        <v>0</v>
      </c>
      <c r="J243" t="s">
        <v>1742</v>
      </c>
      <c r="K243" t="s">
        <v>78</v>
      </c>
      <c r="L243">
        <v>4</v>
      </c>
      <c r="M243" t="s">
        <v>1269</v>
      </c>
      <c r="N243" t="s">
        <v>1270</v>
      </c>
      <c r="O243" t="s">
        <v>1270</v>
      </c>
      <c r="P243">
        <v>0</v>
      </c>
      <c r="Q243">
        <v>0</v>
      </c>
      <c r="R243">
        <v>0</v>
      </c>
      <c r="S243">
        <v>500</v>
      </c>
      <c r="T243">
        <v>0</v>
      </c>
      <c r="U243" t="s">
        <v>79</v>
      </c>
      <c r="V243" s="7">
        <v>44927</v>
      </c>
      <c r="W243" s="7">
        <v>44985</v>
      </c>
      <c r="X243" s="7">
        <v>45012</v>
      </c>
      <c r="Y243">
        <v>1710.6</v>
      </c>
      <c r="Z243" t="s">
        <v>1272</v>
      </c>
      <c r="AA243">
        <v>1710.6</v>
      </c>
      <c r="AB243" t="s">
        <v>1272</v>
      </c>
      <c r="AC243" t="s">
        <v>83</v>
      </c>
    </row>
    <row r="244" spans="1:29" x14ac:dyDescent="0.25">
      <c r="A244" t="s">
        <v>1743</v>
      </c>
      <c r="B244">
        <v>2</v>
      </c>
      <c r="C244">
        <v>201</v>
      </c>
      <c r="D244">
        <v>1710.6</v>
      </c>
      <c r="E244">
        <v>0</v>
      </c>
      <c r="F244">
        <v>0</v>
      </c>
      <c r="G244">
        <v>0</v>
      </c>
      <c r="H244">
        <v>1710.6</v>
      </c>
      <c r="I244">
        <v>0</v>
      </c>
      <c r="J244" t="s">
        <v>1744</v>
      </c>
      <c r="K244" t="s">
        <v>78</v>
      </c>
      <c r="L244">
        <v>5</v>
      </c>
      <c r="M244" t="s">
        <v>1269</v>
      </c>
      <c r="N244" t="s">
        <v>1270</v>
      </c>
      <c r="O244" t="s">
        <v>1270</v>
      </c>
      <c r="P244">
        <v>0</v>
      </c>
      <c r="Q244">
        <v>0</v>
      </c>
      <c r="R244">
        <v>0</v>
      </c>
      <c r="S244">
        <v>500</v>
      </c>
      <c r="T244">
        <v>0</v>
      </c>
      <c r="U244" t="s">
        <v>79</v>
      </c>
      <c r="V244" s="7">
        <v>44927</v>
      </c>
      <c r="W244" s="7">
        <v>44985</v>
      </c>
      <c r="X244" s="7">
        <v>45012</v>
      </c>
      <c r="Y244">
        <v>1710.6</v>
      </c>
      <c r="Z244" t="s">
        <v>1272</v>
      </c>
      <c r="AA244">
        <v>1710.6</v>
      </c>
      <c r="AB244" t="s">
        <v>1272</v>
      </c>
      <c r="AC244" t="s">
        <v>83</v>
      </c>
    </row>
    <row r="245" spans="1:29" x14ac:dyDescent="0.25">
      <c r="A245" t="s">
        <v>1745</v>
      </c>
      <c r="B245">
        <v>2</v>
      </c>
      <c r="C245">
        <v>201</v>
      </c>
      <c r="D245">
        <v>1710.6</v>
      </c>
      <c r="E245">
        <v>0</v>
      </c>
      <c r="F245">
        <v>0</v>
      </c>
      <c r="G245">
        <v>0</v>
      </c>
      <c r="H245">
        <v>1710.6</v>
      </c>
      <c r="I245">
        <v>0</v>
      </c>
      <c r="J245" t="s">
        <v>1746</v>
      </c>
      <c r="K245" t="s">
        <v>98</v>
      </c>
      <c r="L245">
        <v>6</v>
      </c>
      <c r="M245" t="s">
        <v>78</v>
      </c>
      <c r="N245" t="s">
        <v>1270</v>
      </c>
      <c r="O245" t="s">
        <v>1270</v>
      </c>
      <c r="P245">
        <v>500</v>
      </c>
      <c r="Q245">
        <v>0</v>
      </c>
      <c r="R245">
        <v>0</v>
      </c>
      <c r="S245">
        <v>500</v>
      </c>
      <c r="T245">
        <v>0</v>
      </c>
      <c r="U245" t="s">
        <v>79</v>
      </c>
      <c r="V245" s="7">
        <v>44927</v>
      </c>
      <c r="W245" s="7">
        <v>44985</v>
      </c>
      <c r="X245" s="7">
        <v>45012</v>
      </c>
      <c r="Y245">
        <v>1710.6</v>
      </c>
      <c r="Z245" t="s">
        <v>1272</v>
      </c>
      <c r="AA245">
        <v>1710.6</v>
      </c>
      <c r="AB245" t="s">
        <v>1272</v>
      </c>
      <c r="AC245" t="s">
        <v>83</v>
      </c>
    </row>
    <row r="246" spans="1:29" x14ac:dyDescent="0.25">
      <c r="A246" t="s">
        <v>1747</v>
      </c>
      <c r="B246">
        <v>2</v>
      </c>
      <c r="C246">
        <v>201</v>
      </c>
      <c r="D246">
        <v>271070.46999999997</v>
      </c>
      <c r="E246">
        <v>0</v>
      </c>
      <c r="F246">
        <v>0</v>
      </c>
      <c r="G246">
        <v>0</v>
      </c>
      <c r="H246">
        <v>271070.46999999997</v>
      </c>
      <c r="I246">
        <v>0</v>
      </c>
      <c r="J246" t="s">
        <v>1748</v>
      </c>
      <c r="K246" t="s">
        <v>78</v>
      </c>
      <c r="L246">
        <v>3</v>
      </c>
      <c r="M246" t="s">
        <v>1269</v>
      </c>
      <c r="N246" t="s">
        <v>1270</v>
      </c>
      <c r="O246" t="s">
        <v>1270</v>
      </c>
      <c r="P246">
        <v>0</v>
      </c>
      <c r="Q246">
        <v>0</v>
      </c>
      <c r="R246">
        <v>0</v>
      </c>
      <c r="S246">
        <v>500</v>
      </c>
      <c r="T246">
        <v>0</v>
      </c>
      <c r="U246" t="s">
        <v>79</v>
      </c>
      <c r="V246" s="7">
        <v>44927</v>
      </c>
      <c r="W246" s="7">
        <v>44985</v>
      </c>
      <c r="X246" s="7">
        <v>45012</v>
      </c>
      <c r="Y246">
        <v>271070.46999999997</v>
      </c>
      <c r="Z246" t="s">
        <v>1272</v>
      </c>
      <c r="AA246">
        <v>271070.46999999997</v>
      </c>
      <c r="AB246" t="s">
        <v>1272</v>
      </c>
      <c r="AC246" t="s">
        <v>83</v>
      </c>
    </row>
    <row r="247" spans="1:29" x14ac:dyDescent="0.25">
      <c r="A247" t="s">
        <v>1749</v>
      </c>
      <c r="B247">
        <v>2</v>
      </c>
      <c r="C247">
        <v>201</v>
      </c>
      <c r="D247">
        <v>271070.46999999997</v>
      </c>
      <c r="E247">
        <v>0</v>
      </c>
      <c r="F247">
        <v>0</v>
      </c>
      <c r="G247">
        <v>0</v>
      </c>
      <c r="H247">
        <v>271070.46999999997</v>
      </c>
      <c r="I247">
        <v>0</v>
      </c>
      <c r="J247" t="s">
        <v>1750</v>
      </c>
      <c r="K247" t="s">
        <v>78</v>
      </c>
      <c r="L247">
        <v>4</v>
      </c>
      <c r="M247" t="s">
        <v>1269</v>
      </c>
      <c r="N247" t="s">
        <v>1270</v>
      </c>
      <c r="O247" t="s">
        <v>1270</v>
      </c>
      <c r="P247">
        <v>0</v>
      </c>
      <c r="Q247">
        <v>0</v>
      </c>
      <c r="R247">
        <v>0</v>
      </c>
      <c r="S247">
        <v>500</v>
      </c>
      <c r="T247">
        <v>0</v>
      </c>
      <c r="U247" t="s">
        <v>79</v>
      </c>
      <c r="V247" s="7">
        <v>44927</v>
      </c>
      <c r="W247" s="7">
        <v>44985</v>
      </c>
      <c r="X247" s="7">
        <v>45012</v>
      </c>
      <c r="Y247">
        <v>271070.46999999997</v>
      </c>
      <c r="Z247" t="s">
        <v>1272</v>
      </c>
      <c r="AA247">
        <v>271070.46999999997</v>
      </c>
      <c r="AB247" t="s">
        <v>1272</v>
      </c>
      <c r="AC247" t="s">
        <v>83</v>
      </c>
    </row>
    <row r="248" spans="1:29" x14ac:dyDescent="0.25">
      <c r="A248" t="s">
        <v>1751</v>
      </c>
      <c r="B248">
        <v>2</v>
      </c>
      <c r="C248">
        <v>201</v>
      </c>
      <c r="D248">
        <v>271070.46999999997</v>
      </c>
      <c r="E248">
        <v>0</v>
      </c>
      <c r="F248">
        <v>0</v>
      </c>
      <c r="G248">
        <v>0</v>
      </c>
      <c r="H248">
        <v>271070.46999999997</v>
      </c>
      <c r="I248">
        <v>0</v>
      </c>
      <c r="J248" t="s">
        <v>1752</v>
      </c>
      <c r="K248" t="s">
        <v>78</v>
      </c>
      <c r="L248">
        <v>5</v>
      </c>
      <c r="M248" t="s">
        <v>1269</v>
      </c>
      <c r="N248" t="s">
        <v>1270</v>
      </c>
      <c r="O248" t="s">
        <v>1270</v>
      </c>
      <c r="P248">
        <v>0</v>
      </c>
      <c r="Q248">
        <v>0</v>
      </c>
      <c r="R248">
        <v>0</v>
      </c>
      <c r="S248">
        <v>500</v>
      </c>
      <c r="T248">
        <v>0</v>
      </c>
      <c r="U248" t="s">
        <v>79</v>
      </c>
      <c r="V248" s="7">
        <v>44927</v>
      </c>
      <c r="W248" s="7">
        <v>44985</v>
      </c>
      <c r="X248" s="7">
        <v>45012</v>
      </c>
      <c r="Y248">
        <v>271070.46999999997</v>
      </c>
      <c r="Z248" t="s">
        <v>1272</v>
      </c>
      <c r="AA248">
        <v>271070.46999999997</v>
      </c>
      <c r="AB248" t="s">
        <v>1272</v>
      </c>
      <c r="AC248" t="s">
        <v>83</v>
      </c>
    </row>
    <row r="249" spans="1:29" x14ac:dyDescent="0.25">
      <c r="A249" t="s">
        <v>1753</v>
      </c>
      <c r="B249">
        <v>2</v>
      </c>
      <c r="C249">
        <v>201</v>
      </c>
      <c r="D249">
        <v>271070.46999999997</v>
      </c>
      <c r="E249">
        <v>0</v>
      </c>
      <c r="F249">
        <v>0</v>
      </c>
      <c r="G249">
        <v>0</v>
      </c>
      <c r="H249">
        <v>271070.46999999997</v>
      </c>
      <c r="I249">
        <v>0</v>
      </c>
      <c r="J249" t="s">
        <v>1754</v>
      </c>
      <c r="K249" t="s">
        <v>98</v>
      </c>
      <c r="L249">
        <v>6</v>
      </c>
      <c r="M249" t="s">
        <v>78</v>
      </c>
      <c r="N249" t="s">
        <v>1270</v>
      </c>
      <c r="O249" t="s">
        <v>1270</v>
      </c>
      <c r="P249">
        <v>500</v>
      </c>
      <c r="Q249">
        <v>0</v>
      </c>
      <c r="R249">
        <v>0</v>
      </c>
      <c r="S249">
        <v>500</v>
      </c>
      <c r="T249">
        <v>0</v>
      </c>
      <c r="U249" t="s">
        <v>79</v>
      </c>
      <c r="V249" s="7">
        <v>44927</v>
      </c>
      <c r="W249" s="7">
        <v>44985</v>
      </c>
      <c r="X249" s="7">
        <v>45012</v>
      </c>
      <c r="Y249">
        <v>271070.46999999997</v>
      </c>
      <c r="Z249" t="s">
        <v>1272</v>
      </c>
      <c r="AA249">
        <v>271070.46999999997</v>
      </c>
      <c r="AB249" t="s">
        <v>1272</v>
      </c>
      <c r="AC249" t="s">
        <v>83</v>
      </c>
    </row>
    <row r="250" spans="1:29" x14ac:dyDescent="0.25">
      <c r="A250" t="s">
        <v>1755</v>
      </c>
      <c r="B250">
        <v>2</v>
      </c>
      <c r="C250">
        <v>201</v>
      </c>
      <c r="D250">
        <v>120620.66</v>
      </c>
      <c r="E250">
        <v>0</v>
      </c>
      <c r="F250">
        <v>126535.8</v>
      </c>
      <c r="G250">
        <v>124056.59</v>
      </c>
      <c r="H250">
        <v>123099.87</v>
      </c>
      <c r="I250">
        <v>0</v>
      </c>
      <c r="J250" t="s">
        <v>1756</v>
      </c>
      <c r="K250" t="s">
        <v>78</v>
      </c>
      <c r="L250">
        <v>3</v>
      </c>
      <c r="M250" t="s">
        <v>1269</v>
      </c>
      <c r="N250" t="s">
        <v>1270</v>
      </c>
      <c r="O250" t="s">
        <v>1271</v>
      </c>
      <c r="P250">
        <v>0</v>
      </c>
      <c r="Q250">
        <v>0</v>
      </c>
      <c r="R250">
        <v>0</v>
      </c>
      <c r="S250">
        <v>500</v>
      </c>
      <c r="T250">
        <v>0</v>
      </c>
      <c r="U250" t="s">
        <v>79</v>
      </c>
      <c r="V250" s="7">
        <v>44927</v>
      </c>
      <c r="W250" s="7">
        <v>44985</v>
      </c>
      <c r="X250" s="7">
        <v>45012</v>
      </c>
      <c r="Y250">
        <v>120620.66</v>
      </c>
      <c r="Z250" t="s">
        <v>1272</v>
      </c>
      <c r="AA250">
        <v>123099.87</v>
      </c>
      <c r="AB250" t="s">
        <v>1272</v>
      </c>
      <c r="AC250" t="s">
        <v>83</v>
      </c>
    </row>
    <row r="251" spans="1:29" x14ac:dyDescent="0.25">
      <c r="A251" t="s">
        <v>1757</v>
      </c>
      <c r="B251">
        <v>2</v>
      </c>
      <c r="C251">
        <v>201</v>
      </c>
      <c r="D251">
        <v>20494.560000000001</v>
      </c>
      <c r="E251">
        <v>0</v>
      </c>
      <c r="F251">
        <v>40989.120000000003</v>
      </c>
      <c r="G251">
        <v>45669.26</v>
      </c>
      <c r="H251">
        <v>15814.42</v>
      </c>
      <c r="I251">
        <v>0</v>
      </c>
      <c r="J251" t="s">
        <v>1758</v>
      </c>
      <c r="K251" t="s">
        <v>78</v>
      </c>
      <c r="L251">
        <v>4</v>
      </c>
      <c r="M251" t="s">
        <v>1269</v>
      </c>
      <c r="N251" t="s">
        <v>1270</v>
      </c>
      <c r="O251" t="s">
        <v>1271</v>
      </c>
      <c r="P251">
        <v>0</v>
      </c>
      <c r="Q251">
        <v>0</v>
      </c>
      <c r="R251">
        <v>0</v>
      </c>
      <c r="S251">
        <v>500</v>
      </c>
      <c r="T251">
        <v>0</v>
      </c>
      <c r="U251" t="s">
        <v>79</v>
      </c>
      <c r="V251" s="7">
        <v>44927</v>
      </c>
      <c r="W251" s="7">
        <v>44985</v>
      </c>
      <c r="X251" s="7">
        <v>45012</v>
      </c>
      <c r="Y251">
        <v>20494.560000000001</v>
      </c>
      <c r="Z251" t="s">
        <v>1272</v>
      </c>
      <c r="AA251">
        <v>15814.42</v>
      </c>
      <c r="AB251" t="s">
        <v>1272</v>
      </c>
      <c r="AC251" t="s">
        <v>83</v>
      </c>
    </row>
    <row r="252" spans="1:29" x14ac:dyDescent="0.25">
      <c r="A252" t="s">
        <v>1759</v>
      </c>
      <c r="B252">
        <v>2</v>
      </c>
      <c r="C252">
        <v>201</v>
      </c>
      <c r="D252">
        <v>20494.560000000001</v>
      </c>
      <c r="E252">
        <v>0</v>
      </c>
      <c r="F252">
        <v>0</v>
      </c>
      <c r="G252">
        <v>20494.560000000001</v>
      </c>
      <c r="H252">
        <v>0</v>
      </c>
      <c r="I252">
        <v>0</v>
      </c>
      <c r="J252" t="s">
        <v>1760</v>
      </c>
      <c r="K252" t="s">
        <v>98</v>
      </c>
      <c r="L252">
        <v>5</v>
      </c>
      <c r="M252" t="s">
        <v>78</v>
      </c>
      <c r="N252" t="s">
        <v>1270</v>
      </c>
      <c r="O252" t="s">
        <v>1270</v>
      </c>
      <c r="P252">
        <v>500</v>
      </c>
      <c r="Q252">
        <v>0</v>
      </c>
      <c r="R252">
        <v>0</v>
      </c>
      <c r="S252">
        <v>500</v>
      </c>
      <c r="T252">
        <v>0</v>
      </c>
      <c r="U252" t="s">
        <v>79</v>
      </c>
      <c r="V252" s="7">
        <v>44927</v>
      </c>
      <c r="W252" s="7">
        <v>44985</v>
      </c>
      <c r="X252" s="7">
        <v>45012</v>
      </c>
      <c r="Y252">
        <v>20494.560000000001</v>
      </c>
      <c r="Z252" t="s">
        <v>1272</v>
      </c>
      <c r="AA252">
        <v>0</v>
      </c>
      <c r="AC252" t="s">
        <v>83</v>
      </c>
    </row>
    <row r="253" spans="1:29" x14ac:dyDescent="0.25">
      <c r="A253" t="s">
        <v>1761</v>
      </c>
      <c r="B253">
        <v>2</v>
      </c>
      <c r="C253">
        <v>201</v>
      </c>
      <c r="D253">
        <v>0</v>
      </c>
      <c r="E253">
        <v>0</v>
      </c>
      <c r="F253">
        <v>20494.560000000001</v>
      </c>
      <c r="G253">
        <v>20494.560000000001</v>
      </c>
      <c r="H253">
        <v>0</v>
      </c>
      <c r="I253">
        <v>0</v>
      </c>
      <c r="J253" t="s">
        <v>1762</v>
      </c>
      <c r="K253" t="s">
        <v>98</v>
      </c>
      <c r="L253">
        <v>6</v>
      </c>
      <c r="M253" t="s">
        <v>78</v>
      </c>
      <c r="N253" t="s">
        <v>1270</v>
      </c>
      <c r="O253" t="s">
        <v>1270</v>
      </c>
      <c r="P253">
        <v>500</v>
      </c>
      <c r="Q253">
        <v>0</v>
      </c>
      <c r="R253">
        <v>0</v>
      </c>
      <c r="S253">
        <v>500</v>
      </c>
      <c r="T253">
        <v>0</v>
      </c>
      <c r="U253" t="s">
        <v>79</v>
      </c>
      <c r="V253" s="7">
        <v>44927</v>
      </c>
      <c r="W253" s="7">
        <v>44985</v>
      </c>
      <c r="X253" s="7">
        <v>45012</v>
      </c>
      <c r="Y253">
        <v>0</v>
      </c>
      <c r="AA253">
        <v>0</v>
      </c>
      <c r="AC253" t="s">
        <v>83</v>
      </c>
    </row>
    <row r="254" spans="1:29" x14ac:dyDescent="0.25">
      <c r="A254" t="s">
        <v>1763</v>
      </c>
      <c r="B254">
        <v>2</v>
      </c>
      <c r="C254">
        <v>201</v>
      </c>
      <c r="D254">
        <v>0</v>
      </c>
      <c r="E254">
        <v>0</v>
      </c>
      <c r="F254">
        <v>20494.560000000001</v>
      </c>
      <c r="G254">
        <v>4680.1400000000003</v>
      </c>
      <c r="H254">
        <v>15814.42</v>
      </c>
      <c r="I254">
        <v>0</v>
      </c>
      <c r="J254" t="s">
        <v>1764</v>
      </c>
      <c r="K254" t="s">
        <v>98</v>
      </c>
      <c r="L254">
        <v>6</v>
      </c>
      <c r="M254" t="s">
        <v>78</v>
      </c>
      <c r="N254" t="s">
        <v>1270</v>
      </c>
      <c r="O254" t="s">
        <v>1270</v>
      </c>
      <c r="P254">
        <v>500</v>
      </c>
      <c r="Q254">
        <v>0</v>
      </c>
      <c r="R254">
        <v>0</v>
      </c>
      <c r="S254">
        <v>500</v>
      </c>
      <c r="T254">
        <v>0</v>
      </c>
      <c r="U254" t="s">
        <v>79</v>
      </c>
      <c r="V254" s="7">
        <v>44927</v>
      </c>
      <c r="W254" s="7">
        <v>44985</v>
      </c>
      <c r="X254" s="7">
        <v>45012</v>
      </c>
      <c r="Y254">
        <v>0</v>
      </c>
      <c r="AA254">
        <v>15814.42</v>
      </c>
      <c r="AB254" t="s">
        <v>1272</v>
      </c>
      <c r="AC254" t="s">
        <v>83</v>
      </c>
    </row>
    <row r="255" spans="1:29" x14ac:dyDescent="0.25">
      <c r="A255" t="s">
        <v>1765</v>
      </c>
      <c r="B255">
        <v>2</v>
      </c>
      <c r="C255">
        <v>201</v>
      </c>
      <c r="D255">
        <v>0</v>
      </c>
      <c r="E255">
        <v>0</v>
      </c>
      <c r="F255">
        <v>1750.9</v>
      </c>
      <c r="G255">
        <v>1750.9</v>
      </c>
      <c r="H255">
        <v>0</v>
      </c>
      <c r="I255">
        <v>0</v>
      </c>
      <c r="J255" t="s">
        <v>1766</v>
      </c>
      <c r="K255" t="s">
        <v>78</v>
      </c>
      <c r="L255">
        <v>4</v>
      </c>
      <c r="M255" t="s">
        <v>1269</v>
      </c>
      <c r="N255" t="s">
        <v>1270</v>
      </c>
      <c r="O255" t="s">
        <v>1271</v>
      </c>
      <c r="P255">
        <v>0</v>
      </c>
      <c r="Q255">
        <v>0</v>
      </c>
      <c r="R255">
        <v>0</v>
      </c>
      <c r="S255">
        <v>500</v>
      </c>
      <c r="T255">
        <v>0</v>
      </c>
      <c r="U255" t="s">
        <v>79</v>
      </c>
      <c r="V255" s="7">
        <v>44927</v>
      </c>
      <c r="W255" s="7">
        <v>44985</v>
      </c>
      <c r="X255" s="7">
        <v>45012</v>
      </c>
      <c r="Y255">
        <v>0</v>
      </c>
      <c r="AA255">
        <v>0</v>
      </c>
      <c r="AC255" t="s">
        <v>83</v>
      </c>
    </row>
    <row r="256" spans="1:29" x14ac:dyDescent="0.25">
      <c r="A256" t="s">
        <v>1767</v>
      </c>
      <c r="B256">
        <v>2</v>
      </c>
      <c r="C256">
        <v>201</v>
      </c>
      <c r="D256">
        <v>0</v>
      </c>
      <c r="E256">
        <v>0</v>
      </c>
      <c r="F256">
        <v>1750.9</v>
      </c>
      <c r="G256">
        <v>1750.9</v>
      </c>
      <c r="H256">
        <v>0</v>
      </c>
      <c r="I256">
        <v>0</v>
      </c>
      <c r="J256" t="s">
        <v>1768</v>
      </c>
      <c r="K256" t="s">
        <v>78</v>
      </c>
      <c r="L256">
        <v>5</v>
      </c>
      <c r="M256" t="s">
        <v>1269</v>
      </c>
      <c r="N256" t="s">
        <v>1270</v>
      </c>
      <c r="O256" t="s">
        <v>1271</v>
      </c>
      <c r="P256">
        <v>0</v>
      </c>
      <c r="Q256">
        <v>0</v>
      </c>
      <c r="R256">
        <v>0</v>
      </c>
      <c r="S256">
        <v>500</v>
      </c>
      <c r="T256">
        <v>0</v>
      </c>
      <c r="U256" t="s">
        <v>79</v>
      </c>
      <c r="V256" s="7">
        <v>44927</v>
      </c>
      <c r="W256" s="7">
        <v>44985</v>
      </c>
      <c r="X256" s="7">
        <v>45012</v>
      </c>
      <c r="Y256">
        <v>0</v>
      </c>
      <c r="AA256">
        <v>0</v>
      </c>
      <c r="AC256" t="s">
        <v>83</v>
      </c>
    </row>
    <row r="257" spans="1:29" x14ac:dyDescent="0.25">
      <c r="A257" t="s">
        <v>1769</v>
      </c>
      <c r="B257">
        <v>2</v>
      </c>
      <c r="C257">
        <v>201</v>
      </c>
      <c r="D257">
        <v>0</v>
      </c>
      <c r="E257">
        <v>0</v>
      </c>
      <c r="F257">
        <v>1750.9</v>
      </c>
      <c r="G257">
        <v>1750.9</v>
      </c>
      <c r="H257">
        <v>0</v>
      </c>
      <c r="I257">
        <v>0</v>
      </c>
      <c r="J257" t="s">
        <v>1770</v>
      </c>
      <c r="K257" t="s">
        <v>98</v>
      </c>
      <c r="L257">
        <v>6</v>
      </c>
      <c r="M257" t="s">
        <v>78</v>
      </c>
      <c r="N257" t="s">
        <v>1270</v>
      </c>
      <c r="O257" t="s">
        <v>1271</v>
      </c>
      <c r="P257">
        <v>500</v>
      </c>
      <c r="Q257">
        <v>0</v>
      </c>
      <c r="R257">
        <v>0</v>
      </c>
      <c r="S257">
        <v>500</v>
      </c>
      <c r="T257">
        <v>0</v>
      </c>
      <c r="U257" t="s">
        <v>79</v>
      </c>
      <c r="V257" s="7">
        <v>44927</v>
      </c>
      <c r="W257" s="7">
        <v>44985</v>
      </c>
      <c r="X257" s="7">
        <v>45012</v>
      </c>
      <c r="Y257">
        <v>0</v>
      </c>
      <c r="AA257">
        <v>0</v>
      </c>
      <c r="AC257" t="s">
        <v>83</v>
      </c>
    </row>
    <row r="258" spans="1:29" x14ac:dyDescent="0.25">
      <c r="A258" t="s">
        <v>1771</v>
      </c>
      <c r="B258">
        <v>2</v>
      </c>
      <c r="C258">
        <v>201</v>
      </c>
      <c r="D258">
        <v>5859.46</v>
      </c>
      <c r="E258">
        <v>0</v>
      </c>
      <c r="F258">
        <v>1768</v>
      </c>
      <c r="G258">
        <v>4612.72</v>
      </c>
      <c r="H258">
        <v>3014.74</v>
      </c>
      <c r="I258">
        <v>0</v>
      </c>
      <c r="J258" t="s">
        <v>1772</v>
      </c>
      <c r="K258" t="s">
        <v>78</v>
      </c>
      <c r="L258">
        <v>4</v>
      </c>
      <c r="M258" t="s">
        <v>1269</v>
      </c>
      <c r="N258" t="s">
        <v>1270</v>
      </c>
      <c r="O258" t="s">
        <v>1271</v>
      </c>
      <c r="P258">
        <v>0</v>
      </c>
      <c r="Q258">
        <v>0</v>
      </c>
      <c r="R258">
        <v>0</v>
      </c>
      <c r="S258">
        <v>500</v>
      </c>
      <c r="T258">
        <v>0</v>
      </c>
      <c r="U258" t="s">
        <v>79</v>
      </c>
      <c r="V258" s="7">
        <v>44927</v>
      </c>
      <c r="W258" s="7">
        <v>44985</v>
      </c>
      <c r="X258" s="7">
        <v>45012</v>
      </c>
      <c r="Y258">
        <v>5859.46</v>
      </c>
      <c r="Z258" t="s">
        <v>1272</v>
      </c>
      <c r="AA258">
        <v>3014.74</v>
      </c>
      <c r="AB258" t="s">
        <v>1272</v>
      </c>
      <c r="AC258" t="s">
        <v>83</v>
      </c>
    </row>
    <row r="259" spans="1:29" x14ac:dyDescent="0.25">
      <c r="A259" t="s">
        <v>1773</v>
      </c>
      <c r="B259">
        <v>2</v>
      </c>
      <c r="C259">
        <v>201</v>
      </c>
      <c r="D259">
        <v>5859.46</v>
      </c>
      <c r="E259">
        <v>0</v>
      </c>
      <c r="F259">
        <v>1768</v>
      </c>
      <c r="G259">
        <v>4612.72</v>
      </c>
      <c r="H259">
        <v>3014.74</v>
      </c>
      <c r="I259">
        <v>0</v>
      </c>
      <c r="J259" t="s">
        <v>1774</v>
      </c>
      <c r="K259" t="s">
        <v>98</v>
      </c>
      <c r="L259">
        <v>5</v>
      </c>
      <c r="M259" t="s">
        <v>78</v>
      </c>
      <c r="N259" t="s">
        <v>1270</v>
      </c>
      <c r="O259" t="s">
        <v>1270</v>
      </c>
      <c r="P259">
        <v>500</v>
      </c>
      <c r="Q259">
        <v>0</v>
      </c>
      <c r="R259">
        <v>0</v>
      </c>
      <c r="S259">
        <v>500</v>
      </c>
      <c r="T259">
        <v>0</v>
      </c>
      <c r="U259" t="s">
        <v>79</v>
      </c>
      <c r="V259" s="7">
        <v>44927</v>
      </c>
      <c r="W259" s="7">
        <v>44985</v>
      </c>
      <c r="X259" s="7">
        <v>45012</v>
      </c>
      <c r="Y259">
        <v>5859.46</v>
      </c>
      <c r="Z259" t="s">
        <v>1272</v>
      </c>
      <c r="AA259">
        <v>3014.74</v>
      </c>
      <c r="AB259" t="s">
        <v>1272</v>
      </c>
      <c r="AC259" t="s">
        <v>83</v>
      </c>
    </row>
    <row r="260" spans="1:29" x14ac:dyDescent="0.25">
      <c r="A260" t="s">
        <v>1775</v>
      </c>
      <c r="B260">
        <v>2</v>
      </c>
      <c r="C260">
        <v>201</v>
      </c>
      <c r="D260">
        <v>15680.02</v>
      </c>
      <c r="E260">
        <v>0</v>
      </c>
      <c r="F260">
        <v>0</v>
      </c>
      <c r="G260">
        <v>373.31</v>
      </c>
      <c r="H260">
        <v>15306.71</v>
      </c>
      <c r="I260">
        <v>0</v>
      </c>
      <c r="J260" t="s">
        <v>1776</v>
      </c>
      <c r="K260" t="s">
        <v>78</v>
      </c>
      <c r="L260">
        <v>4</v>
      </c>
      <c r="M260" t="s">
        <v>1269</v>
      </c>
      <c r="N260" t="s">
        <v>1270</v>
      </c>
      <c r="O260" t="s">
        <v>1271</v>
      </c>
      <c r="P260">
        <v>0</v>
      </c>
      <c r="Q260">
        <v>0</v>
      </c>
      <c r="R260">
        <v>0</v>
      </c>
      <c r="S260">
        <v>500</v>
      </c>
      <c r="T260">
        <v>0</v>
      </c>
      <c r="U260" t="s">
        <v>79</v>
      </c>
      <c r="V260" s="7">
        <v>44927</v>
      </c>
      <c r="W260" s="7">
        <v>44985</v>
      </c>
      <c r="X260" s="7">
        <v>45012</v>
      </c>
      <c r="Y260">
        <v>15680.02</v>
      </c>
      <c r="Z260" t="s">
        <v>1272</v>
      </c>
      <c r="AA260">
        <v>15306.71</v>
      </c>
      <c r="AB260" t="s">
        <v>1272</v>
      </c>
      <c r="AC260" t="s">
        <v>83</v>
      </c>
    </row>
    <row r="261" spans="1:29" x14ac:dyDescent="0.25">
      <c r="A261" t="s">
        <v>1777</v>
      </c>
      <c r="B261">
        <v>2</v>
      </c>
      <c r="C261">
        <v>201</v>
      </c>
      <c r="D261">
        <v>15680.02</v>
      </c>
      <c r="E261">
        <v>0</v>
      </c>
      <c r="F261">
        <v>0</v>
      </c>
      <c r="G261">
        <v>373.31</v>
      </c>
      <c r="H261">
        <v>15306.71</v>
      </c>
      <c r="I261">
        <v>0</v>
      </c>
      <c r="J261" t="s">
        <v>1778</v>
      </c>
      <c r="K261" t="s">
        <v>78</v>
      </c>
      <c r="L261">
        <v>5</v>
      </c>
      <c r="M261" t="s">
        <v>1269</v>
      </c>
      <c r="N261" t="s">
        <v>1270</v>
      </c>
      <c r="O261" t="s">
        <v>1270</v>
      </c>
      <c r="P261">
        <v>0</v>
      </c>
      <c r="Q261">
        <v>0</v>
      </c>
      <c r="R261">
        <v>0</v>
      </c>
      <c r="S261">
        <v>500</v>
      </c>
      <c r="T261">
        <v>0</v>
      </c>
      <c r="U261" t="s">
        <v>79</v>
      </c>
      <c r="V261" s="7">
        <v>44927</v>
      </c>
      <c r="W261" s="7">
        <v>44985</v>
      </c>
      <c r="X261" s="7">
        <v>45012</v>
      </c>
      <c r="Y261">
        <v>15680.02</v>
      </c>
      <c r="Z261" t="s">
        <v>1272</v>
      </c>
      <c r="AA261">
        <v>15306.71</v>
      </c>
      <c r="AB261" t="s">
        <v>1272</v>
      </c>
      <c r="AC261" t="s">
        <v>83</v>
      </c>
    </row>
    <row r="262" spans="1:29" x14ac:dyDescent="0.25">
      <c r="A262" t="s">
        <v>1779</v>
      </c>
      <c r="B262">
        <v>2</v>
      </c>
      <c r="C262">
        <v>201</v>
      </c>
      <c r="D262">
        <v>15680.02</v>
      </c>
      <c r="E262">
        <v>0</v>
      </c>
      <c r="F262">
        <v>0</v>
      </c>
      <c r="G262">
        <v>373.31</v>
      </c>
      <c r="H262">
        <v>15306.71</v>
      </c>
      <c r="I262">
        <v>0</v>
      </c>
      <c r="J262" t="s">
        <v>1780</v>
      </c>
      <c r="K262" t="s">
        <v>98</v>
      </c>
      <c r="L262">
        <v>6</v>
      </c>
      <c r="M262" t="s">
        <v>78</v>
      </c>
      <c r="N262" t="s">
        <v>1270</v>
      </c>
      <c r="O262" t="s">
        <v>1270</v>
      </c>
      <c r="P262">
        <v>500</v>
      </c>
      <c r="Q262">
        <v>0</v>
      </c>
      <c r="R262">
        <v>0</v>
      </c>
      <c r="S262">
        <v>500</v>
      </c>
      <c r="T262">
        <v>0</v>
      </c>
      <c r="U262" t="s">
        <v>79</v>
      </c>
      <c r="V262" s="7">
        <v>44927</v>
      </c>
      <c r="W262" s="7">
        <v>44985</v>
      </c>
      <c r="X262" s="7">
        <v>45012</v>
      </c>
      <c r="Y262">
        <v>15680.02</v>
      </c>
      <c r="Z262" t="s">
        <v>1272</v>
      </c>
      <c r="AA262">
        <v>15306.71</v>
      </c>
      <c r="AB262" t="s">
        <v>1272</v>
      </c>
      <c r="AC262" t="s">
        <v>83</v>
      </c>
    </row>
    <row r="263" spans="1:29" x14ac:dyDescent="0.25">
      <c r="A263" t="s">
        <v>1781</v>
      </c>
      <c r="B263">
        <v>2</v>
      </c>
      <c r="C263">
        <v>201</v>
      </c>
      <c r="D263">
        <v>78586.62</v>
      </c>
      <c r="E263">
        <v>0</v>
      </c>
      <c r="F263">
        <v>82027.78</v>
      </c>
      <c r="G263">
        <v>71650.399999999994</v>
      </c>
      <c r="H263">
        <v>88964</v>
      </c>
      <c r="I263">
        <v>0</v>
      </c>
      <c r="J263" t="s">
        <v>1782</v>
      </c>
      <c r="K263" t="s">
        <v>78</v>
      </c>
      <c r="L263">
        <v>4</v>
      </c>
      <c r="M263" t="s">
        <v>1269</v>
      </c>
      <c r="N263" t="s">
        <v>1270</v>
      </c>
      <c r="O263" t="s">
        <v>1271</v>
      </c>
      <c r="P263">
        <v>0</v>
      </c>
      <c r="Q263">
        <v>0</v>
      </c>
      <c r="R263">
        <v>0</v>
      </c>
      <c r="S263">
        <v>500</v>
      </c>
      <c r="T263">
        <v>0</v>
      </c>
      <c r="U263" t="s">
        <v>79</v>
      </c>
      <c r="V263" s="7">
        <v>44927</v>
      </c>
      <c r="W263" s="7">
        <v>44985</v>
      </c>
      <c r="X263" s="7">
        <v>45012</v>
      </c>
      <c r="Y263">
        <v>78586.62</v>
      </c>
      <c r="Z263" t="s">
        <v>1272</v>
      </c>
      <c r="AA263">
        <v>88964</v>
      </c>
      <c r="AB263" t="s">
        <v>1272</v>
      </c>
      <c r="AC263" t="s">
        <v>83</v>
      </c>
    </row>
    <row r="264" spans="1:29" x14ac:dyDescent="0.25">
      <c r="A264" t="s">
        <v>1783</v>
      </c>
      <c r="B264">
        <v>2</v>
      </c>
      <c r="C264">
        <v>201</v>
      </c>
      <c r="D264">
        <v>78586.62</v>
      </c>
      <c r="E264">
        <v>0</v>
      </c>
      <c r="F264">
        <v>82027.78</v>
      </c>
      <c r="G264">
        <v>71650.399999999994</v>
      </c>
      <c r="H264">
        <v>88964</v>
      </c>
      <c r="I264">
        <v>0</v>
      </c>
      <c r="J264" t="s">
        <v>1784</v>
      </c>
      <c r="K264" t="s">
        <v>78</v>
      </c>
      <c r="L264">
        <v>5</v>
      </c>
      <c r="M264" t="s">
        <v>1269</v>
      </c>
      <c r="N264" t="s">
        <v>1270</v>
      </c>
      <c r="O264" t="s">
        <v>1270</v>
      </c>
      <c r="P264">
        <v>0</v>
      </c>
      <c r="Q264">
        <v>0</v>
      </c>
      <c r="R264">
        <v>0</v>
      </c>
      <c r="S264">
        <v>500</v>
      </c>
      <c r="T264">
        <v>0</v>
      </c>
      <c r="U264" t="s">
        <v>79</v>
      </c>
      <c r="V264" s="7">
        <v>44927</v>
      </c>
      <c r="W264" s="7">
        <v>44985</v>
      </c>
      <c r="X264" s="7">
        <v>45012</v>
      </c>
      <c r="Y264">
        <v>78586.62</v>
      </c>
      <c r="Z264" t="s">
        <v>1272</v>
      </c>
      <c r="AA264">
        <v>88964</v>
      </c>
      <c r="AB264" t="s">
        <v>1272</v>
      </c>
      <c r="AC264" t="s">
        <v>83</v>
      </c>
    </row>
    <row r="265" spans="1:29" x14ac:dyDescent="0.25">
      <c r="A265" t="s">
        <v>1785</v>
      </c>
      <c r="B265">
        <v>2</v>
      </c>
      <c r="C265">
        <v>201</v>
      </c>
      <c r="D265">
        <v>78586.62</v>
      </c>
      <c r="E265">
        <v>0</v>
      </c>
      <c r="F265">
        <v>80494</v>
      </c>
      <c r="G265">
        <v>70116.62</v>
      </c>
      <c r="H265">
        <v>88964</v>
      </c>
      <c r="I265">
        <v>0</v>
      </c>
      <c r="J265" t="s">
        <v>1786</v>
      </c>
      <c r="K265" t="s">
        <v>78</v>
      </c>
      <c r="L265">
        <v>6</v>
      </c>
      <c r="M265" t="s">
        <v>1269</v>
      </c>
      <c r="N265" t="s">
        <v>1270</v>
      </c>
      <c r="O265" t="s">
        <v>1270</v>
      </c>
      <c r="P265">
        <v>0</v>
      </c>
      <c r="Q265">
        <v>0</v>
      </c>
      <c r="R265">
        <v>0</v>
      </c>
      <c r="S265">
        <v>500</v>
      </c>
      <c r="T265">
        <v>0</v>
      </c>
      <c r="U265" t="s">
        <v>79</v>
      </c>
      <c r="V265" s="7">
        <v>44927</v>
      </c>
      <c r="W265" s="7">
        <v>44985</v>
      </c>
      <c r="X265" s="7">
        <v>45012</v>
      </c>
      <c r="Y265">
        <v>78586.62</v>
      </c>
      <c r="Z265" t="s">
        <v>1272</v>
      </c>
      <c r="AA265">
        <v>88964</v>
      </c>
      <c r="AB265" t="s">
        <v>1272</v>
      </c>
      <c r="AC265" t="s">
        <v>83</v>
      </c>
    </row>
    <row r="266" spans="1:29" x14ac:dyDescent="0.25">
      <c r="A266" t="s">
        <v>1787</v>
      </c>
      <c r="B266">
        <v>2</v>
      </c>
      <c r="C266">
        <v>201</v>
      </c>
      <c r="D266">
        <v>53663.62</v>
      </c>
      <c r="E266">
        <v>0</v>
      </c>
      <c r="F266">
        <v>14834</v>
      </c>
      <c r="G266">
        <v>32363.62</v>
      </c>
      <c r="H266">
        <v>36134</v>
      </c>
      <c r="I266">
        <v>0</v>
      </c>
      <c r="J266" t="s">
        <v>1788</v>
      </c>
      <c r="K266" t="s">
        <v>78</v>
      </c>
      <c r="L266">
        <v>7</v>
      </c>
      <c r="M266" t="s">
        <v>1269</v>
      </c>
      <c r="N266" t="s">
        <v>1270</v>
      </c>
      <c r="O266" t="s">
        <v>1270</v>
      </c>
      <c r="P266">
        <v>0</v>
      </c>
      <c r="Q266">
        <v>0</v>
      </c>
      <c r="R266">
        <v>0</v>
      </c>
      <c r="S266">
        <v>500</v>
      </c>
      <c r="T266">
        <v>0</v>
      </c>
      <c r="U266" t="s">
        <v>79</v>
      </c>
      <c r="V266" s="7">
        <v>44927</v>
      </c>
      <c r="W266" s="7">
        <v>44985</v>
      </c>
      <c r="X266" s="7">
        <v>45012</v>
      </c>
      <c r="Y266">
        <v>53663.62</v>
      </c>
      <c r="Z266" t="s">
        <v>1272</v>
      </c>
      <c r="AA266">
        <v>36134</v>
      </c>
      <c r="AB266" t="s">
        <v>1272</v>
      </c>
      <c r="AC266" t="s">
        <v>83</v>
      </c>
    </row>
    <row r="267" spans="1:29" x14ac:dyDescent="0.25">
      <c r="A267" t="s">
        <v>1789</v>
      </c>
      <c r="B267">
        <v>2</v>
      </c>
      <c r="C267">
        <v>201</v>
      </c>
      <c r="D267">
        <v>32363.62</v>
      </c>
      <c r="E267">
        <v>0</v>
      </c>
      <c r="F267">
        <v>0</v>
      </c>
      <c r="G267">
        <v>32363.62</v>
      </c>
      <c r="H267">
        <v>0</v>
      </c>
      <c r="I267">
        <v>0</v>
      </c>
      <c r="J267" t="s">
        <v>1790</v>
      </c>
      <c r="K267" t="s">
        <v>98</v>
      </c>
      <c r="L267">
        <v>8</v>
      </c>
      <c r="M267" t="s">
        <v>78</v>
      </c>
      <c r="N267" t="s">
        <v>1270</v>
      </c>
      <c r="O267" t="s">
        <v>1270</v>
      </c>
      <c r="P267">
        <v>500</v>
      </c>
      <c r="Q267">
        <v>0</v>
      </c>
      <c r="R267">
        <v>0</v>
      </c>
      <c r="S267">
        <v>500</v>
      </c>
      <c r="T267">
        <v>0</v>
      </c>
      <c r="U267" t="s">
        <v>79</v>
      </c>
      <c r="V267" s="7">
        <v>44927</v>
      </c>
      <c r="W267" s="7">
        <v>44985</v>
      </c>
      <c r="X267" s="7">
        <v>45012</v>
      </c>
      <c r="Y267">
        <v>32363.62</v>
      </c>
      <c r="Z267" t="s">
        <v>1272</v>
      </c>
      <c r="AA267">
        <v>0</v>
      </c>
      <c r="AC267" t="s">
        <v>83</v>
      </c>
    </row>
    <row r="268" spans="1:29" x14ac:dyDescent="0.25">
      <c r="A268" t="s">
        <v>1791</v>
      </c>
      <c r="B268">
        <v>2</v>
      </c>
      <c r="C268">
        <v>201</v>
      </c>
      <c r="D268">
        <v>21300</v>
      </c>
      <c r="E268">
        <v>0</v>
      </c>
      <c r="F268">
        <v>0</v>
      </c>
      <c r="G268">
        <v>0</v>
      </c>
      <c r="H268">
        <v>21300</v>
      </c>
      <c r="I268">
        <v>0</v>
      </c>
      <c r="J268" t="s">
        <v>1792</v>
      </c>
      <c r="K268" t="s">
        <v>98</v>
      </c>
      <c r="L268">
        <v>8</v>
      </c>
      <c r="M268" t="s">
        <v>78</v>
      </c>
      <c r="N268" t="s">
        <v>1270</v>
      </c>
      <c r="O268" t="s">
        <v>1270</v>
      </c>
      <c r="P268">
        <v>500</v>
      </c>
      <c r="Q268">
        <v>0</v>
      </c>
      <c r="R268">
        <v>0</v>
      </c>
      <c r="S268">
        <v>500</v>
      </c>
      <c r="T268">
        <v>0</v>
      </c>
      <c r="U268" t="s">
        <v>79</v>
      </c>
      <c r="V268" s="7">
        <v>44927</v>
      </c>
      <c r="W268" s="7">
        <v>44985</v>
      </c>
      <c r="X268" s="7">
        <v>45012</v>
      </c>
      <c r="Y268">
        <v>21300</v>
      </c>
      <c r="Z268" t="s">
        <v>1272</v>
      </c>
      <c r="AA268">
        <v>21300</v>
      </c>
      <c r="AB268" t="s">
        <v>1272</v>
      </c>
      <c r="AC268" t="s">
        <v>83</v>
      </c>
    </row>
    <row r="269" spans="1:29" x14ac:dyDescent="0.25">
      <c r="A269" t="s">
        <v>1793</v>
      </c>
      <c r="B269">
        <v>2</v>
      </c>
      <c r="C269">
        <v>201</v>
      </c>
      <c r="D269">
        <v>0</v>
      </c>
      <c r="E269">
        <v>0</v>
      </c>
      <c r="F269">
        <v>14834</v>
      </c>
      <c r="G269">
        <v>0</v>
      </c>
      <c r="H269">
        <v>14834</v>
      </c>
      <c r="I269">
        <v>0</v>
      </c>
      <c r="J269" t="s">
        <v>1794</v>
      </c>
      <c r="K269" t="s">
        <v>98</v>
      </c>
      <c r="L269">
        <v>8</v>
      </c>
      <c r="M269" t="s">
        <v>78</v>
      </c>
      <c r="N269" t="s">
        <v>1270</v>
      </c>
      <c r="O269" t="s">
        <v>1270</v>
      </c>
      <c r="P269">
        <v>500</v>
      </c>
      <c r="Q269">
        <v>0</v>
      </c>
      <c r="R269">
        <v>0</v>
      </c>
      <c r="S269">
        <v>500</v>
      </c>
      <c r="T269">
        <v>0</v>
      </c>
      <c r="U269" t="s">
        <v>79</v>
      </c>
      <c r="V269" s="7">
        <v>44927</v>
      </c>
      <c r="W269" s="7">
        <v>44985</v>
      </c>
      <c r="X269" s="7">
        <v>45012</v>
      </c>
      <c r="Y269">
        <v>0</v>
      </c>
      <c r="AA269">
        <v>14834</v>
      </c>
      <c r="AB269" t="s">
        <v>1272</v>
      </c>
      <c r="AC269" t="s">
        <v>83</v>
      </c>
    </row>
    <row r="270" spans="1:29" x14ac:dyDescent="0.25">
      <c r="A270" t="s">
        <v>1795</v>
      </c>
      <c r="B270">
        <v>2</v>
      </c>
      <c r="C270">
        <v>201</v>
      </c>
      <c r="D270">
        <v>20000</v>
      </c>
      <c r="E270">
        <v>0</v>
      </c>
      <c r="F270">
        <v>0</v>
      </c>
      <c r="G270">
        <v>0</v>
      </c>
      <c r="H270">
        <v>20000</v>
      </c>
      <c r="I270">
        <v>0</v>
      </c>
      <c r="J270" t="s">
        <v>1796</v>
      </c>
      <c r="K270" t="s">
        <v>78</v>
      </c>
      <c r="L270">
        <v>7</v>
      </c>
      <c r="M270" t="s">
        <v>1269</v>
      </c>
      <c r="N270" t="s">
        <v>1270</v>
      </c>
      <c r="O270" t="s">
        <v>1270</v>
      </c>
      <c r="P270">
        <v>0</v>
      </c>
      <c r="Q270">
        <v>0</v>
      </c>
      <c r="R270">
        <v>0</v>
      </c>
      <c r="S270">
        <v>500</v>
      </c>
      <c r="T270">
        <v>0</v>
      </c>
      <c r="U270" t="s">
        <v>79</v>
      </c>
      <c r="V270" s="7">
        <v>44927</v>
      </c>
      <c r="W270" s="7">
        <v>44985</v>
      </c>
      <c r="X270" s="7">
        <v>45012</v>
      </c>
      <c r="Y270">
        <v>20000</v>
      </c>
      <c r="Z270" t="s">
        <v>1272</v>
      </c>
      <c r="AA270">
        <v>20000</v>
      </c>
      <c r="AB270" t="s">
        <v>1272</v>
      </c>
      <c r="AC270" t="s">
        <v>83</v>
      </c>
    </row>
    <row r="271" spans="1:29" x14ac:dyDescent="0.25">
      <c r="A271" t="s">
        <v>1797</v>
      </c>
      <c r="B271">
        <v>2</v>
      </c>
      <c r="C271">
        <v>201</v>
      </c>
      <c r="D271">
        <v>20000</v>
      </c>
      <c r="E271">
        <v>0</v>
      </c>
      <c r="F271">
        <v>0</v>
      </c>
      <c r="G271">
        <v>0</v>
      </c>
      <c r="H271">
        <v>20000</v>
      </c>
      <c r="I271">
        <v>0</v>
      </c>
      <c r="J271" t="s">
        <v>1798</v>
      </c>
      <c r="K271" t="s">
        <v>98</v>
      </c>
      <c r="L271">
        <v>8</v>
      </c>
      <c r="M271" t="s">
        <v>78</v>
      </c>
      <c r="N271" t="s">
        <v>1270</v>
      </c>
      <c r="O271" t="s">
        <v>1270</v>
      </c>
      <c r="P271">
        <v>500</v>
      </c>
      <c r="Q271">
        <v>0</v>
      </c>
      <c r="R271">
        <v>0</v>
      </c>
      <c r="S271">
        <v>500</v>
      </c>
      <c r="T271">
        <v>0</v>
      </c>
      <c r="U271" t="s">
        <v>79</v>
      </c>
      <c r="V271" s="7">
        <v>44927</v>
      </c>
      <c r="W271" s="7">
        <v>44985</v>
      </c>
      <c r="X271" s="7">
        <v>45012</v>
      </c>
      <c r="Y271">
        <v>20000</v>
      </c>
      <c r="Z271" t="s">
        <v>1272</v>
      </c>
      <c r="AA271">
        <v>20000</v>
      </c>
      <c r="AB271" t="s">
        <v>1272</v>
      </c>
      <c r="AC271" t="s">
        <v>83</v>
      </c>
    </row>
    <row r="272" spans="1:29" x14ac:dyDescent="0.25">
      <c r="A272" t="s">
        <v>1799</v>
      </c>
      <c r="B272">
        <v>2</v>
      </c>
      <c r="C272">
        <v>201</v>
      </c>
      <c r="D272">
        <v>1500</v>
      </c>
      <c r="E272">
        <v>0</v>
      </c>
      <c r="F272">
        <v>0</v>
      </c>
      <c r="G272">
        <v>1500</v>
      </c>
      <c r="H272">
        <v>0</v>
      </c>
      <c r="I272">
        <v>0</v>
      </c>
      <c r="J272" t="s">
        <v>1800</v>
      </c>
      <c r="K272" t="s">
        <v>78</v>
      </c>
      <c r="L272">
        <v>7</v>
      </c>
      <c r="M272" t="s">
        <v>1269</v>
      </c>
      <c r="N272" t="s">
        <v>1270</v>
      </c>
      <c r="O272" t="s">
        <v>1270</v>
      </c>
      <c r="P272">
        <v>0</v>
      </c>
      <c r="Q272">
        <v>0</v>
      </c>
      <c r="R272">
        <v>0</v>
      </c>
      <c r="S272">
        <v>500</v>
      </c>
      <c r="T272">
        <v>0</v>
      </c>
      <c r="U272" t="s">
        <v>79</v>
      </c>
      <c r="V272" s="7">
        <v>44927</v>
      </c>
      <c r="W272" s="7">
        <v>44985</v>
      </c>
      <c r="X272" s="7">
        <v>45012</v>
      </c>
      <c r="Y272">
        <v>1500</v>
      </c>
      <c r="Z272" t="s">
        <v>1272</v>
      </c>
      <c r="AA272">
        <v>0</v>
      </c>
      <c r="AC272" t="s">
        <v>83</v>
      </c>
    </row>
    <row r="273" spans="1:29" x14ac:dyDescent="0.25">
      <c r="A273" t="s">
        <v>1801</v>
      </c>
      <c r="B273">
        <v>2</v>
      </c>
      <c r="C273">
        <v>201</v>
      </c>
      <c r="D273">
        <v>1500</v>
      </c>
      <c r="E273">
        <v>0</v>
      </c>
      <c r="F273">
        <v>0</v>
      </c>
      <c r="G273">
        <v>1500</v>
      </c>
      <c r="H273">
        <v>0</v>
      </c>
      <c r="I273">
        <v>0</v>
      </c>
      <c r="J273" t="s">
        <v>1802</v>
      </c>
      <c r="K273" t="s">
        <v>98</v>
      </c>
      <c r="L273">
        <v>8</v>
      </c>
      <c r="M273" t="s">
        <v>78</v>
      </c>
      <c r="N273" t="s">
        <v>1270</v>
      </c>
      <c r="O273" t="s">
        <v>1270</v>
      </c>
      <c r="P273">
        <v>500</v>
      </c>
      <c r="Q273">
        <v>0</v>
      </c>
      <c r="R273">
        <v>0</v>
      </c>
      <c r="S273">
        <v>500</v>
      </c>
      <c r="T273">
        <v>0</v>
      </c>
      <c r="U273" t="s">
        <v>79</v>
      </c>
      <c r="V273" s="7">
        <v>44927</v>
      </c>
      <c r="W273" s="7">
        <v>44985</v>
      </c>
      <c r="X273" s="7">
        <v>45012</v>
      </c>
      <c r="Y273">
        <v>1500</v>
      </c>
      <c r="Z273" t="s">
        <v>1272</v>
      </c>
      <c r="AA273">
        <v>0</v>
      </c>
      <c r="AC273" t="s">
        <v>83</v>
      </c>
    </row>
    <row r="274" spans="1:29" x14ac:dyDescent="0.25">
      <c r="A274" t="s">
        <v>1803</v>
      </c>
      <c r="B274">
        <v>2</v>
      </c>
      <c r="C274">
        <v>201</v>
      </c>
      <c r="D274">
        <v>0</v>
      </c>
      <c r="E274">
        <v>0</v>
      </c>
      <c r="F274">
        <v>65660</v>
      </c>
      <c r="G274">
        <v>32830</v>
      </c>
      <c r="H274">
        <v>32830</v>
      </c>
      <c r="I274">
        <v>0</v>
      </c>
      <c r="J274" t="s">
        <v>1804</v>
      </c>
      <c r="K274" t="s">
        <v>78</v>
      </c>
      <c r="L274">
        <v>7</v>
      </c>
      <c r="M274" t="s">
        <v>1269</v>
      </c>
      <c r="N274" t="s">
        <v>1270</v>
      </c>
      <c r="P274">
        <v>0</v>
      </c>
      <c r="Q274">
        <v>0</v>
      </c>
      <c r="R274">
        <v>0</v>
      </c>
      <c r="S274">
        <v>500</v>
      </c>
      <c r="T274">
        <v>0</v>
      </c>
      <c r="U274" t="s">
        <v>79</v>
      </c>
      <c r="V274" s="7">
        <v>44927</v>
      </c>
      <c r="W274" s="7">
        <v>44985</v>
      </c>
      <c r="X274" s="7">
        <v>45012</v>
      </c>
      <c r="Y274">
        <v>0</v>
      </c>
      <c r="AA274">
        <v>32830</v>
      </c>
      <c r="AB274" t="s">
        <v>1272</v>
      </c>
      <c r="AC274" t="s">
        <v>83</v>
      </c>
    </row>
    <row r="275" spans="1:29" x14ac:dyDescent="0.25">
      <c r="A275" t="s">
        <v>1805</v>
      </c>
      <c r="B275">
        <v>2</v>
      </c>
      <c r="C275">
        <v>201</v>
      </c>
      <c r="D275">
        <v>0</v>
      </c>
      <c r="E275">
        <v>0</v>
      </c>
      <c r="F275">
        <v>65660</v>
      </c>
      <c r="G275">
        <v>32830</v>
      </c>
      <c r="H275">
        <v>32830</v>
      </c>
      <c r="I275">
        <v>0</v>
      </c>
      <c r="J275" t="s">
        <v>1806</v>
      </c>
      <c r="K275" t="s">
        <v>98</v>
      </c>
      <c r="L275">
        <v>8</v>
      </c>
      <c r="M275" t="s">
        <v>78</v>
      </c>
      <c r="N275" t="s">
        <v>1270</v>
      </c>
      <c r="O275" t="s">
        <v>1270</v>
      </c>
      <c r="P275">
        <v>500</v>
      </c>
      <c r="Q275">
        <v>0</v>
      </c>
      <c r="R275">
        <v>0</v>
      </c>
      <c r="S275">
        <v>500</v>
      </c>
      <c r="T275">
        <v>0</v>
      </c>
      <c r="U275" t="s">
        <v>79</v>
      </c>
      <c r="V275" s="7">
        <v>44927</v>
      </c>
      <c r="W275" s="7">
        <v>44985</v>
      </c>
      <c r="X275" s="7">
        <v>45012</v>
      </c>
      <c r="Y275">
        <v>0</v>
      </c>
      <c r="AA275">
        <v>32830</v>
      </c>
      <c r="AB275" t="s">
        <v>1272</v>
      </c>
      <c r="AC275" t="s">
        <v>83</v>
      </c>
    </row>
    <row r="276" spans="1:29" x14ac:dyDescent="0.25">
      <c r="A276" t="s">
        <v>1807</v>
      </c>
      <c r="B276">
        <v>2</v>
      </c>
      <c r="C276">
        <v>201</v>
      </c>
      <c r="D276">
        <v>3423</v>
      </c>
      <c r="E276">
        <v>0</v>
      </c>
      <c r="F276">
        <v>0</v>
      </c>
      <c r="G276">
        <v>3423</v>
      </c>
      <c r="H276">
        <v>0</v>
      </c>
      <c r="I276">
        <v>0</v>
      </c>
      <c r="J276" t="s">
        <v>1808</v>
      </c>
      <c r="K276" t="s">
        <v>78</v>
      </c>
      <c r="L276">
        <v>7</v>
      </c>
      <c r="M276" t="s">
        <v>1269</v>
      </c>
      <c r="N276" t="s">
        <v>1270</v>
      </c>
      <c r="O276" t="s">
        <v>1270</v>
      </c>
      <c r="P276">
        <v>0</v>
      </c>
      <c r="Q276">
        <v>0</v>
      </c>
      <c r="R276">
        <v>0</v>
      </c>
      <c r="S276">
        <v>500</v>
      </c>
      <c r="T276">
        <v>0</v>
      </c>
      <c r="U276" t="s">
        <v>79</v>
      </c>
      <c r="V276" s="7">
        <v>44927</v>
      </c>
      <c r="W276" s="7">
        <v>44985</v>
      </c>
      <c r="X276" s="7">
        <v>45012</v>
      </c>
      <c r="Y276">
        <v>3423</v>
      </c>
      <c r="Z276" t="s">
        <v>1272</v>
      </c>
      <c r="AA276">
        <v>0</v>
      </c>
      <c r="AC276" t="s">
        <v>83</v>
      </c>
    </row>
    <row r="277" spans="1:29" x14ac:dyDescent="0.25">
      <c r="A277" t="s">
        <v>1809</v>
      </c>
      <c r="B277">
        <v>2</v>
      </c>
      <c r="C277">
        <v>201</v>
      </c>
      <c r="D277">
        <v>3423</v>
      </c>
      <c r="E277">
        <v>0</v>
      </c>
      <c r="F277">
        <v>0</v>
      </c>
      <c r="G277">
        <v>3423</v>
      </c>
      <c r="H277">
        <v>0</v>
      </c>
      <c r="I277">
        <v>0</v>
      </c>
      <c r="J277" t="s">
        <v>1810</v>
      </c>
      <c r="K277" t="s">
        <v>98</v>
      </c>
      <c r="L277">
        <v>8</v>
      </c>
      <c r="M277" t="s">
        <v>78</v>
      </c>
      <c r="N277" t="s">
        <v>1270</v>
      </c>
      <c r="O277" t="s">
        <v>1270</v>
      </c>
      <c r="P277">
        <v>500</v>
      </c>
      <c r="Q277">
        <v>0</v>
      </c>
      <c r="R277">
        <v>0</v>
      </c>
      <c r="S277">
        <v>500</v>
      </c>
      <c r="T277">
        <v>0</v>
      </c>
      <c r="U277" t="s">
        <v>79</v>
      </c>
      <c r="V277" s="7">
        <v>44927</v>
      </c>
      <c r="W277" s="7">
        <v>44985</v>
      </c>
      <c r="X277" s="7">
        <v>45012</v>
      </c>
      <c r="Y277">
        <v>3423</v>
      </c>
      <c r="Z277" t="s">
        <v>1272</v>
      </c>
      <c r="AA277">
        <v>0</v>
      </c>
      <c r="AC277" t="s">
        <v>83</v>
      </c>
    </row>
    <row r="278" spans="1:29" x14ac:dyDescent="0.25">
      <c r="A278" t="s">
        <v>1811</v>
      </c>
      <c r="B278">
        <v>2</v>
      </c>
      <c r="C278">
        <v>201</v>
      </c>
      <c r="D278">
        <v>0</v>
      </c>
      <c r="E278">
        <v>0</v>
      </c>
      <c r="F278">
        <v>1533.78</v>
      </c>
      <c r="G278">
        <v>1533.78</v>
      </c>
      <c r="H278">
        <v>0</v>
      </c>
      <c r="I278">
        <v>0</v>
      </c>
      <c r="J278" t="s">
        <v>1812</v>
      </c>
      <c r="K278" t="s">
        <v>98</v>
      </c>
      <c r="L278">
        <v>6</v>
      </c>
      <c r="M278" t="s">
        <v>78</v>
      </c>
      <c r="N278" t="s">
        <v>1270</v>
      </c>
      <c r="O278" t="s">
        <v>1270</v>
      </c>
      <c r="P278">
        <v>500</v>
      </c>
      <c r="Q278">
        <v>0</v>
      </c>
      <c r="R278">
        <v>0</v>
      </c>
      <c r="S278">
        <v>500</v>
      </c>
      <c r="T278">
        <v>0</v>
      </c>
      <c r="U278" t="s">
        <v>79</v>
      </c>
      <c r="V278" s="7">
        <v>44927</v>
      </c>
      <c r="W278" s="7">
        <v>44985</v>
      </c>
      <c r="X278" s="7">
        <v>45012</v>
      </c>
      <c r="Y278">
        <v>0</v>
      </c>
      <c r="AA278">
        <v>0</v>
      </c>
      <c r="AC278" t="s">
        <v>83</v>
      </c>
    </row>
    <row r="279" spans="1:29" x14ac:dyDescent="0.25">
      <c r="A279" t="s">
        <v>265</v>
      </c>
      <c r="B279">
        <v>2</v>
      </c>
      <c r="C279">
        <v>201</v>
      </c>
      <c r="D279">
        <v>22857857.440000001</v>
      </c>
      <c r="E279">
        <v>0</v>
      </c>
      <c r="F279">
        <v>1710013.83</v>
      </c>
      <c r="G279">
        <v>1301100.25</v>
      </c>
      <c r="H279">
        <v>23266771.02</v>
      </c>
      <c r="I279">
        <v>0</v>
      </c>
      <c r="J279" t="s">
        <v>1813</v>
      </c>
      <c r="K279" t="s">
        <v>78</v>
      </c>
      <c r="L279">
        <v>2</v>
      </c>
      <c r="M279" t="s">
        <v>1269</v>
      </c>
      <c r="N279" t="s">
        <v>1270</v>
      </c>
      <c r="O279" t="s">
        <v>1271</v>
      </c>
      <c r="P279">
        <v>0</v>
      </c>
      <c r="Q279">
        <v>0</v>
      </c>
      <c r="R279">
        <v>0</v>
      </c>
      <c r="S279">
        <v>500</v>
      </c>
      <c r="T279">
        <v>0</v>
      </c>
      <c r="U279" t="s">
        <v>79</v>
      </c>
      <c r="V279" s="7">
        <v>44927</v>
      </c>
      <c r="W279" s="7">
        <v>44985</v>
      </c>
      <c r="X279" s="7">
        <v>45012</v>
      </c>
      <c r="Y279">
        <v>22857857.440000001</v>
      </c>
      <c r="Z279" t="s">
        <v>1272</v>
      </c>
      <c r="AA279">
        <v>23266771.02</v>
      </c>
      <c r="AB279" t="s">
        <v>1272</v>
      </c>
      <c r="AC279" t="s">
        <v>83</v>
      </c>
    </row>
    <row r="280" spans="1:29" x14ac:dyDescent="0.25">
      <c r="A280" t="s">
        <v>268</v>
      </c>
      <c r="B280">
        <v>2</v>
      </c>
      <c r="C280">
        <v>201</v>
      </c>
      <c r="D280">
        <v>1991370.18</v>
      </c>
      <c r="E280">
        <v>0</v>
      </c>
      <c r="F280">
        <v>383328.31</v>
      </c>
      <c r="G280">
        <v>323426.64</v>
      </c>
      <c r="H280">
        <v>2051271.85</v>
      </c>
      <c r="I280">
        <v>0</v>
      </c>
      <c r="J280" t="s">
        <v>1814</v>
      </c>
      <c r="K280" t="s">
        <v>78</v>
      </c>
      <c r="L280">
        <v>3</v>
      </c>
      <c r="M280" t="s">
        <v>1269</v>
      </c>
      <c r="N280" t="s">
        <v>1270</v>
      </c>
      <c r="O280" t="s">
        <v>1270</v>
      </c>
      <c r="P280">
        <v>0</v>
      </c>
      <c r="Q280">
        <v>0</v>
      </c>
      <c r="R280">
        <v>0</v>
      </c>
      <c r="S280">
        <v>500</v>
      </c>
      <c r="T280">
        <v>0</v>
      </c>
      <c r="U280" t="s">
        <v>79</v>
      </c>
      <c r="V280" s="7">
        <v>44927</v>
      </c>
      <c r="W280" s="7">
        <v>44985</v>
      </c>
      <c r="X280" s="7">
        <v>45012</v>
      </c>
      <c r="Y280">
        <v>1991370.18</v>
      </c>
      <c r="Z280" t="s">
        <v>1272</v>
      </c>
      <c r="AA280">
        <v>2051271.85</v>
      </c>
      <c r="AB280" t="s">
        <v>1272</v>
      </c>
      <c r="AC280" t="s">
        <v>83</v>
      </c>
    </row>
    <row r="281" spans="1:29" x14ac:dyDescent="0.25">
      <c r="A281" t="s">
        <v>1815</v>
      </c>
      <c r="B281">
        <v>2</v>
      </c>
      <c r="C281">
        <v>201</v>
      </c>
      <c r="D281">
        <v>1989307.05</v>
      </c>
      <c r="E281">
        <v>0</v>
      </c>
      <c r="F281">
        <v>383328.31</v>
      </c>
      <c r="G281">
        <v>323426.64</v>
      </c>
      <c r="H281">
        <v>2049208.72</v>
      </c>
      <c r="I281">
        <v>0</v>
      </c>
      <c r="J281" t="s">
        <v>1816</v>
      </c>
      <c r="K281" t="s">
        <v>78</v>
      </c>
      <c r="L281">
        <v>4</v>
      </c>
      <c r="M281" t="s">
        <v>1269</v>
      </c>
      <c r="N281" t="s">
        <v>1270</v>
      </c>
      <c r="O281" t="s">
        <v>1270</v>
      </c>
      <c r="P281">
        <v>0</v>
      </c>
      <c r="Q281">
        <v>0</v>
      </c>
      <c r="R281">
        <v>0</v>
      </c>
      <c r="S281">
        <v>500</v>
      </c>
      <c r="T281">
        <v>0</v>
      </c>
      <c r="U281" t="s">
        <v>79</v>
      </c>
      <c r="V281" s="7">
        <v>44927</v>
      </c>
      <c r="W281" s="7">
        <v>44985</v>
      </c>
      <c r="X281" s="7">
        <v>45012</v>
      </c>
      <c r="Y281">
        <v>1989307.05</v>
      </c>
      <c r="Z281" t="s">
        <v>1272</v>
      </c>
      <c r="AA281">
        <v>2049208.72</v>
      </c>
      <c r="AB281" t="s">
        <v>1272</v>
      </c>
      <c r="AC281" t="s">
        <v>83</v>
      </c>
    </row>
    <row r="282" spans="1:29" x14ac:dyDescent="0.25">
      <c r="A282" t="s">
        <v>1817</v>
      </c>
      <c r="B282">
        <v>2</v>
      </c>
      <c r="C282">
        <v>201</v>
      </c>
      <c r="D282">
        <v>1925.18</v>
      </c>
      <c r="E282">
        <v>0</v>
      </c>
      <c r="F282">
        <v>383328.31</v>
      </c>
      <c r="G282">
        <v>323426.64</v>
      </c>
      <c r="H282">
        <v>61826.85</v>
      </c>
      <c r="I282">
        <v>0</v>
      </c>
      <c r="J282" t="s">
        <v>1818</v>
      </c>
      <c r="K282" t="s">
        <v>78</v>
      </c>
      <c r="L282">
        <v>5</v>
      </c>
      <c r="M282" t="s">
        <v>1269</v>
      </c>
      <c r="N282" t="s">
        <v>1270</v>
      </c>
      <c r="O282" t="s">
        <v>1270</v>
      </c>
      <c r="P282">
        <v>0</v>
      </c>
      <c r="Q282">
        <v>0</v>
      </c>
      <c r="R282">
        <v>0</v>
      </c>
      <c r="S282">
        <v>500</v>
      </c>
      <c r="T282">
        <v>0</v>
      </c>
      <c r="U282" t="s">
        <v>79</v>
      </c>
      <c r="V282" s="7">
        <v>44927</v>
      </c>
      <c r="W282" s="7">
        <v>44985</v>
      </c>
      <c r="X282" s="7">
        <v>45012</v>
      </c>
      <c r="Y282">
        <v>1925.18</v>
      </c>
      <c r="Z282" t="s">
        <v>1272</v>
      </c>
      <c r="AA282">
        <v>61826.85</v>
      </c>
      <c r="AB282" t="s">
        <v>1272</v>
      </c>
      <c r="AC282" t="s">
        <v>83</v>
      </c>
    </row>
    <row r="283" spans="1:29" x14ac:dyDescent="0.25">
      <c r="A283" t="s">
        <v>1819</v>
      </c>
      <c r="B283">
        <v>2</v>
      </c>
      <c r="C283">
        <v>201</v>
      </c>
      <c r="D283">
        <v>312786.34000000003</v>
      </c>
      <c r="E283">
        <v>0</v>
      </c>
      <c r="F283">
        <v>257728</v>
      </c>
      <c r="G283">
        <v>278691.75</v>
      </c>
      <c r="H283">
        <v>291822.59000000003</v>
      </c>
      <c r="I283">
        <v>0</v>
      </c>
      <c r="J283" t="s">
        <v>1560</v>
      </c>
      <c r="K283" t="s">
        <v>78</v>
      </c>
      <c r="L283">
        <v>6</v>
      </c>
      <c r="M283" t="s">
        <v>1269</v>
      </c>
      <c r="N283" t="s">
        <v>1270</v>
      </c>
      <c r="O283" t="s">
        <v>1270</v>
      </c>
      <c r="P283">
        <v>0</v>
      </c>
      <c r="Q283">
        <v>0</v>
      </c>
      <c r="R283">
        <v>0</v>
      </c>
      <c r="S283">
        <v>500</v>
      </c>
      <c r="T283">
        <v>0</v>
      </c>
      <c r="U283" t="s">
        <v>79</v>
      </c>
      <c r="V283" s="7">
        <v>44927</v>
      </c>
      <c r="W283" s="7">
        <v>44985</v>
      </c>
      <c r="X283" s="7">
        <v>45012</v>
      </c>
      <c r="Y283">
        <v>312786.34000000003</v>
      </c>
      <c r="Z283" t="s">
        <v>1272</v>
      </c>
      <c r="AA283">
        <v>291822.59000000003</v>
      </c>
      <c r="AB283" t="s">
        <v>1272</v>
      </c>
      <c r="AC283" t="s">
        <v>83</v>
      </c>
    </row>
    <row r="284" spans="1:29" x14ac:dyDescent="0.25">
      <c r="A284" t="s">
        <v>1820</v>
      </c>
      <c r="B284">
        <v>2</v>
      </c>
      <c r="C284">
        <v>201</v>
      </c>
      <c r="D284">
        <v>312786.34000000003</v>
      </c>
      <c r="E284">
        <v>0</v>
      </c>
      <c r="F284">
        <v>257728</v>
      </c>
      <c r="G284">
        <v>278691.75</v>
      </c>
      <c r="H284">
        <v>291822.59000000003</v>
      </c>
      <c r="I284">
        <v>0</v>
      </c>
      <c r="J284" t="s">
        <v>1821</v>
      </c>
      <c r="K284" t="s">
        <v>78</v>
      </c>
      <c r="L284">
        <v>7</v>
      </c>
      <c r="M284" t="s">
        <v>1269</v>
      </c>
      <c r="N284" t="s">
        <v>1270</v>
      </c>
      <c r="O284" t="s">
        <v>1270</v>
      </c>
      <c r="P284">
        <v>0</v>
      </c>
      <c r="Q284">
        <v>0</v>
      </c>
      <c r="R284">
        <v>0</v>
      </c>
      <c r="S284">
        <v>500</v>
      </c>
      <c r="T284">
        <v>0</v>
      </c>
      <c r="U284" t="s">
        <v>79</v>
      </c>
      <c r="V284" s="7">
        <v>44927</v>
      </c>
      <c r="W284" s="7">
        <v>44985</v>
      </c>
      <c r="X284" s="7">
        <v>45012</v>
      </c>
      <c r="Y284">
        <v>312786.34000000003</v>
      </c>
      <c r="Z284" t="s">
        <v>1272</v>
      </c>
      <c r="AA284">
        <v>291822.59000000003</v>
      </c>
      <c r="AB284" t="s">
        <v>1272</v>
      </c>
      <c r="AC284" t="s">
        <v>83</v>
      </c>
    </row>
    <row r="285" spans="1:29" x14ac:dyDescent="0.25">
      <c r="A285" t="s">
        <v>1822</v>
      </c>
      <c r="B285">
        <v>2</v>
      </c>
      <c r="C285">
        <v>201</v>
      </c>
      <c r="D285">
        <v>220800.57</v>
      </c>
      <c r="E285">
        <v>0</v>
      </c>
      <c r="F285">
        <v>178463.24</v>
      </c>
      <c r="G285">
        <v>199210.58</v>
      </c>
      <c r="H285">
        <v>200053.23</v>
      </c>
      <c r="I285">
        <v>0</v>
      </c>
      <c r="J285" t="s">
        <v>1566</v>
      </c>
      <c r="K285" t="s">
        <v>78</v>
      </c>
      <c r="L285">
        <v>8</v>
      </c>
      <c r="M285" t="s">
        <v>1269</v>
      </c>
      <c r="N285" t="s">
        <v>1270</v>
      </c>
      <c r="O285" t="s">
        <v>1270</v>
      </c>
      <c r="P285">
        <v>0</v>
      </c>
      <c r="Q285">
        <v>0</v>
      </c>
      <c r="R285">
        <v>0</v>
      </c>
      <c r="S285">
        <v>500</v>
      </c>
      <c r="T285">
        <v>0</v>
      </c>
      <c r="U285" t="s">
        <v>79</v>
      </c>
      <c r="V285" s="7">
        <v>44927</v>
      </c>
      <c r="W285" s="7">
        <v>44985</v>
      </c>
      <c r="X285" s="7">
        <v>45012</v>
      </c>
      <c r="Y285">
        <v>220800.57</v>
      </c>
      <c r="Z285" t="s">
        <v>1272</v>
      </c>
      <c r="AA285">
        <v>200053.23</v>
      </c>
      <c r="AB285" t="s">
        <v>1272</v>
      </c>
      <c r="AC285" t="s">
        <v>83</v>
      </c>
    </row>
    <row r="286" spans="1:29" x14ac:dyDescent="0.25">
      <c r="A286" t="s">
        <v>1823</v>
      </c>
      <c r="B286">
        <v>2</v>
      </c>
      <c r="C286">
        <v>201</v>
      </c>
      <c r="D286">
        <v>220800.57</v>
      </c>
      <c r="E286">
        <v>0</v>
      </c>
      <c r="F286">
        <v>178463.24</v>
      </c>
      <c r="G286">
        <v>199210.58</v>
      </c>
      <c r="H286">
        <v>200053.23</v>
      </c>
      <c r="I286">
        <v>0</v>
      </c>
      <c r="J286" t="s">
        <v>1568</v>
      </c>
      <c r="K286" t="s">
        <v>98</v>
      </c>
      <c r="L286">
        <v>9</v>
      </c>
      <c r="M286" t="s">
        <v>78</v>
      </c>
      <c r="N286" t="s">
        <v>1270</v>
      </c>
      <c r="O286" t="s">
        <v>1270</v>
      </c>
      <c r="P286">
        <v>500</v>
      </c>
      <c r="Q286">
        <v>0</v>
      </c>
      <c r="R286">
        <v>0</v>
      </c>
      <c r="S286">
        <v>500</v>
      </c>
      <c r="T286">
        <v>0</v>
      </c>
      <c r="U286" t="s">
        <v>79</v>
      </c>
      <c r="V286" s="7">
        <v>44927</v>
      </c>
      <c r="W286" s="7">
        <v>44985</v>
      </c>
      <c r="X286" s="7">
        <v>45012</v>
      </c>
      <c r="Y286">
        <v>220800.57</v>
      </c>
      <c r="Z286" t="s">
        <v>1272</v>
      </c>
      <c r="AA286">
        <v>200053.23</v>
      </c>
      <c r="AB286" t="s">
        <v>1272</v>
      </c>
      <c r="AC286" t="s">
        <v>83</v>
      </c>
    </row>
    <row r="287" spans="1:29" x14ac:dyDescent="0.25">
      <c r="A287" t="s">
        <v>1824</v>
      </c>
      <c r="B287">
        <v>2</v>
      </c>
      <c r="C287">
        <v>201</v>
      </c>
      <c r="D287">
        <v>12190.21</v>
      </c>
      <c r="E287">
        <v>0</v>
      </c>
      <c r="F287">
        <v>12212</v>
      </c>
      <c r="G287">
        <v>14229.69</v>
      </c>
      <c r="H287">
        <v>10172.52</v>
      </c>
      <c r="I287">
        <v>0</v>
      </c>
      <c r="J287" t="s">
        <v>1570</v>
      </c>
      <c r="K287" t="s">
        <v>78</v>
      </c>
      <c r="L287">
        <v>8</v>
      </c>
      <c r="M287" t="s">
        <v>1269</v>
      </c>
      <c r="N287" t="s">
        <v>1270</v>
      </c>
      <c r="O287" t="s">
        <v>1270</v>
      </c>
      <c r="P287">
        <v>0</v>
      </c>
      <c r="Q287">
        <v>0</v>
      </c>
      <c r="R287">
        <v>0</v>
      </c>
      <c r="S287">
        <v>500</v>
      </c>
      <c r="T287">
        <v>0</v>
      </c>
      <c r="U287" t="s">
        <v>79</v>
      </c>
      <c r="V287" s="7">
        <v>44927</v>
      </c>
      <c r="W287" s="7">
        <v>44985</v>
      </c>
      <c r="X287" s="7">
        <v>45012</v>
      </c>
      <c r="Y287">
        <v>12190.21</v>
      </c>
      <c r="Z287" t="s">
        <v>1272</v>
      </c>
      <c r="AA287">
        <v>10172.52</v>
      </c>
      <c r="AB287" t="s">
        <v>1272</v>
      </c>
      <c r="AC287" t="s">
        <v>83</v>
      </c>
    </row>
    <row r="288" spans="1:29" x14ac:dyDescent="0.25">
      <c r="A288" t="s">
        <v>1825</v>
      </c>
      <c r="B288">
        <v>2</v>
      </c>
      <c r="C288">
        <v>201</v>
      </c>
      <c r="D288">
        <v>12190.21</v>
      </c>
      <c r="E288">
        <v>0</v>
      </c>
      <c r="F288">
        <v>12212</v>
      </c>
      <c r="G288">
        <v>14229.69</v>
      </c>
      <c r="H288">
        <v>10172.52</v>
      </c>
      <c r="I288">
        <v>0</v>
      </c>
      <c r="J288" t="s">
        <v>1568</v>
      </c>
      <c r="K288" t="s">
        <v>98</v>
      </c>
      <c r="L288">
        <v>9</v>
      </c>
      <c r="M288" t="s">
        <v>78</v>
      </c>
      <c r="N288" t="s">
        <v>1270</v>
      </c>
      <c r="O288" t="s">
        <v>1270</v>
      </c>
      <c r="P288">
        <v>500</v>
      </c>
      <c r="Q288">
        <v>0</v>
      </c>
      <c r="R288">
        <v>0</v>
      </c>
      <c r="S288">
        <v>500</v>
      </c>
      <c r="T288">
        <v>0</v>
      </c>
      <c r="U288" t="s">
        <v>79</v>
      </c>
      <c r="V288" s="7">
        <v>44927</v>
      </c>
      <c r="W288" s="7">
        <v>44985</v>
      </c>
      <c r="X288" s="7">
        <v>45012</v>
      </c>
      <c r="Y288">
        <v>12190.21</v>
      </c>
      <c r="Z288" t="s">
        <v>1272</v>
      </c>
      <c r="AA288">
        <v>10172.52</v>
      </c>
      <c r="AB288" t="s">
        <v>1272</v>
      </c>
      <c r="AC288" t="s">
        <v>83</v>
      </c>
    </row>
    <row r="289" spans="1:29" x14ac:dyDescent="0.25">
      <c r="A289" t="s">
        <v>1826</v>
      </c>
      <c r="B289">
        <v>2</v>
      </c>
      <c r="C289">
        <v>201</v>
      </c>
      <c r="D289">
        <v>79795.56</v>
      </c>
      <c r="E289">
        <v>0</v>
      </c>
      <c r="F289">
        <v>24103.66</v>
      </c>
      <c r="G289">
        <v>45539.91</v>
      </c>
      <c r="H289">
        <v>58359.31</v>
      </c>
      <c r="I289">
        <v>0</v>
      </c>
      <c r="J289" t="s">
        <v>1575</v>
      </c>
      <c r="K289" t="s">
        <v>78</v>
      </c>
      <c r="L289">
        <v>8</v>
      </c>
      <c r="M289" t="s">
        <v>1269</v>
      </c>
      <c r="N289" t="s">
        <v>1270</v>
      </c>
      <c r="O289" t="s">
        <v>1270</v>
      </c>
      <c r="P289">
        <v>0</v>
      </c>
      <c r="Q289">
        <v>0</v>
      </c>
      <c r="R289">
        <v>0</v>
      </c>
      <c r="S289">
        <v>500</v>
      </c>
      <c r="T289">
        <v>0</v>
      </c>
      <c r="U289" t="s">
        <v>79</v>
      </c>
      <c r="V289" s="7">
        <v>44927</v>
      </c>
      <c r="W289" s="7">
        <v>44985</v>
      </c>
      <c r="X289" s="7">
        <v>45012</v>
      </c>
      <c r="Y289">
        <v>79795.56</v>
      </c>
      <c r="Z289" t="s">
        <v>1272</v>
      </c>
      <c r="AA289">
        <v>58359.31</v>
      </c>
      <c r="AB289" t="s">
        <v>1272</v>
      </c>
      <c r="AC289" t="s">
        <v>83</v>
      </c>
    </row>
    <row r="290" spans="1:29" x14ac:dyDescent="0.25">
      <c r="A290" t="s">
        <v>1827</v>
      </c>
      <c r="B290">
        <v>2</v>
      </c>
      <c r="C290">
        <v>201</v>
      </c>
      <c r="D290">
        <v>79795.56</v>
      </c>
      <c r="E290">
        <v>0</v>
      </c>
      <c r="F290">
        <v>24103.66</v>
      </c>
      <c r="G290">
        <v>45539.91</v>
      </c>
      <c r="H290">
        <v>58359.31</v>
      </c>
      <c r="I290">
        <v>0</v>
      </c>
      <c r="J290" t="s">
        <v>1568</v>
      </c>
      <c r="K290" t="s">
        <v>98</v>
      </c>
      <c r="L290">
        <v>9</v>
      </c>
      <c r="M290" t="s">
        <v>78</v>
      </c>
      <c r="N290" t="s">
        <v>1270</v>
      </c>
      <c r="O290" t="s">
        <v>1270</v>
      </c>
      <c r="P290">
        <v>500</v>
      </c>
      <c r="Q290">
        <v>0</v>
      </c>
      <c r="R290">
        <v>0</v>
      </c>
      <c r="S290">
        <v>500</v>
      </c>
      <c r="T290">
        <v>0</v>
      </c>
      <c r="U290" t="s">
        <v>79</v>
      </c>
      <c r="V290" s="7">
        <v>44927</v>
      </c>
      <c r="W290" s="7">
        <v>44985</v>
      </c>
      <c r="X290" s="7">
        <v>45012</v>
      </c>
      <c r="Y290">
        <v>79795.56</v>
      </c>
      <c r="Z290" t="s">
        <v>1272</v>
      </c>
      <c r="AA290">
        <v>58359.31</v>
      </c>
      <c r="AB290" t="s">
        <v>1272</v>
      </c>
      <c r="AC290" t="s">
        <v>83</v>
      </c>
    </row>
    <row r="291" spans="1:29" x14ac:dyDescent="0.25">
      <c r="A291" t="s">
        <v>1828</v>
      </c>
      <c r="B291">
        <v>2</v>
      </c>
      <c r="C291">
        <v>201</v>
      </c>
      <c r="D291">
        <v>0</v>
      </c>
      <c r="E291">
        <v>0</v>
      </c>
      <c r="F291">
        <v>42949.1</v>
      </c>
      <c r="G291">
        <v>19711.57</v>
      </c>
      <c r="H291">
        <v>23237.53</v>
      </c>
      <c r="I291">
        <v>0</v>
      </c>
      <c r="J291" t="s">
        <v>1829</v>
      </c>
      <c r="K291" t="s">
        <v>78</v>
      </c>
      <c r="L291">
        <v>8</v>
      </c>
      <c r="M291" t="s">
        <v>1269</v>
      </c>
      <c r="N291" t="s">
        <v>1270</v>
      </c>
      <c r="O291" t="s">
        <v>1270</v>
      </c>
      <c r="P291">
        <v>0</v>
      </c>
      <c r="Q291">
        <v>0</v>
      </c>
      <c r="R291">
        <v>0</v>
      </c>
      <c r="S291">
        <v>500</v>
      </c>
      <c r="T291">
        <v>0</v>
      </c>
      <c r="U291" t="s">
        <v>79</v>
      </c>
      <c r="V291" s="7">
        <v>44927</v>
      </c>
      <c r="W291" s="7">
        <v>44985</v>
      </c>
      <c r="X291" s="7">
        <v>45012</v>
      </c>
      <c r="Y291">
        <v>0</v>
      </c>
      <c r="AA291">
        <v>23237.53</v>
      </c>
      <c r="AB291" t="s">
        <v>1272</v>
      </c>
      <c r="AC291" t="s">
        <v>83</v>
      </c>
    </row>
    <row r="292" spans="1:29" x14ac:dyDescent="0.25">
      <c r="A292" t="s">
        <v>1830</v>
      </c>
      <c r="B292">
        <v>2</v>
      </c>
      <c r="C292">
        <v>201</v>
      </c>
      <c r="D292">
        <v>0</v>
      </c>
      <c r="E292">
        <v>0</v>
      </c>
      <c r="F292">
        <v>42949.1</v>
      </c>
      <c r="G292">
        <v>19711.57</v>
      </c>
      <c r="H292">
        <v>23237.53</v>
      </c>
      <c r="I292">
        <v>0</v>
      </c>
      <c r="J292" t="s">
        <v>1568</v>
      </c>
      <c r="K292" t="s">
        <v>98</v>
      </c>
      <c r="L292">
        <v>9</v>
      </c>
      <c r="M292" t="s">
        <v>78</v>
      </c>
      <c r="N292" t="s">
        <v>1270</v>
      </c>
      <c r="O292" t="s">
        <v>1270</v>
      </c>
      <c r="P292">
        <v>500</v>
      </c>
      <c r="Q292">
        <v>0</v>
      </c>
      <c r="R292">
        <v>0</v>
      </c>
      <c r="S292">
        <v>500</v>
      </c>
      <c r="T292">
        <v>0</v>
      </c>
      <c r="U292" t="s">
        <v>79</v>
      </c>
      <c r="V292" s="7">
        <v>44927</v>
      </c>
      <c r="W292" s="7">
        <v>44985</v>
      </c>
      <c r="X292" s="7">
        <v>45012</v>
      </c>
      <c r="Y292">
        <v>0</v>
      </c>
      <c r="AA292">
        <v>23237.53</v>
      </c>
      <c r="AB292" t="s">
        <v>1272</v>
      </c>
      <c r="AC292" t="s">
        <v>83</v>
      </c>
    </row>
    <row r="293" spans="1:29" x14ac:dyDescent="0.25">
      <c r="A293" t="s">
        <v>1831</v>
      </c>
      <c r="B293">
        <v>2</v>
      </c>
      <c r="C293">
        <v>201</v>
      </c>
      <c r="D293">
        <v>705908.43</v>
      </c>
      <c r="E293">
        <v>0</v>
      </c>
      <c r="F293">
        <v>125600.31</v>
      </c>
      <c r="G293">
        <v>44734.89</v>
      </c>
      <c r="H293">
        <v>786773.85</v>
      </c>
      <c r="I293">
        <v>0</v>
      </c>
      <c r="J293" t="s">
        <v>1581</v>
      </c>
      <c r="K293" t="s">
        <v>78</v>
      </c>
      <c r="L293">
        <v>6</v>
      </c>
      <c r="M293" t="s">
        <v>1269</v>
      </c>
      <c r="N293" t="s">
        <v>1270</v>
      </c>
      <c r="O293" t="s">
        <v>1270</v>
      </c>
      <c r="P293">
        <v>0</v>
      </c>
      <c r="Q293">
        <v>0</v>
      </c>
      <c r="R293">
        <v>0</v>
      </c>
      <c r="S293">
        <v>500</v>
      </c>
      <c r="T293">
        <v>0</v>
      </c>
      <c r="U293" t="s">
        <v>79</v>
      </c>
      <c r="V293" s="7">
        <v>44927</v>
      </c>
      <c r="W293" s="7">
        <v>44985</v>
      </c>
      <c r="X293" s="7">
        <v>45012</v>
      </c>
      <c r="Y293">
        <v>705908.43</v>
      </c>
      <c r="Z293" t="s">
        <v>1272</v>
      </c>
      <c r="AA293">
        <v>786773.85</v>
      </c>
      <c r="AB293" t="s">
        <v>1272</v>
      </c>
      <c r="AC293" t="s">
        <v>83</v>
      </c>
    </row>
    <row r="294" spans="1:29" x14ac:dyDescent="0.25">
      <c r="A294" t="s">
        <v>1832</v>
      </c>
      <c r="B294">
        <v>2</v>
      </c>
      <c r="C294">
        <v>201</v>
      </c>
      <c r="D294">
        <v>425458.5</v>
      </c>
      <c r="E294">
        <v>0</v>
      </c>
      <c r="F294">
        <v>46822.06</v>
      </c>
      <c r="G294">
        <v>0</v>
      </c>
      <c r="H294">
        <v>472280.56</v>
      </c>
      <c r="I294">
        <v>0</v>
      </c>
      <c r="J294" t="s">
        <v>1833</v>
      </c>
      <c r="K294" t="s">
        <v>78</v>
      </c>
      <c r="L294">
        <v>7</v>
      </c>
      <c r="M294" t="s">
        <v>1269</v>
      </c>
      <c r="N294" t="s">
        <v>1270</v>
      </c>
      <c r="O294" t="s">
        <v>1270</v>
      </c>
      <c r="P294">
        <v>0</v>
      </c>
      <c r="Q294">
        <v>0</v>
      </c>
      <c r="R294">
        <v>0</v>
      </c>
      <c r="S294">
        <v>500</v>
      </c>
      <c r="T294">
        <v>0</v>
      </c>
      <c r="U294" t="s">
        <v>79</v>
      </c>
      <c r="V294" s="7">
        <v>44927</v>
      </c>
      <c r="W294" s="7">
        <v>44985</v>
      </c>
      <c r="X294" s="7">
        <v>45012</v>
      </c>
      <c r="Y294">
        <v>425458.5</v>
      </c>
      <c r="Z294" t="s">
        <v>1272</v>
      </c>
      <c r="AA294">
        <v>472280.56</v>
      </c>
      <c r="AB294" t="s">
        <v>1272</v>
      </c>
      <c r="AC294" t="s">
        <v>83</v>
      </c>
    </row>
    <row r="295" spans="1:29" x14ac:dyDescent="0.25">
      <c r="A295" t="s">
        <v>1834</v>
      </c>
      <c r="B295">
        <v>2</v>
      </c>
      <c r="C295">
        <v>201</v>
      </c>
      <c r="D295">
        <v>307786.02</v>
      </c>
      <c r="E295">
        <v>0</v>
      </c>
      <c r="F295">
        <v>38863.82</v>
      </c>
      <c r="G295">
        <v>0</v>
      </c>
      <c r="H295">
        <v>346649.84</v>
      </c>
      <c r="I295">
        <v>0</v>
      </c>
      <c r="J295" t="s">
        <v>1835</v>
      </c>
      <c r="K295" t="s">
        <v>98</v>
      </c>
      <c r="L295">
        <v>8</v>
      </c>
      <c r="M295" t="s">
        <v>78</v>
      </c>
      <c r="N295" t="s">
        <v>1270</v>
      </c>
      <c r="O295" t="s">
        <v>1270</v>
      </c>
      <c r="P295">
        <v>500</v>
      </c>
      <c r="Q295">
        <v>0</v>
      </c>
      <c r="R295">
        <v>0</v>
      </c>
      <c r="S295">
        <v>500</v>
      </c>
      <c r="T295">
        <v>0</v>
      </c>
      <c r="U295" t="s">
        <v>79</v>
      </c>
      <c r="V295" s="7">
        <v>44927</v>
      </c>
      <c r="W295" s="7">
        <v>44985</v>
      </c>
      <c r="X295" s="7">
        <v>45012</v>
      </c>
      <c r="Y295">
        <v>307786.02</v>
      </c>
      <c r="Z295" t="s">
        <v>1272</v>
      </c>
      <c r="AA295">
        <v>346649.84</v>
      </c>
      <c r="AB295" t="s">
        <v>1272</v>
      </c>
      <c r="AC295" t="s">
        <v>83</v>
      </c>
    </row>
    <row r="296" spans="1:29" x14ac:dyDescent="0.25">
      <c r="A296" t="s">
        <v>1836</v>
      </c>
      <c r="B296">
        <v>2</v>
      </c>
      <c r="C296">
        <v>201</v>
      </c>
      <c r="D296">
        <v>117672.48</v>
      </c>
      <c r="E296">
        <v>0</v>
      </c>
      <c r="F296">
        <v>7958.24</v>
      </c>
      <c r="G296">
        <v>0</v>
      </c>
      <c r="H296">
        <v>125630.72</v>
      </c>
      <c r="I296">
        <v>0</v>
      </c>
      <c r="J296" t="s">
        <v>1837</v>
      </c>
      <c r="K296" t="s">
        <v>98</v>
      </c>
      <c r="L296">
        <v>8</v>
      </c>
      <c r="M296" t="s">
        <v>78</v>
      </c>
      <c r="N296" t="s">
        <v>1270</v>
      </c>
      <c r="O296" t="s">
        <v>1270</v>
      </c>
      <c r="P296">
        <v>500</v>
      </c>
      <c r="Q296">
        <v>0</v>
      </c>
      <c r="R296">
        <v>0</v>
      </c>
      <c r="S296">
        <v>500</v>
      </c>
      <c r="T296">
        <v>0</v>
      </c>
      <c r="U296" t="s">
        <v>79</v>
      </c>
      <c r="V296" s="7">
        <v>44927</v>
      </c>
      <c r="W296" s="7">
        <v>44985</v>
      </c>
      <c r="X296" s="7">
        <v>45012</v>
      </c>
      <c r="Y296">
        <v>117672.48</v>
      </c>
      <c r="Z296" t="s">
        <v>1272</v>
      </c>
      <c r="AA296">
        <v>125630.72</v>
      </c>
      <c r="AB296" t="s">
        <v>1272</v>
      </c>
      <c r="AC296" t="s">
        <v>83</v>
      </c>
    </row>
    <row r="297" spans="1:29" x14ac:dyDescent="0.25">
      <c r="A297" t="s">
        <v>1838</v>
      </c>
      <c r="B297">
        <v>2</v>
      </c>
      <c r="C297">
        <v>201</v>
      </c>
      <c r="D297">
        <v>280449.93</v>
      </c>
      <c r="E297">
        <v>0</v>
      </c>
      <c r="F297">
        <v>78778.25</v>
      </c>
      <c r="G297">
        <v>44734.89</v>
      </c>
      <c r="H297">
        <v>314493.28999999998</v>
      </c>
      <c r="I297">
        <v>0</v>
      </c>
      <c r="J297" t="s">
        <v>1839</v>
      </c>
      <c r="K297" t="s">
        <v>98</v>
      </c>
      <c r="L297">
        <v>7</v>
      </c>
      <c r="M297" t="s">
        <v>78</v>
      </c>
      <c r="N297" t="s">
        <v>1270</v>
      </c>
      <c r="O297" t="s">
        <v>1270</v>
      </c>
      <c r="P297">
        <v>500</v>
      </c>
      <c r="Q297">
        <v>0</v>
      </c>
      <c r="R297">
        <v>0</v>
      </c>
      <c r="S297">
        <v>500</v>
      </c>
      <c r="T297">
        <v>0</v>
      </c>
      <c r="U297" t="s">
        <v>79</v>
      </c>
      <c r="V297" s="7">
        <v>44927</v>
      </c>
      <c r="W297" s="7">
        <v>44985</v>
      </c>
      <c r="X297" s="7">
        <v>45012</v>
      </c>
      <c r="Y297">
        <v>280449.93</v>
      </c>
      <c r="Z297" t="s">
        <v>1272</v>
      </c>
      <c r="AA297">
        <v>314493.28999999998</v>
      </c>
      <c r="AB297" t="s">
        <v>1272</v>
      </c>
      <c r="AC297" t="s">
        <v>83</v>
      </c>
    </row>
    <row r="298" spans="1:29" x14ac:dyDescent="0.25">
      <c r="A298" t="s">
        <v>1840</v>
      </c>
      <c r="B298">
        <v>2</v>
      </c>
      <c r="C298">
        <v>201</v>
      </c>
      <c r="D298">
        <v>0</v>
      </c>
      <c r="E298">
        <v>1016769.59</v>
      </c>
      <c r="F298">
        <v>0</v>
      </c>
      <c r="G298">
        <v>0</v>
      </c>
      <c r="H298">
        <v>0</v>
      </c>
      <c r="I298">
        <v>1016769.59</v>
      </c>
      <c r="J298" t="s">
        <v>1841</v>
      </c>
      <c r="K298" t="s">
        <v>78</v>
      </c>
      <c r="L298">
        <v>6</v>
      </c>
      <c r="M298" t="s">
        <v>1269</v>
      </c>
      <c r="N298" t="s">
        <v>1270</v>
      </c>
      <c r="O298" t="s">
        <v>1270</v>
      </c>
      <c r="P298">
        <v>0</v>
      </c>
      <c r="Q298">
        <v>0</v>
      </c>
      <c r="R298">
        <v>0</v>
      </c>
      <c r="S298">
        <v>500</v>
      </c>
      <c r="T298">
        <v>0</v>
      </c>
      <c r="U298" t="s">
        <v>79</v>
      </c>
      <c r="V298" s="7">
        <v>44927</v>
      </c>
      <c r="W298" s="7">
        <v>44985</v>
      </c>
      <c r="X298" s="7">
        <v>45012</v>
      </c>
      <c r="Y298">
        <v>1016769.59</v>
      </c>
      <c r="Z298" t="s">
        <v>1589</v>
      </c>
      <c r="AA298">
        <v>1016769.59</v>
      </c>
      <c r="AB298" t="s">
        <v>1589</v>
      </c>
      <c r="AC298" t="s">
        <v>83</v>
      </c>
    </row>
    <row r="299" spans="1:29" x14ac:dyDescent="0.25">
      <c r="A299" t="s">
        <v>1842</v>
      </c>
      <c r="B299">
        <v>2</v>
      </c>
      <c r="C299">
        <v>201</v>
      </c>
      <c r="D299">
        <v>0</v>
      </c>
      <c r="E299">
        <v>316647.3</v>
      </c>
      <c r="F299">
        <v>0</v>
      </c>
      <c r="G299">
        <v>0</v>
      </c>
      <c r="H299">
        <v>0</v>
      </c>
      <c r="I299">
        <v>316647.3</v>
      </c>
      <c r="J299" t="s">
        <v>1843</v>
      </c>
      <c r="K299" t="s">
        <v>78</v>
      </c>
      <c r="L299">
        <v>7</v>
      </c>
      <c r="M299" t="s">
        <v>1269</v>
      </c>
      <c r="N299" t="s">
        <v>1270</v>
      </c>
      <c r="O299" t="s">
        <v>1270</v>
      </c>
      <c r="P299">
        <v>0</v>
      </c>
      <c r="Q299">
        <v>0</v>
      </c>
      <c r="R299">
        <v>0</v>
      </c>
      <c r="S299">
        <v>500</v>
      </c>
      <c r="T299">
        <v>0</v>
      </c>
      <c r="U299" t="s">
        <v>79</v>
      </c>
      <c r="V299" s="7">
        <v>44927</v>
      </c>
      <c r="W299" s="7">
        <v>44985</v>
      </c>
      <c r="X299" s="7">
        <v>45012</v>
      </c>
      <c r="Y299">
        <v>316647.3</v>
      </c>
      <c r="Z299" t="s">
        <v>1589</v>
      </c>
      <c r="AA299">
        <v>316647.3</v>
      </c>
      <c r="AB299" t="s">
        <v>1589</v>
      </c>
      <c r="AC299" t="s">
        <v>83</v>
      </c>
    </row>
    <row r="300" spans="1:29" x14ac:dyDescent="0.25">
      <c r="A300" t="s">
        <v>1844</v>
      </c>
      <c r="B300">
        <v>2</v>
      </c>
      <c r="C300">
        <v>201</v>
      </c>
      <c r="D300">
        <v>0</v>
      </c>
      <c r="E300">
        <v>220326.07</v>
      </c>
      <c r="F300">
        <v>0</v>
      </c>
      <c r="G300">
        <v>0</v>
      </c>
      <c r="H300">
        <v>0</v>
      </c>
      <c r="I300">
        <v>220326.07</v>
      </c>
      <c r="J300" t="s">
        <v>1845</v>
      </c>
      <c r="K300" t="s">
        <v>98</v>
      </c>
      <c r="L300">
        <v>8</v>
      </c>
      <c r="M300" t="s">
        <v>78</v>
      </c>
      <c r="N300" t="s">
        <v>1270</v>
      </c>
      <c r="O300" t="s">
        <v>1270</v>
      </c>
      <c r="P300">
        <v>500</v>
      </c>
      <c r="Q300">
        <v>0</v>
      </c>
      <c r="R300">
        <v>0</v>
      </c>
      <c r="S300">
        <v>500</v>
      </c>
      <c r="T300">
        <v>0</v>
      </c>
      <c r="U300" t="s">
        <v>79</v>
      </c>
      <c r="V300" s="7">
        <v>44927</v>
      </c>
      <c r="W300" s="7">
        <v>44985</v>
      </c>
      <c r="X300" s="7">
        <v>45012</v>
      </c>
      <c r="Y300">
        <v>220326.07</v>
      </c>
      <c r="Z300" t="s">
        <v>1589</v>
      </c>
      <c r="AA300">
        <v>220326.07</v>
      </c>
      <c r="AB300" t="s">
        <v>1589</v>
      </c>
      <c r="AC300" t="s">
        <v>83</v>
      </c>
    </row>
    <row r="301" spans="1:29" x14ac:dyDescent="0.25">
      <c r="A301" t="s">
        <v>1846</v>
      </c>
      <c r="B301">
        <v>2</v>
      </c>
      <c r="C301">
        <v>201</v>
      </c>
      <c r="D301">
        <v>0</v>
      </c>
      <c r="E301">
        <v>10868.01</v>
      </c>
      <c r="F301">
        <v>0</v>
      </c>
      <c r="G301">
        <v>0</v>
      </c>
      <c r="H301">
        <v>0</v>
      </c>
      <c r="I301">
        <v>10868.01</v>
      </c>
      <c r="J301" t="s">
        <v>1847</v>
      </c>
      <c r="K301" t="s">
        <v>98</v>
      </c>
      <c r="L301">
        <v>8</v>
      </c>
      <c r="M301" t="s">
        <v>78</v>
      </c>
      <c r="N301" t="s">
        <v>1270</v>
      </c>
      <c r="O301" t="s">
        <v>1270</v>
      </c>
      <c r="P301">
        <v>500</v>
      </c>
      <c r="Q301">
        <v>0</v>
      </c>
      <c r="R301">
        <v>0</v>
      </c>
      <c r="S301">
        <v>500</v>
      </c>
      <c r="T301">
        <v>0</v>
      </c>
      <c r="U301" t="s">
        <v>79</v>
      </c>
      <c r="V301" s="7">
        <v>44927</v>
      </c>
      <c r="W301" s="7">
        <v>44985</v>
      </c>
      <c r="X301" s="7">
        <v>45012</v>
      </c>
      <c r="Y301">
        <v>10868.01</v>
      </c>
      <c r="Z301" t="s">
        <v>1589</v>
      </c>
      <c r="AA301">
        <v>10868.01</v>
      </c>
      <c r="AB301" t="s">
        <v>1589</v>
      </c>
      <c r="AC301" t="s">
        <v>83</v>
      </c>
    </row>
    <row r="302" spans="1:29" x14ac:dyDescent="0.25">
      <c r="A302" t="s">
        <v>1848</v>
      </c>
      <c r="B302">
        <v>2</v>
      </c>
      <c r="C302">
        <v>201</v>
      </c>
      <c r="D302">
        <v>0</v>
      </c>
      <c r="E302">
        <v>85453.22</v>
      </c>
      <c r="F302">
        <v>0</v>
      </c>
      <c r="G302">
        <v>0</v>
      </c>
      <c r="H302">
        <v>0</v>
      </c>
      <c r="I302">
        <v>85453.22</v>
      </c>
      <c r="J302" t="s">
        <v>1849</v>
      </c>
      <c r="K302" t="s">
        <v>98</v>
      </c>
      <c r="L302">
        <v>8</v>
      </c>
      <c r="M302" t="s">
        <v>78</v>
      </c>
      <c r="N302" t="s">
        <v>1270</v>
      </c>
      <c r="O302" t="s">
        <v>1270</v>
      </c>
      <c r="P302">
        <v>500</v>
      </c>
      <c r="Q302">
        <v>0</v>
      </c>
      <c r="R302">
        <v>0</v>
      </c>
      <c r="S302">
        <v>500</v>
      </c>
      <c r="T302">
        <v>0</v>
      </c>
      <c r="U302" t="s">
        <v>79</v>
      </c>
      <c r="V302" s="7">
        <v>44927</v>
      </c>
      <c r="W302" s="7">
        <v>44985</v>
      </c>
      <c r="X302" s="7">
        <v>45012</v>
      </c>
      <c r="Y302">
        <v>85453.22</v>
      </c>
      <c r="Z302" t="s">
        <v>1589</v>
      </c>
      <c r="AA302">
        <v>85453.22</v>
      </c>
      <c r="AB302" t="s">
        <v>1589</v>
      </c>
      <c r="AC302" t="s">
        <v>83</v>
      </c>
    </row>
    <row r="303" spans="1:29" x14ac:dyDescent="0.25">
      <c r="A303" t="s">
        <v>1850</v>
      </c>
      <c r="B303">
        <v>2</v>
      </c>
      <c r="C303">
        <v>201</v>
      </c>
      <c r="D303">
        <v>0</v>
      </c>
      <c r="E303">
        <v>700122.29</v>
      </c>
      <c r="F303">
        <v>0</v>
      </c>
      <c r="G303">
        <v>0</v>
      </c>
      <c r="H303">
        <v>0</v>
      </c>
      <c r="I303">
        <v>700122.29</v>
      </c>
      <c r="J303" t="s">
        <v>1851</v>
      </c>
      <c r="K303" t="s">
        <v>98</v>
      </c>
      <c r="L303">
        <v>7</v>
      </c>
      <c r="M303" t="s">
        <v>78</v>
      </c>
      <c r="N303" t="s">
        <v>1270</v>
      </c>
      <c r="O303" t="s">
        <v>1270</v>
      </c>
      <c r="P303">
        <v>500</v>
      </c>
      <c r="Q303">
        <v>0</v>
      </c>
      <c r="R303">
        <v>0</v>
      </c>
      <c r="S303">
        <v>500</v>
      </c>
      <c r="T303">
        <v>0</v>
      </c>
      <c r="U303" t="s">
        <v>79</v>
      </c>
      <c r="V303" s="7">
        <v>44927</v>
      </c>
      <c r="W303" s="7">
        <v>44985</v>
      </c>
      <c r="X303" s="7">
        <v>45012</v>
      </c>
      <c r="Y303">
        <v>700122.29</v>
      </c>
      <c r="Z303" t="s">
        <v>1589</v>
      </c>
      <c r="AA303">
        <v>700122.29</v>
      </c>
      <c r="AB303" t="s">
        <v>1589</v>
      </c>
      <c r="AC303" t="s">
        <v>83</v>
      </c>
    </row>
    <row r="304" spans="1:29" x14ac:dyDescent="0.25">
      <c r="A304" t="s">
        <v>1852</v>
      </c>
      <c r="B304">
        <v>2</v>
      </c>
      <c r="C304">
        <v>201</v>
      </c>
      <c r="D304">
        <v>1987381.87</v>
      </c>
      <c r="E304">
        <v>0</v>
      </c>
      <c r="F304">
        <v>0</v>
      </c>
      <c r="G304">
        <v>0</v>
      </c>
      <c r="H304">
        <v>1987381.87</v>
      </c>
      <c r="I304">
        <v>0</v>
      </c>
      <c r="J304" t="s">
        <v>1853</v>
      </c>
      <c r="K304" t="s">
        <v>78</v>
      </c>
      <c r="L304">
        <v>5</v>
      </c>
      <c r="M304" t="s">
        <v>1269</v>
      </c>
      <c r="N304" t="s">
        <v>1270</v>
      </c>
      <c r="O304" t="s">
        <v>1270</v>
      </c>
      <c r="P304">
        <v>0</v>
      </c>
      <c r="Q304">
        <v>0</v>
      </c>
      <c r="R304">
        <v>0</v>
      </c>
      <c r="S304">
        <v>500</v>
      </c>
      <c r="T304">
        <v>0</v>
      </c>
      <c r="U304" t="s">
        <v>79</v>
      </c>
      <c r="V304" s="7">
        <v>44927</v>
      </c>
      <c r="W304" s="7">
        <v>44985</v>
      </c>
      <c r="X304" s="7">
        <v>45012</v>
      </c>
      <c r="Y304">
        <v>1987381.87</v>
      </c>
      <c r="Z304" t="s">
        <v>1272</v>
      </c>
      <c r="AA304">
        <v>1987381.87</v>
      </c>
      <c r="AB304" t="s">
        <v>1272</v>
      </c>
      <c r="AC304" t="s">
        <v>83</v>
      </c>
    </row>
    <row r="305" spans="1:29" x14ac:dyDescent="0.25">
      <c r="A305" t="s">
        <v>1854</v>
      </c>
      <c r="B305">
        <v>2</v>
      </c>
      <c r="C305">
        <v>201</v>
      </c>
      <c r="D305">
        <v>1987381.87</v>
      </c>
      <c r="E305">
        <v>0</v>
      </c>
      <c r="F305">
        <v>0</v>
      </c>
      <c r="G305">
        <v>0</v>
      </c>
      <c r="H305">
        <v>1987381.87</v>
      </c>
      <c r="I305">
        <v>0</v>
      </c>
      <c r="J305" t="s">
        <v>1855</v>
      </c>
      <c r="K305" t="s">
        <v>78</v>
      </c>
      <c r="L305">
        <v>6</v>
      </c>
      <c r="M305" t="s">
        <v>1269</v>
      </c>
      <c r="N305" t="s">
        <v>1270</v>
      </c>
      <c r="O305" t="s">
        <v>1270</v>
      </c>
      <c r="P305">
        <v>0</v>
      </c>
      <c r="Q305">
        <v>0</v>
      </c>
      <c r="R305">
        <v>0</v>
      </c>
      <c r="S305">
        <v>500</v>
      </c>
      <c r="T305">
        <v>0</v>
      </c>
      <c r="U305" t="s">
        <v>79</v>
      </c>
      <c r="V305" s="7">
        <v>44927</v>
      </c>
      <c r="W305" s="7">
        <v>44985</v>
      </c>
      <c r="X305" s="7">
        <v>45012</v>
      </c>
      <c r="Y305">
        <v>1987381.87</v>
      </c>
      <c r="Z305" t="s">
        <v>1272</v>
      </c>
      <c r="AA305">
        <v>1987381.87</v>
      </c>
      <c r="AB305" t="s">
        <v>1272</v>
      </c>
      <c r="AC305" t="s">
        <v>83</v>
      </c>
    </row>
    <row r="306" spans="1:29" x14ac:dyDescent="0.25">
      <c r="A306" t="s">
        <v>1856</v>
      </c>
      <c r="B306">
        <v>12</v>
      </c>
      <c r="C306">
        <v>1201</v>
      </c>
      <c r="D306">
        <v>1987381.87</v>
      </c>
      <c r="E306">
        <v>0</v>
      </c>
      <c r="F306">
        <v>0</v>
      </c>
      <c r="G306">
        <v>0</v>
      </c>
      <c r="H306">
        <v>1987381.87</v>
      </c>
      <c r="I306">
        <v>0</v>
      </c>
      <c r="J306" t="s">
        <v>1857</v>
      </c>
      <c r="K306" t="s">
        <v>98</v>
      </c>
      <c r="L306">
        <v>8</v>
      </c>
      <c r="M306" t="s">
        <v>78</v>
      </c>
      <c r="N306" t="s">
        <v>1270</v>
      </c>
      <c r="O306" t="s">
        <v>1270</v>
      </c>
      <c r="P306">
        <v>500</v>
      </c>
      <c r="Q306">
        <v>0</v>
      </c>
      <c r="R306">
        <v>0</v>
      </c>
      <c r="S306">
        <v>500</v>
      </c>
      <c r="T306">
        <v>0</v>
      </c>
      <c r="U306" t="s">
        <v>79</v>
      </c>
      <c r="V306" s="7">
        <v>44927</v>
      </c>
      <c r="W306" s="7">
        <v>44985</v>
      </c>
      <c r="X306" s="7">
        <v>45012</v>
      </c>
      <c r="Y306">
        <v>1987381.87</v>
      </c>
      <c r="Z306" t="s">
        <v>1272</v>
      </c>
      <c r="AA306">
        <v>1987381.87</v>
      </c>
      <c r="AB306" t="s">
        <v>1272</v>
      </c>
      <c r="AC306" t="s">
        <v>283</v>
      </c>
    </row>
    <row r="307" spans="1:29" x14ac:dyDescent="0.25">
      <c r="A307" t="s">
        <v>1858</v>
      </c>
      <c r="B307">
        <v>2</v>
      </c>
      <c r="C307">
        <v>201</v>
      </c>
      <c r="D307">
        <v>2063.13</v>
      </c>
      <c r="E307">
        <v>0</v>
      </c>
      <c r="F307">
        <v>0</v>
      </c>
      <c r="G307">
        <v>0</v>
      </c>
      <c r="H307">
        <v>2063.13</v>
      </c>
      <c r="I307">
        <v>0</v>
      </c>
      <c r="J307" t="s">
        <v>1859</v>
      </c>
      <c r="K307" t="s">
        <v>78</v>
      </c>
      <c r="L307">
        <v>4</v>
      </c>
      <c r="M307" t="s">
        <v>1269</v>
      </c>
      <c r="N307" t="s">
        <v>1270</v>
      </c>
      <c r="O307" t="s">
        <v>1270</v>
      </c>
      <c r="P307">
        <v>0</v>
      </c>
      <c r="Q307">
        <v>0</v>
      </c>
      <c r="R307">
        <v>0</v>
      </c>
      <c r="S307">
        <v>500</v>
      </c>
      <c r="T307">
        <v>0</v>
      </c>
      <c r="U307" t="s">
        <v>79</v>
      </c>
      <c r="V307" s="7">
        <v>44927</v>
      </c>
      <c r="W307" s="7">
        <v>44985</v>
      </c>
      <c r="X307" s="7">
        <v>45012</v>
      </c>
      <c r="Y307">
        <v>2063.13</v>
      </c>
      <c r="Z307" t="s">
        <v>1272</v>
      </c>
      <c r="AA307">
        <v>2063.13</v>
      </c>
      <c r="AB307" t="s">
        <v>1272</v>
      </c>
      <c r="AC307" t="s">
        <v>83</v>
      </c>
    </row>
    <row r="308" spans="1:29" x14ac:dyDescent="0.25">
      <c r="A308" t="s">
        <v>1860</v>
      </c>
      <c r="B308">
        <v>2</v>
      </c>
      <c r="C308">
        <v>201</v>
      </c>
      <c r="D308">
        <v>2063.13</v>
      </c>
      <c r="E308">
        <v>0</v>
      </c>
      <c r="F308">
        <v>0</v>
      </c>
      <c r="G308">
        <v>0</v>
      </c>
      <c r="H308">
        <v>2063.13</v>
      </c>
      <c r="I308">
        <v>0</v>
      </c>
      <c r="J308" t="s">
        <v>1861</v>
      </c>
      <c r="K308" t="s">
        <v>78</v>
      </c>
      <c r="L308">
        <v>5</v>
      </c>
      <c r="M308" t="s">
        <v>1269</v>
      </c>
      <c r="N308" t="s">
        <v>1270</v>
      </c>
      <c r="O308" t="s">
        <v>1270</v>
      </c>
      <c r="P308">
        <v>0</v>
      </c>
      <c r="Q308">
        <v>0</v>
      </c>
      <c r="R308">
        <v>0</v>
      </c>
      <c r="S308">
        <v>500</v>
      </c>
      <c r="T308">
        <v>0</v>
      </c>
      <c r="U308" t="s">
        <v>79</v>
      </c>
      <c r="V308" s="7">
        <v>44927</v>
      </c>
      <c r="W308" s="7">
        <v>44985</v>
      </c>
      <c r="X308" s="7">
        <v>45012</v>
      </c>
      <c r="Y308">
        <v>2063.13</v>
      </c>
      <c r="Z308" t="s">
        <v>1272</v>
      </c>
      <c r="AA308">
        <v>2063.13</v>
      </c>
      <c r="AB308" t="s">
        <v>1272</v>
      </c>
      <c r="AC308" t="s">
        <v>83</v>
      </c>
    </row>
    <row r="309" spans="1:29" x14ac:dyDescent="0.25">
      <c r="A309" t="s">
        <v>1862</v>
      </c>
      <c r="B309">
        <v>2</v>
      </c>
      <c r="C309">
        <v>201</v>
      </c>
      <c r="D309">
        <v>2063.13</v>
      </c>
      <c r="E309">
        <v>0</v>
      </c>
      <c r="F309">
        <v>0</v>
      </c>
      <c r="G309">
        <v>0</v>
      </c>
      <c r="H309">
        <v>2063.13</v>
      </c>
      <c r="I309">
        <v>0</v>
      </c>
      <c r="J309" t="s">
        <v>1640</v>
      </c>
      <c r="K309" t="s">
        <v>78</v>
      </c>
      <c r="L309">
        <v>6</v>
      </c>
      <c r="M309" t="s">
        <v>1269</v>
      </c>
      <c r="N309" t="s">
        <v>1270</v>
      </c>
      <c r="O309" t="s">
        <v>1270</v>
      </c>
      <c r="P309">
        <v>0</v>
      </c>
      <c r="Q309">
        <v>0</v>
      </c>
      <c r="R309">
        <v>0</v>
      </c>
      <c r="S309">
        <v>500</v>
      </c>
      <c r="T309">
        <v>0</v>
      </c>
      <c r="U309" t="s">
        <v>79</v>
      </c>
      <c r="V309" s="7">
        <v>44927</v>
      </c>
      <c r="W309" s="7">
        <v>44985</v>
      </c>
      <c r="X309" s="7">
        <v>45012</v>
      </c>
      <c r="Y309">
        <v>2063.13</v>
      </c>
      <c r="Z309" t="s">
        <v>1272</v>
      </c>
      <c r="AA309">
        <v>2063.13</v>
      </c>
      <c r="AB309" t="s">
        <v>1272</v>
      </c>
      <c r="AC309" t="s">
        <v>83</v>
      </c>
    </row>
    <row r="310" spans="1:29" x14ac:dyDescent="0.25">
      <c r="A310" t="s">
        <v>1863</v>
      </c>
      <c r="B310">
        <v>2</v>
      </c>
      <c r="C310">
        <v>201</v>
      </c>
      <c r="D310">
        <v>2063.13</v>
      </c>
      <c r="E310">
        <v>0</v>
      </c>
      <c r="F310">
        <v>0</v>
      </c>
      <c r="G310">
        <v>0</v>
      </c>
      <c r="H310">
        <v>2063.13</v>
      </c>
      <c r="I310">
        <v>0</v>
      </c>
      <c r="J310" t="s">
        <v>1864</v>
      </c>
      <c r="K310" t="s">
        <v>78</v>
      </c>
      <c r="L310">
        <v>7</v>
      </c>
      <c r="M310" t="s">
        <v>1269</v>
      </c>
      <c r="N310" t="s">
        <v>1270</v>
      </c>
      <c r="O310" t="s">
        <v>1271</v>
      </c>
      <c r="P310">
        <v>0</v>
      </c>
      <c r="Q310">
        <v>0</v>
      </c>
      <c r="R310">
        <v>0</v>
      </c>
      <c r="S310">
        <v>500</v>
      </c>
      <c r="T310">
        <v>0</v>
      </c>
      <c r="U310" t="s">
        <v>79</v>
      </c>
      <c r="V310" s="7">
        <v>44927</v>
      </c>
      <c r="W310" s="7">
        <v>44985</v>
      </c>
      <c r="X310" s="7">
        <v>45012</v>
      </c>
      <c r="Y310">
        <v>2063.13</v>
      </c>
      <c r="Z310" t="s">
        <v>1272</v>
      </c>
      <c r="AA310">
        <v>2063.13</v>
      </c>
      <c r="AB310" t="s">
        <v>1272</v>
      </c>
      <c r="AC310" t="s">
        <v>83</v>
      </c>
    </row>
    <row r="311" spans="1:29" x14ac:dyDescent="0.25">
      <c r="A311" t="s">
        <v>1865</v>
      </c>
      <c r="B311">
        <v>2</v>
      </c>
      <c r="C311">
        <v>201</v>
      </c>
      <c r="D311">
        <v>2063.13</v>
      </c>
      <c r="E311">
        <v>0</v>
      </c>
      <c r="F311">
        <v>0</v>
      </c>
      <c r="G311">
        <v>0</v>
      </c>
      <c r="H311">
        <v>2063.13</v>
      </c>
      <c r="I311">
        <v>0</v>
      </c>
      <c r="J311" t="s">
        <v>1866</v>
      </c>
      <c r="K311" t="s">
        <v>98</v>
      </c>
      <c r="L311">
        <v>8</v>
      </c>
      <c r="M311" t="s">
        <v>78</v>
      </c>
      <c r="N311" t="s">
        <v>1270</v>
      </c>
      <c r="O311" t="s">
        <v>1270</v>
      </c>
      <c r="P311">
        <v>500</v>
      </c>
      <c r="Q311">
        <v>0</v>
      </c>
      <c r="R311">
        <v>0</v>
      </c>
      <c r="S311">
        <v>500</v>
      </c>
      <c r="T311">
        <v>0</v>
      </c>
      <c r="U311" t="s">
        <v>79</v>
      </c>
      <c r="V311" s="7">
        <v>44927</v>
      </c>
      <c r="W311" s="7">
        <v>44985</v>
      </c>
      <c r="X311" s="7">
        <v>45012</v>
      </c>
      <c r="Y311">
        <v>2063.13</v>
      </c>
      <c r="Z311" t="s">
        <v>1272</v>
      </c>
      <c r="AA311">
        <v>2063.13</v>
      </c>
      <c r="AB311" t="s">
        <v>1272</v>
      </c>
      <c r="AC311" t="s">
        <v>83</v>
      </c>
    </row>
    <row r="312" spans="1:29" x14ac:dyDescent="0.25">
      <c r="A312" t="s">
        <v>1867</v>
      </c>
      <c r="B312">
        <v>2</v>
      </c>
      <c r="C312">
        <v>201</v>
      </c>
      <c r="D312">
        <v>167007.35999999999</v>
      </c>
      <c r="E312">
        <v>0</v>
      </c>
      <c r="F312">
        <v>13175.63</v>
      </c>
      <c r="G312">
        <v>116673.74</v>
      </c>
      <c r="H312">
        <v>63509.25</v>
      </c>
      <c r="I312">
        <v>0</v>
      </c>
      <c r="J312" t="s">
        <v>1868</v>
      </c>
      <c r="K312" t="s">
        <v>78</v>
      </c>
      <c r="L312">
        <v>3</v>
      </c>
      <c r="M312" t="s">
        <v>1269</v>
      </c>
      <c r="N312" t="s">
        <v>1270</v>
      </c>
      <c r="O312" t="s">
        <v>1270</v>
      </c>
      <c r="P312">
        <v>0</v>
      </c>
      <c r="Q312">
        <v>0</v>
      </c>
      <c r="R312">
        <v>0</v>
      </c>
      <c r="S312">
        <v>500</v>
      </c>
      <c r="T312">
        <v>0</v>
      </c>
      <c r="U312" t="s">
        <v>79</v>
      </c>
      <c r="V312" s="7">
        <v>44927</v>
      </c>
      <c r="W312" s="7">
        <v>44985</v>
      </c>
      <c r="X312" s="7">
        <v>45012</v>
      </c>
      <c r="Y312">
        <v>167007.35999999999</v>
      </c>
      <c r="Z312" t="s">
        <v>1272</v>
      </c>
      <c r="AA312">
        <v>63509.25</v>
      </c>
      <c r="AB312" t="s">
        <v>1272</v>
      </c>
      <c r="AC312" t="s">
        <v>83</v>
      </c>
    </row>
    <row r="313" spans="1:29" x14ac:dyDescent="0.25">
      <c r="A313" t="s">
        <v>1869</v>
      </c>
      <c r="B313">
        <v>2</v>
      </c>
      <c r="C313">
        <v>201</v>
      </c>
      <c r="D313">
        <v>173128.45</v>
      </c>
      <c r="E313">
        <v>0</v>
      </c>
      <c r="F313">
        <v>13175.63</v>
      </c>
      <c r="G313">
        <v>116673.74</v>
      </c>
      <c r="H313">
        <v>69630.34</v>
      </c>
      <c r="I313">
        <v>0</v>
      </c>
      <c r="J313" t="s">
        <v>1870</v>
      </c>
      <c r="K313" t="s">
        <v>78</v>
      </c>
      <c r="L313">
        <v>4</v>
      </c>
      <c r="M313" t="s">
        <v>1269</v>
      </c>
      <c r="N313" t="s">
        <v>1270</v>
      </c>
      <c r="O313" t="s">
        <v>1270</v>
      </c>
      <c r="P313">
        <v>0</v>
      </c>
      <c r="Q313">
        <v>0</v>
      </c>
      <c r="R313">
        <v>0</v>
      </c>
      <c r="S313">
        <v>500</v>
      </c>
      <c r="T313">
        <v>0</v>
      </c>
      <c r="U313" t="s">
        <v>79</v>
      </c>
      <c r="V313" s="7">
        <v>44927</v>
      </c>
      <c r="W313" s="7">
        <v>44985</v>
      </c>
      <c r="X313" s="7">
        <v>45012</v>
      </c>
      <c r="Y313">
        <v>173128.45</v>
      </c>
      <c r="Z313" t="s">
        <v>1272</v>
      </c>
      <c r="AA313">
        <v>69630.34</v>
      </c>
      <c r="AB313" t="s">
        <v>1272</v>
      </c>
      <c r="AC313" t="s">
        <v>83</v>
      </c>
    </row>
    <row r="314" spans="1:29" x14ac:dyDescent="0.25">
      <c r="A314" t="s">
        <v>1871</v>
      </c>
      <c r="B314">
        <v>2</v>
      </c>
      <c r="C314">
        <v>201</v>
      </c>
      <c r="D314">
        <v>173128.45</v>
      </c>
      <c r="E314">
        <v>0</v>
      </c>
      <c r="F314">
        <v>13175.63</v>
      </c>
      <c r="G314">
        <v>116673.74</v>
      </c>
      <c r="H314">
        <v>69630.34</v>
      </c>
      <c r="I314">
        <v>0</v>
      </c>
      <c r="J314" t="s">
        <v>1872</v>
      </c>
      <c r="K314" t="s">
        <v>78</v>
      </c>
      <c r="L314">
        <v>5</v>
      </c>
      <c r="M314" t="s">
        <v>1269</v>
      </c>
      <c r="N314" t="s">
        <v>1270</v>
      </c>
      <c r="O314" t="s">
        <v>1270</v>
      </c>
      <c r="P314">
        <v>0</v>
      </c>
      <c r="Q314">
        <v>0</v>
      </c>
      <c r="R314">
        <v>0</v>
      </c>
      <c r="S314">
        <v>500</v>
      </c>
      <c r="T314">
        <v>0</v>
      </c>
      <c r="U314" t="s">
        <v>79</v>
      </c>
      <c r="V314" s="7">
        <v>44927</v>
      </c>
      <c r="W314" s="7">
        <v>44985</v>
      </c>
      <c r="X314" s="7">
        <v>45012</v>
      </c>
      <c r="Y314">
        <v>173128.45</v>
      </c>
      <c r="Z314" t="s">
        <v>1272</v>
      </c>
      <c r="AA314">
        <v>69630.34</v>
      </c>
      <c r="AB314" t="s">
        <v>1272</v>
      </c>
      <c r="AC314" t="s">
        <v>83</v>
      </c>
    </row>
    <row r="315" spans="1:29" x14ac:dyDescent="0.25">
      <c r="A315" t="s">
        <v>1873</v>
      </c>
      <c r="B315">
        <v>2</v>
      </c>
      <c r="C315">
        <v>201</v>
      </c>
      <c r="D315">
        <v>165570.89000000001</v>
      </c>
      <c r="E315">
        <v>0</v>
      </c>
      <c r="F315">
        <v>13175.63</v>
      </c>
      <c r="G315">
        <v>116673.74</v>
      </c>
      <c r="H315">
        <v>62072.78</v>
      </c>
      <c r="I315">
        <v>0</v>
      </c>
      <c r="J315" t="s">
        <v>1874</v>
      </c>
      <c r="K315" t="s">
        <v>78</v>
      </c>
      <c r="L315">
        <v>6</v>
      </c>
      <c r="M315" t="s">
        <v>1269</v>
      </c>
      <c r="N315" t="s">
        <v>1270</v>
      </c>
      <c r="O315" t="s">
        <v>1270</v>
      </c>
      <c r="P315">
        <v>0</v>
      </c>
      <c r="Q315">
        <v>0</v>
      </c>
      <c r="R315">
        <v>0</v>
      </c>
      <c r="S315">
        <v>500</v>
      </c>
      <c r="T315">
        <v>0</v>
      </c>
      <c r="U315" t="s">
        <v>79</v>
      </c>
      <c r="V315" s="7">
        <v>44927</v>
      </c>
      <c r="W315" s="7">
        <v>44985</v>
      </c>
      <c r="X315" s="7">
        <v>45012</v>
      </c>
      <c r="Y315">
        <v>165570.89000000001</v>
      </c>
      <c r="Z315" t="s">
        <v>1272</v>
      </c>
      <c r="AA315">
        <v>62072.78</v>
      </c>
      <c r="AB315" t="s">
        <v>1272</v>
      </c>
      <c r="AC315" t="s">
        <v>83</v>
      </c>
    </row>
    <row r="316" spans="1:29" x14ac:dyDescent="0.25">
      <c r="A316" t="s">
        <v>1875</v>
      </c>
      <c r="B316">
        <v>2</v>
      </c>
      <c r="C316">
        <v>201</v>
      </c>
      <c r="D316">
        <v>165570.89000000001</v>
      </c>
      <c r="E316">
        <v>0</v>
      </c>
      <c r="F316">
        <v>13175.63</v>
      </c>
      <c r="G316">
        <v>116673.74</v>
      </c>
      <c r="H316">
        <v>62072.78</v>
      </c>
      <c r="I316">
        <v>0</v>
      </c>
      <c r="J316" t="s">
        <v>1876</v>
      </c>
      <c r="K316" t="s">
        <v>78</v>
      </c>
      <c r="L316">
        <v>7</v>
      </c>
      <c r="M316" t="s">
        <v>1269</v>
      </c>
      <c r="N316" t="s">
        <v>1270</v>
      </c>
      <c r="O316" t="s">
        <v>1270</v>
      </c>
      <c r="P316">
        <v>0</v>
      </c>
      <c r="Q316">
        <v>0</v>
      </c>
      <c r="R316">
        <v>0</v>
      </c>
      <c r="S316">
        <v>500</v>
      </c>
      <c r="T316">
        <v>0</v>
      </c>
      <c r="U316" t="s">
        <v>79</v>
      </c>
      <c r="V316" s="7">
        <v>44927</v>
      </c>
      <c r="W316" s="7">
        <v>44985</v>
      </c>
      <c r="X316" s="7">
        <v>45012</v>
      </c>
      <c r="Y316">
        <v>165570.89000000001</v>
      </c>
      <c r="Z316" t="s">
        <v>1272</v>
      </c>
      <c r="AA316">
        <v>62072.78</v>
      </c>
      <c r="AB316" t="s">
        <v>1272</v>
      </c>
      <c r="AC316" t="s">
        <v>83</v>
      </c>
    </row>
    <row r="317" spans="1:29" x14ac:dyDescent="0.25">
      <c r="A317" t="s">
        <v>1877</v>
      </c>
      <c r="B317">
        <v>2</v>
      </c>
      <c r="C317">
        <v>201</v>
      </c>
      <c r="D317">
        <v>147419.38</v>
      </c>
      <c r="E317">
        <v>0</v>
      </c>
      <c r="F317">
        <v>11841.16</v>
      </c>
      <c r="G317">
        <v>116673.74</v>
      </c>
      <c r="H317">
        <v>42586.8</v>
      </c>
      <c r="I317">
        <v>0</v>
      </c>
      <c r="J317" t="s">
        <v>1878</v>
      </c>
      <c r="K317" t="s">
        <v>98</v>
      </c>
      <c r="L317">
        <v>8</v>
      </c>
      <c r="M317" t="s">
        <v>78</v>
      </c>
      <c r="N317" t="s">
        <v>1270</v>
      </c>
      <c r="O317" t="s">
        <v>1270</v>
      </c>
      <c r="P317">
        <v>500</v>
      </c>
      <c r="Q317">
        <v>0</v>
      </c>
      <c r="R317">
        <v>0</v>
      </c>
      <c r="S317">
        <v>500</v>
      </c>
      <c r="T317">
        <v>0</v>
      </c>
      <c r="U317" t="s">
        <v>79</v>
      </c>
      <c r="V317" s="7">
        <v>44927</v>
      </c>
      <c r="W317" s="7">
        <v>44985</v>
      </c>
      <c r="X317" s="7">
        <v>45012</v>
      </c>
      <c r="Y317">
        <v>147419.38</v>
      </c>
      <c r="Z317" t="s">
        <v>1272</v>
      </c>
      <c r="AA317">
        <v>42586.8</v>
      </c>
      <c r="AB317" t="s">
        <v>1272</v>
      </c>
      <c r="AC317" t="s">
        <v>83</v>
      </c>
    </row>
    <row r="318" spans="1:29" x14ac:dyDescent="0.25">
      <c r="A318" t="s">
        <v>1879</v>
      </c>
      <c r="B318">
        <v>2</v>
      </c>
      <c r="C318">
        <v>201</v>
      </c>
      <c r="D318">
        <v>18151.509999999998</v>
      </c>
      <c r="E318">
        <v>0</v>
      </c>
      <c r="F318">
        <v>1334.47</v>
      </c>
      <c r="G318">
        <v>0</v>
      </c>
      <c r="H318">
        <v>19485.98</v>
      </c>
      <c r="I318">
        <v>0</v>
      </c>
      <c r="J318" t="s">
        <v>1880</v>
      </c>
      <c r="K318" t="s">
        <v>98</v>
      </c>
      <c r="L318">
        <v>8</v>
      </c>
      <c r="M318" t="s">
        <v>78</v>
      </c>
      <c r="N318" t="s">
        <v>1270</v>
      </c>
      <c r="O318" t="s">
        <v>1270</v>
      </c>
      <c r="P318">
        <v>500</v>
      </c>
      <c r="Q318">
        <v>0</v>
      </c>
      <c r="R318">
        <v>0</v>
      </c>
      <c r="S318">
        <v>500</v>
      </c>
      <c r="T318">
        <v>0</v>
      </c>
      <c r="U318" t="s">
        <v>79</v>
      </c>
      <c r="V318" s="7">
        <v>44927</v>
      </c>
      <c r="W318" s="7">
        <v>44985</v>
      </c>
      <c r="X318" s="7">
        <v>45012</v>
      </c>
      <c r="Y318">
        <v>18151.509999999998</v>
      </c>
      <c r="Z318" t="s">
        <v>1272</v>
      </c>
      <c r="AA318">
        <v>19485.98</v>
      </c>
      <c r="AB318" t="s">
        <v>1272</v>
      </c>
      <c r="AC318" t="s">
        <v>83</v>
      </c>
    </row>
    <row r="319" spans="1:29" x14ac:dyDescent="0.25">
      <c r="A319" t="s">
        <v>1881</v>
      </c>
      <c r="B319">
        <v>2</v>
      </c>
      <c r="C319">
        <v>201</v>
      </c>
      <c r="D319">
        <v>7557.56</v>
      </c>
      <c r="E319">
        <v>0</v>
      </c>
      <c r="F319">
        <v>0</v>
      </c>
      <c r="G319">
        <v>0</v>
      </c>
      <c r="H319">
        <v>7557.56</v>
      </c>
      <c r="I319">
        <v>0</v>
      </c>
      <c r="J319" t="s">
        <v>1882</v>
      </c>
      <c r="K319" t="s">
        <v>78</v>
      </c>
      <c r="L319">
        <v>6</v>
      </c>
      <c r="M319" t="s">
        <v>1269</v>
      </c>
      <c r="N319" t="s">
        <v>1270</v>
      </c>
      <c r="O319" t="s">
        <v>1270</v>
      </c>
      <c r="P319">
        <v>0</v>
      </c>
      <c r="Q319">
        <v>0</v>
      </c>
      <c r="R319">
        <v>0</v>
      </c>
      <c r="S319">
        <v>500</v>
      </c>
      <c r="T319">
        <v>0</v>
      </c>
      <c r="U319" t="s">
        <v>79</v>
      </c>
      <c r="V319" s="7">
        <v>44927</v>
      </c>
      <c r="W319" s="7">
        <v>44985</v>
      </c>
      <c r="X319" s="7">
        <v>45012</v>
      </c>
      <c r="Y319">
        <v>7557.56</v>
      </c>
      <c r="Z319" t="s">
        <v>1272</v>
      </c>
      <c r="AA319">
        <v>7557.56</v>
      </c>
      <c r="AB319" t="s">
        <v>1272</v>
      </c>
      <c r="AC319" t="s">
        <v>83</v>
      </c>
    </row>
    <row r="320" spans="1:29" x14ac:dyDescent="0.25">
      <c r="A320" t="s">
        <v>1883</v>
      </c>
      <c r="B320">
        <v>2</v>
      </c>
      <c r="C320">
        <v>201</v>
      </c>
      <c r="D320">
        <v>7557.56</v>
      </c>
      <c r="E320">
        <v>0</v>
      </c>
      <c r="F320">
        <v>0</v>
      </c>
      <c r="G320">
        <v>0</v>
      </c>
      <c r="H320">
        <v>7557.56</v>
      </c>
      <c r="I320">
        <v>0</v>
      </c>
      <c r="J320" t="s">
        <v>1884</v>
      </c>
      <c r="K320" t="s">
        <v>78</v>
      </c>
      <c r="L320">
        <v>7</v>
      </c>
      <c r="M320" t="s">
        <v>1269</v>
      </c>
      <c r="N320" t="s">
        <v>1270</v>
      </c>
      <c r="O320" t="s">
        <v>1270</v>
      </c>
      <c r="P320">
        <v>0</v>
      </c>
      <c r="Q320">
        <v>0</v>
      </c>
      <c r="R320">
        <v>0</v>
      </c>
      <c r="S320">
        <v>500</v>
      </c>
      <c r="T320">
        <v>0</v>
      </c>
      <c r="U320" t="s">
        <v>79</v>
      </c>
      <c r="V320" s="7">
        <v>44927</v>
      </c>
      <c r="W320" s="7">
        <v>44985</v>
      </c>
      <c r="X320" s="7">
        <v>45012</v>
      </c>
      <c r="Y320">
        <v>7557.56</v>
      </c>
      <c r="Z320" t="s">
        <v>1272</v>
      </c>
      <c r="AA320">
        <v>7557.56</v>
      </c>
      <c r="AB320" t="s">
        <v>1272</v>
      </c>
      <c r="AC320" t="s">
        <v>83</v>
      </c>
    </row>
    <row r="321" spans="1:29" x14ac:dyDescent="0.25">
      <c r="A321" t="s">
        <v>1885</v>
      </c>
      <c r="B321">
        <v>2</v>
      </c>
      <c r="C321">
        <v>201</v>
      </c>
      <c r="D321">
        <v>210.33</v>
      </c>
      <c r="E321">
        <v>0</v>
      </c>
      <c r="F321">
        <v>0</v>
      </c>
      <c r="G321">
        <v>0</v>
      </c>
      <c r="H321">
        <v>210.33</v>
      </c>
      <c r="I321">
        <v>0</v>
      </c>
      <c r="J321" t="s">
        <v>1886</v>
      </c>
      <c r="K321" t="s">
        <v>98</v>
      </c>
      <c r="L321">
        <v>8</v>
      </c>
      <c r="M321" t="s">
        <v>78</v>
      </c>
      <c r="N321" t="s">
        <v>1270</v>
      </c>
      <c r="O321" t="s">
        <v>1270</v>
      </c>
      <c r="P321">
        <v>500</v>
      </c>
      <c r="Q321">
        <v>0</v>
      </c>
      <c r="R321">
        <v>0</v>
      </c>
      <c r="S321">
        <v>500</v>
      </c>
      <c r="T321">
        <v>0</v>
      </c>
      <c r="U321" t="s">
        <v>79</v>
      </c>
      <c r="V321" s="7">
        <v>44927</v>
      </c>
      <c r="W321" s="7">
        <v>44985</v>
      </c>
      <c r="X321" s="7">
        <v>45012</v>
      </c>
      <c r="Y321">
        <v>210.33</v>
      </c>
      <c r="Z321" t="s">
        <v>1272</v>
      </c>
      <c r="AA321">
        <v>210.33</v>
      </c>
      <c r="AB321" t="s">
        <v>1272</v>
      </c>
      <c r="AC321" t="s">
        <v>83</v>
      </c>
    </row>
    <row r="322" spans="1:29" x14ac:dyDescent="0.25">
      <c r="A322" t="s">
        <v>1887</v>
      </c>
      <c r="B322">
        <v>2</v>
      </c>
      <c r="C322">
        <v>201</v>
      </c>
      <c r="D322">
        <v>1713.05</v>
      </c>
      <c r="E322">
        <v>0</v>
      </c>
      <c r="F322">
        <v>0</v>
      </c>
      <c r="G322">
        <v>0</v>
      </c>
      <c r="H322">
        <v>1713.05</v>
      </c>
      <c r="I322">
        <v>0</v>
      </c>
      <c r="J322" t="s">
        <v>1888</v>
      </c>
      <c r="K322" t="s">
        <v>98</v>
      </c>
      <c r="L322">
        <v>8</v>
      </c>
      <c r="M322" t="s">
        <v>78</v>
      </c>
      <c r="N322" t="s">
        <v>1270</v>
      </c>
      <c r="O322" t="s">
        <v>1270</v>
      </c>
      <c r="P322">
        <v>500</v>
      </c>
      <c r="Q322">
        <v>0</v>
      </c>
      <c r="R322">
        <v>0</v>
      </c>
      <c r="S322">
        <v>500</v>
      </c>
      <c r="T322">
        <v>0</v>
      </c>
      <c r="U322" t="s">
        <v>79</v>
      </c>
      <c r="V322" s="7">
        <v>44927</v>
      </c>
      <c r="W322" s="7">
        <v>44985</v>
      </c>
      <c r="X322" s="7">
        <v>45012</v>
      </c>
      <c r="Y322">
        <v>1713.05</v>
      </c>
      <c r="Z322" t="s">
        <v>1272</v>
      </c>
      <c r="AA322">
        <v>1713.05</v>
      </c>
      <c r="AB322" t="s">
        <v>1272</v>
      </c>
      <c r="AC322" t="s">
        <v>83</v>
      </c>
    </row>
    <row r="323" spans="1:29" x14ac:dyDescent="0.25">
      <c r="A323" t="s">
        <v>1889</v>
      </c>
      <c r="B323">
        <v>2</v>
      </c>
      <c r="C323">
        <v>201</v>
      </c>
      <c r="D323">
        <v>4197.71</v>
      </c>
      <c r="E323">
        <v>0</v>
      </c>
      <c r="F323">
        <v>0</v>
      </c>
      <c r="G323">
        <v>0</v>
      </c>
      <c r="H323">
        <v>4197.71</v>
      </c>
      <c r="I323">
        <v>0</v>
      </c>
      <c r="J323" t="s">
        <v>1890</v>
      </c>
      <c r="K323" t="s">
        <v>98</v>
      </c>
      <c r="L323">
        <v>8</v>
      </c>
      <c r="M323" t="s">
        <v>78</v>
      </c>
      <c r="N323" t="s">
        <v>1270</v>
      </c>
      <c r="O323" t="s">
        <v>1270</v>
      </c>
      <c r="P323">
        <v>500</v>
      </c>
      <c r="Q323">
        <v>0</v>
      </c>
      <c r="R323">
        <v>0</v>
      </c>
      <c r="S323">
        <v>500</v>
      </c>
      <c r="T323">
        <v>0</v>
      </c>
      <c r="U323" t="s">
        <v>79</v>
      </c>
      <c r="V323" s="7">
        <v>44927</v>
      </c>
      <c r="W323" s="7">
        <v>44985</v>
      </c>
      <c r="X323" s="7">
        <v>45012</v>
      </c>
      <c r="Y323">
        <v>4197.71</v>
      </c>
      <c r="Z323" t="s">
        <v>1272</v>
      </c>
      <c r="AA323">
        <v>4197.71</v>
      </c>
      <c r="AB323" t="s">
        <v>1272</v>
      </c>
      <c r="AC323" t="s">
        <v>83</v>
      </c>
    </row>
    <row r="324" spans="1:29" x14ac:dyDescent="0.25">
      <c r="A324" t="s">
        <v>1891</v>
      </c>
      <c r="B324">
        <v>2</v>
      </c>
      <c r="C324">
        <v>201</v>
      </c>
      <c r="D324">
        <v>457.44</v>
      </c>
      <c r="E324">
        <v>0</v>
      </c>
      <c r="F324">
        <v>0</v>
      </c>
      <c r="G324">
        <v>0</v>
      </c>
      <c r="H324">
        <v>457.44</v>
      </c>
      <c r="I324">
        <v>0</v>
      </c>
      <c r="J324" t="s">
        <v>1892</v>
      </c>
      <c r="K324" t="s">
        <v>98</v>
      </c>
      <c r="L324">
        <v>8</v>
      </c>
      <c r="M324" t="s">
        <v>78</v>
      </c>
      <c r="N324" t="s">
        <v>1270</v>
      </c>
      <c r="O324" t="s">
        <v>1270</v>
      </c>
      <c r="P324">
        <v>500</v>
      </c>
      <c r="Q324">
        <v>0</v>
      </c>
      <c r="R324">
        <v>0</v>
      </c>
      <c r="S324">
        <v>500</v>
      </c>
      <c r="T324">
        <v>0</v>
      </c>
      <c r="U324" t="s">
        <v>79</v>
      </c>
      <c r="V324" s="7">
        <v>44927</v>
      </c>
      <c r="W324" s="7">
        <v>44985</v>
      </c>
      <c r="X324" s="7">
        <v>45012</v>
      </c>
      <c r="Y324">
        <v>457.44</v>
      </c>
      <c r="Z324" t="s">
        <v>1272</v>
      </c>
      <c r="AA324">
        <v>457.44</v>
      </c>
      <c r="AB324" t="s">
        <v>1272</v>
      </c>
      <c r="AC324" t="s">
        <v>83</v>
      </c>
    </row>
    <row r="325" spans="1:29" x14ac:dyDescent="0.25">
      <c r="A325" t="s">
        <v>1893</v>
      </c>
      <c r="B325">
        <v>2</v>
      </c>
      <c r="C325">
        <v>201</v>
      </c>
      <c r="D325">
        <v>979.03</v>
      </c>
      <c r="E325">
        <v>0</v>
      </c>
      <c r="F325">
        <v>0</v>
      </c>
      <c r="G325">
        <v>0</v>
      </c>
      <c r="H325">
        <v>979.03</v>
      </c>
      <c r="I325">
        <v>0</v>
      </c>
      <c r="J325" t="s">
        <v>1894</v>
      </c>
      <c r="K325" t="s">
        <v>98</v>
      </c>
      <c r="L325">
        <v>8</v>
      </c>
      <c r="M325" t="s">
        <v>78</v>
      </c>
      <c r="N325" t="s">
        <v>1270</v>
      </c>
      <c r="O325" t="s">
        <v>1270</v>
      </c>
      <c r="P325">
        <v>500</v>
      </c>
      <c r="Q325">
        <v>0</v>
      </c>
      <c r="R325">
        <v>0</v>
      </c>
      <c r="S325">
        <v>500</v>
      </c>
      <c r="T325">
        <v>0</v>
      </c>
      <c r="U325" t="s">
        <v>79</v>
      </c>
      <c r="V325" s="7">
        <v>44927</v>
      </c>
      <c r="W325" s="7">
        <v>44985</v>
      </c>
      <c r="X325" s="7">
        <v>45012</v>
      </c>
      <c r="Y325">
        <v>979.03</v>
      </c>
      <c r="Z325" t="s">
        <v>1272</v>
      </c>
      <c r="AA325">
        <v>979.03</v>
      </c>
      <c r="AB325" t="s">
        <v>1272</v>
      </c>
      <c r="AC325" t="s">
        <v>83</v>
      </c>
    </row>
    <row r="326" spans="1:29" x14ac:dyDescent="0.25">
      <c r="A326" t="s">
        <v>1895</v>
      </c>
      <c r="B326">
        <v>2</v>
      </c>
      <c r="C326">
        <v>201</v>
      </c>
      <c r="D326">
        <v>0</v>
      </c>
      <c r="E326">
        <v>6121.09</v>
      </c>
      <c r="F326">
        <v>0</v>
      </c>
      <c r="G326">
        <v>0</v>
      </c>
      <c r="H326">
        <v>0</v>
      </c>
      <c r="I326">
        <v>6121.09</v>
      </c>
      <c r="J326" t="s">
        <v>1896</v>
      </c>
      <c r="K326" t="s">
        <v>78</v>
      </c>
      <c r="L326">
        <v>4</v>
      </c>
      <c r="M326" t="s">
        <v>1269</v>
      </c>
      <c r="N326" t="s">
        <v>1270</v>
      </c>
      <c r="O326" t="s">
        <v>1270</v>
      </c>
      <c r="P326">
        <v>0</v>
      </c>
      <c r="Q326">
        <v>0</v>
      </c>
      <c r="R326">
        <v>0</v>
      </c>
      <c r="S326">
        <v>500</v>
      </c>
      <c r="T326">
        <v>0</v>
      </c>
      <c r="U326" t="s">
        <v>79</v>
      </c>
      <c r="V326" s="7">
        <v>44927</v>
      </c>
      <c r="W326" s="7">
        <v>44985</v>
      </c>
      <c r="X326" s="7">
        <v>45012</v>
      </c>
      <c r="Y326">
        <v>6121.09</v>
      </c>
      <c r="Z326" t="s">
        <v>1589</v>
      </c>
      <c r="AA326">
        <v>6121.09</v>
      </c>
      <c r="AB326" t="s">
        <v>1589</v>
      </c>
      <c r="AC326" t="s">
        <v>83</v>
      </c>
    </row>
    <row r="327" spans="1:29" x14ac:dyDescent="0.25">
      <c r="A327" t="s">
        <v>1897</v>
      </c>
      <c r="B327">
        <v>2</v>
      </c>
      <c r="C327">
        <v>201</v>
      </c>
      <c r="D327">
        <v>0</v>
      </c>
      <c r="E327">
        <v>6121.09</v>
      </c>
      <c r="F327">
        <v>0</v>
      </c>
      <c r="G327">
        <v>0</v>
      </c>
      <c r="H327">
        <v>0</v>
      </c>
      <c r="I327">
        <v>6121.09</v>
      </c>
      <c r="J327" t="s">
        <v>1898</v>
      </c>
      <c r="K327" t="s">
        <v>78</v>
      </c>
      <c r="L327">
        <v>5</v>
      </c>
      <c r="M327" t="s">
        <v>1269</v>
      </c>
      <c r="N327" t="s">
        <v>1270</v>
      </c>
      <c r="O327" t="s">
        <v>1270</v>
      </c>
      <c r="P327">
        <v>0</v>
      </c>
      <c r="Q327">
        <v>0</v>
      </c>
      <c r="R327">
        <v>0</v>
      </c>
      <c r="S327">
        <v>500</v>
      </c>
      <c r="T327">
        <v>0</v>
      </c>
      <c r="U327" t="s">
        <v>79</v>
      </c>
      <c r="V327" s="7">
        <v>44927</v>
      </c>
      <c r="W327" s="7">
        <v>44985</v>
      </c>
      <c r="X327" s="7">
        <v>45012</v>
      </c>
      <c r="Y327">
        <v>6121.09</v>
      </c>
      <c r="Z327" t="s">
        <v>1589</v>
      </c>
      <c r="AA327">
        <v>6121.09</v>
      </c>
      <c r="AB327" t="s">
        <v>1589</v>
      </c>
      <c r="AC327" t="s">
        <v>83</v>
      </c>
    </row>
    <row r="328" spans="1:29" x14ac:dyDescent="0.25">
      <c r="A328" t="s">
        <v>1899</v>
      </c>
      <c r="B328">
        <v>2</v>
      </c>
      <c r="C328">
        <v>201</v>
      </c>
      <c r="D328">
        <v>0</v>
      </c>
      <c r="E328">
        <v>6121.09</v>
      </c>
      <c r="F328">
        <v>0</v>
      </c>
      <c r="G328">
        <v>0</v>
      </c>
      <c r="H328">
        <v>0</v>
      </c>
      <c r="I328">
        <v>6121.09</v>
      </c>
      <c r="J328" t="s">
        <v>1900</v>
      </c>
      <c r="K328" t="s">
        <v>78</v>
      </c>
      <c r="L328">
        <v>6</v>
      </c>
      <c r="M328" t="s">
        <v>1269</v>
      </c>
      <c r="N328" t="s">
        <v>1270</v>
      </c>
      <c r="O328" t="s">
        <v>1270</v>
      </c>
      <c r="P328">
        <v>0</v>
      </c>
      <c r="Q328">
        <v>0</v>
      </c>
      <c r="R328">
        <v>0</v>
      </c>
      <c r="S328">
        <v>500</v>
      </c>
      <c r="T328">
        <v>0</v>
      </c>
      <c r="U328" t="s">
        <v>79</v>
      </c>
      <c r="V328" s="7">
        <v>44927</v>
      </c>
      <c r="W328" s="7">
        <v>44985</v>
      </c>
      <c r="X328" s="7">
        <v>45012</v>
      </c>
      <c r="Y328">
        <v>6121.09</v>
      </c>
      <c r="Z328" t="s">
        <v>1589</v>
      </c>
      <c r="AA328">
        <v>6121.09</v>
      </c>
      <c r="AB328" t="s">
        <v>1589</v>
      </c>
      <c r="AC328" t="s">
        <v>83</v>
      </c>
    </row>
    <row r="329" spans="1:29" x14ac:dyDescent="0.25">
      <c r="A329" t="s">
        <v>1901</v>
      </c>
      <c r="B329">
        <v>2</v>
      </c>
      <c r="C329">
        <v>201</v>
      </c>
      <c r="D329">
        <v>0</v>
      </c>
      <c r="E329">
        <v>6121.09</v>
      </c>
      <c r="F329">
        <v>0</v>
      </c>
      <c r="G329">
        <v>0</v>
      </c>
      <c r="H329">
        <v>0</v>
      </c>
      <c r="I329">
        <v>6121.09</v>
      </c>
      <c r="J329" t="s">
        <v>1902</v>
      </c>
      <c r="K329" t="s">
        <v>98</v>
      </c>
      <c r="L329">
        <v>7</v>
      </c>
      <c r="M329" t="s">
        <v>78</v>
      </c>
      <c r="N329" t="s">
        <v>1270</v>
      </c>
      <c r="O329" t="s">
        <v>1270</v>
      </c>
      <c r="P329">
        <v>500</v>
      </c>
      <c r="Q329">
        <v>0</v>
      </c>
      <c r="R329">
        <v>0</v>
      </c>
      <c r="S329">
        <v>500</v>
      </c>
      <c r="T329">
        <v>0</v>
      </c>
      <c r="U329" t="s">
        <v>79</v>
      </c>
      <c r="V329" s="7">
        <v>44927</v>
      </c>
      <c r="W329" s="7">
        <v>44985</v>
      </c>
      <c r="X329" s="7">
        <v>45012</v>
      </c>
      <c r="Y329">
        <v>6121.09</v>
      </c>
      <c r="Z329" t="s">
        <v>1589</v>
      </c>
      <c r="AA329">
        <v>6121.09</v>
      </c>
      <c r="AB329" t="s">
        <v>1589</v>
      </c>
      <c r="AC329" t="s">
        <v>83</v>
      </c>
    </row>
    <row r="330" spans="1:29" x14ac:dyDescent="0.25">
      <c r="A330" t="s">
        <v>1903</v>
      </c>
      <c r="B330">
        <v>2</v>
      </c>
      <c r="C330">
        <v>201</v>
      </c>
      <c r="D330">
        <v>20699479.899999999</v>
      </c>
      <c r="E330">
        <v>0</v>
      </c>
      <c r="F330">
        <v>1313509.8899999999</v>
      </c>
      <c r="G330">
        <v>860999.87</v>
      </c>
      <c r="H330">
        <v>21151989.920000002</v>
      </c>
      <c r="I330">
        <v>0</v>
      </c>
      <c r="J330" t="s">
        <v>1904</v>
      </c>
      <c r="K330" t="s">
        <v>78</v>
      </c>
      <c r="L330">
        <v>3</v>
      </c>
      <c r="M330" t="s">
        <v>1269</v>
      </c>
      <c r="N330" t="s">
        <v>1270</v>
      </c>
      <c r="O330" t="s">
        <v>1270</v>
      </c>
      <c r="P330">
        <v>0</v>
      </c>
      <c r="Q330">
        <v>0</v>
      </c>
      <c r="R330">
        <v>0</v>
      </c>
      <c r="S330">
        <v>500</v>
      </c>
      <c r="T330">
        <v>0</v>
      </c>
      <c r="U330" t="s">
        <v>79</v>
      </c>
      <c r="V330" s="7">
        <v>44927</v>
      </c>
      <c r="W330" s="7">
        <v>44985</v>
      </c>
      <c r="X330" s="7">
        <v>45012</v>
      </c>
      <c r="Y330">
        <v>20699479.899999999</v>
      </c>
      <c r="Z330" t="s">
        <v>1272</v>
      </c>
      <c r="AA330">
        <v>21151989.920000002</v>
      </c>
      <c r="AB330" t="s">
        <v>1272</v>
      </c>
      <c r="AC330" t="s">
        <v>83</v>
      </c>
    </row>
    <row r="331" spans="1:29" x14ac:dyDescent="0.25">
      <c r="A331" t="s">
        <v>1905</v>
      </c>
      <c r="B331">
        <v>2</v>
      </c>
      <c r="C331">
        <v>201</v>
      </c>
      <c r="D331">
        <v>14408692.57</v>
      </c>
      <c r="E331">
        <v>0</v>
      </c>
      <c r="F331">
        <v>1107639.02</v>
      </c>
      <c r="G331">
        <v>579835.96</v>
      </c>
      <c r="H331">
        <v>14936495.630000001</v>
      </c>
      <c r="I331">
        <v>0</v>
      </c>
      <c r="J331" t="s">
        <v>1906</v>
      </c>
      <c r="K331" t="s">
        <v>78</v>
      </c>
      <c r="L331">
        <v>4</v>
      </c>
      <c r="M331" t="s">
        <v>1269</v>
      </c>
      <c r="N331" t="s">
        <v>1270</v>
      </c>
      <c r="O331" t="s">
        <v>1270</v>
      </c>
      <c r="P331">
        <v>0</v>
      </c>
      <c r="Q331">
        <v>0</v>
      </c>
      <c r="R331">
        <v>0</v>
      </c>
      <c r="S331">
        <v>500</v>
      </c>
      <c r="T331">
        <v>0</v>
      </c>
      <c r="U331" t="s">
        <v>79</v>
      </c>
      <c r="V331" s="7">
        <v>44927</v>
      </c>
      <c r="W331" s="7">
        <v>44985</v>
      </c>
      <c r="X331" s="7">
        <v>45012</v>
      </c>
      <c r="Y331">
        <v>14408692.57</v>
      </c>
      <c r="Z331" t="s">
        <v>1272</v>
      </c>
      <c r="AA331">
        <v>14936495.630000001</v>
      </c>
      <c r="AB331" t="s">
        <v>1272</v>
      </c>
      <c r="AC331" t="s">
        <v>83</v>
      </c>
    </row>
    <row r="332" spans="1:29" x14ac:dyDescent="0.25">
      <c r="A332" t="s">
        <v>1907</v>
      </c>
      <c r="B332">
        <v>2</v>
      </c>
      <c r="C332">
        <v>201</v>
      </c>
      <c r="D332">
        <v>14408692.57</v>
      </c>
      <c r="E332">
        <v>0</v>
      </c>
      <c r="F332">
        <v>1107639.02</v>
      </c>
      <c r="G332">
        <v>579835.96</v>
      </c>
      <c r="H332">
        <v>14936495.630000001</v>
      </c>
      <c r="I332">
        <v>0</v>
      </c>
      <c r="J332" t="s">
        <v>1908</v>
      </c>
      <c r="K332" t="s">
        <v>78</v>
      </c>
      <c r="L332">
        <v>5</v>
      </c>
      <c r="M332" t="s">
        <v>1269</v>
      </c>
      <c r="N332" t="s">
        <v>1270</v>
      </c>
      <c r="O332" t="s">
        <v>1270</v>
      </c>
      <c r="P332">
        <v>0</v>
      </c>
      <c r="Q332">
        <v>0</v>
      </c>
      <c r="R332">
        <v>0</v>
      </c>
      <c r="S332">
        <v>500</v>
      </c>
      <c r="T332">
        <v>0</v>
      </c>
      <c r="U332" t="s">
        <v>79</v>
      </c>
      <c r="V332" s="7">
        <v>44927</v>
      </c>
      <c r="W332" s="7">
        <v>44985</v>
      </c>
      <c r="X332" s="7">
        <v>45012</v>
      </c>
      <c r="Y332">
        <v>14408692.57</v>
      </c>
      <c r="Z332" t="s">
        <v>1272</v>
      </c>
      <c r="AA332">
        <v>14936495.630000001</v>
      </c>
      <c r="AB332" t="s">
        <v>1272</v>
      </c>
      <c r="AC332" t="s">
        <v>83</v>
      </c>
    </row>
    <row r="333" spans="1:29" x14ac:dyDescent="0.25">
      <c r="A333" t="s">
        <v>1909</v>
      </c>
      <c r="B333">
        <v>2</v>
      </c>
      <c r="C333">
        <v>201</v>
      </c>
      <c r="D333">
        <v>4557216.42</v>
      </c>
      <c r="E333">
        <v>0</v>
      </c>
      <c r="F333">
        <v>453008</v>
      </c>
      <c r="G333">
        <v>0</v>
      </c>
      <c r="H333">
        <v>5010224.42</v>
      </c>
      <c r="I333">
        <v>0</v>
      </c>
      <c r="J333" t="s">
        <v>1910</v>
      </c>
      <c r="K333" t="s">
        <v>78</v>
      </c>
      <c r="L333">
        <v>6</v>
      </c>
      <c r="M333" t="s">
        <v>1269</v>
      </c>
      <c r="N333" t="s">
        <v>1270</v>
      </c>
      <c r="O333" t="s">
        <v>1270</v>
      </c>
      <c r="P333">
        <v>0</v>
      </c>
      <c r="Q333">
        <v>0</v>
      </c>
      <c r="R333">
        <v>0</v>
      </c>
      <c r="S333">
        <v>500</v>
      </c>
      <c r="T333">
        <v>0</v>
      </c>
      <c r="U333" t="s">
        <v>79</v>
      </c>
      <c r="V333" s="7">
        <v>44927</v>
      </c>
      <c r="W333" s="7">
        <v>44985</v>
      </c>
      <c r="X333" s="7">
        <v>45012</v>
      </c>
      <c r="Y333">
        <v>4557216.42</v>
      </c>
      <c r="Z333" t="s">
        <v>1272</v>
      </c>
      <c r="AA333">
        <v>5010224.42</v>
      </c>
      <c r="AB333" t="s">
        <v>1272</v>
      </c>
      <c r="AC333" t="s">
        <v>83</v>
      </c>
    </row>
    <row r="334" spans="1:29" x14ac:dyDescent="0.25">
      <c r="A334" t="s">
        <v>1911</v>
      </c>
      <c r="B334">
        <v>2</v>
      </c>
      <c r="C334">
        <v>201</v>
      </c>
      <c r="D334">
        <v>1877.7</v>
      </c>
      <c r="E334">
        <v>0</v>
      </c>
      <c r="F334">
        <v>0</v>
      </c>
      <c r="G334">
        <v>0</v>
      </c>
      <c r="H334">
        <v>1877.7</v>
      </c>
      <c r="I334">
        <v>0</v>
      </c>
      <c r="J334" t="s">
        <v>1912</v>
      </c>
      <c r="K334" t="s">
        <v>98</v>
      </c>
      <c r="L334">
        <v>7</v>
      </c>
      <c r="M334" t="s">
        <v>78</v>
      </c>
      <c r="N334" t="s">
        <v>1270</v>
      </c>
      <c r="O334" t="s">
        <v>1270</v>
      </c>
      <c r="P334">
        <v>500</v>
      </c>
      <c r="Q334">
        <v>0</v>
      </c>
      <c r="R334">
        <v>0</v>
      </c>
      <c r="S334">
        <v>500</v>
      </c>
      <c r="T334">
        <v>0</v>
      </c>
      <c r="U334" t="s">
        <v>79</v>
      </c>
      <c r="V334" s="7">
        <v>44927</v>
      </c>
      <c r="W334" s="7">
        <v>44985</v>
      </c>
      <c r="X334" s="7">
        <v>45012</v>
      </c>
      <c r="Y334">
        <v>1877.7</v>
      </c>
      <c r="Z334" t="s">
        <v>1272</v>
      </c>
      <c r="AA334">
        <v>1877.7</v>
      </c>
      <c r="AB334" t="s">
        <v>1272</v>
      </c>
      <c r="AC334" t="s">
        <v>83</v>
      </c>
    </row>
    <row r="335" spans="1:29" x14ac:dyDescent="0.25">
      <c r="A335" t="s">
        <v>1913</v>
      </c>
      <c r="B335">
        <v>2</v>
      </c>
      <c r="C335">
        <v>201</v>
      </c>
      <c r="D335">
        <v>21772.33</v>
      </c>
      <c r="E335">
        <v>0</v>
      </c>
      <c r="F335">
        <v>1290</v>
      </c>
      <c r="G335">
        <v>0</v>
      </c>
      <c r="H335">
        <v>23062.33</v>
      </c>
      <c r="I335">
        <v>0</v>
      </c>
      <c r="J335" t="s">
        <v>1914</v>
      </c>
      <c r="K335" t="s">
        <v>98</v>
      </c>
      <c r="L335">
        <v>7</v>
      </c>
      <c r="M335" t="s">
        <v>78</v>
      </c>
      <c r="N335" t="s">
        <v>1270</v>
      </c>
      <c r="O335" t="s">
        <v>1270</v>
      </c>
      <c r="P335">
        <v>500</v>
      </c>
      <c r="Q335">
        <v>0</v>
      </c>
      <c r="R335">
        <v>0</v>
      </c>
      <c r="S335">
        <v>500</v>
      </c>
      <c r="T335">
        <v>0</v>
      </c>
      <c r="U335" t="s">
        <v>79</v>
      </c>
      <c r="V335" s="7">
        <v>44927</v>
      </c>
      <c r="W335" s="7">
        <v>44985</v>
      </c>
      <c r="X335" s="7">
        <v>45012</v>
      </c>
      <c r="Y335">
        <v>21772.33</v>
      </c>
      <c r="Z335" t="s">
        <v>1272</v>
      </c>
      <c r="AA335">
        <v>23062.33</v>
      </c>
      <c r="AB335" t="s">
        <v>1272</v>
      </c>
      <c r="AC335" t="s">
        <v>83</v>
      </c>
    </row>
    <row r="336" spans="1:29" x14ac:dyDescent="0.25">
      <c r="A336" t="s">
        <v>1915</v>
      </c>
      <c r="B336">
        <v>2</v>
      </c>
      <c r="C336">
        <v>201</v>
      </c>
      <c r="D336">
        <v>100340.44</v>
      </c>
      <c r="E336">
        <v>0</v>
      </c>
      <c r="F336">
        <v>0</v>
      </c>
      <c r="G336">
        <v>0</v>
      </c>
      <c r="H336">
        <v>100340.44</v>
      </c>
      <c r="I336">
        <v>0</v>
      </c>
      <c r="J336" t="s">
        <v>1916</v>
      </c>
      <c r="K336" t="s">
        <v>98</v>
      </c>
      <c r="L336">
        <v>7</v>
      </c>
      <c r="M336" t="s">
        <v>78</v>
      </c>
      <c r="N336" t="s">
        <v>1270</v>
      </c>
      <c r="O336" t="s">
        <v>1270</v>
      </c>
      <c r="P336">
        <v>500</v>
      </c>
      <c r="Q336">
        <v>0</v>
      </c>
      <c r="R336">
        <v>0</v>
      </c>
      <c r="S336">
        <v>500</v>
      </c>
      <c r="T336">
        <v>0</v>
      </c>
      <c r="U336" t="s">
        <v>79</v>
      </c>
      <c r="V336" s="7">
        <v>44927</v>
      </c>
      <c r="W336" s="7">
        <v>44985</v>
      </c>
      <c r="X336" s="7">
        <v>45012</v>
      </c>
      <c r="Y336">
        <v>100340.44</v>
      </c>
      <c r="Z336" t="s">
        <v>1272</v>
      </c>
      <c r="AA336">
        <v>100340.44</v>
      </c>
      <c r="AB336" t="s">
        <v>1272</v>
      </c>
      <c r="AC336" t="s">
        <v>83</v>
      </c>
    </row>
    <row r="337" spans="1:29" x14ac:dyDescent="0.25">
      <c r="A337" t="s">
        <v>1917</v>
      </c>
      <c r="B337">
        <v>2</v>
      </c>
      <c r="C337">
        <v>201</v>
      </c>
      <c r="D337">
        <v>222227.49</v>
      </c>
      <c r="E337">
        <v>0</v>
      </c>
      <c r="F337">
        <v>0</v>
      </c>
      <c r="G337">
        <v>0</v>
      </c>
      <c r="H337">
        <v>222227.49</v>
      </c>
      <c r="I337">
        <v>0</v>
      </c>
      <c r="J337" t="s">
        <v>1918</v>
      </c>
      <c r="K337" t="s">
        <v>98</v>
      </c>
      <c r="L337">
        <v>7</v>
      </c>
      <c r="M337" t="s">
        <v>78</v>
      </c>
      <c r="N337" t="s">
        <v>1270</v>
      </c>
      <c r="O337" t="s">
        <v>1270</v>
      </c>
      <c r="P337">
        <v>500</v>
      </c>
      <c r="Q337">
        <v>0</v>
      </c>
      <c r="R337">
        <v>0</v>
      </c>
      <c r="S337">
        <v>500</v>
      </c>
      <c r="T337">
        <v>0</v>
      </c>
      <c r="U337" t="s">
        <v>79</v>
      </c>
      <c r="V337" s="7">
        <v>44927</v>
      </c>
      <c r="W337" s="7">
        <v>44985</v>
      </c>
      <c r="X337" s="7">
        <v>45012</v>
      </c>
      <c r="Y337">
        <v>222227.49</v>
      </c>
      <c r="Z337" t="s">
        <v>1272</v>
      </c>
      <c r="AA337">
        <v>222227.49</v>
      </c>
      <c r="AB337" t="s">
        <v>1272</v>
      </c>
      <c r="AC337" t="s">
        <v>83</v>
      </c>
    </row>
    <row r="338" spans="1:29" x14ac:dyDescent="0.25">
      <c r="A338" t="s">
        <v>1919</v>
      </c>
      <c r="B338">
        <v>2</v>
      </c>
      <c r="C338">
        <v>201</v>
      </c>
      <c r="D338">
        <v>30085.57</v>
      </c>
      <c r="E338">
        <v>0</v>
      </c>
      <c r="F338">
        <v>0</v>
      </c>
      <c r="G338">
        <v>0</v>
      </c>
      <c r="H338">
        <v>30085.57</v>
      </c>
      <c r="I338">
        <v>0</v>
      </c>
      <c r="J338" t="s">
        <v>1920</v>
      </c>
      <c r="K338" t="s">
        <v>98</v>
      </c>
      <c r="L338">
        <v>7</v>
      </c>
      <c r="M338" t="s">
        <v>78</v>
      </c>
      <c r="N338" t="s">
        <v>1270</v>
      </c>
      <c r="O338" t="s">
        <v>1270</v>
      </c>
      <c r="P338">
        <v>500</v>
      </c>
      <c r="Q338">
        <v>0</v>
      </c>
      <c r="R338">
        <v>0</v>
      </c>
      <c r="S338">
        <v>500</v>
      </c>
      <c r="T338">
        <v>0</v>
      </c>
      <c r="U338" t="s">
        <v>79</v>
      </c>
      <c r="V338" s="7">
        <v>44927</v>
      </c>
      <c r="W338" s="7">
        <v>44985</v>
      </c>
      <c r="X338" s="7">
        <v>45012</v>
      </c>
      <c r="Y338">
        <v>30085.57</v>
      </c>
      <c r="Z338" t="s">
        <v>1272</v>
      </c>
      <c r="AA338">
        <v>30085.57</v>
      </c>
      <c r="AB338" t="s">
        <v>1272</v>
      </c>
      <c r="AC338" t="s">
        <v>83</v>
      </c>
    </row>
    <row r="339" spans="1:29" x14ac:dyDescent="0.25">
      <c r="A339" t="s">
        <v>1921</v>
      </c>
      <c r="B339">
        <v>2</v>
      </c>
      <c r="C339">
        <v>201</v>
      </c>
      <c r="D339">
        <v>18703.650000000001</v>
      </c>
      <c r="E339">
        <v>0</v>
      </c>
      <c r="F339">
        <v>0</v>
      </c>
      <c r="G339">
        <v>0</v>
      </c>
      <c r="H339">
        <v>18703.650000000001</v>
      </c>
      <c r="I339">
        <v>0</v>
      </c>
      <c r="J339" t="s">
        <v>1922</v>
      </c>
      <c r="K339" t="s">
        <v>98</v>
      </c>
      <c r="L339">
        <v>7</v>
      </c>
      <c r="M339" t="s">
        <v>78</v>
      </c>
      <c r="N339" t="s">
        <v>1270</v>
      </c>
      <c r="O339" t="s">
        <v>1270</v>
      </c>
      <c r="P339">
        <v>500</v>
      </c>
      <c r="Q339">
        <v>0</v>
      </c>
      <c r="R339">
        <v>0</v>
      </c>
      <c r="S339">
        <v>500</v>
      </c>
      <c r="T339">
        <v>0</v>
      </c>
      <c r="U339" t="s">
        <v>79</v>
      </c>
      <c r="V339" s="7">
        <v>44927</v>
      </c>
      <c r="W339" s="7">
        <v>44985</v>
      </c>
      <c r="X339" s="7">
        <v>45012</v>
      </c>
      <c r="Y339">
        <v>18703.650000000001</v>
      </c>
      <c r="Z339" t="s">
        <v>1272</v>
      </c>
      <c r="AA339">
        <v>18703.650000000001</v>
      </c>
      <c r="AB339" t="s">
        <v>1272</v>
      </c>
      <c r="AC339" t="s">
        <v>83</v>
      </c>
    </row>
    <row r="340" spans="1:29" x14ac:dyDescent="0.25">
      <c r="A340" t="s">
        <v>1923</v>
      </c>
      <c r="B340">
        <v>2</v>
      </c>
      <c r="C340">
        <v>201</v>
      </c>
      <c r="D340">
        <v>4937.92</v>
      </c>
      <c r="E340">
        <v>0</v>
      </c>
      <c r="F340">
        <v>0</v>
      </c>
      <c r="G340">
        <v>0</v>
      </c>
      <c r="H340">
        <v>4937.92</v>
      </c>
      <c r="I340">
        <v>0</v>
      </c>
      <c r="J340" t="s">
        <v>1924</v>
      </c>
      <c r="K340" t="s">
        <v>98</v>
      </c>
      <c r="L340">
        <v>7</v>
      </c>
      <c r="M340" t="s">
        <v>78</v>
      </c>
      <c r="N340" t="s">
        <v>1270</v>
      </c>
      <c r="O340" t="s">
        <v>1270</v>
      </c>
      <c r="P340">
        <v>500</v>
      </c>
      <c r="Q340">
        <v>0</v>
      </c>
      <c r="R340">
        <v>0</v>
      </c>
      <c r="S340">
        <v>500</v>
      </c>
      <c r="T340">
        <v>0</v>
      </c>
      <c r="U340" t="s">
        <v>79</v>
      </c>
      <c r="V340" s="7">
        <v>44927</v>
      </c>
      <c r="W340" s="7">
        <v>44985</v>
      </c>
      <c r="X340" s="7">
        <v>45012</v>
      </c>
      <c r="Y340">
        <v>4937.92</v>
      </c>
      <c r="Z340" t="s">
        <v>1272</v>
      </c>
      <c r="AA340">
        <v>4937.92</v>
      </c>
      <c r="AB340" t="s">
        <v>1272</v>
      </c>
      <c r="AC340" t="s">
        <v>83</v>
      </c>
    </row>
    <row r="341" spans="1:29" x14ac:dyDescent="0.25">
      <c r="A341" t="s">
        <v>1925</v>
      </c>
      <c r="B341">
        <v>2</v>
      </c>
      <c r="C341">
        <v>201</v>
      </c>
      <c r="D341">
        <v>1047986.68</v>
      </c>
      <c r="E341">
        <v>0</v>
      </c>
      <c r="F341">
        <v>450000</v>
      </c>
      <c r="G341">
        <v>0</v>
      </c>
      <c r="H341">
        <v>1497986.68</v>
      </c>
      <c r="I341">
        <v>0</v>
      </c>
      <c r="J341" t="s">
        <v>1926</v>
      </c>
      <c r="K341" t="s">
        <v>98</v>
      </c>
      <c r="L341">
        <v>7</v>
      </c>
      <c r="M341" t="s">
        <v>78</v>
      </c>
      <c r="N341" t="s">
        <v>1270</v>
      </c>
      <c r="O341" t="s">
        <v>1270</v>
      </c>
      <c r="P341">
        <v>500</v>
      </c>
      <c r="Q341">
        <v>0</v>
      </c>
      <c r="R341">
        <v>0</v>
      </c>
      <c r="S341">
        <v>500</v>
      </c>
      <c r="T341">
        <v>0</v>
      </c>
      <c r="U341" t="s">
        <v>79</v>
      </c>
      <c r="V341" s="7">
        <v>44927</v>
      </c>
      <c r="W341" s="7">
        <v>44985</v>
      </c>
      <c r="X341" s="7">
        <v>45012</v>
      </c>
      <c r="Y341">
        <v>1047986.68</v>
      </c>
      <c r="Z341" t="s">
        <v>1272</v>
      </c>
      <c r="AA341">
        <v>1497986.68</v>
      </c>
      <c r="AB341" t="s">
        <v>1272</v>
      </c>
      <c r="AC341" t="s">
        <v>83</v>
      </c>
    </row>
    <row r="342" spans="1:29" x14ac:dyDescent="0.25">
      <c r="A342" t="s">
        <v>1927</v>
      </c>
      <c r="B342">
        <v>2</v>
      </c>
      <c r="C342">
        <v>201</v>
      </c>
      <c r="D342">
        <v>92210</v>
      </c>
      <c r="E342">
        <v>0</v>
      </c>
      <c r="F342">
        <v>0</v>
      </c>
      <c r="G342">
        <v>0</v>
      </c>
      <c r="H342">
        <v>92210</v>
      </c>
      <c r="I342">
        <v>0</v>
      </c>
      <c r="J342" t="s">
        <v>1928</v>
      </c>
      <c r="K342" t="s">
        <v>98</v>
      </c>
      <c r="L342">
        <v>7</v>
      </c>
      <c r="M342" t="s">
        <v>78</v>
      </c>
      <c r="N342" t="s">
        <v>1270</v>
      </c>
      <c r="O342" t="s">
        <v>1270</v>
      </c>
      <c r="P342">
        <v>500</v>
      </c>
      <c r="Q342">
        <v>0</v>
      </c>
      <c r="R342">
        <v>0</v>
      </c>
      <c r="S342">
        <v>500</v>
      </c>
      <c r="T342">
        <v>0</v>
      </c>
      <c r="U342" t="s">
        <v>79</v>
      </c>
      <c r="V342" s="7">
        <v>44927</v>
      </c>
      <c r="W342" s="7">
        <v>44985</v>
      </c>
      <c r="X342" s="7">
        <v>45012</v>
      </c>
      <c r="Y342">
        <v>92210</v>
      </c>
      <c r="Z342" t="s">
        <v>1272</v>
      </c>
      <c r="AA342">
        <v>92210</v>
      </c>
      <c r="AB342" t="s">
        <v>1272</v>
      </c>
      <c r="AC342" t="s">
        <v>83</v>
      </c>
    </row>
    <row r="343" spans="1:29" x14ac:dyDescent="0.25">
      <c r="A343" t="s">
        <v>1929</v>
      </c>
      <c r="B343">
        <v>2</v>
      </c>
      <c r="C343">
        <v>201</v>
      </c>
      <c r="D343">
        <v>1460</v>
      </c>
      <c r="E343">
        <v>0</v>
      </c>
      <c r="F343">
        <v>0</v>
      </c>
      <c r="G343">
        <v>0</v>
      </c>
      <c r="H343">
        <v>1460</v>
      </c>
      <c r="I343">
        <v>0</v>
      </c>
      <c r="J343" t="s">
        <v>1930</v>
      </c>
      <c r="K343" t="s">
        <v>98</v>
      </c>
      <c r="L343">
        <v>7</v>
      </c>
      <c r="M343" t="s">
        <v>78</v>
      </c>
      <c r="N343" t="s">
        <v>1270</v>
      </c>
      <c r="O343" t="s">
        <v>1270</v>
      </c>
      <c r="P343">
        <v>500</v>
      </c>
      <c r="Q343">
        <v>0</v>
      </c>
      <c r="R343">
        <v>0</v>
      </c>
      <c r="S343">
        <v>500</v>
      </c>
      <c r="T343">
        <v>0</v>
      </c>
      <c r="U343" t="s">
        <v>79</v>
      </c>
      <c r="V343" s="7">
        <v>44927</v>
      </c>
      <c r="W343" s="7">
        <v>44985</v>
      </c>
      <c r="X343" s="7">
        <v>45012</v>
      </c>
      <c r="Y343">
        <v>1460</v>
      </c>
      <c r="Z343" t="s">
        <v>1272</v>
      </c>
      <c r="AA343">
        <v>1460</v>
      </c>
      <c r="AB343" t="s">
        <v>1272</v>
      </c>
      <c r="AC343" t="s">
        <v>83</v>
      </c>
    </row>
    <row r="344" spans="1:29" x14ac:dyDescent="0.25">
      <c r="A344" t="s">
        <v>1931</v>
      </c>
      <c r="B344">
        <v>2</v>
      </c>
      <c r="C344">
        <v>201</v>
      </c>
      <c r="D344">
        <v>3015614.64</v>
      </c>
      <c r="E344">
        <v>0</v>
      </c>
      <c r="F344">
        <v>1718</v>
      </c>
      <c r="G344">
        <v>0</v>
      </c>
      <c r="H344">
        <v>3017332.64</v>
      </c>
      <c r="I344">
        <v>0</v>
      </c>
      <c r="J344" t="s">
        <v>1932</v>
      </c>
      <c r="K344" t="s">
        <v>98</v>
      </c>
      <c r="L344">
        <v>7</v>
      </c>
      <c r="M344" t="s">
        <v>78</v>
      </c>
      <c r="N344" t="s">
        <v>1270</v>
      </c>
      <c r="O344" t="s">
        <v>1270</v>
      </c>
      <c r="P344">
        <v>500</v>
      </c>
      <c r="Q344">
        <v>0</v>
      </c>
      <c r="R344">
        <v>0</v>
      </c>
      <c r="S344">
        <v>500</v>
      </c>
      <c r="T344">
        <v>0</v>
      </c>
      <c r="U344" t="s">
        <v>79</v>
      </c>
      <c r="V344" s="7">
        <v>44927</v>
      </c>
      <c r="W344" s="7">
        <v>44985</v>
      </c>
      <c r="X344" s="7">
        <v>45012</v>
      </c>
      <c r="Y344">
        <v>3015614.64</v>
      </c>
      <c r="Z344" t="s">
        <v>1272</v>
      </c>
      <c r="AA344">
        <v>3017332.64</v>
      </c>
      <c r="AB344" t="s">
        <v>1272</v>
      </c>
      <c r="AC344" t="s">
        <v>83</v>
      </c>
    </row>
    <row r="345" spans="1:29" x14ac:dyDescent="0.25">
      <c r="A345" t="s">
        <v>1933</v>
      </c>
      <c r="B345">
        <v>2</v>
      </c>
      <c r="C345">
        <v>201</v>
      </c>
      <c r="D345">
        <v>1184894.2</v>
      </c>
      <c r="E345">
        <v>0</v>
      </c>
      <c r="F345">
        <v>67813</v>
      </c>
      <c r="G345">
        <v>0</v>
      </c>
      <c r="H345">
        <v>1252707.2</v>
      </c>
      <c r="I345">
        <v>0</v>
      </c>
      <c r="J345" t="s">
        <v>1934</v>
      </c>
      <c r="K345" t="s">
        <v>78</v>
      </c>
      <c r="L345">
        <v>6</v>
      </c>
      <c r="M345" t="s">
        <v>1269</v>
      </c>
      <c r="N345" t="s">
        <v>1270</v>
      </c>
      <c r="O345" t="s">
        <v>1270</v>
      </c>
      <c r="P345">
        <v>0</v>
      </c>
      <c r="Q345">
        <v>0</v>
      </c>
      <c r="R345">
        <v>0</v>
      </c>
      <c r="S345">
        <v>500</v>
      </c>
      <c r="T345">
        <v>0</v>
      </c>
      <c r="U345" t="s">
        <v>79</v>
      </c>
      <c r="V345" s="7">
        <v>44927</v>
      </c>
      <c r="W345" s="7">
        <v>44985</v>
      </c>
      <c r="X345" s="7">
        <v>45012</v>
      </c>
      <c r="Y345">
        <v>1184894.2</v>
      </c>
      <c r="Z345" t="s">
        <v>1272</v>
      </c>
      <c r="AA345">
        <v>1252707.2</v>
      </c>
      <c r="AB345" t="s">
        <v>1272</v>
      </c>
      <c r="AC345" t="s">
        <v>83</v>
      </c>
    </row>
    <row r="346" spans="1:29" x14ac:dyDescent="0.25">
      <c r="A346" t="s">
        <v>1935</v>
      </c>
      <c r="B346">
        <v>2</v>
      </c>
      <c r="C346">
        <v>201</v>
      </c>
      <c r="D346">
        <v>708930.55</v>
      </c>
      <c r="E346">
        <v>0</v>
      </c>
      <c r="F346">
        <v>67813</v>
      </c>
      <c r="G346">
        <v>0</v>
      </c>
      <c r="H346">
        <v>776743.55</v>
      </c>
      <c r="I346">
        <v>0</v>
      </c>
      <c r="J346" t="s">
        <v>1936</v>
      </c>
      <c r="K346" t="s">
        <v>98</v>
      </c>
      <c r="L346">
        <v>7</v>
      </c>
      <c r="M346" t="s">
        <v>78</v>
      </c>
      <c r="N346" t="s">
        <v>1270</v>
      </c>
      <c r="O346" t="s">
        <v>1270</v>
      </c>
      <c r="P346">
        <v>500</v>
      </c>
      <c r="Q346">
        <v>0</v>
      </c>
      <c r="R346">
        <v>0</v>
      </c>
      <c r="S346">
        <v>500</v>
      </c>
      <c r="T346">
        <v>0</v>
      </c>
      <c r="U346" t="s">
        <v>79</v>
      </c>
      <c r="V346" s="7">
        <v>44927</v>
      </c>
      <c r="W346" s="7">
        <v>44985</v>
      </c>
      <c r="X346" s="7">
        <v>45012</v>
      </c>
      <c r="Y346">
        <v>708930.55</v>
      </c>
      <c r="Z346" t="s">
        <v>1272</v>
      </c>
      <c r="AA346">
        <v>776743.55</v>
      </c>
      <c r="AB346" t="s">
        <v>1272</v>
      </c>
      <c r="AC346" t="s">
        <v>83</v>
      </c>
    </row>
    <row r="347" spans="1:29" x14ac:dyDescent="0.25">
      <c r="A347" t="s">
        <v>1937</v>
      </c>
      <c r="B347">
        <v>2</v>
      </c>
      <c r="C347">
        <v>201</v>
      </c>
      <c r="D347">
        <v>475963.65</v>
      </c>
      <c r="E347">
        <v>0</v>
      </c>
      <c r="F347">
        <v>0</v>
      </c>
      <c r="G347">
        <v>0</v>
      </c>
      <c r="H347">
        <v>475963.65</v>
      </c>
      <c r="I347">
        <v>0</v>
      </c>
      <c r="J347" t="s">
        <v>1938</v>
      </c>
      <c r="K347" t="s">
        <v>98</v>
      </c>
      <c r="L347">
        <v>7</v>
      </c>
      <c r="M347" t="s">
        <v>78</v>
      </c>
      <c r="N347" t="s">
        <v>1270</v>
      </c>
      <c r="O347" t="s">
        <v>1270</v>
      </c>
      <c r="P347">
        <v>500</v>
      </c>
      <c r="Q347">
        <v>0</v>
      </c>
      <c r="R347">
        <v>0</v>
      </c>
      <c r="S347">
        <v>500</v>
      </c>
      <c r="T347">
        <v>0</v>
      </c>
      <c r="U347" t="s">
        <v>79</v>
      </c>
      <c r="V347" s="7">
        <v>44927</v>
      </c>
      <c r="W347" s="7">
        <v>44985</v>
      </c>
      <c r="X347" s="7">
        <v>45012</v>
      </c>
      <c r="Y347">
        <v>475963.65</v>
      </c>
      <c r="Z347" t="s">
        <v>1272</v>
      </c>
      <c r="AA347">
        <v>475963.65</v>
      </c>
      <c r="AB347" t="s">
        <v>1272</v>
      </c>
      <c r="AC347" t="s">
        <v>83</v>
      </c>
    </row>
    <row r="348" spans="1:29" x14ac:dyDescent="0.25">
      <c r="A348" t="s">
        <v>1939</v>
      </c>
      <c r="B348">
        <v>2</v>
      </c>
      <c r="C348">
        <v>201</v>
      </c>
      <c r="D348">
        <v>866351.36</v>
      </c>
      <c r="E348">
        <v>0</v>
      </c>
      <c r="F348">
        <v>42709.9</v>
      </c>
      <c r="G348">
        <v>0</v>
      </c>
      <c r="H348">
        <v>909061.26</v>
      </c>
      <c r="I348">
        <v>0</v>
      </c>
      <c r="J348" t="s">
        <v>1940</v>
      </c>
      <c r="K348" t="s">
        <v>78</v>
      </c>
      <c r="L348">
        <v>6</v>
      </c>
      <c r="M348" t="s">
        <v>1269</v>
      </c>
      <c r="N348" t="s">
        <v>1270</v>
      </c>
      <c r="O348" t="s">
        <v>1270</v>
      </c>
      <c r="P348">
        <v>0</v>
      </c>
      <c r="Q348">
        <v>0</v>
      </c>
      <c r="R348">
        <v>0</v>
      </c>
      <c r="S348">
        <v>500</v>
      </c>
      <c r="T348">
        <v>0</v>
      </c>
      <c r="U348" t="s">
        <v>79</v>
      </c>
      <c r="V348" s="7">
        <v>44927</v>
      </c>
      <c r="W348" s="7">
        <v>44985</v>
      </c>
      <c r="X348" s="7">
        <v>45012</v>
      </c>
      <c r="Y348">
        <v>866351.36</v>
      </c>
      <c r="Z348" t="s">
        <v>1272</v>
      </c>
      <c r="AA348">
        <v>909061.26</v>
      </c>
      <c r="AB348" t="s">
        <v>1272</v>
      </c>
      <c r="AC348" t="s">
        <v>83</v>
      </c>
    </row>
    <row r="349" spans="1:29" x14ac:dyDescent="0.25">
      <c r="A349" t="s">
        <v>1941</v>
      </c>
      <c r="B349">
        <v>2</v>
      </c>
      <c r="C349">
        <v>201</v>
      </c>
      <c r="D349">
        <v>153990.46</v>
      </c>
      <c r="E349">
        <v>0</v>
      </c>
      <c r="F349">
        <v>26650</v>
      </c>
      <c r="G349">
        <v>0</v>
      </c>
      <c r="H349">
        <v>180640.46</v>
      </c>
      <c r="I349">
        <v>0</v>
      </c>
      <c r="J349" t="s">
        <v>1942</v>
      </c>
      <c r="K349" t="s">
        <v>98</v>
      </c>
      <c r="L349">
        <v>7</v>
      </c>
      <c r="M349" t="s">
        <v>78</v>
      </c>
      <c r="N349" t="s">
        <v>1270</v>
      </c>
      <c r="O349" t="s">
        <v>1270</v>
      </c>
      <c r="P349">
        <v>500</v>
      </c>
      <c r="Q349">
        <v>0</v>
      </c>
      <c r="R349">
        <v>0</v>
      </c>
      <c r="S349">
        <v>500</v>
      </c>
      <c r="T349">
        <v>0</v>
      </c>
      <c r="U349" t="s">
        <v>79</v>
      </c>
      <c r="V349" s="7">
        <v>44927</v>
      </c>
      <c r="W349" s="7">
        <v>44985</v>
      </c>
      <c r="X349" s="7">
        <v>45012</v>
      </c>
      <c r="Y349">
        <v>153990.46</v>
      </c>
      <c r="Z349" t="s">
        <v>1272</v>
      </c>
      <c r="AA349">
        <v>180640.46</v>
      </c>
      <c r="AB349" t="s">
        <v>1272</v>
      </c>
      <c r="AC349" t="s">
        <v>83</v>
      </c>
    </row>
    <row r="350" spans="1:29" x14ac:dyDescent="0.25">
      <c r="A350" t="s">
        <v>1943</v>
      </c>
      <c r="B350">
        <v>2</v>
      </c>
      <c r="C350">
        <v>201</v>
      </c>
      <c r="D350">
        <v>298</v>
      </c>
      <c r="E350">
        <v>0</v>
      </c>
      <c r="F350">
        <v>0</v>
      </c>
      <c r="G350">
        <v>0</v>
      </c>
      <c r="H350">
        <v>298</v>
      </c>
      <c r="I350">
        <v>0</v>
      </c>
      <c r="J350" t="s">
        <v>1944</v>
      </c>
      <c r="K350" t="s">
        <v>98</v>
      </c>
      <c r="L350">
        <v>7</v>
      </c>
      <c r="M350" t="s">
        <v>78</v>
      </c>
      <c r="N350" t="s">
        <v>1270</v>
      </c>
      <c r="O350" t="s">
        <v>1270</v>
      </c>
      <c r="P350">
        <v>500</v>
      </c>
      <c r="Q350">
        <v>0</v>
      </c>
      <c r="R350">
        <v>0</v>
      </c>
      <c r="S350">
        <v>500</v>
      </c>
      <c r="T350">
        <v>0</v>
      </c>
      <c r="U350" t="s">
        <v>79</v>
      </c>
      <c r="V350" s="7">
        <v>44927</v>
      </c>
      <c r="W350" s="7">
        <v>44985</v>
      </c>
      <c r="X350" s="7">
        <v>45012</v>
      </c>
      <c r="Y350">
        <v>298</v>
      </c>
      <c r="Z350" t="s">
        <v>1272</v>
      </c>
      <c r="AA350">
        <v>298</v>
      </c>
      <c r="AB350" t="s">
        <v>1272</v>
      </c>
      <c r="AC350" t="s">
        <v>83</v>
      </c>
    </row>
    <row r="351" spans="1:29" x14ac:dyDescent="0.25">
      <c r="A351" t="s">
        <v>1945</v>
      </c>
      <c r="B351">
        <v>2</v>
      </c>
      <c r="C351">
        <v>201</v>
      </c>
      <c r="D351">
        <v>690839.3</v>
      </c>
      <c r="E351">
        <v>0</v>
      </c>
      <c r="F351">
        <v>16059.9</v>
      </c>
      <c r="G351">
        <v>0</v>
      </c>
      <c r="H351">
        <v>706899.2</v>
      </c>
      <c r="I351">
        <v>0</v>
      </c>
      <c r="J351" t="s">
        <v>1946</v>
      </c>
      <c r="K351" t="s">
        <v>98</v>
      </c>
      <c r="L351">
        <v>7</v>
      </c>
      <c r="M351" t="s">
        <v>78</v>
      </c>
      <c r="N351" t="s">
        <v>1270</v>
      </c>
      <c r="O351" t="s">
        <v>1270</v>
      </c>
      <c r="P351">
        <v>500</v>
      </c>
      <c r="Q351">
        <v>0</v>
      </c>
      <c r="R351">
        <v>0</v>
      </c>
      <c r="S351">
        <v>500</v>
      </c>
      <c r="T351">
        <v>0</v>
      </c>
      <c r="U351" t="s">
        <v>79</v>
      </c>
      <c r="V351" s="7">
        <v>44927</v>
      </c>
      <c r="W351" s="7">
        <v>44985</v>
      </c>
      <c r="X351" s="7">
        <v>45012</v>
      </c>
      <c r="Y351">
        <v>690839.3</v>
      </c>
      <c r="Z351" t="s">
        <v>1272</v>
      </c>
      <c r="AA351">
        <v>706899.2</v>
      </c>
      <c r="AB351" t="s">
        <v>1272</v>
      </c>
      <c r="AC351" t="s">
        <v>83</v>
      </c>
    </row>
    <row r="352" spans="1:29" x14ac:dyDescent="0.25">
      <c r="A352" t="s">
        <v>1947</v>
      </c>
      <c r="B352">
        <v>2</v>
      </c>
      <c r="C352">
        <v>201</v>
      </c>
      <c r="D352">
        <v>21223.599999999999</v>
      </c>
      <c r="E352">
        <v>0</v>
      </c>
      <c r="F352">
        <v>0</v>
      </c>
      <c r="G352">
        <v>0</v>
      </c>
      <c r="H352">
        <v>21223.599999999999</v>
      </c>
      <c r="I352">
        <v>0</v>
      </c>
      <c r="J352" t="s">
        <v>1948</v>
      </c>
      <c r="K352" t="s">
        <v>98</v>
      </c>
      <c r="L352">
        <v>7</v>
      </c>
      <c r="M352" t="s">
        <v>78</v>
      </c>
      <c r="N352" t="s">
        <v>1270</v>
      </c>
      <c r="O352" t="s">
        <v>1270</v>
      </c>
      <c r="P352">
        <v>500</v>
      </c>
      <c r="Q352">
        <v>0</v>
      </c>
      <c r="R352">
        <v>0</v>
      </c>
      <c r="S352">
        <v>500</v>
      </c>
      <c r="T352">
        <v>0</v>
      </c>
      <c r="U352" t="s">
        <v>79</v>
      </c>
      <c r="V352" s="7">
        <v>44927</v>
      </c>
      <c r="W352" s="7">
        <v>44985</v>
      </c>
      <c r="X352" s="7">
        <v>45012</v>
      </c>
      <c r="Y352">
        <v>21223.599999999999</v>
      </c>
      <c r="Z352" t="s">
        <v>1272</v>
      </c>
      <c r="AA352">
        <v>21223.599999999999</v>
      </c>
      <c r="AB352" t="s">
        <v>1272</v>
      </c>
      <c r="AC352" t="s">
        <v>83</v>
      </c>
    </row>
    <row r="353" spans="1:29" x14ac:dyDescent="0.25">
      <c r="A353" t="s">
        <v>1949</v>
      </c>
      <c r="B353">
        <v>2</v>
      </c>
      <c r="C353">
        <v>201</v>
      </c>
      <c r="D353">
        <v>219540.25</v>
      </c>
      <c r="E353">
        <v>0</v>
      </c>
      <c r="F353">
        <v>10245</v>
      </c>
      <c r="G353">
        <v>0</v>
      </c>
      <c r="H353">
        <v>229785.25</v>
      </c>
      <c r="I353">
        <v>0</v>
      </c>
      <c r="J353" t="s">
        <v>1950</v>
      </c>
      <c r="K353" t="s">
        <v>78</v>
      </c>
      <c r="L353">
        <v>6</v>
      </c>
      <c r="M353" t="s">
        <v>1269</v>
      </c>
      <c r="N353" t="s">
        <v>1270</v>
      </c>
      <c r="O353" t="s">
        <v>1270</v>
      </c>
      <c r="P353">
        <v>0</v>
      </c>
      <c r="Q353">
        <v>0</v>
      </c>
      <c r="R353">
        <v>0</v>
      </c>
      <c r="S353">
        <v>500</v>
      </c>
      <c r="T353">
        <v>0</v>
      </c>
      <c r="U353" t="s">
        <v>79</v>
      </c>
      <c r="V353" s="7">
        <v>44927</v>
      </c>
      <c r="W353" s="7">
        <v>44985</v>
      </c>
      <c r="X353" s="7">
        <v>45012</v>
      </c>
      <c r="Y353">
        <v>219540.25</v>
      </c>
      <c r="Z353" t="s">
        <v>1272</v>
      </c>
      <c r="AA353">
        <v>229785.25</v>
      </c>
      <c r="AB353" t="s">
        <v>1272</v>
      </c>
      <c r="AC353" t="s">
        <v>83</v>
      </c>
    </row>
    <row r="354" spans="1:29" x14ac:dyDescent="0.25">
      <c r="A354" t="s">
        <v>1951</v>
      </c>
      <c r="B354">
        <v>2</v>
      </c>
      <c r="C354">
        <v>201</v>
      </c>
      <c r="D354">
        <v>2694.7</v>
      </c>
      <c r="E354">
        <v>0</v>
      </c>
      <c r="F354">
        <v>0</v>
      </c>
      <c r="G354">
        <v>0</v>
      </c>
      <c r="H354">
        <v>2694.7</v>
      </c>
      <c r="I354">
        <v>0</v>
      </c>
      <c r="J354" t="s">
        <v>1952</v>
      </c>
      <c r="K354" t="s">
        <v>98</v>
      </c>
      <c r="L354">
        <v>7</v>
      </c>
      <c r="M354" t="s">
        <v>78</v>
      </c>
      <c r="N354" t="s">
        <v>1270</v>
      </c>
      <c r="O354" t="s">
        <v>1270</v>
      </c>
      <c r="P354">
        <v>500</v>
      </c>
      <c r="Q354">
        <v>0</v>
      </c>
      <c r="R354">
        <v>0</v>
      </c>
      <c r="S354">
        <v>500</v>
      </c>
      <c r="T354">
        <v>0</v>
      </c>
      <c r="U354" t="s">
        <v>79</v>
      </c>
      <c r="V354" s="7">
        <v>44927</v>
      </c>
      <c r="W354" s="7">
        <v>44985</v>
      </c>
      <c r="X354" s="7">
        <v>45012</v>
      </c>
      <c r="Y354">
        <v>2694.7</v>
      </c>
      <c r="Z354" t="s">
        <v>1272</v>
      </c>
      <c r="AA354">
        <v>2694.7</v>
      </c>
      <c r="AB354" t="s">
        <v>1272</v>
      </c>
      <c r="AC354" t="s">
        <v>83</v>
      </c>
    </row>
    <row r="355" spans="1:29" x14ac:dyDescent="0.25">
      <c r="A355" t="s">
        <v>1953</v>
      </c>
      <c r="B355">
        <v>2</v>
      </c>
      <c r="C355">
        <v>201</v>
      </c>
      <c r="D355">
        <v>116438.05</v>
      </c>
      <c r="E355">
        <v>0</v>
      </c>
      <c r="F355">
        <v>10245</v>
      </c>
      <c r="G355">
        <v>0</v>
      </c>
      <c r="H355">
        <v>126683.05</v>
      </c>
      <c r="I355">
        <v>0</v>
      </c>
      <c r="J355" t="s">
        <v>1954</v>
      </c>
      <c r="K355" t="s">
        <v>98</v>
      </c>
      <c r="L355">
        <v>7</v>
      </c>
      <c r="M355" t="s">
        <v>78</v>
      </c>
      <c r="N355" t="s">
        <v>1270</v>
      </c>
      <c r="O355" t="s">
        <v>1270</v>
      </c>
      <c r="P355">
        <v>500</v>
      </c>
      <c r="Q355">
        <v>0</v>
      </c>
      <c r="R355">
        <v>0</v>
      </c>
      <c r="S355">
        <v>500</v>
      </c>
      <c r="T355">
        <v>0</v>
      </c>
      <c r="U355" t="s">
        <v>79</v>
      </c>
      <c r="V355" s="7">
        <v>44927</v>
      </c>
      <c r="W355" s="7">
        <v>44985</v>
      </c>
      <c r="X355" s="7">
        <v>45012</v>
      </c>
      <c r="Y355">
        <v>116438.05</v>
      </c>
      <c r="Z355" t="s">
        <v>1272</v>
      </c>
      <c r="AA355">
        <v>126683.05</v>
      </c>
      <c r="AB355" t="s">
        <v>1272</v>
      </c>
      <c r="AC355" t="s">
        <v>83</v>
      </c>
    </row>
    <row r="356" spans="1:29" x14ac:dyDescent="0.25">
      <c r="A356" t="s">
        <v>1955</v>
      </c>
      <c r="B356">
        <v>2</v>
      </c>
      <c r="C356">
        <v>201</v>
      </c>
      <c r="D356">
        <v>100407.5</v>
      </c>
      <c r="E356">
        <v>0</v>
      </c>
      <c r="F356">
        <v>0</v>
      </c>
      <c r="G356">
        <v>0</v>
      </c>
      <c r="H356">
        <v>100407.5</v>
      </c>
      <c r="I356">
        <v>0</v>
      </c>
      <c r="J356" t="s">
        <v>1956</v>
      </c>
      <c r="K356" t="s">
        <v>98</v>
      </c>
      <c r="L356">
        <v>7</v>
      </c>
      <c r="M356" t="s">
        <v>78</v>
      </c>
      <c r="N356" t="s">
        <v>1270</v>
      </c>
      <c r="O356" t="s">
        <v>1270</v>
      </c>
      <c r="P356">
        <v>500</v>
      </c>
      <c r="Q356">
        <v>0</v>
      </c>
      <c r="R356">
        <v>0</v>
      </c>
      <c r="S356">
        <v>500</v>
      </c>
      <c r="T356">
        <v>0</v>
      </c>
      <c r="U356" t="s">
        <v>79</v>
      </c>
      <c r="V356" s="7">
        <v>44927</v>
      </c>
      <c r="W356" s="7">
        <v>44985</v>
      </c>
      <c r="X356" s="7">
        <v>45012</v>
      </c>
      <c r="Y356">
        <v>100407.5</v>
      </c>
      <c r="Z356" t="s">
        <v>1272</v>
      </c>
      <c r="AA356">
        <v>100407.5</v>
      </c>
      <c r="AB356" t="s">
        <v>1272</v>
      </c>
      <c r="AC356" t="s">
        <v>83</v>
      </c>
    </row>
    <row r="357" spans="1:29" x14ac:dyDescent="0.25">
      <c r="A357" t="s">
        <v>1957</v>
      </c>
      <c r="B357">
        <v>2</v>
      </c>
      <c r="C357">
        <v>201</v>
      </c>
      <c r="D357">
        <v>7458304.4400000004</v>
      </c>
      <c r="E357">
        <v>0</v>
      </c>
      <c r="F357">
        <v>0</v>
      </c>
      <c r="G357">
        <v>0</v>
      </c>
      <c r="H357">
        <v>7458304.4400000004</v>
      </c>
      <c r="I357">
        <v>0</v>
      </c>
      <c r="J357" t="s">
        <v>1958</v>
      </c>
      <c r="K357" t="s">
        <v>78</v>
      </c>
      <c r="L357">
        <v>6</v>
      </c>
      <c r="M357" t="s">
        <v>1269</v>
      </c>
      <c r="N357" t="s">
        <v>1270</v>
      </c>
      <c r="O357" t="s">
        <v>1270</v>
      </c>
      <c r="P357">
        <v>0</v>
      </c>
      <c r="Q357">
        <v>0</v>
      </c>
      <c r="R357">
        <v>0</v>
      </c>
      <c r="S357">
        <v>500</v>
      </c>
      <c r="T357">
        <v>0</v>
      </c>
      <c r="U357" t="s">
        <v>79</v>
      </c>
      <c r="V357" s="7">
        <v>44927</v>
      </c>
      <c r="W357" s="7">
        <v>44985</v>
      </c>
      <c r="X357" s="7">
        <v>45012</v>
      </c>
      <c r="Y357">
        <v>7458304.4400000004</v>
      </c>
      <c r="Z357" t="s">
        <v>1272</v>
      </c>
      <c r="AA357">
        <v>7458304.4400000004</v>
      </c>
      <c r="AB357" t="s">
        <v>1272</v>
      </c>
      <c r="AC357" t="s">
        <v>83</v>
      </c>
    </row>
    <row r="358" spans="1:29" x14ac:dyDescent="0.25">
      <c r="A358" t="s">
        <v>1959</v>
      </c>
      <c r="B358">
        <v>2</v>
      </c>
      <c r="C358">
        <v>201</v>
      </c>
      <c r="D358">
        <v>4325454.2</v>
      </c>
      <c r="E358">
        <v>0</v>
      </c>
      <c r="F358">
        <v>0</v>
      </c>
      <c r="G358">
        <v>0</v>
      </c>
      <c r="H358">
        <v>4325454.2</v>
      </c>
      <c r="I358">
        <v>0</v>
      </c>
      <c r="J358" t="s">
        <v>1960</v>
      </c>
      <c r="K358" t="s">
        <v>98</v>
      </c>
      <c r="L358">
        <v>7</v>
      </c>
      <c r="M358" t="s">
        <v>78</v>
      </c>
      <c r="N358" t="s">
        <v>1270</v>
      </c>
      <c r="O358" t="s">
        <v>1270</v>
      </c>
      <c r="P358">
        <v>500</v>
      </c>
      <c r="Q358">
        <v>0</v>
      </c>
      <c r="R358">
        <v>0</v>
      </c>
      <c r="S358">
        <v>500</v>
      </c>
      <c r="T358">
        <v>0</v>
      </c>
      <c r="U358" t="s">
        <v>79</v>
      </c>
      <c r="V358" s="7">
        <v>44927</v>
      </c>
      <c r="W358" s="7">
        <v>44985</v>
      </c>
      <c r="X358" s="7">
        <v>45012</v>
      </c>
      <c r="Y358">
        <v>4325454.2</v>
      </c>
      <c r="Z358" t="s">
        <v>1272</v>
      </c>
      <c r="AA358">
        <v>4325454.2</v>
      </c>
      <c r="AB358" t="s">
        <v>1272</v>
      </c>
      <c r="AC358" t="s">
        <v>83</v>
      </c>
    </row>
    <row r="359" spans="1:29" x14ac:dyDescent="0.25">
      <c r="A359" t="s">
        <v>1961</v>
      </c>
      <c r="B359">
        <v>2</v>
      </c>
      <c r="C359">
        <v>201</v>
      </c>
      <c r="D359">
        <v>3132850.24</v>
      </c>
      <c r="E359">
        <v>0</v>
      </c>
      <c r="F359">
        <v>0</v>
      </c>
      <c r="G359">
        <v>0</v>
      </c>
      <c r="H359">
        <v>3132850.24</v>
      </c>
      <c r="I359">
        <v>0</v>
      </c>
      <c r="J359" t="s">
        <v>1962</v>
      </c>
      <c r="K359" t="s">
        <v>98</v>
      </c>
      <c r="L359">
        <v>7</v>
      </c>
      <c r="M359" t="s">
        <v>78</v>
      </c>
      <c r="N359" t="s">
        <v>1270</v>
      </c>
      <c r="O359" t="s">
        <v>1270</v>
      </c>
      <c r="P359">
        <v>500</v>
      </c>
      <c r="Q359">
        <v>0</v>
      </c>
      <c r="R359">
        <v>0</v>
      </c>
      <c r="S359">
        <v>500</v>
      </c>
      <c r="T359">
        <v>0</v>
      </c>
      <c r="U359" t="s">
        <v>79</v>
      </c>
      <c r="V359" s="7">
        <v>44927</v>
      </c>
      <c r="W359" s="7">
        <v>44985</v>
      </c>
      <c r="X359" s="7">
        <v>45012</v>
      </c>
      <c r="Y359">
        <v>3132850.24</v>
      </c>
      <c r="Z359" t="s">
        <v>1272</v>
      </c>
      <c r="AA359">
        <v>3132850.24</v>
      </c>
      <c r="AB359" t="s">
        <v>1272</v>
      </c>
      <c r="AC359" t="s">
        <v>83</v>
      </c>
    </row>
    <row r="360" spans="1:29" x14ac:dyDescent="0.25">
      <c r="A360" t="s">
        <v>1963</v>
      </c>
      <c r="B360">
        <v>2</v>
      </c>
      <c r="C360">
        <v>201</v>
      </c>
      <c r="D360">
        <v>122385.9</v>
      </c>
      <c r="E360">
        <v>0</v>
      </c>
      <c r="F360">
        <v>533863.12</v>
      </c>
      <c r="G360">
        <v>579835.96</v>
      </c>
      <c r="H360">
        <v>76413.06</v>
      </c>
      <c r="I360">
        <v>0</v>
      </c>
      <c r="J360" t="s">
        <v>1964</v>
      </c>
      <c r="K360" t="s">
        <v>78</v>
      </c>
      <c r="L360">
        <v>6</v>
      </c>
      <c r="M360" t="s">
        <v>1269</v>
      </c>
      <c r="N360" t="s">
        <v>1270</v>
      </c>
      <c r="O360" t="s">
        <v>1270</v>
      </c>
      <c r="P360">
        <v>0</v>
      </c>
      <c r="Q360">
        <v>0</v>
      </c>
      <c r="R360">
        <v>0</v>
      </c>
      <c r="S360">
        <v>500</v>
      </c>
      <c r="T360">
        <v>0</v>
      </c>
      <c r="U360" t="s">
        <v>79</v>
      </c>
      <c r="V360" s="7">
        <v>44927</v>
      </c>
      <c r="W360" s="7">
        <v>44985</v>
      </c>
      <c r="X360" s="7">
        <v>45012</v>
      </c>
      <c r="Y360">
        <v>122385.9</v>
      </c>
      <c r="Z360" t="s">
        <v>1272</v>
      </c>
      <c r="AA360">
        <v>76413.06</v>
      </c>
      <c r="AB360" t="s">
        <v>1272</v>
      </c>
      <c r="AC360" t="s">
        <v>83</v>
      </c>
    </row>
    <row r="361" spans="1:29" x14ac:dyDescent="0.25">
      <c r="A361" t="s">
        <v>1965</v>
      </c>
      <c r="B361">
        <v>2</v>
      </c>
      <c r="C361">
        <v>201</v>
      </c>
      <c r="D361">
        <v>44528.75</v>
      </c>
      <c r="E361">
        <v>0</v>
      </c>
      <c r="F361">
        <v>0</v>
      </c>
      <c r="G361">
        <v>0</v>
      </c>
      <c r="H361">
        <v>44528.75</v>
      </c>
      <c r="I361">
        <v>0</v>
      </c>
      <c r="J361" t="s">
        <v>1966</v>
      </c>
      <c r="K361" t="s">
        <v>98</v>
      </c>
      <c r="L361">
        <v>7</v>
      </c>
      <c r="M361" t="s">
        <v>78</v>
      </c>
      <c r="N361" t="s">
        <v>1270</v>
      </c>
      <c r="O361" t="s">
        <v>1270</v>
      </c>
      <c r="P361">
        <v>500</v>
      </c>
      <c r="Q361">
        <v>0</v>
      </c>
      <c r="R361">
        <v>0</v>
      </c>
      <c r="S361">
        <v>500</v>
      </c>
      <c r="T361">
        <v>0</v>
      </c>
      <c r="U361" t="s">
        <v>79</v>
      </c>
      <c r="V361" s="7">
        <v>44927</v>
      </c>
      <c r="W361" s="7">
        <v>44985</v>
      </c>
      <c r="X361" s="7">
        <v>45012</v>
      </c>
      <c r="Y361">
        <v>44528.75</v>
      </c>
      <c r="Z361" t="s">
        <v>1272</v>
      </c>
      <c r="AA361">
        <v>44528.75</v>
      </c>
      <c r="AB361" t="s">
        <v>1272</v>
      </c>
      <c r="AC361" t="s">
        <v>83</v>
      </c>
    </row>
    <row r="362" spans="1:29" x14ac:dyDescent="0.25">
      <c r="A362" t="s">
        <v>1967</v>
      </c>
      <c r="B362">
        <v>2</v>
      </c>
      <c r="C362">
        <v>201</v>
      </c>
      <c r="D362">
        <v>11635.26</v>
      </c>
      <c r="E362">
        <v>0</v>
      </c>
      <c r="F362">
        <v>527803.06000000006</v>
      </c>
      <c r="G362">
        <v>579835.96</v>
      </c>
      <c r="H362">
        <v>0</v>
      </c>
      <c r="I362">
        <v>40397.64</v>
      </c>
      <c r="J362" t="s">
        <v>1968</v>
      </c>
      <c r="K362" t="s">
        <v>98</v>
      </c>
      <c r="L362">
        <v>7</v>
      </c>
      <c r="M362" t="s">
        <v>78</v>
      </c>
      <c r="N362" t="s">
        <v>1270</v>
      </c>
      <c r="O362" t="s">
        <v>1270</v>
      </c>
      <c r="P362">
        <v>500</v>
      </c>
      <c r="Q362">
        <v>0</v>
      </c>
      <c r="R362">
        <v>0</v>
      </c>
      <c r="S362">
        <v>500</v>
      </c>
      <c r="T362">
        <v>0</v>
      </c>
      <c r="U362" t="s">
        <v>79</v>
      </c>
      <c r="V362" s="7">
        <v>44927</v>
      </c>
      <c r="W362" s="7">
        <v>44985</v>
      </c>
      <c r="X362" s="7">
        <v>45012</v>
      </c>
      <c r="Y362">
        <v>11635.26</v>
      </c>
      <c r="Z362" t="s">
        <v>1272</v>
      </c>
      <c r="AA362">
        <v>40397.64</v>
      </c>
      <c r="AB362" t="s">
        <v>1589</v>
      </c>
      <c r="AC362" t="s">
        <v>83</v>
      </c>
    </row>
    <row r="363" spans="1:29" x14ac:dyDescent="0.25">
      <c r="A363" t="s">
        <v>1969</v>
      </c>
      <c r="B363">
        <v>2</v>
      </c>
      <c r="C363">
        <v>201</v>
      </c>
      <c r="D363">
        <v>66221.89</v>
      </c>
      <c r="E363">
        <v>0</v>
      </c>
      <c r="F363">
        <v>6060.06</v>
      </c>
      <c r="G363">
        <v>0</v>
      </c>
      <c r="H363">
        <v>72281.95</v>
      </c>
      <c r="I363">
        <v>0</v>
      </c>
      <c r="J363" t="s">
        <v>1970</v>
      </c>
      <c r="K363" t="s">
        <v>78</v>
      </c>
      <c r="L363">
        <v>7</v>
      </c>
      <c r="M363" t="s">
        <v>1269</v>
      </c>
      <c r="N363" t="s">
        <v>1270</v>
      </c>
      <c r="O363" t="s">
        <v>1270</v>
      </c>
      <c r="P363">
        <v>0</v>
      </c>
      <c r="Q363">
        <v>0</v>
      </c>
      <c r="R363">
        <v>0</v>
      </c>
      <c r="S363">
        <v>500</v>
      </c>
      <c r="T363">
        <v>0</v>
      </c>
      <c r="U363" t="s">
        <v>79</v>
      </c>
      <c r="V363" s="7">
        <v>44927</v>
      </c>
      <c r="W363" s="7">
        <v>44985</v>
      </c>
      <c r="X363" s="7">
        <v>45012</v>
      </c>
      <c r="Y363">
        <v>66221.89</v>
      </c>
      <c r="Z363" t="s">
        <v>1272</v>
      </c>
      <c r="AA363">
        <v>72281.95</v>
      </c>
      <c r="AB363" t="s">
        <v>1272</v>
      </c>
      <c r="AC363" t="s">
        <v>83</v>
      </c>
    </row>
    <row r="364" spans="1:29" x14ac:dyDescent="0.25">
      <c r="A364" t="s">
        <v>1971</v>
      </c>
      <c r="B364">
        <v>2</v>
      </c>
      <c r="C364">
        <v>201</v>
      </c>
      <c r="D364">
        <v>5498.37</v>
      </c>
      <c r="E364">
        <v>0</v>
      </c>
      <c r="F364">
        <v>0</v>
      </c>
      <c r="G364">
        <v>0</v>
      </c>
      <c r="H364">
        <v>5498.37</v>
      </c>
      <c r="I364">
        <v>0</v>
      </c>
      <c r="J364" t="s">
        <v>1972</v>
      </c>
      <c r="K364" t="s">
        <v>98</v>
      </c>
      <c r="L364">
        <v>8</v>
      </c>
      <c r="M364" t="s">
        <v>78</v>
      </c>
      <c r="N364" t="s">
        <v>1270</v>
      </c>
      <c r="O364" t="s">
        <v>1270</v>
      </c>
      <c r="P364">
        <v>500</v>
      </c>
      <c r="Q364">
        <v>0</v>
      </c>
      <c r="R364">
        <v>0</v>
      </c>
      <c r="S364">
        <v>500</v>
      </c>
      <c r="T364">
        <v>0</v>
      </c>
      <c r="U364" t="s">
        <v>79</v>
      </c>
      <c r="V364" s="7">
        <v>44927</v>
      </c>
      <c r="W364" s="7">
        <v>44985</v>
      </c>
      <c r="X364" s="7">
        <v>45012</v>
      </c>
      <c r="Y364">
        <v>5498.37</v>
      </c>
      <c r="Z364" t="s">
        <v>1272</v>
      </c>
      <c r="AA364">
        <v>5498.37</v>
      </c>
      <c r="AB364" t="s">
        <v>1272</v>
      </c>
      <c r="AC364" t="s">
        <v>83</v>
      </c>
    </row>
    <row r="365" spans="1:29" x14ac:dyDescent="0.25">
      <c r="A365" t="s">
        <v>1973</v>
      </c>
      <c r="B365">
        <v>2</v>
      </c>
      <c r="C365">
        <v>201</v>
      </c>
      <c r="D365">
        <v>60723.519999999997</v>
      </c>
      <c r="E365">
        <v>0</v>
      </c>
      <c r="F365">
        <v>6060.06</v>
      </c>
      <c r="G365">
        <v>0</v>
      </c>
      <c r="H365">
        <v>66783.58</v>
      </c>
      <c r="I365">
        <v>0</v>
      </c>
      <c r="J365" t="s">
        <v>1974</v>
      </c>
      <c r="K365" t="s">
        <v>98</v>
      </c>
      <c r="L365">
        <v>8</v>
      </c>
      <c r="M365" t="s">
        <v>78</v>
      </c>
      <c r="N365" t="s">
        <v>1270</v>
      </c>
      <c r="O365" t="s">
        <v>1270</v>
      </c>
      <c r="P365">
        <v>500</v>
      </c>
      <c r="Q365">
        <v>0</v>
      </c>
      <c r="R365">
        <v>0</v>
      </c>
      <c r="S365">
        <v>500</v>
      </c>
      <c r="T365">
        <v>0</v>
      </c>
      <c r="U365" t="s">
        <v>79</v>
      </c>
      <c r="V365" s="7">
        <v>44927</v>
      </c>
      <c r="W365" s="7">
        <v>44985</v>
      </c>
      <c r="X365" s="7">
        <v>45012</v>
      </c>
      <c r="Y365">
        <v>60723.519999999997</v>
      </c>
      <c r="Z365" t="s">
        <v>1272</v>
      </c>
      <c r="AA365">
        <v>66783.58</v>
      </c>
      <c r="AB365" t="s">
        <v>1272</v>
      </c>
      <c r="AC365" t="s">
        <v>83</v>
      </c>
    </row>
    <row r="366" spans="1:29" x14ac:dyDescent="0.25">
      <c r="A366" t="s">
        <v>1975</v>
      </c>
      <c r="B366">
        <v>2</v>
      </c>
      <c r="C366">
        <v>201</v>
      </c>
      <c r="D366">
        <v>15116896.199999999</v>
      </c>
      <c r="E366">
        <v>0</v>
      </c>
      <c r="F366">
        <v>205870.87</v>
      </c>
      <c r="G366">
        <v>0</v>
      </c>
      <c r="H366">
        <v>15322767.07</v>
      </c>
      <c r="I366">
        <v>0</v>
      </c>
      <c r="J366" t="s">
        <v>1976</v>
      </c>
      <c r="K366" t="s">
        <v>78</v>
      </c>
      <c r="L366">
        <v>4</v>
      </c>
      <c r="M366" t="s">
        <v>1269</v>
      </c>
      <c r="N366" t="s">
        <v>1270</v>
      </c>
      <c r="O366" t="s">
        <v>1270</v>
      </c>
      <c r="P366">
        <v>0</v>
      </c>
      <c r="Q366">
        <v>0</v>
      </c>
      <c r="R366">
        <v>0</v>
      </c>
      <c r="S366">
        <v>500</v>
      </c>
      <c r="T366">
        <v>0</v>
      </c>
      <c r="U366" t="s">
        <v>79</v>
      </c>
      <c r="V366" s="7">
        <v>44927</v>
      </c>
      <c r="W366" s="7">
        <v>44985</v>
      </c>
      <c r="X366" s="7">
        <v>45012</v>
      </c>
      <c r="Y366">
        <v>15116896.199999999</v>
      </c>
      <c r="Z366" t="s">
        <v>1272</v>
      </c>
      <c r="AA366">
        <v>15322767.07</v>
      </c>
      <c r="AB366" t="s">
        <v>1272</v>
      </c>
      <c r="AC366" t="s">
        <v>83</v>
      </c>
    </row>
    <row r="367" spans="1:29" x14ac:dyDescent="0.25">
      <c r="A367" t="s">
        <v>1977</v>
      </c>
      <c r="B367">
        <v>2</v>
      </c>
      <c r="C367">
        <v>201</v>
      </c>
      <c r="D367">
        <v>15116896.199999999</v>
      </c>
      <c r="E367">
        <v>0</v>
      </c>
      <c r="F367">
        <v>205870.87</v>
      </c>
      <c r="G367">
        <v>0</v>
      </c>
      <c r="H367">
        <v>15322767.07</v>
      </c>
      <c r="I367">
        <v>0</v>
      </c>
      <c r="J367" t="s">
        <v>1978</v>
      </c>
      <c r="K367" t="s">
        <v>78</v>
      </c>
      <c r="L367">
        <v>5</v>
      </c>
      <c r="M367" t="s">
        <v>1269</v>
      </c>
      <c r="N367" t="s">
        <v>1270</v>
      </c>
      <c r="O367" t="s">
        <v>1270</v>
      </c>
      <c r="P367">
        <v>0</v>
      </c>
      <c r="Q367">
        <v>0</v>
      </c>
      <c r="R367">
        <v>0</v>
      </c>
      <c r="S367">
        <v>500</v>
      </c>
      <c r="T367">
        <v>0</v>
      </c>
      <c r="U367" t="s">
        <v>79</v>
      </c>
      <c r="V367" s="7">
        <v>44927</v>
      </c>
      <c r="W367" s="7">
        <v>44985</v>
      </c>
      <c r="X367" s="7">
        <v>45012</v>
      </c>
      <c r="Y367">
        <v>15116896.199999999</v>
      </c>
      <c r="Z367" t="s">
        <v>1272</v>
      </c>
      <c r="AA367">
        <v>15322767.07</v>
      </c>
      <c r="AB367" t="s">
        <v>1272</v>
      </c>
      <c r="AC367" t="s">
        <v>83</v>
      </c>
    </row>
    <row r="368" spans="1:29" x14ac:dyDescent="0.25">
      <c r="A368" t="s">
        <v>1979</v>
      </c>
      <c r="B368">
        <v>2</v>
      </c>
      <c r="C368">
        <v>201</v>
      </c>
      <c r="D368">
        <v>13874933.93</v>
      </c>
      <c r="E368">
        <v>0</v>
      </c>
      <c r="F368">
        <v>0</v>
      </c>
      <c r="G368">
        <v>0</v>
      </c>
      <c r="H368">
        <v>13874933.93</v>
      </c>
      <c r="I368">
        <v>0</v>
      </c>
      <c r="J368" t="s">
        <v>1980</v>
      </c>
      <c r="K368" t="s">
        <v>78</v>
      </c>
      <c r="L368">
        <v>6</v>
      </c>
      <c r="M368" t="s">
        <v>1269</v>
      </c>
      <c r="N368" t="s">
        <v>1270</v>
      </c>
      <c r="O368" t="s">
        <v>1270</v>
      </c>
      <c r="P368">
        <v>0</v>
      </c>
      <c r="Q368">
        <v>0</v>
      </c>
      <c r="R368">
        <v>0</v>
      </c>
      <c r="S368">
        <v>500</v>
      </c>
      <c r="T368">
        <v>0</v>
      </c>
      <c r="U368" t="s">
        <v>79</v>
      </c>
      <c r="V368" s="7">
        <v>44927</v>
      </c>
      <c r="W368" s="7">
        <v>44985</v>
      </c>
      <c r="X368" s="7">
        <v>45012</v>
      </c>
      <c r="Y368">
        <v>13874933.93</v>
      </c>
      <c r="Z368" t="s">
        <v>1272</v>
      </c>
      <c r="AA368">
        <v>13874933.93</v>
      </c>
      <c r="AB368" t="s">
        <v>1272</v>
      </c>
      <c r="AC368" t="s">
        <v>83</v>
      </c>
    </row>
    <row r="369" spans="1:29" x14ac:dyDescent="0.25">
      <c r="A369" t="s">
        <v>1981</v>
      </c>
      <c r="B369">
        <v>2</v>
      </c>
      <c r="C369">
        <v>201</v>
      </c>
      <c r="D369">
        <v>5082352.47</v>
      </c>
      <c r="E369">
        <v>0</v>
      </c>
      <c r="F369">
        <v>0</v>
      </c>
      <c r="G369">
        <v>0</v>
      </c>
      <c r="H369">
        <v>5082352.47</v>
      </c>
      <c r="I369">
        <v>0</v>
      </c>
      <c r="J369" t="s">
        <v>1982</v>
      </c>
      <c r="K369" t="s">
        <v>98</v>
      </c>
      <c r="L369">
        <v>7</v>
      </c>
      <c r="M369" t="s">
        <v>78</v>
      </c>
      <c r="N369" t="s">
        <v>1270</v>
      </c>
      <c r="O369" t="s">
        <v>1270</v>
      </c>
      <c r="P369">
        <v>500</v>
      </c>
      <c r="Q369">
        <v>0</v>
      </c>
      <c r="R369">
        <v>0</v>
      </c>
      <c r="S369">
        <v>500</v>
      </c>
      <c r="T369">
        <v>0</v>
      </c>
      <c r="U369" t="s">
        <v>79</v>
      </c>
      <c r="V369" s="7">
        <v>44927</v>
      </c>
      <c r="W369" s="7">
        <v>44985</v>
      </c>
      <c r="X369" s="7">
        <v>45012</v>
      </c>
      <c r="Y369">
        <v>5082352.47</v>
      </c>
      <c r="Z369" t="s">
        <v>1272</v>
      </c>
      <c r="AA369">
        <v>5082352.47</v>
      </c>
      <c r="AB369" t="s">
        <v>1272</v>
      </c>
      <c r="AC369" t="s">
        <v>83</v>
      </c>
    </row>
    <row r="370" spans="1:29" x14ac:dyDescent="0.25">
      <c r="A370" t="s">
        <v>1983</v>
      </c>
      <c r="B370">
        <v>2</v>
      </c>
      <c r="C370">
        <v>201</v>
      </c>
      <c r="D370">
        <v>8792581.4600000009</v>
      </c>
      <c r="E370">
        <v>0</v>
      </c>
      <c r="F370">
        <v>0</v>
      </c>
      <c r="G370">
        <v>0</v>
      </c>
      <c r="H370">
        <v>8792581.4600000009</v>
      </c>
      <c r="I370">
        <v>0</v>
      </c>
      <c r="J370" t="s">
        <v>1984</v>
      </c>
      <c r="K370" t="s">
        <v>98</v>
      </c>
      <c r="L370">
        <v>7</v>
      </c>
      <c r="M370" t="s">
        <v>78</v>
      </c>
      <c r="N370" t="s">
        <v>1270</v>
      </c>
      <c r="O370" t="s">
        <v>1270</v>
      </c>
      <c r="P370">
        <v>500</v>
      </c>
      <c r="Q370">
        <v>0</v>
      </c>
      <c r="R370">
        <v>0</v>
      </c>
      <c r="S370">
        <v>500</v>
      </c>
      <c r="T370">
        <v>0</v>
      </c>
      <c r="U370" t="s">
        <v>79</v>
      </c>
      <c r="V370" s="7">
        <v>44927</v>
      </c>
      <c r="W370" s="7">
        <v>44985</v>
      </c>
      <c r="X370" s="7">
        <v>45012</v>
      </c>
      <c r="Y370">
        <v>8792581.4600000009</v>
      </c>
      <c r="Z370" t="s">
        <v>1272</v>
      </c>
      <c r="AA370">
        <v>8792581.4600000009</v>
      </c>
      <c r="AB370" t="s">
        <v>1272</v>
      </c>
      <c r="AC370" t="s">
        <v>83</v>
      </c>
    </row>
    <row r="371" spans="1:29" x14ac:dyDescent="0.25">
      <c r="A371" t="s">
        <v>1985</v>
      </c>
      <c r="B371">
        <v>2</v>
      </c>
      <c r="C371">
        <v>201</v>
      </c>
      <c r="D371">
        <v>936175.84</v>
      </c>
      <c r="E371">
        <v>0</v>
      </c>
      <c r="F371">
        <v>0</v>
      </c>
      <c r="G371">
        <v>0</v>
      </c>
      <c r="H371">
        <v>936175.84</v>
      </c>
      <c r="I371">
        <v>0</v>
      </c>
      <c r="J371" t="s">
        <v>1986</v>
      </c>
      <c r="K371" t="s">
        <v>78</v>
      </c>
      <c r="L371">
        <v>6</v>
      </c>
      <c r="M371" t="s">
        <v>1269</v>
      </c>
      <c r="N371" t="s">
        <v>1270</v>
      </c>
      <c r="O371" t="s">
        <v>1270</v>
      </c>
      <c r="P371">
        <v>0</v>
      </c>
      <c r="Q371">
        <v>0</v>
      </c>
      <c r="R371">
        <v>0</v>
      </c>
      <c r="S371">
        <v>500</v>
      </c>
      <c r="T371">
        <v>0</v>
      </c>
      <c r="U371" t="s">
        <v>79</v>
      </c>
      <c r="V371" s="7">
        <v>44927</v>
      </c>
      <c r="W371" s="7">
        <v>44985</v>
      </c>
      <c r="X371" s="7">
        <v>45012</v>
      </c>
      <c r="Y371">
        <v>936175.84</v>
      </c>
      <c r="Z371" t="s">
        <v>1272</v>
      </c>
      <c r="AA371">
        <v>936175.84</v>
      </c>
      <c r="AB371" t="s">
        <v>1272</v>
      </c>
      <c r="AC371" t="s">
        <v>83</v>
      </c>
    </row>
    <row r="372" spans="1:29" x14ac:dyDescent="0.25">
      <c r="A372" t="s">
        <v>1987</v>
      </c>
      <c r="B372">
        <v>2</v>
      </c>
      <c r="C372">
        <v>201</v>
      </c>
      <c r="D372">
        <v>518420.67</v>
      </c>
      <c r="E372">
        <v>0</v>
      </c>
      <c r="F372">
        <v>0</v>
      </c>
      <c r="G372">
        <v>0</v>
      </c>
      <c r="H372">
        <v>518420.67</v>
      </c>
      <c r="I372">
        <v>0</v>
      </c>
      <c r="J372" t="s">
        <v>1988</v>
      </c>
      <c r="K372" t="s">
        <v>98</v>
      </c>
      <c r="L372">
        <v>7</v>
      </c>
      <c r="M372" t="s">
        <v>78</v>
      </c>
      <c r="N372" t="s">
        <v>1270</v>
      </c>
      <c r="O372" t="s">
        <v>1270</v>
      </c>
      <c r="P372">
        <v>500</v>
      </c>
      <c r="Q372">
        <v>0</v>
      </c>
      <c r="R372">
        <v>0</v>
      </c>
      <c r="S372">
        <v>500</v>
      </c>
      <c r="T372">
        <v>0</v>
      </c>
      <c r="U372" t="s">
        <v>79</v>
      </c>
      <c r="V372" s="7">
        <v>44927</v>
      </c>
      <c r="W372" s="7">
        <v>44985</v>
      </c>
      <c r="X372" s="7">
        <v>45012</v>
      </c>
      <c r="Y372">
        <v>518420.67</v>
      </c>
      <c r="Z372" t="s">
        <v>1272</v>
      </c>
      <c r="AA372">
        <v>518420.67</v>
      </c>
      <c r="AB372" t="s">
        <v>1272</v>
      </c>
      <c r="AC372" t="s">
        <v>83</v>
      </c>
    </row>
    <row r="373" spans="1:29" x14ac:dyDescent="0.25">
      <c r="A373" t="s">
        <v>1989</v>
      </c>
      <c r="B373">
        <v>2</v>
      </c>
      <c r="C373">
        <v>201</v>
      </c>
      <c r="D373">
        <v>104000</v>
      </c>
      <c r="E373">
        <v>0</v>
      </c>
      <c r="F373">
        <v>0</v>
      </c>
      <c r="G373">
        <v>0</v>
      </c>
      <c r="H373">
        <v>104000</v>
      </c>
      <c r="I373">
        <v>0</v>
      </c>
      <c r="J373" t="s">
        <v>1990</v>
      </c>
      <c r="K373" t="s">
        <v>98</v>
      </c>
      <c r="L373">
        <v>7</v>
      </c>
      <c r="M373" t="s">
        <v>78</v>
      </c>
      <c r="N373" t="s">
        <v>1270</v>
      </c>
      <c r="O373" t="s">
        <v>1270</v>
      </c>
      <c r="P373">
        <v>500</v>
      </c>
      <c r="Q373">
        <v>0</v>
      </c>
      <c r="R373">
        <v>0</v>
      </c>
      <c r="S373">
        <v>500</v>
      </c>
      <c r="T373">
        <v>0</v>
      </c>
      <c r="U373" t="s">
        <v>79</v>
      </c>
      <c r="V373" s="7">
        <v>44927</v>
      </c>
      <c r="W373" s="7">
        <v>44985</v>
      </c>
      <c r="X373" s="7">
        <v>45012</v>
      </c>
      <c r="Y373">
        <v>104000</v>
      </c>
      <c r="Z373" t="s">
        <v>1272</v>
      </c>
      <c r="AA373">
        <v>104000</v>
      </c>
      <c r="AB373" t="s">
        <v>1272</v>
      </c>
      <c r="AC373" t="s">
        <v>83</v>
      </c>
    </row>
    <row r="374" spans="1:29" x14ac:dyDescent="0.25">
      <c r="A374" t="s">
        <v>1991</v>
      </c>
      <c r="B374">
        <v>2</v>
      </c>
      <c r="C374">
        <v>201</v>
      </c>
      <c r="D374">
        <v>62909.08</v>
      </c>
      <c r="E374">
        <v>0</v>
      </c>
      <c r="F374">
        <v>0</v>
      </c>
      <c r="G374">
        <v>0</v>
      </c>
      <c r="H374">
        <v>62909.08</v>
      </c>
      <c r="I374">
        <v>0</v>
      </c>
      <c r="J374" t="s">
        <v>1992</v>
      </c>
      <c r="K374" t="s">
        <v>98</v>
      </c>
      <c r="L374">
        <v>7</v>
      </c>
      <c r="M374" t="s">
        <v>78</v>
      </c>
      <c r="N374" t="s">
        <v>1270</v>
      </c>
      <c r="O374" t="s">
        <v>1270</v>
      </c>
      <c r="P374">
        <v>500</v>
      </c>
      <c r="Q374">
        <v>0</v>
      </c>
      <c r="R374">
        <v>0</v>
      </c>
      <c r="S374">
        <v>500</v>
      </c>
      <c r="T374">
        <v>0</v>
      </c>
      <c r="U374" t="s">
        <v>79</v>
      </c>
      <c r="V374" s="7">
        <v>44927</v>
      </c>
      <c r="W374" s="7">
        <v>44985</v>
      </c>
      <c r="X374" s="7">
        <v>45012</v>
      </c>
      <c r="Y374">
        <v>62909.08</v>
      </c>
      <c r="Z374" t="s">
        <v>1272</v>
      </c>
      <c r="AA374">
        <v>62909.08</v>
      </c>
      <c r="AB374" t="s">
        <v>1272</v>
      </c>
      <c r="AC374" t="s">
        <v>83</v>
      </c>
    </row>
    <row r="375" spans="1:29" x14ac:dyDescent="0.25">
      <c r="A375" t="s">
        <v>1993</v>
      </c>
      <c r="B375">
        <v>2</v>
      </c>
      <c r="C375">
        <v>201</v>
      </c>
      <c r="D375">
        <v>250846.09</v>
      </c>
      <c r="E375">
        <v>0</v>
      </c>
      <c r="F375">
        <v>0</v>
      </c>
      <c r="G375">
        <v>0</v>
      </c>
      <c r="H375">
        <v>250846.09</v>
      </c>
      <c r="I375">
        <v>0</v>
      </c>
      <c r="J375" t="s">
        <v>1994</v>
      </c>
      <c r="K375" t="s">
        <v>98</v>
      </c>
      <c r="L375">
        <v>7</v>
      </c>
      <c r="M375" t="s">
        <v>78</v>
      </c>
      <c r="N375" t="s">
        <v>1270</v>
      </c>
      <c r="O375" t="s">
        <v>1270</v>
      </c>
      <c r="P375">
        <v>500</v>
      </c>
      <c r="Q375">
        <v>0</v>
      </c>
      <c r="R375">
        <v>0</v>
      </c>
      <c r="S375">
        <v>500</v>
      </c>
      <c r="T375">
        <v>0</v>
      </c>
      <c r="U375" t="s">
        <v>79</v>
      </c>
      <c r="V375" s="7">
        <v>44927</v>
      </c>
      <c r="W375" s="7">
        <v>44985</v>
      </c>
      <c r="X375" s="7">
        <v>45012</v>
      </c>
      <c r="Y375">
        <v>250846.09</v>
      </c>
      <c r="Z375" t="s">
        <v>1272</v>
      </c>
      <c r="AA375">
        <v>250846.09</v>
      </c>
      <c r="AB375" t="s">
        <v>1272</v>
      </c>
      <c r="AC375" t="s">
        <v>83</v>
      </c>
    </row>
    <row r="376" spans="1:29" x14ac:dyDescent="0.25">
      <c r="A376" t="s">
        <v>1995</v>
      </c>
      <c r="B376">
        <v>2</v>
      </c>
      <c r="C376">
        <v>201</v>
      </c>
      <c r="D376">
        <v>273599.68</v>
      </c>
      <c r="E376">
        <v>0</v>
      </c>
      <c r="F376">
        <v>205870.87</v>
      </c>
      <c r="G376">
        <v>0</v>
      </c>
      <c r="H376">
        <v>479470.55</v>
      </c>
      <c r="I376">
        <v>0</v>
      </c>
      <c r="J376" t="s">
        <v>1996</v>
      </c>
      <c r="K376" t="s">
        <v>78</v>
      </c>
      <c r="L376">
        <v>6</v>
      </c>
      <c r="M376" t="s">
        <v>1269</v>
      </c>
      <c r="N376" t="s">
        <v>1270</v>
      </c>
      <c r="O376" t="s">
        <v>1270</v>
      </c>
      <c r="P376">
        <v>0</v>
      </c>
      <c r="Q376">
        <v>0</v>
      </c>
      <c r="R376">
        <v>0</v>
      </c>
      <c r="S376">
        <v>500</v>
      </c>
      <c r="T376">
        <v>0</v>
      </c>
      <c r="U376" t="s">
        <v>79</v>
      </c>
      <c r="V376" s="7">
        <v>44927</v>
      </c>
      <c r="W376" s="7">
        <v>44985</v>
      </c>
      <c r="X376" s="7">
        <v>45012</v>
      </c>
      <c r="Y376">
        <v>273599.68</v>
      </c>
      <c r="Z376" t="s">
        <v>1272</v>
      </c>
      <c r="AA376">
        <v>479470.55</v>
      </c>
      <c r="AB376" t="s">
        <v>1272</v>
      </c>
      <c r="AC376" t="s">
        <v>83</v>
      </c>
    </row>
    <row r="377" spans="1:29" x14ac:dyDescent="0.25">
      <c r="A377" t="s">
        <v>1997</v>
      </c>
      <c r="B377">
        <v>2</v>
      </c>
      <c r="C377">
        <v>201</v>
      </c>
      <c r="D377">
        <v>273599.68</v>
      </c>
      <c r="E377">
        <v>0</v>
      </c>
      <c r="F377">
        <v>205870.87</v>
      </c>
      <c r="G377">
        <v>0</v>
      </c>
      <c r="H377">
        <v>479470.55</v>
      </c>
      <c r="I377">
        <v>0</v>
      </c>
      <c r="J377" t="s">
        <v>1998</v>
      </c>
      <c r="K377" t="s">
        <v>78</v>
      </c>
      <c r="L377">
        <v>7</v>
      </c>
      <c r="M377" t="s">
        <v>1269</v>
      </c>
      <c r="N377" t="s">
        <v>1270</v>
      </c>
      <c r="O377" t="s">
        <v>1270</v>
      </c>
      <c r="P377">
        <v>0</v>
      </c>
      <c r="Q377">
        <v>0</v>
      </c>
      <c r="R377">
        <v>0</v>
      </c>
      <c r="S377">
        <v>500</v>
      </c>
      <c r="T377">
        <v>0</v>
      </c>
      <c r="U377" t="s">
        <v>79</v>
      </c>
      <c r="V377" s="7">
        <v>44927</v>
      </c>
      <c r="W377" s="7">
        <v>44985</v>
      </c>
      <c r="X377" s="7">
        <v>45012</v>
      </c>
      <c r="Y377">
        <v>273599.68</v>
      </c>
      <c r="Z377" t="s">
        <v>1272</v>
      </c>
      <c r="AA377">
        <v>479470.55</v>
      </c>
      <c r="AB377" t="s">
        <v>1272</v>
      </c>
      <c r="AC377" t="s">
        <v>83</v>
      </c>
    </row>
    <row r="378" spans="1:29" x14ac:dyDescent="0.25">
      <c r="A378" t="s">
        <v>1999</v>
      </c>
      <c r="B378">
        <v>2</v>
      </c>
      <c r="C378">
        <v>201</v>
      </c>
      <c r="D378">
        <v>0</v>
      </c>
      <c r="E378">
        <v>0</v>
      </c>
      <c r="F378">
        <v>134241.32999999999</v>
      </c>
      <c r="G378">
        <v>0</v>
      </c>
      <c r="H378">
        <v>134241.32999999999</v>
      </c>
      <c r="I378">
        <v>0</v>
      </c>
      <c r="J378" t="s">
        <v>2000</v>
      </c>
      <c r="K378" t="s">
        <v>98</v>
      </c>
      <c r="L378">
        <v>8</v>
      </c>
      <c r="M378" t="s">
        <v>78</v>
      </c>
      <c r="N378" t="s">
        <v>1270</v>
      </c>
      <c r="O378" t="s">
        <v>1270</v>
      </c>
      <c r="P378">
        <v>500</v>
      </c>
      <c r="Q378">
        <v>0</v>
      </c>
      <c r="R378">
        <v>0</v>
      </c>
      <c r="S378">
        <v>500</v>
      </c>
      <c r="T378">
        <v>0</v>
      </c>
      <c r="U378" t="s">
        <v>79</v>
      </c>
      <c r="V378" s="7">
        <v>44927</v>
      </c>
      <c r="W378" s="7">
        <v>44985</v>
      </c>
      <c r="X378" s="7">
        <v>45012</v>
      </c>
      <c r="Y378">
        <v>0</v>
      </c>
      <c r="AA378">
        <v>134241.32999999999</v>
      </c>
      <c r="AB378" t="s">
        <v>1272</v>
      </c>
      <c r="AC378" t="s">
        <v>83</v>
      </c>
    </row>
    <row r="379" spans="1:29" x14ac:dyDescent="0.25">
      <c r="A379" t="s">
        <v>2001</v>
      </c>
      <c r="B379">
        <v>2</v>
      </c>
      <c r="C379">
        <v>201</v>
      </c>
      <c r="D379">
        <v>273599.68</v>
      </c>
      <c r="E379">
        <v>0</v>
      </c>
      <c r="F379">
        <v>71629.539999999994</v>
      </c>
      <c r="G379">
        <v>0</v>
      </c>
      <c r="H379">
        <v>345229.22</v>
      </c>
      <c r="I379">
        <v>0</v>
      </c>
      <c r="J379" t="s">
        <v>2002</v>
      </c>
      <c r="K379" t="s">
        <v>78</v>
      </c>
      <c r="L379">
        <v>8</v>
      </c>
      <c r="M379" t="s">
        <v>1269</v>
      </c>
      <c r="N379" t="s">
        <v>1270</v>
      </c>
      <c r="O379" t="s">
        <v>1270</v>
      </c>
      <c r="P379">
        <v>0</v>
      </c>
      <c r="Q379">
        <v>0</v>
      </c>
      <c r="R379">
        <v>0</v>
      </c>
      <c r="S379">
        <v>500</v>
      </c>
      <c r="T379">
        <v>0</v>
      </c>
      <c r="U379" t="s">
        <v>79</v>
      </c>
      <c r="V379" s="7">
        <v>44927</v>
      </c>
      <c r="W379" s="7">
        <v>44985</v>
      </c>
      <c r="X379" s="7">
        <v>45012</v>
      </c>
      <c r="Y379">
        <v>273599.68</v>
      </c>
      <c r="Z379" t="s">
        <v>1272</v>
      </c>
      <c r="AA379">
        <v>345229.22</v>
      </c>
      <c r="AB379" t="s">
        <v>1272</v>
      </c>
      <c r="AC379" t="s">
        <v>83</v>
      </c>
    </row>
    <row r="380" spans="1:29" x14ac:dyDescent="0.25">
      <c r="A380" t="s">
        <v>2003</v>
      </c>
      <c r="B380">
        <v>2</v>
      </c>
      <c r="C380">
        <v>201</v>
      </c>
      <c r="D380">
        <v>273599.68</v>
      </c>
      <c r="E380">
        <v>0</v>
      </c>
      <c r="F380">
        <v>71629.539999999994</v>
      </c>
      <c r="G380">
        <v>0</v>
      </c>
      <c r="H380">
        <v>345229.22</v>
      </c>
      <c r="I380">
        <v>0</v>
      </c>
      <c r="J380" t="s">
        <v>2004</v>
      </c>
      <c r="K380" t="s">
        <v>98</v>
      </c>
      <c r="L380">
        <v>9</v>
      </c>
      <c r="M380" t="s">
        <v>78</v>
      </c>
      <c r="N380" t="s">
        <v>1270</v>
      </c>
      <c r="O380" t="s">
        <v>1270</v>
      </c>
      <c r="P380">
        <v>500</v>
      </c>
      <c r="Q380">
        <v>0</v>
      </c>
      <c r="R380">
        <v>0</v>
      </c>
      <c r="S380">
        <v>500</v>
      </c>
      <c r="T380">
        <v>0</v>
      </c>
      <c r="U380" t="s">
        <v>79</v>
      </c>
      <c r="V380" s="7">
        <v>44927</v>
      </c>
      <c r="W380" s="7">
        <v>44985</v>
      </c>
      <c r="X380" s="7">
        <v>45012</v>
      </c>
      <c r="Y380">
        <v>273599.68</v>
      </c>
      <c r="Z380" t="s">
        <v>1272</v>
      </c>
      <c r="AA380">
        <v>345229.22</v>
      </c>
      <c r="AB380" t="s">
        <v>1272</v>
      </c>
      <c r="AC380" t="s">
        <v>83</v>
      </c>
    </row>
    <row r="381" spans="1:29" x14ac:dyDescent="0.25">
      <c r="A381" t="s">
        <v>2005</v>
      </c>
      <c r="B381">
        <v>2</v>
      </c>
      <c r="C381">
        <v>201</v>
      </c>
      <c r="D381">
        <v>32186.75</v>
      </c>
      <c r="E381">
        <v>0</v>
      </c>
      <c r="F381">
        <v>0</v>
      </c>
      <c r="G381">
        <v>0</v>
      </c>
      <c r="H381">
        <v>32186.75</v>
      </c>
      <c r="I381">
        <v>0</v>
      </c>
      <c r="J381" t="s">
        <v>2006</v>
      </c>
      <c r="K381" t="s">
        <v>78</v>
      </c>
      <c r="L381">
        <v>6</v>
      </c>
      <c r="M381" t="s">
        <v>1269</v>
      </c>
      <c r="N381" t="s">
        <v>1270</v>
      </c>
      <c r="O381" t="s">
        <v>1270</v>
      </c>
      <c r="P381">
        <v>0</v>
      </c>
      <c r="Q381">
        <v>0</v>
      </c>
      <c r="R381">
        <v>0</v>
      </c>
      <c r="S381">
        <v>500</v>
      </c>
      <c r="T381">
        <v>0</v>
      </c>
      <c r="U381" t="s">
        <v>79</v>
      </c>
      <c r="V381" s="7">
        <v>44927</v>
      </c>
      <c r="W381" s="7">
        <v>44985</v>
      </c>
      <c r="X381" s="7">
        <v>45012</v>
      </c>
      <c r="Y381">
        <v>32186.75</v>
      </c>
      <c r="Z381" t="s">
        <v>1272</v>
      </c>
      <c r="AA381">
        <v>32186.75</v>
      </c>
      <c r="AB381" t="s">
        <v>1272</v>
      </c>
      <c r="AC381" t="s">
        <v>83</v>
      </c>
    </row>
    <row r="382" spans="1:29" x14ac:dyDescent="0.25">
      <c r="A382" t="s">
        <v>2007</v>
      </c>
      <c r="B382">
        <v>2</v>
      </c>
      <c r="C382">
        <v>201</v>
      </c>
      <c r="D382">
        <v>32186.75</v>
      </c>
      <c r="E382">
        <v>0</v>
      </c>
      <c r="F382">
        <v>0</v>
      </c>
      <c r="G382">
        <v>0</v>
      </c>
      <c r="H382">
        <v>32186.75</v>
      </c>
      <c r="I382">
        <v>0</v>
      </c>
      <c r="J382" t="s">
        <v>2008</v>
      </c>
      <c r="K382" t="s">
        <v>98</v>
      </c>
      <c r="L382">
        <v>7</v>
      </c>
      <c r="M382" t="s">
        <v>78</v>
      </c>
      <c r="N382" t="s">
        <v>1270</v>
      </c>
      <c r="O382" t="s">
        <v>1270</v>
      </c>
      <c r="P382">
        <v>500</v>
      </c>
      <c r="Q382">
        <v>0</v>
      </c>
      <c r="R382">
        <v>0</v>
      </c>
      <c r="S382">
        <v>500</v>
      </c>
      <c r="T382">
        <v>0</v>
      </c>
      <c r="U382" t="s">
        <v>79</v>
      </c>
      <c r="V382" s="7">
        <v>44927</v>
      </c>
      <c r="W382" s="7">
        <v>44985</v>
      </c>
      <c r="X382" s="7">
        <v>45012</v>
      </c>
      <c r="Y382">
        <v>32186.75</v>
      </c>
      <c r="Z382" t="s">
        <v>1272</v>
      </c>
      <c r="AA382">
        <v>32186.75</v>
      </c>
      <c r="AB382" t="s">
        <v>1272</v>
      </c>
      <c r="AC382" t="s">
        <v>83</v>
      </c>
    </row>
    <row r="383" spans="1:29" x14ac:dyDescent="0.25">
      <c r="A383" t="s">
        <v>2009</v>
      </c>
      <c r="B383">
        <v>2</v>
      </c>
      <c r="C383">
        <v>201</v>
      </c>
      <c r="D383">
        <v>0</v>
      </c>
      <c r="E383">
        <v>8826108.8699999992</v>
      </c>
      <c r="F383">
        <v>0</v>
      </c>
      <c r="G383">
        <v>281163.90999999997</v>
      </c>
      <c r="H383">
        <v>0</v>
      </c>
      <c r="I383">
        <v>9107272.7799999993</v>
      </c>
      <c r="J383" t="s">
        <v>2010</v>
      </c>
      <c r="K383" t="s">
        <v>78</v>
      </c>
      <c r="L383">
        <v>4</v>
      </c>
      <c r="M383" t="s">
        <v>1269</v>
      </c>
      <c r="N383" t="s">
        <v>1270</v>
      </c>
      <c r="O383" t="s">
        <v>1270</v>
      </c>
      <c r="P383">
        <v>0</v>
      </c>
      <c r="Q383">
        <v>0</v>
      </c>
      <c r="R383">
        <v>0</v>
      </c>
      <c r="S383">
        <v>500</v>
      </c>
      <c r="T383">
        <v>0</v>
      </c>
      <c r="U383" t="s">
        <v>79</v>
      </c>
      <c r="V383" s="7">
        <v>44927</v>
      </c>
      <c r="W383" s="7">
        <v>44985</v>
      </c>
      <c r="X383" s="7">
        <v>45012</v>
      </c>
      <c r="Y383">
        <v>8826108.8699999992</v>
      </c>
      <c r="Z383" t="s">
        <v>1589</v>
      </c>
      <c r="AA383">
        <v>9107272.7799999993</v>
      </c>
      <c r="AB383" t="s">
        <v>1589</v>
      </c>
      <c r="AC383" t="s">
        <v>83</v>
      </c>
    </row>
    <row r="384" spans="1:29" x14ac:dyDescent="0.25">
      <c r="A384" t="s">
        <v>2011</v>
      </c>
      <c r="B384">
        <v>2</v>
      </c>
      <c r="C384">
        <v>201</v>
      </c>
      <c r="D384">
        <v>0</v>
      </c>
      <c r="E384">
        <v>8826108.8699999992</v>
      </c>
      <c r="F384">
        <v>0</v>
      </c>
      <c r="G384">
        <v>281163.90999999997</v>
      </c>
      <c r="H384">
        <v>0</v>
      </c>
      <c r="I384">
        <v>9107272.7799999993</v>
      </c>
      <c r="J384" t="s">
        <v>2012</v>
      </c>
      <c r="K384" t="s">
        <v>78</v>
      </c>
      <c r="L384">
        <v>5</v>
      </c>
      <c r="M384" t="s">
        <v>1269</v>
      </c>
      <c r="N384" t="s">
        <v>1270</v>
      </c>
      <c r="O384" t="s">
        <v>1270</v>
      </c>
      <c r="P384">
        <v>0</v>
      </c>
      <c r="Q384">
        <v>0</v>
      </c>
      <c r="R384">
        <v>0</v>
      </c>
      <c r="S384">
        <v>500</v>
      </c>
      <c r="T384">
        <v>0</v>
      </c>
      <c r="U384" t="s">
        <v>79</v>
      </c>
      <c r="V384" s="7">
        <v>44927</v>
      </c>
      <c r="W384" s="7">
        <v>44985</v>
      </c>
      <c r="X384" s="7">
        <v>45012</v>
      </c>
      <c r="Y384">
        <v>8826108.8699999992</v>
      </c>
      <c r="Z384" t="s">
        <v>1589</v>
      </c>
      <c r="AA384">
        <v>9107272.7799999993</v>
      </c>
      <c r="AB384" t="s">
        <v>1589</v>
      </c>
      <c r="AC384" t="s">
        <v>83</v>
      </c>
    </row>
    <row r="385" spans="1:29" x14ac:dyDescent="0.25">
      <c r="A385" t="s">
        <v>2013</v>
      </c>
      <c r="B385">
        <v>2</v>
      </c>
      <c r="C385">
        <v>201</v>
      </c>
      <c r="D385">
        <v>0</v>
      </c>
      <c r="E385">
        <v>7912473.7000000002</v>
      </c>
      <c r="F385">
        <v>0</v>
      </c>
      <c r="G385">
        <v>245861.37</v>
      </c>
      <c r="H385">
        <v>0</v>
      </c>
      <c r="I385">
        <v>8158335.0700000003</v>
      </c>
      <c r="J385" t="s">
        <v>2014</v>
      </c>
      <c r="K385" t="s">
        <v>78</v>
      </c>
      <c r="L385">
        <v>6</v>
      </c>
      <c r="M385" t="s">
        <v>1269</v>
      </c>
      <c r="N385" t="s">
        <v>1270</v>
      </c>
      <c r="O385" t="s">
        <v>1270</v>
      </c>
      <c r="P385">
        <v>0</v>
      </c>
      <c r="Q385">
        <v>0</v>
      </c>
      <c r="R385">
        <v>0</v>
      </c>
      <c r="S385">
        <v>500</v>
      </c>
      <c r="T385">
        <v>0</v>
      </c>
      <c r="U385" t="s">
        <v>79</v>
      </c>
      <c r="V385" s="7">
        <v>44927</v>
      </c>
      <c r="W385" s="7">
        <v>44985</v>
      </c>
      <c r="X385" s="7">
        <v>45012</v>
      </c>
      <c r="Y385">
        <v>7912473.7000000002</v>
      </c>
      <c r="Z385" t="s">
        <v>1589</v>
      </c>
      <c r="AA385">
        <v>8158335.0700000003</v>
      </c>
      <c r="AB385" t="s">
        <v>1589</v>
      </c>
      <c r="AC385" t="s">
        <v>83</v>
      </c>
    </row>
    <row r="386" spans="1:29" x14ac:dyDescent="0.25">
      <c r="A386" t="s">
        <v>2015</v>
      </c>
      <c r="B386">
        <v>2</v>
      </c>
      <c r="C386">
        <v>201</v>
      </c>
      <c r="D386">
        <v>0</v>
      </c>
      <c r="E386">
        <v>2113207.11</v>
      </c>
      <c r="F386">
        <v>0</v>
      </c>
      <c r="G386">
        <v>67419.72</v>
      </c>
      <c r="H386">
        <v>0</v>
      </c>
      <c r="I386">
        <v>2180626.83</v>
      </c>
      <c r="J386" t="s">
        <v>2016</v>
      </c>
      <c r="K386" t="s">
        <v>98</v>
      </c>
      <c r="L386">
        <v>7</v>
      </c>
      <c r="M386" t="s">
        <v>78</v>
      </c>
      <c r="N386" t="s">
        <v>1270</v>
      </c>
      <c r="O386" t="s">
        <v>1270</v>
      </c>
      <c r="P386">
        <v>500</v>
      </c>
      <c r="Q386">
        <v>0</v>
      </c>
      <c r="R386">
        <v>0</v>
      </c>
      <c r="S386">
        <v>500</v>
      </c>
      <c r="T386">
        <v>0</v>
      </c>
      <c r="U386" t="s">
        <v>79</v>
      </c>
      <c r="V386" s="7">
        <v>44927</v>
      </c>
      <c r="W386" s="7">
        <v>44985</v>
      </c>
      <c r="X386" s="7">
        <v>45012</v>
      </c>
      <c r="Y386">
        <v>2113207.11</v>
      </c>
      <c r="Z386" t="s">
        <v>1589</v>
      </c>
      <c r="AA386">
        <v>2180626.83</v>
      </c>
      <c r="AB386" t="s">
        <v>1589</v>
      </c>
      <c r="AC386" t="s">
        <v>83</v>
      </c>
    </row>
    <row r="387" spans="1:29" x14ac:dyDescent="0.25">
      <c r="A387" t="s">
        <v>2017</v>
      </c>
      <c r="B387">
        <v>2</v>
      </c>
      <c r="C387">
        <v>201</v>
      </c>
      <c r="D387">
        <v>0</v>
      </c>
      <c r="E387">
        <v>638487.47</v>
      </c>
      <c r="F387">
        <v>0</v>
      </c>
      <c r="G387">
        <v>27820.16</v>
      </c>
      <c r="H387">
        <v>0</v>
      </c>
      <c r="I387">
        <v>666307.63</v>
      </c>
      <c r="J387" t="s">
        <v>2018</v>
      </c>
      <c r="K387" t="s">
        <v>98</v>
      </c>
      <c r="L387">
        <v>7</v>
      </c>
      <c r="M387" t="s">
        <v>78</v>
      </c>
      <c r="N387" t="s">
        <v>1270</v>
      </c>
      <c r="O387" t="s">
        <v>1270</v>
      </c>
      <c r="P387">
        <v>500</v>
      </c>
      <c r="Q387">
        <v>0</v>
      </c>
      <c r="R387">
        <v>0</v>
      </c>
      <c r="S387">
        <v>500</v>
      </c>
      <c r="T387">
        <v>0</v>
      </c>
      <c r="U387" t="s">
        <v>79</v>
      </c>
      <c r="V387" s="7">
        <v>44927</v>
      </c>
      <c r="W387" s="7">
        <v>44985</v>
      </c>
      <c r="X387" s="7">
        <v>45012</v>
      </c>
      <c r="Y387">
        <v>638487.47</v>
      </c>
      <c r="Z387" t="s">
        <v>1589</v>
      </c>
      <c r="AA387">
        <v>666307.63</v>
      </c>
      <c r="AB387" t="s">
        <v>1589</v>
      </c>
      <c r="AC387" t="s">
        <v>83</v>
      </c>
    </row>
    <row r="388" spans="1:29" x14ac:dyDescent="0.25">
      <c r="A388" t="s">
        <v>2019</v>
      </c>
      <c r="B388">
        <v>2</v>
      </c>
      <c r="C388">
        <v>201</v>
      </c>
      <c r="D388">
        <v>0</v>
      </c>
      <c r="E388">
        <v>354613.07</v>
      </c>
      <c r="F388">
        <v>0</v>
      </c>
      <c r="G388">
        <v>14587.07</v>
      </c>
      <c r="H388">
        <v>0</v>
      </c>
      <c r="I388">
        <v>369200.14</v>
      </c>
      <c r="J388" t="s">
        <v>2020</v>
      </c>
      <c r="K388" t="s">
        <v>98</v>
      </c>
      <c r="L388">
        <v>7</v>
      </c>
      <c r="M388" t="s">
        <v>78</v>
      </c>
      <c r="N388" t="s">
        <v>1270</v>
      </c>
      <c r="O388" t="s">
        <v>1270</v>
      </c>
      <c r="P388">
        <v>500</v>
      </c>
      <c r="Q388">
        <v>0</v>
      </c>
      <c r="R388">
        <v>0</v>
      </c>
      <c r="S388">
        <v>500</v>
      </c>
      <c r="T388">
        <v>0</v>
      </c>
      <c r="U388" t="s">
        <v>79</v>
      </c>
      <c r="V388" s="7">
        <v>44927</v>
      </c>
      <c r="W388" s="7">
        <v>44985</v>
      </c>
      <c r="X388" s="7">
        <v>45012</v>
      </c>
      <c r="Y388">
        <v>354613.07</v>
      </c>
      <c r="Z388" t="s">
        <v>1589</v>
      </c>
      <c r="AA388">
        <v>369200.14</v>
      </c>
      <c r="AB388" t="s">
        <v>1589</v>
      </c>
      <c r="AC388" t="s">
        <v>83</v>
      </c>
    </row>
    <row r="389" spans="1:29" x14ac:dyDescent="0.25">
      <c r="A389" t="s">
        <v>2021</v>
      </c>
      <c r="B389">
        <v>2</v>
      </c>
      <c r="C389">
        <v>201</v>
      </c>
      <c r="D389">
        <v>0</v>
      </c>
      <c r="E389">
        <v>67639.48</v>
      </c>
      <c r="F389">
        <v>0</v>
      </c>
      <c r="G389">
        <v>2915.18</v>
      </c>
      <c r="H389">
        <v>0</v>
      </c>
      <c r="I389">
        <v>70554.66</v>
      </c>
      <c r="J389" t="s">
        <v>2022</v>
      </c>
      <c r="K389" t="s">
        <v>98</v>
      </c>
      <c r="L389">
        <v>7</v>
      </c>
      <c r="M389" t="s">
        <v>78</v>
      </c>
      <c r="N389" t="s">
        <v>1270</v>
      </c>
      <c r="O389" t="s">
        <v>1270</v>
      </c>
      <c r="P389">
        <v>500</v>
      </c>
      <c r="Q389">
        <v>0</v>
      </c>
      <c r="R389">
        <v>0</v>
      </c>
      <c r="S389">
        <v>500</v>
      </c>
      <c r="T389">
        <v>0</v>
      </c>
      <c r="U389" t="s">
        <v>79</v>
      </c>
      <c r="V389" s="7">
        <v>44927</v>
      </c>
      <c r="W389" s="7">
        <v>44985</v>
      </c>
      <c r="X389" s="7">
        <v>45012</v>
      </c>
      <c r="Y389">
        <v>67639.48</v>
      </c>
      <c r="Z389" t="s">
        <v>1589</v>
      </c>
      <c r="AA389">
        <v>70554.66</v>
      </c>
      <c r="AB389" t="s">
        <v>1589</v>
      </c>
      <c r="AC389" t="s">
        <v>83</v>
      </c>
    </row>
    <row r="390" spans="1:29" x14ac:dyDescent="0.25">
      <c r="A390" t="s">
        <v>2023</v>
      </c>
      <c r="B390">
        <v>2</v>
      </c>
      <c r="C390">
        <v>201</v>
      </c>
      <c r="D390">
        <v>0</v>
      </c>
      <c r="E390">
        <v>4693998.82</v>
      </c>
      <c r="F390">
        <v>0</v>
      </c>
      <c r="G390">
        <v>133119.24</v>
      </c>
      <c r="H390">
        <v>0</v>
      </c>
      <c r="I390">
        <v>4827118.0599999996</v>
      </c>
      <c r="J390" t="s">
        <v>2024</v>
      </c>
      <c r="K390" t="s">
        <v>98</v>
      </c>
      <c r="L390">
        <v>7</v>
      </c>
      <c r="M390" t="s">
        <v>78</v>
      </c>
      <c r="N390" t="s">
        <v>1270</v>
      </c>
      <c r="O390" t="s">
        <v>1270</v>
      </c>
      <c r="P390">
        <v>500</v>
      </c>
      <c r="Q390">
        <v>0</v>
      </c>
      <c r="R390">
        <v>0</v>
      </c>
      <c r="S390">
        <v>500</v>
      </c>
      <c r="T390">
        <v>0</v>
      </c>
      <c r="U390" t="s">
        <v>79</v>
      </c>
      <c r="V390" s="7">
        <v>44927</v>
      </c>
      <c r="W390" s="7">
        <v>44985</v>
      </c>
      <c r="X390" s="7">
        <v>45012</v>
      </c>
      <c r="Y390">
        <v>4693998.82</v>
      </c>
      <c r="Z390" t="s">
        <v>1589</v>
      </c>
      <c r="AA390">
        <v>4827118.0599999996</v>
      </c>
      <c r="AB390" t="s">
        <v>1589</v>
      </c>
      <c r="AC390" t="s">
        <v>83</v>
      </c>
    </row>
    <row r="391" spans="1:29" x14ac:dyDescent="0.25">
      <c r="A391" t="s">
        <v>2025</v>
      </c>
      <c r="B391">
        <v>2</v>
      </c>
      <c r="C391">
        <v>201</v>
      </c>
      <c r="D391">
        <v>0</v>
      </c>
      <c r="E391">
        <v>44527.75</v>
      </c>
      <c r="F391">
        <v>0</v>
      </c>
      <c r="G391">
        <v>0</v>
      </c>
      <c r="H391">
        <v>0</v>
      </c>
      <c r="I391">
        <v>44527.75</v>
      </c>
      <c r="J391" t="s">
        <v>2026</v>
      </c>
      <c r="K391" t="s">
        <v>98</v>
      </c>
      <c r="L391">
        <v>7</v>
      </c>
      <c r="M391" t="s">
        <v>78</v>
      </c>
      <c r="N391" t="s">
        <v>1270</v>
      </c>
      <c r="O391" t="s">
        <v>1270</v>
      </c>
      <c r="P391">
        <v>500</v>
      </c>
      <c r="Q391">
        <v>0</v>
      </c>
      <c r="R391">
        <v>0</v>
      </c>
      <c r="S391">
        <v>500</v>
      </c>
      <c r="T391">
        <v>0</v>
      </c>
      <c r="U391" t="s">
        <v>79</v>
      </c>
      <c r="V391" s="7">
        <v>44927</v>
      </c>
      <c r="W391" s="7">
        <v>44985</v>
      </c>
      <c r="X391" s="7">
        <v>45012</v>
      </c>
      <c r="Y391">
        <v>44527.75</v>
      </c>
      <c r="Z391" t="s">
        <v>1589</v>
      </c>
      <c r="AA391">
        <v>44527.75</v>
      </c>
      <c r="AB391" t="s">
        <v>1589</v>
      </c>
      <c r="AC391" t="s">
        <v>83</v>
      </c>
    </row>
    <row r="392" spans="1:29" x14ac:dyDescent="0.25">
      <c r="A392" t="s">
        <v>2027</v>
      </c>
      <c r="B392">
        <v>2</v>
      </c>
      <c r="C392">
        <v>201</v>
      </c>
      <c r="D392">
        <v>0</v>
      </c>
      <c r="E392">
        <v>913635.17</v>
      </c>
      <c r="F392">
        <v>0</v>
      </c>
      <c r="G392">
        <v>35302.54</v>
      </c>
      <c r="H392">
        <v>0</v>
      </c>
      <c r="I392">
        <v>948937.71</v>
      </c>
      <c r="J392" t="s">
        <v>2028</v>
      </c>
      <c r="K392" t="s">
        <v>78</v>
      </c>
      <c r="L392">
        <v>6</v>
      </c>
      <c r="M392" t="s">
        <v>1269</v>
      </c>
      <c r="N392" t="s">
        <v>1270</v>
      </c>
      <c r="O392" t="s">
        <v>1270</v>
      </c>
      <c r="P392">
        <v>0</v>
      </c>
      <c r="Q392">
        <v>0</v>
      </c>
      <c r="R392">
        <v>0</v>
      </c>
      <c r="S392">
        <v>500</v>
      </c>
      <c r="T392">
        <v>0</v>
      </c>
      <c r="U392" t="s">
        <v>79</v>
      </c>
      <c r="V392" s="7">
        <v>44927</v>
      </c>
      <c r="W392" s="7">
        <v>44985</v>
      </c>
      <c r="X392" s="7">
        <v>45012</v>
      </c>
      <c r="Y392">
        <v>913635.17</v>
      </c>
      <c r="Z392" t="s">
        <v>1589</v>
      </c>
      <c r="AA392">
        <v>948937.71</v>
      </c>
      <c r="AB392" t="s">
        <v>1589</v>
      </c>
      <c r="AC392" t="s">
        <v>83</v>
      </c>
    </row>
    <row r="393" spans="1:29" x14ac:dyDescent="0.25">
      <c r="A393" t="s">
        <v>2029</v>
      </c>
      <c r="B393">
        <v>2</v>
      </c>
      <c r="C393">
        <v>201</v>
      </c>
      <c r="D393">
        <v>0</v>
      </c>
      <c r="E393">
        <v>913635.17</v>
      </c>
      <c r="F393">
        <v>0</v>
      </c>
      <c r="G393">
        <v>35302.54</v>
      </c>
      <c r="H393">
        <v>0</v>
      </c>
      <c r="I393">
        <v>948937.71</v>
      </c>
      <c r="J393" t="s">
        <v>2030</v>
      </c>
      <c r="K393" t="s">
        <v>78</v>
      </c>
      <c r="L393">
        <v>7</v>
      </c>
      <c r="M393" t="s">
        <v>1269</v>
      </c>
      <c r="N393" t="s">
        <v>1270</v>
      </c>
      <c r="O393" t="s">
        <v>1270</v>
      </c>
      <c r="P393">
        <v>0</v>
      </c>
      <c r="Q393">
        <v>0</v>
      </c>
      <c r="R393">
        <v>0</v>
      </c>
      <c r="S393">
        <v>500</v>
      </c>
      <c r="T393">
        <v>0</v>
      </c>
      <c r="U393" t="s">
        <v>79</v>
      </c>
      <c r="V393" s="7">
        <v>44927</v>
      </c>
      <c r="W393" s="7">
        <v>44985</v>
      </c>
      <c r="X393" s="7">
        <v>45012</v>
      </c>
      <c r="Y393">
        <v>913635.17</v>
      </c>
      <c r="Z393" t="s">
        <v>1589</v>
      </c>
      <c r="AA393">
        <v>948937.71</v>
      </c>
      <c r="AB393" t="s">
        <v>1589</v>
      </c>
      <c r="AC393" t="s">
        <v>83</v>
      </c>
    </row>
    <row r="394" spans="1:29" x14ac:dyDescent="0.25">
      <c r="A394" t="s">
        <v>2031</v>
      </c>
      <c r="B394">
        <v>2</v>
      </c>
      <c r="C394">
        <v>201</v>
      </c>
      <c r="D394">
        <v>0</v>
      </c>
      <c r="E394">
        <v>913635.17</v>
      </c>
      <c r="F394">
        <v>0</v>
      </c>
      <c r="G394">
        <v>35302.54</v>
      </c>
      <c r="H394">
        <v>0</v>
      </c>
      <c r="I394">
        <v>948937.71</v>
      </c>
      <c r="J394" t="s">
        <v>2032</v>
      </c>
      <c r="K394" t="s">
        <v>98</v>
      </c>
      <c r="L394">
        <v>8</v>
      </c>
      <c r="M394" t="s">
        <v>78</v>
      </c>
      <c r="N394" t="s">
        <v>1270</v>
      </c>
      <c r="O394" t="s">
        <v>1270</v>
      </c>
      <c r="P394">
        <v>500</v>
      </c>
      <c r="Q394">
        <v>0</v>
      </c>
      <c r="R394">
        <v>0</v>
      </c>
      <c r="S394">
        <v>500</v>
      </c>
      <c r="T394">
        <v>0</v>
      </c>
      <c r="U394" t="s">
        <v>79</v>
      </c>
      <c r="V394" s="7">
        <v>44927</v>
      </c>
      <c r="W394" s="7">
        <v>44985</v>
      </c>
      <c r="X394" s="7">
        <v>45012</v>
      </c>
      <c r="Y394">
        <v>913635.17</v>
      </c>
      <c r="Z394" t="s">
        <v>1589</v>
      </c>
      <c r="AA394">
        <v>948937.71</v>
      </c>
      <c r="AB394" t="s">
        <v>1589</v>
      </c>
      <c r="AC394" t="s">
        <v>83</v>
      </c>
    </row>
    <row r="395" spans="1:29" x14ac:dyDescent="0.25">
      <c r="A395" t="s">
        <v>899</v>
      </c>
      <c r="B395">
        <v>2</v>
      </c>
      <c r="C395">
        <v>201</v>
      </c>
      <c r="D395">
        <v>0</v>
      </c>
      <c r="E395">
        <v>66037653.880000003</v>
      </c>
      <c r="F395">
        <v>79784694.519999996</v>
      </c>
      <c r="G395">
        <v>81834532.159999996</v>
      </c>
      <c r="H395">
        <v>0</v>
      </c>
      <c r="I395">
        <v>68087491.519999996</v>
      </c>
      <c r="J395" t="s">
        <v>2033</v>
      </c>
      <c r="K395" t="s">
        <v>78</v>
      </c>
      <c r="L395">
        <v>1</v>
      </c>
      <c r="M395" t="s">
        <v>1269</v>
      </c>
      <c r="N395" t="s">
        <v>1270</v>
      </c>
      <c r="O395" t="s">
        <v>1271</v>
      </c>
      <c r="P395">
        <v>0</v>
      </c>
      <c r="Q395">
        <v>0</v>
      </c>
      <c r="R395">
        <v>0</v>
      </c>
      <c r="S395">
        <v>500</v>
      </c>
      <c r="T395">
        <v>0</v>
      </c>
      <c r="U395" t="s">
        <v>79</v>
      </c>
      <c r="V395" s="7">
        <v>44927</v>
      </c>
      <c r="W395" s="7">
        <v>44985</v>
      </c>
      <c r="X395" s="7">
        <v>45012</v>
      </c>
      <c r="Y395">
        <v>66037653.880000003</v>
      </c>
      <c r="Z395" t="s">
        <v>1589</v>
      </c>
      <c r="AA395">
        <v>68087491.519999996</v>
      </c>
      <c r="AB395" t="s">
        <v>1589</v>
      </c>
      <c r="AC395" t="s">
        <v>83</v>
      </c>
    </row>
    <row r="396" spans="1:29" x14ac:dyDescent="0.25">
      <c r="A396" t="s">
        <v>2034</v>
      </c>
      <c r="B396">
        <v>2</v>
      </c>
      <c r="C396">
        <v>201</v>
      </c>
      <c r="D396">
        <v>0</v>
      </c>
      <c r="E396">
        <v>630323.31999999995</v>
      </c>
      <c r="F396">
        <v>7233903.1399999997</v>
      </c>
      <c r="G396">
        <v>9341687.2100000009</v>
      </c>
      <c r="H396">
        <v>0</v>
      </c>
      <c r="I396">
        <v>2738107.39</v>
      </c>
      <c r="J396" t="s">
        <v>2035</v>
      </c>
      <c r="K396" t="s">
        <v>78</v>
      </c>
      <c r="L396">
        <v>2</v>
      </c>
      <c r="M396" t="s">
        <v>1269</v>
      </c>
      <c r="N396" t="s">
        <v>1270</v>
      </c>
      <c r="O396" t="s">
        <v>1271</v>
      </c>
      <c r="P396">
        <v>0</v>
      </c>
      <c r="Q396">
        <v>0</v>
      </c>
      <c r="R396">
        <v>0</v>
      </c>
      <c r="S396">
        <v>500</v>
      </c>
      <c r="T396">
        <v>0</v>
      </c>
      <c r="U396" t="s">
        <v>79</v>
      </c>
      <c r="V396" s="7">
        <v>44927</v>
      </c>
      <c r="W396" s="7">
        <v>44985</v>
      </c>
      <c r="X396" s="7">
        <v>45012</v>
      </c>
      <c r="Y396">
        <v>630323.31999999995</v>
      </c>
      <c r="Z396" t="s">
        <v>1589</v>
      </c>
      <c r="AA396">
        <v>2738107.39</v>
      </c>
      <c r="AB396" t="s">
        <v>1589</v>
      </c>
      <c r="AC396" t="s">
        <v>83</v>
      </c>
    </row>
    <row r="397" spans="1:29" x14ac:dyDescent="0.25">
      <c r="A397" t="s">
        <v>2036</v>
      </c>
      <c r="B397">
        <v>2</v>
      </c>
      <c r="C397">
        <v>201</v>
      </c>
      <c r="D397">
        <v>0</v>
      </c>
      <c r="E397">
        <v>518836.23</v>
      </c>
      <c r="F397">
        <v>390486.15</v>
      </c>
      <c r="G397">
        <v>630162.04</v>
      </c>
      <c r="H397">
        <v>0</v>
      </c>
      <c r="I397">
        <v>758512.12</v>
      </c>
      <c r="J397" t="s">
        <v>2037</v>
      </c>
      <c r="K397" t="s">
        <v>78</v>
      </c>
      <c r="L397">
        <v>3</v>
      </c>
      <c r="M397" t="s">
        <v>1269</v>
      </c>
      <c r="N397" t="s">
        <v>1270</v>
      </c>
      <c r="O397" t="s">
        <v>1271</v>
      </c>
      <c r="P397">
        <v>0</v>
      </c>
      <c r="Q397">
        <v>0</v>
      </c>
      <c r="R397">
        <v>0</v>
      </c>
      <c r="S397">
        <v>500</v>
      </c>
      <c r="T397">
        <v>0</v>
      </c>
      <c r="U397" t="s">
        <v>79</v>
      </c>
      <c r="V397" s="7">
        <v>44927</v>
      </c>
      <c r="W397" s="7">
        <v>44985</v>
      </c>
      <c r="X397" s="7">
        <v>45012</v>
      </c>
      <c r="Y397">
        <v>518836.23</v>
      </c>
      <c r="Z397" t="s">
        <v>1589</v>
      </c>
      <c r="AA397">
        <v>758512.12</v>
      </c>
      <c r="AB397" t="s">
        <v>1589</v>
      </c>
      <c r="AC397" t="s">
        <v>83</v>
      </c>
    </row>
    <row r="398" spans="1:29" x14ac:dyDescent="0.25">
      <c r="A398" t="s">
        <v>2038</v>
      </c>
      <c r="B398">
        <v>2</v>
      </c>
      <c r="C398">
        <v>201</v>
      </c>
      <c r="D398">
        <v>0</v>
      </c>
      <c r="E398">
        <v>295771.57</v>
      </c>
      <c r="F398">
        <v>110544.89</v>
      </c>
      <c r="G398">
        <v>222295.1</v>
      </c>
      <c r="H398">
        <v>0</v>
      </c>
      <c r="I398">
        <v>407521.78</v>
      </c>
      <c r="J398" t="s">
        <v>2039</v>
      </c>
      <c r="K398" t="s">
        <v>78</v>
      </c>
      <c r="L398">
        <v>4</v>
      </c>
      <c r="M398" t="s">
        <v>1269</v>
      </c>
      <c r="N398" t="s">
        <v>1270</v>
      </c>
      <c r="O398" t="s">
        <v>1271</v>
      </c>
      <c r="P398">
        <v>0</v>
      </c>
      <c r="Q398">
        <v>0</v>
      </c>
      <c r="R398">
        <v>0</v>
      </c>
      <c r="S398">
        <v>500</v>
      </c>
      <c r="T398">
        <v>0</v>
      </c>
      <c r="U398" t="s">
        <v>79</v>
      </c>
      <c r="V398" s="7">
        <v>44927</v>
      </c>
      <c r="W398" s="7">
        <v>44985</v>
      </c>
      <c r="X398" s="7">
        <v>45012</v>
      </c>
      <c r="Y398">
        <v>295771.57</v>
      </c>
      <c r="Z398" t="s">
        <v>1589</v>
      </c>
      <c r="AA398">
        <v>407521.78</v>
      </c>
      <c r="AB398" t="s">
        <v>1589</v>
      </c>
      <c r="AC398" t="s">
        <v>83</v>
      </c>
    </row>
    <row r="399" spans="1:29" x14ac:dyDescent="0.25">
      <c r="A399" t="s">
        <v>2040</v>
      </c>
      <c r="B399">
        <v>2</v>
      </c>
      <c r="C399">
        <v>201</v>
      </c>
      <c r="D399">
        <v>0</v>
      </c>
      <c r="E399">
        <v>295771.57</v>
      </c>
      <c r="F399">
        <v>110544.89</v>
      </c>
      <c r="G399">
        <v>222295.1</v>
      </c>
      <c r="H399">
        <v>0</v>
      </c>
      <c r="I399">
        <v>407521.78</v>
      </c>
      <c r="J399" t="s">
        <v>2041</v>
      </c>
      <c r="K399" t="s">
        <v>78</v>
      </c>
      <c r="L399">
        <v>5</v>
      </c>
      <c r="M399" t="s">
        <v>1269</v>
      </c>
      <c r="N399" t="s">
        <v>1270</v>
      </c>
      <c r="O399" t="s">
        <v>1271</v>
      </c>
      <c r="P399">
        <v>0</v>
      </c>
      <c r="Q399">
        <v>0</v>
      </c>
      <c r="R399">
        <v>0</v>
      </c>
      <c r="S399">
        <v>500</v>
      </c>
      <c r="T399">
        <v>0</v>
      </c>
      <c r="U399" t="s">
        <v>79</v>
      </c>
      <c r="V399" s="7">
        <v>44927</v>
      </c>
      <c r="W399" s="7">
        <v>44985</v>
      </c>
      <c r="X399" s="7">
        <v>45012</v>
      </c>
      <c r="Y399">
        <v>295771.57</v>
      </c>
      <c r="Z399" t="s">
        <v>1589</v>
      </c>
      <c r="AA399">
        <v>407521.78</v>
      </c>
      <c r="AB399" t="s">
        <v>1589</v>
      </c>
      <c r="AC399" t="s">
        <v>83</v>
      </c>
    </row>
    <row r="400" spans="1:29" x14ac:dyDescent="0.25">
      <c r="A400" t="s">
        <v>2042</v>
      </c>
      <c r="B400">
        <v>2</v>
      </c>
      <c r="C400">
        <v>201</v>
      </c>
      <c r="D400">
        <v>0</v>
      </c>
      <c r="E400">
        <v>166831.57</v>
      </c>
      <c r="F400">
        <v>110544.89</v>
      </c>
      <c r="G400">
        <v>222295.1</v>
      </c>
      <c r="H400">
        <v>0</v>
      </c>
      <c r="I400">
        <v>278581.78000000003</v>
      </c>
      <c r="J400" t="s">
        <v>2039</v>
      </c>
      <c r="K400" t="s">
        <v>78</v>
      </c>
      <c r="L400">
        <v>6</v>
      </c>
      <c r="M400" t="s">
        <v>1269</v>
      </c>
      <c r="N400" t="s">
        <v>1270</v>
      </c>
      <c r="O400" t="s">
        <v>1271</v>
      </c>
      <c r="P400">
        <v>0</v>
      </c>
      <c r="Q400">
        <v>0</v>
      </c>
      <c r="R400">
        <v>0</v>
      </c>
      <c r="S400">
        <v>500</v>
      </c>
      <c r="T400">
        <v>0</v>
      </c>
      <c r="U400" t="s">
        <v>79</v>
      </c>
      <c r="V400" s="7">
        <v>44927</v>
      </c>
      <c r="W400" s="7">
        <v>44985</v>
      </c>
      <c r="X400" s="7">
        <v>45012</v>
      </c>
      <c r="Y400">
        <v>166831.57</v>
      </c>
      <c r="Z400" t="s">
        <v>1589</v>
      </c>
      <c r="AA400">
        <v>278581.78000000003</v>
      </c>
      <c r="AB400" t="s">
        <v>1589</v>
      </c>
      <c r="AC400" t="s">
        <v>83</v>
      </c>
    </row>
    <row r="401" spans="1:29" x14ac:dyDescent="0.25">
      <c r="A401" t="s">
        <v>2043</v>
      </c>
      <c r="B401">
        <v>2</v>
      </c>
      <c r="C401">
        <v>201</v>
      </c>
      <c r="D401">
        <v>0</v>
      </c>
      <c r="E401">
        <v>0</v>
      </c>
      <c r="F401">
        <v>562.29</v>
      </c>
      <c r="G401">
        <v>190580.36</v>
      </c>
      <c r="H401">
        <v>0</v>
      </c>
      <c r="I401">
        <v>190018.07</v>
      </c>
      <c r="J401" t="s">
        <v>2044</v>
      </c>
      <c r="K401" t="s">
        <v>78</v>
      </c>
      <c r="L401">
        <v>7</v>
      </c>
      <c r="M401" t="s">
        <v>1269</v>
      </c>
      <c r="N401" t="s">
        <v>1270</v>
      </c>
      <c r="O401" t="s">
        <v>1270</v>
      </c>
      <c r="P401">
        <v>0</v>
      </c>
      <c r="Q401">
        <v>0</v>
      </c>
      <c r="R401">
        <v>0</v>
      </c>
      <c r="S401">
        <v>500</v>
      </c>
      <c r="T401">
        <v>0</v>
      </c>
      <c r="U401" t="s">
        <v>79</v>
      </c>
      <c r="V401" s="7">
        <v>44927</v>
      </c>
      <c r="W401" s="7">
        <v>44985</v>
      </c>
      <c r="X401" s="7">
        <v>45012</v>
      </c>
      <c r="Y401">
        <v>0</v>
      </c>
      <c r="AA401">
        <v>190018.07</v>
      </c>
      <c r="AB401" t="s">
        <v>1589</v>
      </c>
      <c r="AC401" t="s">
        <v>83</v>
      </c>
    </row>
    <row r="402" spans="1:29" x14ac:dyDescent="0.25">
      <c r="A402" t="s">
        <v>2045</v>
      </c>
      <c r="B402">
        <v>2</v>
      </c>
      <c r="C402">
        <v>201</v>
      </c>
      <c r="D402">
        <v>0</v>
      </c>
      <c r="E402">
        <v>0</v>
      </c>
      <c r="F402">
        <v>562.29</v>
      </c>
      <c r="G402">
        <v>153105.1</v>
      </c>
      <c r="H402">
        <v>0</v>
      </c>
      <c r="I402">
        <v>152542.81</v>
      </c>
      <c r="J402" t="s">
        <v>2046</v>
      </c>
      <c r="K402" t="s">
        <v>98</v>
      </c>
      <c r="L402">
        <v>8</v>
      </c>
      <c r="M402" t="s">
        <v>78</v>
      </c>
      <c r="N402" t="s">
        <v>1270</v>
      </c>
      <c r="O402" t="s">
        <v>1270</v>
      </c>
      <c r="P402">
        <v>500</v>
      </c>
      <c r="Q402">
        <v>0</v>
      </c>
      <c r="R402">
        <v>0</v>
      </c>
      <c r="S402">
        <v>500</v>
      </c>
      <c r="T402">
        <v>0</v>
      </c>
      <c r="U402" t="s">
        <v>79</v>
      </c>
      <c r="V402" s="7">
        <v>44927</v>
      </c>
      <c r="W402" s="7">
        <v>44985</v>
      </c>
      <c r="X402" s="7">
        <v>45012</v>
      </c>
      <c r="Y402">
        <v>0</v>
      </c>
      <c r="AA402">
        <v>152542.81</v>
      </c>
      <c r="AB402" t="s">
        <v>1589</v>
      </c>
      <c r="AC402" t="s">
        <v>83</v>
      </c>
    </row>
    <row r="403" spans="1:29" x14ac:dyDescent="0.25">
      <c r="A403" t="s">
        <v>2045</v>
      </c>
      <c r="B403">
        <v>12</v>
      </c>
      <c r="C403">
        <v>1201</v>
      </c>
      <c r="D403">
        <v>0</v>
      </c>
      <c r="E403">
        <v>0</v>
      </c>
      <c r="F403">
        <v>0</v>
      </c>
      <c r="G403">
        <v>37475.26</v>
      </c>
      <c r="H403">
        <v>0</v>
      </c>
      <c r="I403">
        <v>37475.26</v>
      </c>
      <c r="J403" t="s">
        <v>2046</v>
      </c>
      <c r="K403" t="s">
        <v>98</v>
      </c>
      <c r="L403">
        <v>8</v>
      </c>
      <c r="M403" t="s">
        <v>78</v>
      </c>
      <c r="N403" t="s">
        <v>1270</v>
      </c>
      <c r="O403" t="s">
        <v>1270</v>
      </c>
      <c r="P403">
        <v>500</v>
      </c>
      <c r="Q403">
        <v>0</v>
      </c>
      <c r="R403">
        <v>0</v>
      </c>
      <c r="S403">
        <v>500</v>
      </c>
      <c r="T403">
        <v>0</v>
      </c>
      <c r="U403" t="s">
        <v>79</v>
      </c>
      <c r="V403" s="7">
        <v>44927</v>
      </c>
      <c r="W403" s="7">
        <v>44985</v>
      </c>
      <c r="X403" s="7">
        <v>45012</v>
      </c>
      <c r="Y403">
        <v>0</v>
      </c>
      <c r="AA403">
        <v>37475.26</v>
      </c>
      <c r="AB403" t="s">
        <v>1589</v>
      </c>
      <c r="AC403" t="s">
        <v>283</v>
      </c>
    </row>
    <row r="404" spans="1:29" x14ac:dyDescent="0.25">
      <c r="A404" t="s">
        <v>2047</v>
      </c>
      <c r="B404">
        <v>2</v>
      </c>
      <c r="C404">
        <v>201</v>
      </c>
      <c r="D404">
        <v>0</v>
      </c>
      <c r="E404">
        <v>166831.57</v>
      </c>
      <c r="F404">
        <v>109982.6</v>
      </c>
      <c r="G404">
        <v>31714.74</v>
      </c>
      <c r="H404">
        <v>0</v>
      </c>
      <c r="I404">
        <v>88563.71</v>
      </c>
      <c r="J404" t="s">
        <v>2048</v>
      </c>
      <c r="K404" t="s">
        <v>78</v>
      </c>
      <c r="L404">
        <v>7</v>
      </c>
      <c r="M404" t="s">
        <v>1269</v>
      </c>
      <c r="N404" t="s">
        <v>1270</v>
      </c>
      <c r="O404" t="s">
        <v>1270</v>
      </c>
      <c r="P404">
        <v>0</v>
      </c>
      <c r="Q404">
        <v>0</v>
      </c>
      <c r="R404">
        <v>0</v>
      </c>
      <c r="S404">
        <v>500</v>
      </c>
      <c r="T404">
        <v>0</v>
      </c>
      <c r="U404" t="s">
        <v>79</v>
      </c>
      <c r="V404" s="7">
        <v>44927</v>
      </c>
      <c r="W404" s="7">
        <v>44985</v>
      </c>
      <c r="X404" s="7">
        <v>45012</v>
      </c>
      <c r="Y404">
        <v>166831.57</v>
      </c>
      <c r="Z404" t="s">
        <v>1589</v>
      </c>
      <c r="AA404">
        <v>88563.71</v>
      </c>
      <c r="AB404" t="s">
        <v>1589</v>
      </c>
      <c r="AC404" t="s">
        <v>83</v>
      </c>
    </row>
    <row r="405" spans="1:29" x14ac:dyDescent="0.25">
      <c r="A405" t="s">
        <v>2049</v>
      </c>
      <c r="B405">
        <v>2</v>
      </c>
      <c r="C405">
        <v>201</v>
      </c>
      <c r="D405">
        <v>0</v>
      </c>
      <c r="E405">
        <v>166831.57</v>
      </c>
      <c r="F405">
        <v>109982.6</v>
      </c>
      <c r="G405">
        <v>31714.74</v>
      </c>
      <c r="H405">
        <v>0</v>
      </c>
      <c r="I405">
        <v>88563.71</v>
      </c>
      <c r="J405" t="s">
        <v>2050</v>
      </c>
      <c r="K405" t="s">
        <v>98</v>
      </c>
      <c r="L405">
        <v>8</v>
      </c>
      <c r="M405" t="s">
        <v>78</v>
      </c>
      <c r="N405" t="s">
        <v>1270</v>
      </c>
      <c r="O405" t="s">
        <v>1270</v>
      </c>
      <c r="P405">
        <v>500</v>
      </c>
      <c r="Q405">
        <v>0</v>
      </c>
      <c r="R405">
        <v>0</v>
      </c>
      <c r="S405">
        <v>500</v>
      </c>
      <c r="T405">
        <v>0</v>
      </c>
      <c r="U405" t="s">
        <v>79</v>
      </c>
      <c r="V405" s="7">
        <v>44927</v>
      </c>
      <c r="W405" s="7">
        <v>44985</v>
      </c>
      <c r="X405" s="7">
        <v>45012</v>
      </c>
      <c r="Y405">
        <v>166831.57</v>
      </c>
      <c r="Z405" t="s">
        <v>1589</v>
      </c>
      <c r="AA405">
        <v>88563.71</v>
      </c>
      <c r="AB405" t="s">
        <v>1589</v>
      </c>
      <c r="AC405" t="s">
        <v>83</v>
      </c>
    </row>
    <row r="406" spans="1:29" x14ac:dyDescent="0.25">
      <c r="A406" t="s">
        <v>2051</v>
      </c>
      <c r="B406">
        <v>2</v>
      </c>
      <c r="C406">
        <v>201</v>
      </c>
      <c r="D406">
        <v>0</v>
      </c>
      <c r="E406">
        <v>128940</v>
      </c>
      <c r="F406">
        <v>0</v>
      </c>
      <c r="G406">
        <v>0</v>
      </c>
      <c r="H406">
        <v>0</v>
      </c>
      <c r="I406">
        <v>128940</v>
      </c>
      <c r="J406" t="s">
        <v>2052</v>
      </c>
      <c r="K406" t="s">
        <v>78</v>
      </c>
      <c r="L406">
        <v>6</v>
      </c>
      <c r="M406" t="s">
        <v>1269</v>
      </c>
      <c r="N406" t="s">
        <v>1270</v>
      </c>
      <c r="O406" t="s">
        <v>1271</v>
      </c>
      <c r="P406">
        <v>0</v>
      </c>
      <c r="Q406">
        <v>0</v>
      </c>
      <c r="R406">
        <v>0</v>
      </c>
      <c r="S406">
        <v>500</v>
      </c>
      <c r="T406">
        <v>0</v>
      </c>
      <c r="U406" t="s">
        <v>79</v>
      </c>
      <c r="V406" s="7">
        <v>44927</v>
      </c>
      <c r="W406" s="7">
        <v>44985</v>
      </c>
      <c r="X406" s="7">
        <v>45012</v>
      </c>
      <c r="Y406">
        <v>128940</v>
      </c>
      <c r="Z406" t="s">
        <v>1589</v>
      </c>
      <c r="AA406">
        <v>128940</v>
      </c>
      <c r="AB406" t="s">
        <v>1589</v>
      </c>
      <c r="AC406" t="s">
        <v>83</v>
      </c>
    </row>
    <row r="407" spans="1:29" x14ac:dyDescent="0.25">
      <c r="A407" t="s">
        <v>2053</v>
      </c>
      <c r="B407">
        <v>2</v>
      </c>
      <c r="C407">
        <v>201</v>
      </c>
      <c r="D407">
        <v>0</v>
      </c>
      <c r="E407">
        <v>128940</v>
      </c>
      <c r="F407">
        <v>0</v>
      </c>
      <c r="G407">
        <v>0</v>
      </c>
      <c r="H407">
        <v>0</v>
      </c>
      <c r="I407">
        <v>128940</v>
      </c>
      <c r="J407" t="s">
        <v>2054</v>
      </c>
      <c r="K407" t="s">
        <v>78</v>
      </c>
      <c r="L407">
        <v>7</v>
      </c>
      <c r="M407" t="s">
        <v>1269</v>
      </c>
      <c r="N407" t="s">
        <v>1270</v>
      </c>
      <c r="O407" t="s">
        <v>1271</v>
      </c>
      <c r="P407">
        <v>0</v>
      </c>
      <c r="Q407">
        <v>0</v>
      </c>
      <c r="R407">
        <v>0</v>
      </c>
      <c r="S407">
        <v>500</v>
      </c>
      <c r="T407">
        <v>0</v>
      </c>
      <c r="U407" t="s">
        <v>79</v>
      </c>
      <c r="V407" s="7">
        <v>44927</v>
      </c>
      <c r="W407" s="7">
        <v>44985</v>
      </c>
      <c r="X407" s="7">
        <v>45012</v>
      </c>
      <c r="Y407">
        <v>128940</v>
      </c>
      <c r="Z407" t="s">
        <v>1589</v>
      </c>
      <c r="AA407">
        <v>128940</v>
      </c>
      <c r="AB407" t="s">
        <v>1589</v>
      </c>
      <c r="AC407" t="s">
        <v>83</v>
      </c>
    </row>
    <row r="408" spans="1:29" x14ac:dyDescent="0.25">
      <c r="A408" t="s">
        <v>2055</v>
      </c>
      <c r="B408">
        <v>2</v>
      </c>
      <c r="C408">
        <v>201</v>
      </c>
      <c r="D408">
        <v>0</v>
      </c>
      <c r="E408">
        <v>28397.95</v>
      </c>
      <c r="F408">
        <v>0</v>
      </c>
      <c r="G408">
        <v>0</v>
      </c>
      <c r="H408">
        <v>0</v>
      </c>
      <c r="I408">
        <v>28397.95</v>
      </c>
      <c r="J408" t="s">
        <v>2056</v>
      </c>
      <c r="K408" t="s">
        <v>98</v>
      </c>
      <c r="L408">
        <v>8</v>
      </c>
      <c r="M408" t="s">
        <v>78</v>
      </c>
      <c r="N408" t="s">
        <v>1270</v>
      </c>
      <c r="O408" t="s">
        <v>1270</v>
      </c>
      <c r="P408">
        <v>500</v>
      </c>
      <c r="Q408">
        <v>0</v>
      </c>
      <c r="R408">
        <v>0</v>
      </c>
      <c r="S408">
        <v>500</v>
      </c>
      <c r="T408">
        <v>0</v>
      </c>
      <c r="U408" t="s">
        <v>79</v>
      </c>
      <c r="V408" s="7">
        <v>44927</v>
      </c>
      <c r="W408" s="7">
        <v>44985</v>
      </c>
      <c r="X408" s="7">
        <v>45012</v>
      </c>
      <c r="Y408">
        <v>28397.95</v>
      </c>
      <c r="Z408" t="s">
        <v>1589</v>
      </c>
      <c r="AA408">
        <v>28397.95</v>
      </c>
      <c r="AB408" t="s">
        <v>1589</v>
      </c>
      <c r="AC408" t="s">
        <v>83</v>
      </c>
    </row>
    <row r="409" spans="1:29" x14ac:dyDescent="0.25">
      <c r="A409" t="s">
        <v>2057</v>
      </c>
      <c r="B409">
        <v>2</v>
      </c>
      <c r="C409">
        <v>201</v>
      </c>
      <c r="D409">
        <v>0</v>
      </c>
      <c r="E409">
        <v>43900.6</v>
      </c>
      <c r="F409">
        <v>0</v>
      </c>
      <c r="G409">
        <v>0</v>
      </c>
      <c r="H409">
        <v>0</v>
      </c>
      <c r="I409">
        <v>43900.6</v>
      </c>
      <c r="J409" t="s">
        <v>2058</v>
      </c>
      <c r="K409" t="s">
        <v>98</v>
      </c>
      <c r="L409">
        <v>8</v>
      </c>
      <c r="M409" t="s">
        <v>78</v>
      </c>
      <c r="N409" t="s">
        <v>1270</v>
      </c>
      <c r="O409" t="s">
        <v>1270</v>
      </c>
      <c r="P409">
        <v>500</v>
      </c>
      <c r="Q409">
        <v>0</v>
      </c>
      <c r="R409">
        <v>0</v>
      </c>
      <c r="S409">
        <v>500</v>
      </c>
      <c r="T409">
        <v>0</v>
      </c>
      <c r="U409" t="s">
        <v>79</v>
      </c>
      <c r="V409" s="7">
        <v>44927</v>
      </c>
      <c r="W409" s="7">
        <v>44985</v>
      </c>
      <c r="X409" s="7">
        <v>45012</v>
      </c>
      <c r="Y409">
        <v>43900.6</v>
      </c>
      <c r="Z409" t="s">
        <v>1589</v>
      </c>
      <c r="AA409">
        <v>43900.6</v>
      </c>
      <c r="AB409" t="s">
        <v>1589</v>
      </c>
      <c r="AC409" t="s">
        <v>83</v>
      </c>
    </row>
    <row r="410" spans="1:29" x14ac:dyDescent="0.25">
      <c r="A410" t="s">
        <v>2059</v>
      </c>
      <c r="B410">
        <v>2</v>
      </c>
      <c r="C410">
        <v>201</v>
      </c>
      <c r="D410">
        <v>0</v>
      </c>
      <c r="E410">
        <v>56641.45</v>
      </c>
      <c r="F410">
        <v>0</v>
      </c>
      <c r="G410">
        <v>0</v>
      </c>
      <c r="H410">
        <v>0</v>
      </c>
      <c r="I410">
        <v>56641.45</v>
      </c>
      <c r="J410" t="s">
        <v>2060</v>
      </c>
      <c r="K410" t="s">
        <v>98</v>
      </c>
      <c r="L410">
        <v>8</v>
      </c>
      <c r="M410" t="s">
        <v>78</v>
      </c>
      <c r="N410" t="s">
        <v>1270</v>
      </c>
      <c r="O410" t="s">
        <v>1270</v>
      </c>
      <c r="P410">
        <v>500</v>
      </c>
      <c r="Q410">
        <v>0</v>
      </c>
      <c r="R410">
        <v>0</v>
      </c>
      <c r="S410">
        <v>500</v>
      </c>
      <c r="T410">
        <v>0</v>
      </c>
      <c r="U410" t="s">
        <v>79</v>
      </c>
      <c r="V410" s="7">
        <v>44927</v>
      </c>
      <c r="W410" s="7">
        <v>44985</v>
      </c>
      <c r="X410" s="7">
        <v>45012</v>
      </c>
      <c r="Y410">
        <v>56641.45</v>
      </c>
      <c r="Z410" t="s">
        <v>1589</v>
      </c>
      <c r="AA410">
        <v>56641.45</v>
      </c>
      <c r="AB410" t="s">
        <v>1589</v>
      </c>
      <c r="AC410" t="s">
        <v>83</v>
      </c>
    </row>
    <row r="411" spans="1:29" x14ac:dyDescent="0.25">
      <c r="A411" t="s">
        <v>2061</v>
      </c>
      <c r="B411">
        <v>2</v>
      </c>
      <c r="C411">
        <v>201</v>
      </c>
      <c r="D411">
        <v>0</v>
      </c>
      <c r="E411">
        <v>223064.66</v>
      </c>
      <c r="F411">
        <v>279941.26</v>
      </c>
      <c r="G411">
        <v>407866.94</v>
      </c>
      <c r="H411">
        <v>0</v>
      </c>
      <c r="I411">
        <v>350990.34</v>
      </c>
      <c r="J411" t="s">
        <v>2062</v>
      </c>
      <c r="K411" t="s">
        <v>78</v>
      </c>
      <c r="L411">
        <v>4</v>
      </c>
      <c r="M411" t="s">
        <v>1269</v>
      </c>
      <c r="N411" t="s">
        <v>1270</v>
      </c>
      <c r="O411" t="s">
        <v>1271</v>
      </c>
      <c r="P411">
        <v>0</v>
      </c>
      <c r="Q411">
        <v>0</v>
      </c>
      <c r="R411">
        <v>0</v>
      </c>
      <c r="S411">
        <v>500</v>
      </c>
      <c r="T411">
        <v>0</v>
      </c>
      <c r="U411" t="s">
        <v>79</v>
      </c>
      <c r="V411" s="7">
        <v>44927</v>
      </c>
      <c r="W411" s="7">
        <v>44985</v>
      </c>
      <c r="X411" s="7">
        <v>45012</v>
      </c>
      <c r="Y411">
        <v>223064.66</v>
      </c>
      <c r="Z411" t="s">
        <v>1589</v>
      </c>
      <c r="AA411">
        <v>350990.34</v>
      </c>
      <c r="AB411" t="s">
        <v>1589</v>
      </c>
      <c r="AC411" t="s">
        <v>83</v>
      </c>
    </row>
    <row r="412" spans="1:29" x14ac:dyDescent="0.25">
      <c r="A412" t="s">
        <v>2063</v>
      </c>
      <c r="B412">
        <v>2</v>
      </c>
      <c r="C412">
        <v>201</v>
      </c>
      <c r="D412">
        <v>0</v>
      </c>
      <c r="E412">
        <v>174036</v>
      </c>
      <c r="F412">
        <v>174036</v>
      </c>
      <c r="G412">
        <v>284511.65000000002</v>
      </c>
      <c r="H412">
        <v>0</v>
      </c>
      <c r="I412">
        <v>284511.65000000002</v>
      </c>
      <c r="J412" t="s">
        <v>2064</v>
      </c>
      <c r="K412" t="s">
        <v>78</v>
      </c>
      <c r="L412">
        <v>5</v>
      </c>
      <c r="M412" t="s">
        <v>1269</v>
      </c>
      <c r="N412" t="s">
        <v>1270</v>
      </c>
      <c r="O412" t="s">
        <v>1271</v>
      </c>
      <c r="P412">
        <v>0</v>
      </c>
      <c r="Q412">
        <v>0</v>
      </c>
      <c r="R412">
        <v>0</v>
      </c>
      <c r="S412">
        <v>500</v>
      </c>
      <c r="T412">
        <v>0</v>
      </c>
      <c r="U412" t="s">
        <v>79</v>
      </c>
      <c r="V412" s="7">
        <v>44927</v>
      </c>
      <c r="W412" s="7">
        <v>44985</v>
      </c>
      <c r="X412" s="7">
        <v>45012</v>
      </c>
      <c r="Y412">
        <v>174036</v>
      </c>
      <c r="Z412" t="s">
        <v>1589</v>
      </c>
      <c r="AA412">
        <v>284511.65000000002</v>
      </c>
      <c r="AB412" t="s">
        <v>1589</v>
      </c>
      <c r="AC412" t="s">
        <v>83</v>
      </c>
    </row>
    <row r="413" spans="1:29" x14ac:dyDescent="0.25">
      <c r="A413" t="s">
        <v>2065</v>
      </c>
      <c r="B413">
        <v>2</v>
      </c>
      <c r="C413">
        <v>201</v>
      </c>
      <c r="D413">
        <v>0</v>
      </c>
      <c r="E413">
        <v>0</v>
      </c>
      <c r="F413">
        <v>0</v>
      </c>
      <c r="G413">
        <v>284511.65000000002</v>
      </c>
      <c r="H413">
        <v>0</v>
      </c>
      <c r="I413">
        <v>284511.65000000002</v>
      </c>
      <c r="J413" t="s">
        <v>2066</v>
      </c>
      <c r="K413" t="s">
        <v>78</v>
      </c>
      <c r="L413">
        <v>6</v>
      </c>
      <c r="M413" t="s">
        <v>1269</v>
      </c>
      <c r="N413" t="s">
        <v>1270</v>
      </c>
      <c r="O413" t="s">
        <v>1271</v>
      </c>
      <c r="P413">
        <v>0</v>
      </c>
      <c r="Q413">
        <v>0</v>
      </c>
      <c r="R413">
        <v>0</v>
      </c>
      <c r="S413">
        <v>500</v>
      </c>
      <c r="T413">
        <v>0</v>
      </c>
      <c r="U413" t="s">
        <v>79</v>
      </c>
      <c r="V413" s="7">
        <v>44927</v>
      </c>
      <c r="W413" s="7">
        <v>44985</v>
      </c>
      <c r="X413" s="7">
        <v>45012</v>
      </c>
      <c r="Y413">
        <v>0</v>
      </c>
      <c r="AA413">
        <v>284511.65000000002</v>
      </c>
      <c r="AB413" t="s">
        <v>1589</v>
      </c>
      <c r="AC413" t="s">
        <v>83</v>
      </c>
    </row>
    <row r="414" spans="1:29" x14ac:dyDescent="0.25">
      <c r="A414" t="s">
        <v>2067</v>
      </c>
      <c r="B414">
        <v>2</v>
      </c>
      <c r="C414">
        <v>201</v>
      </c>
      <c r="D414">
        <v>0</v>
      </c>
      <c r="E414">
        <v>0</v>
      </c>
      <c r="F414">
        <v>0</v>
      </c>
      <c r="G414">
        <v>279960.68</v>
      </c>
      <c r="H414">
        <v>0</v>
      </c>
      <c r="I414">
        <v>279960.68</v>
      </c>
      <c r="J414" t="s">
        <v>2068</v>
      </c>
      <c r="K414" t="s">
        <v>98</v>
      </c>
      <c r="L414">
        <v>7</v>
      </c>
      <c r="M414" t="s">
        <v>78</v>
      </c>
      <c r="N414" t="s">
        <v>1270</v>
      </c>
      <c r="O414" t="s">
        <v>1271</v>
      </c>
      <c r="P414">
        <v>500</v>
      </c>
      <c r="Q414">
        <v>0</v>
      </c>
      <c r="R414">
        <v>0</v>
      </c>
      <c r="S414">
        <v>500</v>
      </c>
      <c r="T414">
        <v>0</v>
      </c>
      <c r="U414" t="s">
        <v>79</v>
      </c>
      <c r="V414" s="7">
        <v>44927</v>
      </c>
      <c r="W414" s="7">
        <v>44985</v>
      </c>
      <c r="X414" s="7">
        <v>45012</v>
      </c>
      <c r="Y414">
        <v>0</v>
      </c>
      <c r="AA414">
        <v>279960.68</v>
      </c>
      <c r="AB414" t="s">
        <v>1589</v>
      </c>
      <c r="AC414" t="s">
        <v>83</v>
      </c>
    </row>
    <row r="415" spans="1:29" x14ac:dyDescent="0.25">
      <c r="A415" t="s">
        <v>2067</v>
      </c>
      <c r="B415">
        <v>12</v>
      </c>
      <c r="C415">
        <v>1201</v>
      </c>
      <c r="D415">
        <v>0</v>
      </c>
      <c r="E415">
        <v>0</v>
      </c>
      <c r="F415">
        <v>0</v>
      </c>
      <c r="G415">
        <v>4550.97</v>
      </c>
      <c r="H415">
        <v>0</v>
      </c>
      <c r="I415">
        <v>4550.97</v>
      </c>
      <c r="J415" t="s">
        <v>2068</v>
      </c>
      <c r="K415" t="s">
        <v>98</v>
      </c>
      <c r="L415">
        <v>7</v>
      </c>
      <c r="M415" t="s">
        <v>78</v>
      </c>
      <c r="N415" t="s">
        <v>1270</v>
      </c>
      <c r="O415" t="s">
        <v>1271</v>
      </c>
      <c r="P415">
        <v>500</v>
      </c>
      <c r="Q415">
        <v>0</v>
      </c>
      <c r="R415">
        <v>0</v>
      </c>
      <c r="S415">
        <v>500</v>
      </c>
      <c r="T415">
        <v>0</v>
      </c>
      <c r="U415" t="s">
        <v>79</v>
      </c>
      <c r="V415" s="7">
        <v>44927</v>
      </c>
      <c r="W415" s="7">
        <v>44985</v>
      </c>
      <c r="X415" s="7">
        <v>45012</v>
      </c>
      <c r="Y415">
        <v>0</v>
      </c>
      <c r="AA415">
        <v>4550.97</v>
      </c>
      <c r="AB415" t="s">
        <v>1589</v>
      </c>
      <c r="AC415" t="s">
        <v>283</v>
      </c>
    </row>
    <row r="416" spans="1:29" x14ac:dyDescent="0.25">
      <c r="A416" t="s">
        <v>2069</v>
      </c>
      <c r="B416">
        <v>2</v>
      </c>
      <c r="C416">
        <v>201</v>
      </c>
      <c r="D416">
        <v>0</v>
      </c>
      <c r="E416">
        <v>174036</v>
      </c>
      <c r="F416">
        <v>174036</v>
      </c>
      <c r="G416">
        <v>0</v>
      </c>
      <c r="H416">
        <v>0</v>
      </c>
      <c r="I416">
        <v>0</v>
      </c>
      <c r="J416" t="s">
        <v>2070</v>
      </c>
      <c r="K416" t="s">
        <v>78</v>
      </c>
      <c r="L416">
        <v>6</v>
      </c>
      <c r="M416" t="s">
        <v>1269</v>
      </c>
      <c r="N416" t="s">
        <v>1270</v>
      </c>
      <c r="O416" t="s">
        <v>1271</v>
      </c>
      <c r="P416">
        <v>0</v>
      </c>
      <c r="Q416">
        <v>0</v>
      </c>
      <c r="R416">
        <v>0</v>
      </c>
      <c r="S416">
        <v>500</v>
      </c>
      <c r="T416">
        <v>0</v>
      </c>
      <c r="U416" t="s">
        <v>79</v>
      </c>
      <c r="V416" s="7">
        <v>44927</v>
      </c>
      <c r="W416" s="7">
        <v>44985</v>
      </c>
      <c r="X416" s="7">
        <v>45012</v>
      </c>
      <c r="Y416">
        <v>174036</v>
      </c>
      <c r="Z416" t="s">
        <v>1589</v>
      </c>
      <c r="AA416">
        <v>0</v>
      </c>
      <c r="AC416" t="s">
        <v>83</v>
      </c>
    </row>
    <row r="417" spans="1:29" x14ac:dyDescent="0.25">
      <c r="A417" t="s">
        <v>2071</v>
      </c>
      <c r="B417">
        <v>2</v>
      </c>
      <c r="C417">
        <v>201</v>
      </c>
      <c r="D417">
        <v>0</v>
      </c>
      <c r="E417">
        <v>174036</v>
      </c>
      <c r="F417">
        <v>174036</v>
      </c>
      <c r="G417">
        <v>0</v>
      </c>
      <c r="H417">
        <v>0</v>
      </c>
      <c r="I417">
        <v>0</v>
      </c>
      <c r="J417" t="s">
        <v>2072</v>
      </c>
      <c r="K417" t="s">
        <v>78</v>
      </c>
      <c r="L417">
        <v>7</v>
      </c>
      <c r="M417" t="s">
        <v>1269</v>
      </c>
      <c r="N417" t="s">
        <v>1270</v>
      </c>
      <c r="O417" t="s">
        <v>1271</v>
      </c>
      <c r="P417">
        <v>0</v>
      </c>
      <c r="Q417">
        <v>0</v>
      </c>
      <c r="R417">
        <v>0</v>
      </c>
      <c r="S417">
        <v>500</v>
      </c>
      <c r="T417">
        <v>0</v>
      </c>
      <c r="U417" t="s">
        <v>79</v>
      </c>
      <c r="V417" s="7">
        <v>44927</v>
      </c>
      <c r="W417" s="7">
        <v>44985</v>
      </c>
      <c r="X417" s="7">
        <v>45012</v>
      </c>
      <c r="Y417">
        <v>174036</v>
      </c>
      <c r="Z417" t="s">
        <v>1589</v>
      </c>
      <c r="AA417">
        <v>0</v>
      </c>
      <c r="AC417" t="s">
        <v>83</v>
      </c>
    </row>
    <row r="418" spans="1:29" x14ac:dyDescent="0.25">
      <c r="A418" t="s">
        <v>2073</v>
      </c>
      <c r="B418">
        <v>2</v>
      </c>
      <c r="C418">
        <v>201</v>
      </c>
      <c r="D418">
        <v>0</v>
      </c>
      <c r="E418">
        <v>174036</v>
      </c>
      <c r="F418">
        <v>174036</v>
      </c>
      <c r="G418">
        <v>0</v>
      </c>
      <c r="H418">
        <v>0</v>
      </c>
      <c r="I418">
        <v>0</v>
      </c>
      <c r="J418" t="s">
        <v>2074</v>
      </c>
      <c r="K418" t="s">
        <v>78</v>
      </c>
      <c r="L418">
        <v>8</v>
      </c>
      <c r="M418" t="s">
        <v>1269</v>
      </c>
      <c r="N418" t="s">
        <v>1270</v>
      </c>
      <c r="O418" t="s">
        <v>1270</v>
      </c>
      <c r="P418">
        <v>0</v>
      </c>
      <c r="Q418">
        <v>0</v>
      </c>
      <c r="R418">
        <v>0</v>
      </c>
      <c r="S418">
        <v>500</v>
      </c>
      <c r="T418">
        <v>0</v>
      </c>
      <c r="U418" t="s">
        <v>79</v>
      </c>
      <c r="V418" s="7">
        <v>44927</v>
      </c>
      <c r="W418" s="7">
        <v>44985</v>
      </c>
      <c r="X418" s="7">
        <v>45012</v>
      </c>
      <c r="Y418">
        <v>174036</v>
      </c>
      <c r="Z418" t="s">
        <v>1589</v>
      </c>
      <c r="AA418">
        <v>0</v>
      </c>
      <c r="AC418" t="s">
        <v>83</v>
      </c>
    </row>
    <row r="419" spans="1:29" x14ac:dyDescent="0.25">
      <c r="A419" t="s">
        <v>2075</v>
      </c>
      <c r="B419">
        <v>2</v>
      </c>
      <c r="C419">
        <v>201</v>
      </c>
      <c r="D419">
        <v>0</v>
      </c>
      <c r="E419">
        <v>174036</v>
      </c>
      <c r="F419">
        <v>174036</v>
      </c>
      <c r="G419">
        <v>0</v>
      </c>
      <c r="H419">
        <v>0</v>
      </c>
      <c r="I419">
        <v>0</v>
      </c>
      <c r="J419" t="s">
        <v>2076</v>
      </c>
      <c r="K419" t="s">
        <v>98</v>
      </c>
      <c r="L419">
        <v>9</v>
      </c>
      <c r="M419" t="s">
        <v>78</v>
      </c>
      <c r="N419" t="s">
        <v>1270</v>
      </c>
      <c r="O419" t="s">
        <v>1270</v>
      </c>
      <c r="P419">
        <v>500</v>
      </c>
      <c r="Q419">
        <v>0</v>
      </c>
      <c r="R419">
        <v>0</v>
      </c>
      <c r="S419">
        <v>500</v>
      </c>
      <c r="T419">
        <v>0</v>
      </c>
      <c r="U419" t="s">
        <v>79</v>
      </c>
      <c r="V419" s="7">
        <v>44927</v>
      </c>
      <c r="W419" s="7">
        <v>44985</v>
      </c>
      <c r="X419" s="7">
        <v>45012</v>
      </c>
      <c r="Y419">
        <v>174036</v>
      </c>
      <c r="Z419" t="s">
        <v>1589</v>
      </c>
      <c r="AA419">
        <v>0</v>
      </c>
      <c r="AC419" t="s">
        <v>83</v>
      </c>
    </row>
    <row r="420" spans="1:29" x14ac:dyDescent="0.25">
      <c r="A420" t="s">
        <v>2077</v>
      </c>
      <c r="B420">
        <v>2</v>
      </c>
      <c r="C420">
        <v>201</v>
      </c>
      <c r="D420">
        <v>0</v>
      </c>
      <c r="E420">
        <v>49028.66</v>
      </c>
      <c r="F420">
        <v>105905.26</v>
      </c>
      <c r="G420">
        <v>123355.29</v>
      </c>
      <c r="H420">
        <v>0</v>
      </c>
      <c r="I420">
        <v>66478.69</v>
      </c>
      <c r="J420" t="s">
        <v>2078</v>
      </c>
      <c r="K420" t="s">
        <v>78</v>
      </c>
      <c r="L420">
        <v>5</v>
      </c>
      <c r="M420" t="s">
        <v>1269</v>
      </c>
      <c r="N420" t="s">
        <v>1270</v>
      </c>
      <c r="O420" t="s">
        <v>1271</v>
      </c>
      <c r="P420">
        <v>0</v>
      </c>
      <c r="Q420">
        <v>0</v>
      </c>
      <c r="R420">
        <v>0</v>
      </c>
      <c r="S420">
        <v>500</v>
      </c>
      <c r="T420">
        <v>0</v>
      </c>
      <c r="U420" t="s">
        <v>79</v>
      </c>
      <c r="V420" s="7">
        <v>44927</v>
      </c>
      <c r="W420" s="7">
        <v>44985</v>
      </c>
      <c r="X420" s="7">
        <v>45012</v>
      </c>
      <c r="Y420">
        <v>49028.66</v>
      </c>
      <c r="Z420" t="s">
        <v>1589</v>
      </c>
      <c r="AA420">
        <v>66478.69</v>
      </c>
      <c r="AB420" t="s">
        <v>1589</v>
      </c>
      <c r="AC420" t="s">
        <v>83</v>
      </c>
    </row>
    <row r="421" spans="1:29" x14ac:dyDescent="0.25">
      <c r="A421" t="s">
        <v>2079</v>
      </c>
      <c r="B421">
        <v>2</v>
      </c>
      <c r="C421">
        <v>201</v>
      </c>
      <c r="D421">
        <v>0</v>
      </c>
      <c r="E421">
        <v>49028.66</v>
      </c>
      <c r="F421">
        <v>105905.26</v>
      </c>
      <c r="G421">
        <v>118622.64</v>
      </c>
      <c r="H421">
        <v>0</v>
      </c>
      <c r="I421">
        <v>61746.04</v>
      </c>
      <c r="J421" t="s">
        <v>2080</v>
      </c>
      <c r="K421" t="s">
        <v>78</v>
      </c>
      <c r="L421">
        <v>6</v>
      </c>
      <c r="M421" t="s">
        <v>1269</v>
      </c>
      <c r="N421" t="s">
        <v>1270</v>
      </c>
      <c r="O421" t="s">
        <v>1271</v>
      </c>
      <c r="P421">
        <v>0</v>
      </c>
      <c r="Q421">
        <v>0</v>
      </c>
      <c r="R421">
        <v>0</v>
      </c>
      <c r="S421">
        <v>500</v>
      </c>
      <c r="T421">
        <v>0</v>
      </c>
      <c r="U421" t="s">
        <v>79</v>
      </c>
      <c r="V421" s="7">
        <v>44927</v>
      </c>
      <c r="W421" s="7">
        <v>44985</v>
      </c>
      <c r="X421" s="7">
        <v>45012</v>
      </c>
      <c r="Y421">
        <v>49028.66</v>
      </c>
      <c r="Z421" t="s">
        <v>1589</v>
      </c>
      <c r="AA421">
        <v>61746.04</v>
      </c>
      <c r="AB421" t="s">
        <v>1589</v>
      </c>
      <c r="AC421" t="s">
        <v>83</v>
      </c>
    </row>
    <row r="422" spans="1:29" x14ac:dyDescent="0.25">
      <c r="A422" t="s">
        <v>2081</v>
      </c>
      <c r="B422">
        <v>2</v>
      </c>
      <c r="C422">
        <v>201</v>
      </c>
      <c r="D422">
        <v>0</v>
      </c>
      <c r="E422">
        <v>49028.66</v>
      </c>
      <c r="F422">
        <v>49028.66</v>
      </c>
      <c r="G422">
        <v>58850.26</v>
      </c>
      <c r="H422">
        <v>0</v>
      </c>
      <c r="I422">
        <v>58850.26</v>
      </c>
      <c r="J422" t="s">
        <v>2082</v>
      </c>
      <c r="K422" t="s">
        <v>78</v>
      </c>
      <c r="L422">
        <v>7</v>
      </c>
      <c r="M422" t="s">
        <v>1269</v>
      </c>
      <c r="N422" t="s">
        <v>1270</v>
      </c>
      <c r="O422" t="s">
        <v>1271</v>
      </c>
      <c r="P422">
        <v>0</v>
      </c>
      <c r="Q422">
        <v>0</v>
      </c>
      <c r="R422">
        <v>0</v>
      </c>
      <c r="S422">
        <v>500</v>
      </c>
      <c r="T422">
        <v>0</v>
      </c>
      <c r="U422" t="s">
        <v>79</v>
      </c>
      <c r="V422" s="7">
        <v>44927</v>
      </c>
      <c r="W422" s="7">
        <v>44985</v>
      </c>
      <c r="X422" s="7">
        <v>45012</v>
      </c>
      <c r="Y422">
        <v>49028.66</v>
      </c>
      <c r="Z422" t="s">
        <v>1589</v>
      </c>
      <c r="AA422">
        <v>58850.26</v>
      </c>
      <c r="AB422" t="s">
        <v>1589</v>
      </c>
      <c r="AC422" t="s">
        <v>83</v>
      </c>
    </row>
    <row r="423" spans="1:29" x14ac:dyDescent="0.25">
      <c r="A423" t="s">
        <v>2083</v>
      </c>
      <c r="B423">
        <v>2</v>
      </c>
      <c r="C423">
        <v>201</v>
      </c>
      <c r="D423">
        <v>0</v>
      </c>
      <c r="E423">
        <v>49028.66</v>
      </c>
      <c r="F423">
        <v>49028.66</v>
      </c>
      <c r="G423">
        <v>58850.26</v>
      </c>
      <c r="H423">
        <v>0</v>
      </c>
      <c r="I423">
        <v>58850.26</v>
      </c>
      <c r="J423" t="s">
        <v>2084</v>
      </c>
      <c r="K423" t="s">
        <v>98</v>
      </c>
      <c r="L423">
        <v>8</v>
      </c>
      <c r="M423" t="s">
        <v>78</v>
      </c>
      <c r="N423" t="s">
        <v>1270</v>
      </c>
      <c r="O423" t="s">
        <v>1271</v>
      </c>
      <c r="P423">
        <v>500</v>
      </c>
      <c r="Q423">
        <v>0</v>
      </c>
      <c r="R423">
        <v>0</v>
      </c>
      <c r="S423">
        <v>500</v>
      </c>
      <c r="T423">
        <v>0</v>
      </c>
      <c r="U423" t="s">
        <v>79</v>
      </c>
      <c r="V423" s="7">
        <v>44927</v>
      </c>
      <c r="W423" s="7">
        <v>44985</v>
      </c>
      <c r="X423" s="7">
        <v>45012</v>
      </c>
      <c r="Y423">
        <v>49028.66</v>
      </c>
      <c r="Z423" t="s">
        <v>1589</v>
      </c>
      <c r="AA423">
        <v>58850.26</v>
      </c>
      <c r="AB423" t="s">
        <v>1589</v>
      </c>
      <c r="AC423" t="s">
        <v>83</v>
      </c>
    </row>
    <row r="424" spans="1:29" x14ac:dyDescent="0.25">
      <c r="A424" t="s">
        <v>2085</v>
      </c>
      <c r="B424">
        <v>2</v>
      </c>
      <c r="C424">
        <v>201</v>
      </c>
      <c r="D424">
        <v>0</v>
      </c>
      <c r="E424">
        <v>0</v>
      </c>
      <c r="F424">
        <v>56876.6</v>
      </c>
      <c r="G424">
        <v>59772.38</v>
      </c>
      <c r="H424">
        <v>0</v>
      </c>
      <c r="I424">
        <v>2895.78</v>
      </c>
      <c r="J424" t="s">
        <v>2086</v>
      </c>
      <c r="K424" t="s">
        <v>78</v>
      </c>
      <c r="L424">
        <v>7</v>
      </c>
      <c r="M424" t="s">
        <v>1269</v>
      </c>
      <c r="N424" t="s">
        <v>1270</v>
      </c>
      <c r="O424" t="s">
        <v>1270</v>
      </c>
      <c r="P424">
        <v>0</v>
      </c>
      <c r="Q424">
        <v>0</v>
      </c>
      <c r="R424">
        <v>0</v>
      </c>
      <c r="S424">
        <v>500</v>
      </c>
      <c r="T424">
        <v>0</v>
      </c>
      <c r="U424" t="s">
        <v>79</v>
      </c>
      <c r="V424" s="7">
        <v>44927</v>
      </c>
      <c r="W424" s="7">
        <v>44985</v>
      </c>
      <c r="X424" s="7">
        <v>45012</v>
      </c>
      <c r="Y424">
        <v>0</v>
      </c>
      <c r="AA424">
        <v>2895.78</v>
      </c>
      <c r="AB424" t="s">
        <v>1589</v>
      </c>
      <c r="AC424" t="s">
        <v>83</v>
      </c>
    </row>
    <row r="425" spans="1:29" x14ac:dyDescent="0.25">
      <c r="A425" t="s">
        <v>2087</v>
      </c>
      <c r="B425">
        <v>2</v>
      </c>
      <c r="C425">
        <v>201</v>
      </c>
      <c r="D425">
        <v>0</v>
      </c>
      <c r="E425">
        <v>0</v>
      </c>
      <c r="F425">
        <v>56876.6</v>
      </c>
      <c r="G425">
        <v>59772.38</v>
      </c>
      <c r="H425">
        <v>0</v>
      </c>
      <c r="I425">
        <v>2895.78</v>
      </c>
      <c r="J425" t="s">
        <v>2088</v>
      </c>
      <c r="K425" t="s">
        <v>98</v>
      </c>
      <c r="L425">
        <v>8</v>
      </c>
      <c r="M425" t="s">
        <v>78</v>
      </c>
      <c r="N425" t="s">
        <v>1270</v>
      </c>
      <c r="O425" t="s">
        <v>1271</v>
      </c>
      <c r="P425">
        <v>500</v>
      </c>
      <c r="Q425">
        <v>0</v>
      </c>
      <c r="R425">
        <v>0</v>
      </c>
      <c r="S425">
        <v>500</v>
      </c>
      <c r="T425">
        <v>0</v>
      </c>
      <c r="U425" t="s">
        <v>79</v>
      </c>
      <c r="V425" s="7">
        <v>44927</v>
      </c>
      <c r="W425" s="7">
        <v>44985</v>
      </c>
      <c r="X425" s="7">
        <v>45012</v>
      </c>
      <c r="Y425">
        <v>0</v>
      </c>
      <c r="AA425">
        <v>2895.78</v>
      </c>
      <c r="AB425" t="s">
        <v>1589</v>
      </c>
      <c r="AC425" t="s">
        <v>83</v>
      </c>
    </row>
    <row r="426" spans="1:29" x14ac:dyDescent="0.25">
      <c r="A426" t="s">
        <v>2089</v>
      </c>
      <c r="B426">
        <v>2</v>
      </c>
      <c r="C426">
        <v>201</v>
      </c>
      <c r="D426">
        <v>0</v>
      </c>
      <c r="E426">
        <v>0</v>
      </c>
      <c r="F426">
        <v>0</v>
      </c>
      <c r="G426">
        <v>4732.6499999999996</v>
      </c>
      <c r="H426">
        <v>0</v>
      </c>
      <c r="I426">
        <v>4732.6499999999996</v>
      </c>
      <c r="J426" t="s">
        <v>2090</v>
      </c>
      <c r="K426" t="s">
        <v>78</v>
      </c>
      <c r="L426">
        <v>6</v>
      </c>
      <c r="M426" t="s">
        <v>1269</v>
      </c>
      <c r="N426" t="s">
        <v>1270</v>
      </c>
      <c r="O426" t="s">
        <v>1271</v>
      </c>
      <c r="P426">
        <v>0</v>
      </c>
      <c r="Q426">
        <v>0</v>
      </c>
      <c r="R426">
        <v>0</v>
      </c>
      <c r="S426">
        <v>500</v>
      </c>
      <c r="T426">
        <v>0</v>
      </c>
      <c r="U426" t="s">
        <v>79</v>
      </c>
      <c r="V426" s="7">
        <v>44927</v>
      </c>
      <c r="W426" s="7">
        <v>44985</v>
      </c>
      <c r="X426" s="7">
        <v>45012</v>
      </c>
      <c r="Y426">
        <v>0</v>
      </c>
      <c r="AA426">
        <v>4732.6499999999996</v>
      </c>
      <c r="AB426" t="s">
        <v>1589</v>
      </c>
      <c r="AC426" t="s">
        <v>83</v>
      </c>
    </row>
    <row r="427" spans="1:29" x14ac:dyDescent="0.25">
      <c r="A427" t="s">
        <v>2091</v>
      </c>
      <c r="B427">
        <v>2</v>
      </c>
      <c r="C427">
        <v>201</v>
      </c>
      <c r="D427">
        <v>0</v>
      </c>
      <c r="E427">
        <v>0</v>
      </c>
      <c r="F427">
        <v>0</v>
      </c>
      <c r="G427">
        <v>4732.6499999999996</v>
      </c>
      <c r="H427">
        <v>0</v>
      </c>
      <c r="I427">
        <v>4732.6499999999996</v>
      </c>
      <c r="J427" t="s">
        <v>2092</v>
      </c>
      <c r="K427" t="s">
        <v>98</v>
      </c>
      <c r="L427">
        <v>7</v>
      </c>
      <c r="M427" t="s">
        <v>78</v>
      </c>
      <c r="N427" t="s">
        <v>1270</v>
      </c>
      <c r="O427" t="s">
        <v>1271</v>
      </c>
      <c r="P427">
        <v>500</v>
      </c>
      <c r="Q427">
        <v>0</v>
      </c>
      <c r="R427">
        <v>0</v>
      </c>
      <c r="S427">
        <v>500</v>
      </c>
      <c r="T427">
        <v>0</v>
      </c>
      <c r="U427" t="s">
        <v>79</v>
      </c>
      <c r="V427" s="7">
        <v>44927</v>
      </c>
      <c r="W427" s="7">
        <v>44985</v>
      </c>
      <c r="X427" s="7">
        <v>45012</v>
      </c>
      <c r="Y427">
        <v>0</v>
      </c>
      <c r="AA427">
        <v>4732.6499999999996</v>
      </c>
      <c r="AB427" t="s">
        <v>1589</v>
      </c>
      <c r="AC427" t="s">
        <v>83</v>
      </c>
    </row>
    <row r="428" spans="1:29" x14ac:dyDescent="0.25">
      <c r="A428" t="s">
        <v>2093</v>
      </c>
      <c r="B428">
        <v>2</v>
      </c>
      <c r="C428">
        <v>201</v>
      </c>
      <c r="D428">
        <v>0</v>
      </c>
      <c r="E428">
        <v>53096.31</v>
      </c>
      <c r="F428">
        <v>5619681.1299999999</v>
      </c>
      <c r="G428">
        <v>5718470.3499999996</v>
      </c>
      <c r="H428">
        <v>0</v>
      </c>
      <c r="I428">
        <v>151885.53</v>
      </c>
      <c r="J428" t="s">
        <v>2094</v>
      </c>
      <c r="K428" t="s">
        <v>78</v>
      </c>
      <c r="L428">
        <v>3</v>
      </c>
      <c r="M428" t="s">
        <v>1269</v>
      </c>
      <c r="N428" t="s">
        <v>1270</v>
      </c>
      <c r="O428" t="s">
        <v>1271</v>
      </c>
      <c r="P428">
        <v>0</v>
      </c>
      <c r="Q428">
        <v>0</v>
      </c>
      <c r="R428">
        <v>0</v>
      </c>
      <c r="S428">
        <v>500</v>
      </c>
      <c r="T428">
        <v>0</v>
      </c>
      <c r="U428" t="s">
        <v>79</v>
      </c>
      <c r="V428" s="7">
        <v>44927</v>
      </c>
      <c r="W428" s="7">
        <v>44985</v>
      </c>
      <c r="X428" s="7">
        <v>45012</v>
      </c>
      <c r="Y428">
        <v>53096.31</v>
      </c>
      <c r="Z428" t="s">
        <v>1589</v>
      </c>
      <c r="AA428">
        <v>151885.53</v>
      </c>
      <c r="AB428" t="s">
        <v>1589</v>
      </c>
      <c r="AC428" t="s">
        <v>83</v>
      </c>
    </row>
    <row r="429" spans="1:29" x14ac:dyDescent="0.25">
      <c r="A429" t="s">
        <v>2095</v>
      </c>
      <c r="B429">
        <v>2</v>
      </c>
      <c r="C429">
        <v>201</v>
      </c>
      <c r="D429">
        <v>0</v>
      </c>
      <c r="E429">
        <v>53096.31</v>
      </c>
      <c r="F429">
        <v>5619681.1299999999</v>
      </c>
      <c r="G429">
        <v>5718470.3499999996</v>
      </c>
      <c r="H429">
        <v>0</v>
      </c>
      <c r="I429">
        <v>151885.53</v>
      </c>
      <c r="J429" t="s">
        <v>2096</v>
      </c>
      <c r="K429" t="s">
        <v>78</v>
      </c>
      <c r="L429">
        <v>4</v>
      </c>
      <c r="M429" t="s">
        <v>1269</v>
      </c>
      <c r="N429" t="s">
        <v>1270</v>
      </c>
      <c r="O429" t="s">
        <v>1271</v>
      </c>
      <c r="P429">
        <v>0</v>
      </c>
      <c r="Q429">
        <v>0</v>
      </c>
      <c r="R429">
        <v>0</v>
      </c>
      <c r="S429">
        <v>500</v>
      </c>
      <c r="T429">
        <v>0</v>
      </c>
      <c r="U429" t="s">
        <v>79</v>
      </c>
      <c r="V429" s="7">
        <v>44927</v>
      </c>
      <c r="W429" s="7">
        <v>44985</v>
      </c>
      <c r="X429" s="7">
        <v>45012</v>
      </c>
      <c r="Y429">
        <v>53096.31</v>
      </c>
      <c r="Z429" t="s">
        <v>1589</v>
      </c>
      <c r="AA429">
        <v>151885.53</v>
      </c>
      <c r="AB429" t="s">
        <v>1589</v>
      </c>
      <c r="AC429" t="s">
        <v>83</v>
      </c>
    </row>
    <row r="430" spans="1:29" x14ac:dyDescent="0.25">
      <c r="A430" t="s">
        <v>2097</v>
      </c>
      <c r="B430">
        <v>2</v>
      </c>
      <c r="C430">
        <v>201</v>
      </c>
      <c r="D430">
        <v>0</v>
      </c>
      <c r="E430">
        <v>53096.31</v>
      </c>
      <c r="F430">
        <v>5619681.1299999999</v>
      </c>
      <c r="G430">
        <v>5718470.3499999996</v>
      </c>
      <c r="H430">
        <v>0</v>
      </c>
      <c r="I430">
        <v>151885.53</v>
      </c>
      <c r="J430" t="s">
        <v>2098</v>
      </c>
      <c r="K430" t="s">
        <v>78</v>
      </c>
      <c r="L430">
        <v>5</v>
      </c>
      <c r="M430" t="s">
        <v>1269</v>
      </c>
      <c r="N430" t="s">
        <v>1270</v>
      </c>
      <c r="O430" t="s">
        <v>1271</v>
      </c>
      <c r="P430">
        <v>0</v>
      </c>
      <c r="Q430">
        <v>0</v>
      </c>
      <c r="R430">
        <v>0</v>
      </c>
      <c r="S430">
        <v>500</v>
      </c>
      <c r="T430">
        <v>0</v>
      </c>
      <c r="U430" t="s">
        <v>79</v>
      </c>
      <c r="V430" s="7">
        <v>44927</v>
      </c>
      <c r="W430" s="7">
        <v>44985</v>
      </c>
      <c r="X430" s="7">
        <v>45012</v>
      </c>
      <c r="Y430">
        <v>53096.31</v>
      </c>
      <c r="Z430" t="s">
        <v>1589</v>
      </c>
      <c r="AA430">
        <v>151885.53</v>
      </c>
      <c r="AB430" t="s">
        <v>1589</v>
      </c>
      <c r="AC430" t="s">
        <v>83</v>
      </c>
    </row>
    <row r="431" spans="1:29" x14ac:dyDescent="0.25">
      <c r="A431" t="s">
        <v>2099</v>
      </c>
      <c r="B431">
        <v>2</v>
      </c>
      <c r="C431">
        <v>201</v>
      </c>
      <c r="D431">
        <v>0</v>
      </c>
      <c r="E431">
        <v>53096.31</v>
      </c>
      <c r="F431">
        <v>5619681.1299999999</v>
      </c>
      <c r="G431">
        <v>5716468.3499999996</v>
      </c>
      <c r="H431">
        <v>0</v>
      </c>
      <c r="I431">
        <v>149883.53</v>
      </c>
      <c r="J431" t="s">
        <v>2100</v>
      </c>
      <c r="K431" t="s">
        <v>78</v>
      </c>
      <c r="L431">
        <v>6</v>
      </c>
      <c r="M431" t="s">
        <v>1269</v>
      </c>
      <c r="N431" t="s">
        <v>1270</v>
      </c>
      <c r="O431" t="s">
        <v>1271</v>
      </c>
      <c r="P431">
        <v>0</v>
      </c>
      <c r="Q431">
        <v>0</v>
      </c>
      <c r="R431">
        <v>0</v>
      </c>
      <c r="S431">
        <v>500</v>
      </c>
      <c r="T431">
        <v>0</v>
      </c>
      <c r="U431" t="s">
        <v>79</v>
      </c>
      <c r="V431" s="7">
        <v>44927</v>
      </c>
      <c r="W431" s="7">
        <v>44985</v>
      </c>
      <c r="X431" s="7">
        <v>45012</v>
      </c>
      <c r="Y431">
        <v>53096.31</v>
      </c>
      <c r="Z431" t="s">
        <v>1589</v>
      </c>
      <c r="AA431">
        <v>149883.53</v>
      </c>
      <c r="AB431" t="s">
        <v>1589</v>
      </c>
      <c r="AC431" t="s">
        <v>83</v>
      </c>
    </row>
    <row r="432" spans="1:29" x14ac:dyDescent="0.25">
      <c r="A432" t="s">
        <v>2101</v>
      </c>
      <c r="B432">
        <v>2</v>
      </c>
      <c r="C432">
        <v>201</v>
      </c>
      <c r="D432">
        <v>0</v>
      </c>
      <c r="E432">
        <v>53096.31</v>
      </c>
      <c r="F432">
        <v>5619681.1299999999</v>
      </c>
      <c r="G432">
        <v>5716468.3499999996</v>
      </c>
      <c r="H432">
        <v>0</v>
      </c>
      <c r="I432">
        <v>149883.53</v>
      </c>
      <c r="J432" t="s">
        <v>2102</v>
      </c>
      <c r="K432" t="s">
        <v>78</v>
      </c>
      <c r="L432">
        <v>7</v>
      </c>
      <c r="M432" t="s">
        <v>1269</v>
      </c>
      <c r="N432" t="s">
        <v>1270</v>
      </c>
      <c r="O432" t="s">
        <v>1271</v>
      </c>
      <c r="P432">
        <v>0</v>
      </c>
      <c r="Q432">
        <v>0</v>
      </c>
      <c r="R432">
        <v>0</v>
      </c>
      <c r="S432">
        <v>500</v>
      </c>
      <c r="T432">
        <v>0</v>
      </c>
      <c r="U432" t="s">
        <v>79</v>
      </c>
      <c r="V432" s="7">
        <v>44927</v>
      </c>
      <c r="W432" s="7">
        <v>44985</v>
      </c>
      <c r="X432" s="7">
        <v>45012</v>
      </c>
      <c r="Y432">
        <v>53096.31</v>
      </c>
      <c r="Z432" t="s">
        <v>1589</v>
      </c>
      <c r="AA432">
        <v>149883.53</v>
      </c>
      <c r="AB432" t="s">
        <v>1589</v>
      </c>
      <c r="AC432" t="s">
        <v>83</v>
      </c>
    </row>
    <row r="433" spans="1:29" x14ac:dyDescent="0.25">
      <c r="A433" t="s">
        <v>2103</v>
      </c>
      <c r="B433">
        <v>2</v>
      </c>
      <c r="C433">
        <v>201</v>
      </c>
      <c r="D433">
        <v>0</v>
      </c>
      <c r="E433">
        <v>51726.31</v>
      </c>
      <c r="F433">
        <v>4017849.63</v>
      </c>
      <c r="G433">
        <v>4088041.15</v>
      </c>
      <c r="H433">
        <v>0</v>
      </c>
      <c r="I433">
        <v>121917.83</v>
      </c>
      <c r="J433" t="s">
        <v>2104</v>
      </c>
      <c r="K433" t="s">
        <v>98</v>
      </c>
      <c r="L433">
        <v>8</v>
      </c>
      <c r="M433" t="s">
        <v>78</v>
      </c>
      <c r="N433" t="s">
        <v>1270</v>
      </c>
      <c r="O433" t="s">
        <v>1271</v>
      </c>
      <c r="P433">
        <v>500</v>
      </c>
      <c r="Q433">
        <v>0</v>
      </c>
      <c r="R433">
        <v>0</v>
      </c>
      <c r="S433">
        <v>500</v>
      </c>
      <c r="T433">
        <v>0</v>
      </c>
      <c r="U433" t="s">
        <v>79</v>
      </c>
      <c r="V433" s="7">
        <v>44927</v>
      </c>
      <c r="W433" s="7">
        <v>44985</v>
      </c>
      <c r="X433" s="7">
        <v>45012</v>
      </c>
      <c r="Y433">
        <v>51726.31</v>
      </c>
      <c r="Z433" t="s">
        <v>1589</v>
      </c>
      <c r="AA433">
        <v>121917.83</v>
      </c>
      <c r="AB433" t="s">
        <v>1589</v>
      </c>
      <c r="AC433" t="s">
        <v>83</v>
      </c>
    </row>
    <row r="434" spans="1:29" x14ac:dyDescent="0.25">
      <c r="A434" t="s">
        <v>2103</v>
      </c>
      <c r="B434">
        <v>12</v>
      </c>
      <c r="C434">
        <v>1201</v>
      </c>
      <c r="D434">
        <v>0</v>
      </c>
      <c r="E434">
        <v>1010</v>
      </c>
      <c r="F434">
        <v>596517.42000000004</v>
      </c>
      <c r="G434">
        <v>604162.13</v>
      </c>
      <c r="H434">
        <v>0</v>
      </c>
      <c r="I434">
        <v>8654.7099999999991</v>
      </c>
      <c r="J434" t="s">
        <v>2104</v>
      </c>
      <c r="K434" t="s">
        <v>98</v>
      </c>
      <c r="L434">
        <v>8</v>
      </c>
      <c r="M434" t="s">
        <v>78</v>
      </c>
      <c r="N434" t="s">
        <v>1270</v>
      </c>
      <c r="O434" t="s">
        <v>1271</v>
      </c>
      <c r="P434">
        <v>500</v>
      </c>
      <c r="Q434">
        <v>0</v>
      </c>
      <c r="R434">
        <v>0</v>
      </c>
      <c r="S434">
        <v>500</v>
      </c>
      <c r="T434">
        <v>0</v>
      </c>
      <c r="U434" t="s">
        <v>79</v>
      </c>
      <c r="V434" s="7">
        <v>44927</v>
      </c>
      <c r="W434" s="7">
        <v>44985</v>
      </c>
      <c r="X434" s="7">
        <v>45012</v>
      </c>
      <c r="Y434">
        <v>1010</v>
      </c>
      <c r="Z434" t="s">
        <v>1589</v>
      </c>
      <c r="AA434">
        <v>8654.7099999999991</v>
      </c>
      <c r="AB434" t="s">
        <v>1589</v>
      </c>
      <c r="AC434" t="s">
        <v>283</v>
      </c>
    </row>
    <row r="435" spans="1:29" x14ac:dyDescent="0.25">
      <c r="A435" t="s">
        <v>2105</v>
      </c>
      <c r="B435">
        <v>2</v>
      </c>
      <c r="C435">
        <v>201</v>
      </c>
      <c r="D435">
        <v>0</v>
      </c>
      <c r="E435">
        <v>360</v>
      </c>
      <c r="F435">
        <v>1005314.08</v>
      </c>
      <c r="G435">
        <v>1024265.07</v>
      </c>
      <c r="H435">
        <v>0</v>
      </c>
      <c r="I435">
        <v>19310.990000000002</v>
      </c>
      <c r="J435" t="s">
        <v>2106</v>
      </c>
      <c r="K435" t="s">
        <v>78</v>
      </c>
      <c r="L435">
        <v>8</v>
      </c>
      <c r="M435" t="s">
        <v>1269</v>
      </c>
      <c r="N435" t="s">
        <v>1270</v>
      </c>
      <c r="O435" t="s">
        <v>1271</v>
      </c>
      <c r="P435">
        <v>0</v>
      </c>
      <c r="Q435">
        <v>0</v>
      </c>
      <c r="R435">
        <v>0</v>
      </c>
      <c r="S435">
        <v>500</v>
      </c>
      <c r="T435">
        <v>0</v>
      </c>
      <c r="U435" t="s">
        <v>79</v>
      </c>
      <c r="V435" s="7">
        <v>44927</v>
      </c>
      <c r="W435" s="7">
        <v>44985</v>
      </c>
      <c r="X435" s="7">
        <v>45012</v>
      </c>
      <c r="Y435">
        <v>360</v>
      </c>
      <c r="Z435" t="s">
        <v>1589</v>
      </c>
      <c r="AA435">
        <v>19310.990000000002</v>
      </c>
      <c r="AB435" t="s">
        <v>1589</v>
      </c>
      <c r="AC435" t="s">
        <v>83</v>
      </c>
    </row>
    <row r="436" spans="1:29" x14ac:dyDescent="0.25">
      <c r="A436" t="s">
        <v>2107</v>
      </c>
      <c r="B436">
        <v>2</v>
      </c>
      <c r="C436">
        <v>201</v>
      </c>
      <c r="D436">
        <v>0</v>
      </c>
      <c r="E436">
        <v>180</v>
      </c>
      <c r="F436">
        <v>0</v>
      </c>
      <c r="G436">
        <v>0</v>
      </c>
      <c r="H436">
        <v>0</v>
      </c>
      <c r="I436">
        <v>180</v>
      </c>
      <c r="J436" t="s">
        <v>2108</v>
      </c>
      <c r="K436" t="s">
        <v>98</v>
      </c>
      <c r="L436">
        <v>9</v>
      </c>
      <c r="M436" t="s">
        <v>78</v>
      </c>
      <c r="N436" t="s">
        <v>1270</v>
      </c>
      <c r="O436" t="s">
        <v>1271</v>
      </c>
      <c r="P436">
        <v>500</v>
      </c>
      <c r="Q436">
        <v>0</v>
      </c>
      <c r="R436">
        <v>0</v>
      </c>
      <c r="S436">
        <v>500</v>
      </c>
      <c r="T436">
        <v>0</v>
      </c>
      <c r="U436" t="s">
        <v>79</v>
      </c>
      <c r="V436" s="7">
        <v>44927</v>
      </c>
      <c r="W436" s="7">
        <v>44985</v>
      </c>
      <c r="X436" s="7">
        <v>45012</v>
      </c>
      <c r="Y436">
        <v>180</v>
      </c>
      <c r="Z436" t="s">
        <v>1589</v>
      </c>
      <c r="AA436">
        <v>180</v>
      </c>
      <c r="AB436" t="s">
        <v>1589</v>
      </c>
      <c r="AC436" t="s">
        <v>83</v>
      </c>
    </row>
    <row r="437" spans="1:29" x14ac:dyDescent="0.25">
      <c r="A437" t="s">
        <v>2109</v>
      </c>
      <c r="B437">
        <v>2</v>
      </c>
      <c r="C437">
        <v>201</v>
      </c>
      <c r="D437">
        <v>0</v>
      </c>
      <c r="E437">
        <v>180</v>
      </c>
      <c r="F437">
        <v>0</v>
      </c>
      <c r="G437">
        <v>0</v>
      </c>
      <c r="H437">
        <v>0</v>
      </c>
      <c r="I437">
        <v>180</v>
      </c>
      <c r="J437" t="s">
        <v>2110</v>
      </c>
      <c r="K437" t="s">
        <v>98</v>
      </c>
      <c r="L437">
        <v>9</v>
      </c>
      <c r="M437" t="s">
        <v>78</v>
      </c>
      <c r="N437" t="s">
        <v>1270</v>
      </c>
      <c r="O437" t="s">
        <v>1271</v>
      </c>
      <c r="P437">
        <v>500</v>
      </c>
      <c r="Q437">
        <v>0</v>
      </c>
      <c r="R437">
        <v>0</v>
      </c>
      <c r="S437">
        <v>500</v>
      </c>
      <c r="T437">
        <v>0</v>
      </c>
      <c r="U437" t="s">
        <v>79</v>
      </c>
      <c r="V437" s="7">
        <v>44927</v>
      </c>
      <c r="W437" s="7">
        <v>44985</v>
      </c>
      <c r="X437" s="7">
        <v>45012</v>
      </c>
      <c r="Y437">
        <v>180</v>
      </c>
      <c r="Z437" t="s">
        <v>1589</v>
      </c>
      <c r="AA437">
        <v>180</v>
      </c>
      <c r="AB437" t="s">
        <v>1589</v>
      </c>
      <c r="AC437" t="s">
        <v>83</v>
      </c>
    </row>
    <row r="438" spans="1:29" x14ac:dyDescent="0.25">
      <c r="A438" t="s">
        <v>2111</v>
      </c>
      <c r="B438">
        <v>2</v>
      </c>
      <c r="C438">
        <v>201</v>
      </c>
      <c r="D438">
        <v>0</v>
      </c>
      <c r="E438">
        <v>0</v>
      </c>
      <c r="F438">
        <v>997832.92</v>
      </c>
      <c r="G438">
        <v>1015773.91</v>
      </c>
      <c r="H438">
        <v>0</v>
      </c>
      <c r="I438">
        <v>17940.990000000002</v>
      </c>
      <c r="J438" t="s">
        <v>2112</v>
      </c>
      <c r="K438" t="s">
        <v>98</v>
      </c>
      <c r="L438">
        <v>9</v>
      </c>
      <c r="M438" t="s">
        <v>78</v>
      </c>
      <c r="N438" t="s">
        <v>1270</v>
      </c>
      <c r="O438" t="s">
        <v>1271</v>
      </c>
      <c r="P438">
        <v>500</v>
      </c>
      <c r="Q438">
        <v>0</v>
      </c>
      <c r="R438">
        <v>0</v>
      </c>
      <c r="S438">
        <v>500</v>
      </c>
      <c r="T438">
        <v>0</v>
      </c>
      <c r="U438" t="s">
        <v>79</v>
      </c>
      <c r="V438" s="7">
        <v>44927</v>
      </c>
      <c r="W438" s="7">
        <v>44985</v>
      </c>
      <c r="X438" s="7">
        <v>45012</v>
      </c>
      <c r="Y438">
        <v>0</v>
      </c>
      <c r="AA438">
        <v>17940.990000000002</v>
      </c>
      <c r="AB438" t="s">
        <v>1589</v>
      </c>
      <c r="AC438" t="s">
        <v>83</v>
      </c>
    </row>
    <row r="439" spans="1:29" x14ac:dyDescent="0.25">
      <c r="A439" t="s">
        <v>2111</v>
      </c>
      <c r="B439">
        <v>12</v>
      </c>
      <c r="C439">
        <v>1201</v>
      </c>
      <c r="D439">
        <v>0</v>
      </c>
      <c r="E439">
        <v>0</v>
      </c>
      <c r="F439">
        <v>7481.16</v>
      </c>
      <c r="G439">
        <v>8491.16</v>
      </c>
      <c r="H439">
        <v>0</v>
      </c>
      <c r="I439">
        <v>1010</v>
      </c>
      <c r="J439" t="s">
        <v>2112</v>
      </c>
      <c r="K439" t="s">
        <v>98</v>
      </c>
      <c r="L439">
        <v>9</v>
      </c>
      <c r="M439" t="s">
        <v>78</v>
      </c>
      <c r="N439" t="s">
        <v>1270</v>
      </c>
      <c r="O439" t="s">
        <v>1271</v>
      </c>
      <c r="P439">
        <v>500</v>
      </c>
      <c r="Q439">
        <v>0</v>
      </c>
      <c r="R439">
        <v>0</v>
      </c>
      <c r="S439">
        <v>500</v>
      </c>
      <c r="T439">
        <v>0</v>
      </c>
      <c r="U439" t="s">
        <v>79</v>
      </c>
      <c r="V439" s="7">
        <v>44927</v>
      </c>
      <c r="W439" s="7">
        <v>44985</v>
      </c>
      <c r="X439" s="7">
        <v>45012</v>
      </c>
      <c r="Y439">
        <v>0</v>
      </c>
      <c r="AA439">
        <v>1010</v>
      </c>
      <c r="AB439" t="s">
        <v>1589</v>
      </c>
      <c r="AC439" t="s">
        <v>283</v>
      </c>
    </row>
    <row r="440" spans="1:29" x14ac:dyDescent="0.25">
      <c r="A440" t="s">
        <v>2113</v>
      </c>
      <c r="B440">
        <v>2</v>
      </c>
      <c r="C440">
        <v>201</v>
      </c>
      <c r="D440">
        <v>0</v>
      </c>
      <c r="E440">
        <v>0</v>
      </c>
      <c r="F440">
        <v>0</v>
      </c>
      <c r="G440">
        <v>2002</v>
      </c>
      <c r="H440">
        <v>0</v>
      </c>
      <c r="I440">
        <v>2002</v>
      </c>
      <c r="J440" t="s">
        <v>2114</v>
      </c>
      <c r="K440" t="s">
        <v>78</v>
      </c>
      <c r="L440">
        <v>6</v>
      </c>
      <c r="M440" t="s">
        <v>1269</v>
      </c>
      <c r="N440" t="s">
        <v>1270</v>
      </c>
      <c r="O440" t="s">
        <v>1271</v>
      </c>
      <c r="P440">
        <v>0</v>
      </c>
      <c r="Q440">
        <v>0</v>
      </c>
      <c r="R440">
        <v>0</v>
      </c>
      <c r="S440">
        <v>500</v>
      </c>
      <c r="T440">
        <v>0</v>
      </c>
      <c r="U440" t="s">
        <v>79</v>
      </c>
      <c r="V440" s="7">
        <v>44927</v>
      </c>
      <c r="W440" s="7">
        <v>44985</v>
      </c>
      <c r="X440" s="7">
        <v>45012</v>
      </c>
      <c r="Y440">
        <v>0</v>
      </c>
      <c r="AA440">
        <v>2002</v>
      </c>
      <c r="AB440" t="s">
        <v>1589</v>
      </c>
      <c r="AC440" t="s">
        <v>83</v>
      </c>
    </row>
    <row r="441" spans="1:29" x14ac:dyDescent="0.25">
      <c r="A441" t="s">
        <v>2115</v>
      </c>
      <c r="B441">
        <v>2</v>
      </c>
      <c r="C441">
        <v>201</v>
      </c>
      <c r="D441">
        <v>0</v>
      </c>
      <c r="E441">
        <v>0</v>
      </c>
      <c r="F441">
        <v>0</v>
      </c>
      <c r="G441">
        <v>2002</v>
      </c>
      <c r="H441">
        <v>0</v>
      </c>
      <c r="I441">
        <v>2002</v>
      </c>
      <c r="J441" t="s">
        <v>2116</v>
      </c>
      <c r="K441" t="s">
        <v>78</v>
      </c>
      <c r="L441">
        <v>8</v>
      </c>
      <c r="M441" t="s">
        <v>1269</v>
      </c>
      <c r="N441" t="s">
        <v>1270</v>
      </c>
      <c r="O441" t="s">
        <v>1270</v>
      </c>
      <c r="P441">
        <v>0</v>
      </c>
      <c r="Q441">
        <v>0</v>
      </c>
      <c r="R441">
        <v>0</v>
      </c>
      <c r="S441">
        <v>500</v>
      </c>
      <c r="T441">
        <v>0</v>
      </c>
      <c r="U441" t="s">
        <v>79</v>
      </c>
      <c r="V441" s="7">
        <v>44927</v>
      </c>
      <c r="W441" s="7">
        <v>44985</v>
      </c>
      <c r="X441" s="7">
        <v>45012</v>
      </c>
      <c r="Y441">
        <v>0</v>
      </c>
      <c r="AA441">
        <v>2002</v>
      </c>
      <c r="AB441" t="s">
        <v>1589</v>
      </c>
      <c r="AC441" t="s">
        <v>83</v>
      </c>
    </row>
    <row r="442" spans="1:29" x14ac:dyDescent="0.25">
      <c r="A442" t="s">
        <v>2117</v>
      </c>
      <c r="B442">
        <v>2</v>
      </c>
      <c r="C442">
        <v>201</v>
      </c>
      <c r="D442">
        <v>0</v>
      </c>
      <c r="E442">
        <v>0</v>
      </c>
      <c r="F442">
        <v>0</v>
      </c>
      <c r="G442">
        <v>2002</v>
      </c>
      <c r="H442">
        <v>0</v>
      </c>
      <c r="I442">
        <v>2002</v>
      </c>
      <c r="J442" t="s">
        <v>2118</v>
      </c>
      <c r="K442" t="s">
        <v>98</v>
      </c>
      <c r="L442">
        <v>9</v>
      </c>
      <c r="M442" t="s">
        <v>78</v>
      </c>
      <c r="N442" t="s">
        <v>1270</v>
      </c>
      <c r="O442" t="s">
        <v>1270</v>
      </c>
      <c r="P442">
        <v>500</v>
      </c>
      <c r="Q442">
        <v>0</v>
      </c>
      <c r="R442">
        <v>0</v>
      </c>
      <c r="S442">
        <v>500</v>
      </c>
      <c r="T442">
        <v>0</v>
      </c>
      <c r="U442" t="s">
        <v>79</v>
      </c>
      <c r="V442" s="7">
        <v>44927</v>
      </c>
      <c r="W442" s="7">
        <v>44985</v>
      </c>
      <c r="X442" s="7">
        <v>45012</v>
      </c>
      <c r="Y442">
        <v>0</v>
      </c>
      <c r="AA442">
        <v>2002</v>
      </c>
      <c r="AB442" t="s">
        <v>1589</v>
      </c>
      <c r="AC442" t="s">
        <v>83</v>
      </c>
    </row>
    <row r="443" spans="1:29" x14ac:dyDescent="0.25">
      <c r="A443" t="s">
        <v>2119</v>
      </c>
      <c r="B443">
        <v>2</v>
      </c>
      <c r="C443">
        <v>201</v>
      </c>
      <c r="D443">
        <v>0</v>
      </c>
      <c r="E443">
        <v>30172.9</v>
      </c>
      <c r="F443">
        <v>59576.52</v>
      </c>
      <c r="G443">
        <v>47958.879999999997</v>
      </c>
      <c r="H443">
        <v>0</v>
      </c>
      <c r="I443">
        <v>18555.259999999998</v>
      </c>
      <c r="J443" t="s">
        <v>2120</v>
      </c>
      <c r="K443" t="s">
        <v>78</v>
      </c>
      <c r="L443">
        <v>3</v>
      </c>
      <c r="M443" t="s">
        <v>1269</v>
      </c>
      <c r="N443" t="s">
        <v>1270</v>
      </c>
      <c r="O443" t="s">
        <v>1271</v>
      </c>
      <c r="P443">
        <v>0</v>
      </c>
      <c r="Q443">
        <v>0</v>
      </c>
      <c r="R443">
        <v>0</v>
      </c>
      <c r="S443">
        <v>500</v>
      </c>
      <c r="T443">
        <v>0</v>
      </c>
      <c r="U443" t="s">
        <v>79</v>
      </c>
      <c r="V443" s="7">
        <v>44927</v>
      </c>
      <c r="W443" s="7">
        <v>44985</v>
      </c>
      <c r="X443" s="7">
        <v>45012</v>
      </c>
      <c r="Y443">
        <v>30172.9</v>
      </c>
      <c r="Z443" t="s">
        <v>1589</v>
      </c>
      <c r="AA443">
        <v>18555.259999999998</v>
      </c>
      <c r="AB443" t="s">
        <v>1589</v>
      </c>
      <c r="AC443" t="s">
        <v>83</v>
      </c>
    </row>
    <row r="444" spans="1:29" x14ac:dyDescent="0.25">
      <c r="A444" t="s">
        <v>2121</v>
      </c>
      <c r="B444">
        <v>2</v>
      </c>
      <c r="C444">
        <v>201</v>
      </c>
      <c r="D444">
        <v>0</v>
      </c>
      <c r="E444">
        <v>30172.9</v>
      </c>
      <c r="F444">
        <v>59576.52</v>
      </c>
      <c r="G444">
        <v>47958.879999999997</v>
      </c>
      <c r="H444">
        <v>0</v>
      </c>
      <c r="I444">
        <v>18555.259999999998</v>
      </c>
      <c r="J444" t="s">
        <v>2122</v>
      </c>
      <c r="K444" t="s">
        <v>78</v>
      </c>
      <c r="L444">
        <v>4</v>
      </c>
      <c r="M444" t="s">
        <v>1269</v>
      </c>
      <c r="N444" t="s">
        <v>1270</v>
      </c>
      <c r="O444" t="s">
        <v>1271</v>
      </c>
      <c r="P444">
        <v>0</v>
      </c>
      <c r="Q444">
        <v>0</v>
      </c>
      <c r="R444">
        <v>0</v>
      </c>
      <c r="S444">
        <v>500</v>
      </c>
      <c r="T444">
        <v>0</v>
      </c>
      <c r="U444" t="s">
        <v>79</v>
      </c>
      <c r="V444" s="7">
        <v>44927</v>
      </c>
      <c r="W444" s="7">
        <v>44985</v>
      </c>
      <c r="X444" s="7">
        <v>45012</v>
      </c>
      <c r="Y444">
        <v>30172.9</v>
      </c>
      <c r="Z444" t="s">
        <v>1589</v>
      </c>
      <c r="AA444">
        <v>18555.259999999998</v>
      </c>
      <c r="AB444" t="s">
        <v>1589</v>
      </c>
      <c r="AC444" t="s">
        <v>83</v>
      </c>
    </row>
    <row r="445" spans="1:29" x14ac:dyDescent="0.25">
      <c r="A445" t="s">
        <v>2123</v>
      </c>
      <c r="B445">
        <v>2</v>
      </c>
      <c r="C445">
        <v>201</v>
      </c>
      <c r="D445">
        <v>0</v>
      </c>
      <c r="E445">
        <v>30172.9</v>
      </c>
      <c r="F445">
        <v>59576.52</v>
      </c>
      <c r="G445">
        <v>47958.879999999997</v>
      </c>
      <c r="H445">
        <v>0</v>
      </c>
      <c r="I445">
        <v>18555.259999999998</v>
      </c>
      <c r="J445" t="s">
        <v>2124</v>
      </c>
      <c r="K445" t="s">
        <v>78</v>
      </c>
      <c r="L445">
        <v>5</v>
      </c>
      <c r="M445" t="s">
        <v>1269</v>
      </c>
      <c r="N445" t="s">
        <v>1270</v>
      </c>
      <c r="O445" t="s">
        <v>1270</v>
      </c>
      <c r="P445">
        <v>0</v>
      </c>
      <c r="Q445">
        <v>0</v>
      </c>
      <c r="R445">
        <v>0</v>
      </c>
      <c r="S445">
        <v>500</v>
      </c>
      <c r="T445">
        <v>0</v>
      </c>
      <c r="U445" t="s">
        <v>79</v>
      </c>
      <c r="V445" s="7">
        <v>44927</v>
      </c>
      <c r="W445" s="7">
        <v>44985</v>
      </c>
      <c r="X445" s="7">
        <v>45012</v>
      </c>
      <c r="Y445">
        <v>30172.9</v>
      </c>
      <c r="Z445" t="s">
        <v>1589</v>
      </c>
      <c r="AA445">
        <v>18555.259999999998</v>
      </c>
      <c r="AB445" t="s">
        <v>1589</v>
      </c>
      <c r="AC445" t="s">
        <v>83</v>
      </c>
    </row>
    <row r="446" spans="1:29" x14ac:dyDescent="0.25">
      <c r="A446" t="s">
        <v>2125</v>
      </c>
      <c r="B446">
        <v>2</v>
      </c>
      <c r="C446">
        <v>201</v>
      </c>
      <c r="D446">
        <v>0</v>
      </c>
      <c r="E446">
        <v>30172.9</v>
      </c>
      <c r="F446">
        <v>59576.52</v>
      </c>
      <c r="G446">
        <v>47958.879999999997</v>
      </c>
      <c r="H446">
        <v>0</v>
      </c>
      <c r="I446">
        <v>18555.259999999998</v>
      </c>
      <c r="J446" t="s">
        <v>2126</v>
      </c>
      <c r="K446" t="s">
        <v>78</v>
      </c>
      <c r="L446">
        <v>6</v>
      </c>
      <c r="M446" t="s">
        <v>1269</v>
      </c>
      <c r="N446" t="s">
        <v>1270</v>
      </c>
      <c r="O446" t="s">
        <v>1271</v>
      </c>
      <c r="P446">
        <v>0</v>
      </c>
      <c r="Q446">
        <v>0</v>
      </c>
      <c r="R446">
        <v>0</v>
      </c>
      <c r="S446">
        <v>500</v>
      </c>
      <c r="T446">
        <v>0</v>
      </c>
      <c r="U446" t="s">
        <v>79</v>
      </c>
      <c r="V446" s="7">
        <v>44927</v>
      </c>
      <c r="W446" s="7">
        <v>44985</v>
      </c>
      <c r="X446" s="7">
        <v>45012</v>
      </c>
      <c r="Y446">
        <v>30172.9</v>
      </c>
      <c r="Z446" t="s">
        <v>1589</v>
      </c>
      <c r="AA446">
        <v>18555.259999999998</v>
      </c>
      <c r="AB446" t="s">
        <v>1589</v>
      </c>
      <c r="AC446" t="s">
        <v>83</v>
      </c>
    </row>
    <row r="447" spans="1:29" x14ac:dyDescent="0.25">
      <c r="A447" t="s">
        <v>2127</v>
      </c>
      <c r="B447">
        <v>2</v>
      </c>
      <c r="C447">
        <v>201</v>
      </c>
      <c r="D447">
        <v>0</v>
      </c>
      <c r="E447">
        <v>30172.9</v>
      </c>
      <c r="F447">
        <v>59576.52</v>
      </c>
      <c r="G447">
        <v>47958.879999999997</v>
      </c>
      <c r="H447">
        <v>0</v>
      </c>
      <c r="I447">
        <v>18555.259999999998</v>
      </c>
      <c r="J447" t="s">
        <v>2128</v>
      </c>
      <c r="K447" t="s">
        <v>98</v>
      </c>
      <c r="L447">
        <v>7</v>
      </c>
      <c r="M447" t="s">
        <v>78</v>
      </c>
      <c r="N447" t="s">
        <v>1270</v>
      </c>
      <c r="O447" t="s">
        <v>1271</v>
      </c>
      <c r="P447">
        <v>500</v>
      </c>
      <c r="Q447">
        <v>0</v>
      </c>
      <c r="R447">
        <v>0</v>
      </c>
      <c r="S447">
        <v>500</v>
      </c>
      <c r="T447">
        <v>0</v>
      </c>
      <c r="U447" t="s">
        <v>79</v>
      </c>
      <c r="V447" s="7">
        <v>44927</v>
      </c>
      <c r="W447" s="7">
        <v>44985</v>
      </c>
      <c r="X447" s="7">
        <v>45012</v>
      </c>
      <c r="Y447">
        <v>30172.9</v>
      </c>
      <c r="Z447" t="s">
        <v>1589</v>
      </c>
      <c r="AA447">
        <v>18555.259999999998</v>
      </c>
      <c r="AB447" t="s">
        <v>1589</v>
      </c>
      <c r="AC447" t="s">
        <v>83</v>
      </c>
    </row>
    <row r="448" spans="1:29" x14ac:dyDescent="0.25">
      <c r="A448" t="s">
        <v>2129</v>
      </c>
      <c r="B448">
        <v>2</v>
      </c>
      <c r="C448">
        <v>201</v>
      </c>
      <c r="D448">
        <v>0</v>
      </c>
      <c r="E448">
        <v>28217.88</v>
      </c>
      <c r="F448">
        <v>1164159.3400000001</v>
      </c>
      <c r="G448">
        <v>2945095.94</v>
      </c>
      <c r="H448">
        <v>0</v>
      </c>
      <c r="I448">
        <v>1809154.48</v>
      </c>
      <c r="J448" t="s">
        <v>2130</v>
      </c>
      <c r="K448" t="s">
        <v>78</v>
      </c>
      <c r="L448">
        <v>3</v>
      </c>
      <c r="M448" t="s">
        <v>1269</v>
      </c>
      <c r="N448" t="s">
        <v>1270</v>
      </c>
      <c r="O448" t="s">
        <v>1271</v>
      </c>
      <c r="P448">
        <v>0</v>
      </c>
      <c r="Q448">
        <v>0</v>
      </c>
      <c r="R448">
        <v>0</v>
      </c>
      <c r="S448">
        <v>500</v>
      </c>
      <c r="T448">
        <v>0</v>
      </c>
      <c r="U448" t="s">
        <v>79</v>
      </c>
      <c r="V448" s="7">
        <v>44927</v>
      </c>
      <c r="W448" s="7">
        <v>44985</v>
      </c>
      <c r="X448" s="7">
        <v>45012</v>
      </c>
      <c r="Y448">
        <v>28217.88</v>
      </c>
      <c r="Z448" t="s">
        <v>1589</v>
      </c>
      <c r="AA448">
        <v>1809154.48</v>
      </c>
      <c r="AB448" t="s">
        <v>1589</v>
      </c>
      <c r="AC448" t="s">
        <v>83</v>
      </c>
    </row>
    <row r="449" spans="1:29" x14ac:dyDescent="0.25">
      <c r="A449" t="s">
        <v>2131</v>
      </c>
      <c r="B449">
        <v>2</v>
      </c>
      <c r="C449">
        <v>201</v>
      </c>
      <c r="D449">
        <v>0</v>
      </c>
      <c r="E449">
        <v>28217.88</v>
      </c>
      <c r="F449">
        <v>816752.06</v>
      </c>
      <c r="G449">
        <v>919439.56</v>
      </c>
      <c r="H449">
        <v>0</v>
      </c>
      <c r="I449">
        <v>130905.38</v>
      </c>
      <c r="J449" t="s">
        <v>2132</v>
      </c>
      <c r="K449" t="s">
        <v>78</v>
      </c>
      <c r="L449">
        <v>4</v>
      </c>
      <c r="M449" t="s">
        <v>1269</v>
      </c>
      <c r="N449" t="s">
        <v>1270</v>
      </c>
      <c r="O449" t="s">
        <v>1271</v>
      </c>
      <c r="P449">
        <v>0</v>
      </c>
      <c r="Q449">
        <v>0</v>
      </c>
      <c r="R449">
        <v>0</v>
      </c>
      <c r="S449">
        <v>500</v>
      </c>
      <c r="T449">
        <v>0</v>
      </c>
      <c r="U449" t="s">
        <v>79</v>
      </c>
      <c r="V449" s="7">
        <v>44927</v>
      </c>
      <c r="W449" s="7">
        <v>44985</v>
      </c>
      <c r="X449" s="7">
        <v>45012</v>
      </c>
      <c r="Y449">
        <v>28217.88</v>
      </c>
      <c r="Z449" t="s">
        <v>1589</v>
      </c>
      <c r="AA449">
        <v>130905.38</v>
      </c>
      <c r="AB449" t="s">
        <v>1589</v>
      </c>
      <c r="AC449" t="s">
        <v>83</v>
      </c>
    </row>
    <row r="450" spans="1:29" x14ac:dyDescent="0.25">
      <c r="A450" t="s">
        <v>2133</v>
      </c>
      <c r="B450">
        <v>2</v>
      </c>
      <c r="C450">
        <v>201</v>
      </c>
      <c r="D450">
        <v>0</v>
      </c>
      <c r="E450">
        <v>28217.88</v>
      </c>
      <c r="F450">
        <v>602555.34</v>
      </c>
      <c r="G450">
        <v>604682.96</v>
      </c>
      <c r="H450">
        <v>0</v>
      </c>
      <c r="I450">
        <v>30345.5</v>
      </c>
      <c r="J450" t="s">
        <v>2134</v>
      </c>
      <c r="K450" t="s">
        <v>78</v>
      </c>
      <c r="L450">
        <v>5</v>
      </c>
      <c r="M450" t="s">
        <v>1269</v>
      </c>
      <c r="N450" t="s">
        <v>1270</v>
      </c>
      <c r="O450" t="s">
        <v>1271</v>
      </c>
      <c r="P450">
        <v>0</v>
      </c>
      <c r="Q450">
        <v>0</v>
      </c>
      <c r="R450">
        <v>0</v>
      </c>
      <c r="S450">
        <v>500</v>
      </c>
      <c r="T450">
        <v>0</v>
      </c>
      <c r="U450" t="s">
        <v>79</v>
      </c>
      <c r="V450" s="7">
        <v>44927</v>
      </c>
      <c r="W450" s="7">
        <v>44985</v>
      </c>
      <c r="X450" s="7">
        <v>45012</v>
      </c>
      <c r="Y450">
        <v>28217.88</v>
      </c>
      <c r="Z450" t="s">
        <v>1589</v>
      </c>
      <c r="AA450">
        <v>30345.5</v>
      </c>
      <c r="AB450" t="s">
        <v>1589</v>
      </c>
      <c r="AC450" t="s">
        <v>83</v>
      </c>
    </row>
    <row r="451" spans="1:29" x14ac:dyDescent="0.25">
      <c r="A451" t="s">
        <v>2135</v>
      </c>
      <c r="B451">
        <v>2</v>
      </c>
      <c r="C451">
        <v>201</v>
      </c>
      <c r="D451">
        <v>0</v>
      </c>
      <c r="E451">
        <v>28217.88</v>
      </c>
      <c r="F451">
        <v>602555.34</v>
      </c>
      <c r="G451">
        <v>604682.96</v>
      </c>
      <c r="H451">
        <v>0</v>
      </c>
      <c r="I451">
        <v>30345.5</v>
      </c>
      <c r="J451" t="s">
        <v>2136</v>
      </c>
      <c r="K451" t="s">
        <v>78</v>
      </c>
      <c r="L451">
        <v>6</v>
      </c>
      <c r="M451" t="s">
        <v>1269</v>
      </c>
      <c r="N451" t="s">
        <v>1270</v>
      </c>
      <c r="O451" t="s">
        <v>1271</v>
      </c>
      <c r="P451">
        <v>0</v>
      </c>
      <c r="Q451">
        <v>0</v>
      </c>
      <c r="R451">
        <v>0</v>
      </c>
      <c r="S451">
        <v>500</v>
      </c>
      <c r="T451">
        <v>0</v>
      </c>
      <c r="U451" t="s">
        <v>79</v>
      </c>
      <c r="V451" s="7">
        <v>44927</v>
      </c>
      <c r="W451" s="7">
        <v>44985</v>
      </c>
      <c r="X451" s="7">
        <v>45012</v>
      </c>
      <c r="Y451">
        <v>28217.88</v>
      </c>
      <c r="Z451" t="s">
        <v>1589</v>
      </c>
      <c r="AA451">
        <v>30345.5</v>
      </c>
      <c r="AB451" t="s">
        <v>1589</v>
      </c>
      <c r="AC451" t="s">
        <v>83</v>
      </c>
    </row>
    <row r="452" spans="1:29" x14ac:dyDescent="0.25">
      <c r="A452" t="s">
        <v>2137</v>
      </c>
      <c r="B452">
        <v>2</v>
      </c>
      <c r="C452">
        <v>201</v>
      </c>
      <c r="D452">
        <v>0</v>
      </c>
      <c r="E452">
        <v>1893.23</v>
      </c>
      <c r="F452">
        <v>2105.71</v>
      </c>
      <c r="G452">
        <v>1226.1400000000001</v>
      </c>
      <c r="H452">
        <v>0</v>
      </c>
      <c r="I452">
        <v>1013.66</v>
      </c>
      <c r="J452" t="s">
        <v>2138</v>
      </c>
      <c r="K452" t="s">
        <v>98</v>
      </c>
      <c r="L452">
        <v>8</v>
      </c>
      <c r="M452" t="s">
        <v>78</v>
      </c>
      <c r="N452" t="s">
        <v>1270</v>
      </c>
      <c r="O452" t="s">
        <v>1271</v>
      </c>
      <c r="P452">
        <v>8001</v>
      </c>
      <c r="Q452">
        <v>0</v>
      </c>
      <c r="R452">
        <v>0</v>
      </c>
      <c r="S452">
        <v>500</v>
      </c>
      <c r="T452">
        <v>0</v>
      </c>
      <c r="U452" t="s">
        <v>79</v>
      </c>
      <c r="V452" s="7">
        <v>44927</v>
      </c>
      <c r="W452" s="7">
        <v>44985</v>
      </c>
      <c r="X452" s="7">
        <v>45012</v>
      </c>
      <c r="Y452">
        <v>1893.23</v>
      </c>
      <c r="Z452" t="s">
        <v>1589</v>
      </c>
      <c r="AA452">
        <v>1013.66</v>
      </c>
      <c r="AB452" t="s">
        <v>1589</v>
      </c>
      <c r="AC452" t="s">
        <v>83</v>
      </c>
    </row>
    <row r="453" spans="1:29" x14ac:dyDescent="0.25">
      <c r="A453" t="s">
        <v>2139</v>
      </c>
      <c r="B453">
        <v>2</v>
      </c>
      <c r="C453">
        <v>201</v>
      </c>
      <c r="D453">
        <v>0</v>
      </c>
      <c r="E453">
        <v>360.31</v>
      </c>
      <c r="F453">
        <v>360.31</v>
      </c>
      <c r="G453">
        <v>0</v>
      </c>
      <c r="H453">
        <v>0</v>
      </c>
      <c r="I453">
        <v>0</v>
      </c>
      <c r="J453" t="s">
        <v>2140</v>
      </c>
      <c r="K453" t="s">
        <v>98</v>
      </c>
      <c r="L453">
        <v>8</v>
      </c>
      <c r="M453" t="s">
        <v>78</v>
      </c>
      <c r="N453" t="s">
        <v>1270</v>
      </c>
      <c r="O453" t="s">
        <v>1271</v>
      </c>
      <c r="P453">
        <v>8001</v>
      </c>
      <c r="Q453">
        <v>0</v>
      </c>
      <c r="R453">
        <v>0</v>
      </c>
      <c r="S453">
        <v>500</v>
      </c>
      <c r="T453">
        <v>0</v>
      </c>
      <c r="U453" t="s">
        <v>79</v>
      </c>
      <c r="V453" s="7">
        <v>44927</v>
      </c>
      <c r="W453" s="7">
        <v>44985</v>
      </c>
      <c r="X453" s="7">
        <v>45012</v>
      </c>
      <c r="Y453">
        <v>360.31</v>
      </c>
      <c r="Z453" t="s">
        <v>1589</v>
      </c>
      <c r="AA453">
        <v>0</v>
      </c>
      <c r="AC453" t="s">
        <v>83</v>
      </c>
    </row>
    <row r="454" spans="1:29" x14ac:dyDescent="0.25">
      <c r="A454" t="s">
        <v>2141</v>
      </c>
      <c r="B454">
        <v>2</v>
      </c>
      <c r="C454">
        <v>201</v>
      </c>
      <c r="D454">
        <v>0</v>
      </c>
      <c r="E454">
        <v>25964.34</v>
      </c>
      <c r="F454">
        <v>79940.88</v>
      </c>
      <c r="G454">
        <v>83308.38</v>
      </c>
      <c r="H454">
        <v>0</v>
      </c>
      <c r="I454">
        <v>29331.84</v>
      </c>
      <c r="J454" t="s">
        <v>2142</v>
      </c>
      <c r="K454" t="s">
        <v>98</v>
      </c>
      <c r="L454">
        <v>8</v>
      </c>
      <c r="M454" t="s">
        <v>78</v>
      </c>
      <c r="N454" t="s">
        <v>1270</v>
      </c>
      <c r="O454" t="s">
        <v>1271</v>
      </c>
      <c r="P454">
        <v>8001</v>
      </c>
      <c r="Q454">
        <v>0</v>
      </c>
      <c r="R454">
        <v>0</v>
      </c>
      <c r="S454">
        <v>500</v>
      </c>
      <c r="T454">
        <v>0</v>
      </c>
      <c r="U454" t="s">
        <v>79</v>
      </c>
      <c r="V454" s="7">
        <v>44927</v>
      </c>
      <c r="W454" s="7">
        <v>44985</v>
      </c>
      <c r="X454" s="7">
        <v>45012</v>
      </c>
      <c r="Y454">
        <v>25964.34</v>
      </c>
      <c r="Z454" t="s">
        <v>1589</v>
      </c>
      <c r="AA454">
        <v>29331.84</v>
      </c>
      <c r="AB454" t="s">
        <v>1589</v>
      </c>
      <c r="AC454" t="s">
        <v>83</v>
      </c>
    </row>
    <row r="455" spans="1:29" x14ac:dyDescent="0.25">
      <c r="A455" t="s">
        <v>2143</v>
      </c>
      <c r="B455">
        <v>2</v>
      </c>
      <c r="C455">
        <v>201</v>
      </c>
      <c r="D455">
        <v>0</v>
      </c>
      <c r="E455">
        <v>0</v>
      </c>
      <c r="F455">
        <v>24034.1</v>
      </c>
      <c r="G455">
        <v>24034.1</v>
      </c>
      <c r="H455">
        <v>0</v>
      </c>
      <c r="I455">
        <v>0</v>
      </c>
      <c r="J455" t="s">
        <v>2144</v>
      </c>
      <c r="K455" t="s">
        <v>98</v>
      </c>
      <c r="L455">
        <v>7</v>
      </c>
      <c r="M455" t="s">
        <v>78</v>
      </c>
      <c r="N455" t="s">
        <v>1270</v>
      </c>
      <c r="O455" t="s">
        <v>1271</v>
      </c>
      <c r="P455">
        <v>8001</v>
      </c>
      <c r="Q455">
        <v>0</v>
      </c>
      <c r="R455">
        <v>0</v>
      </c>
      <c r="S455">
        <v>500</v>
      </c>
      <c r="T455">
        <v>0</v>
      </c>
      <c r="U455" t="s">
        <v>79</v>
      </c>
      <c r="V455" s="7">
        <v>44927</v>
      </c>
      <c r="W455" s="7">
        <v>44985</v>
      </c>
      <c r="X455" s="7">
        <v>45012</v>
      </c>
      <c r="Y455">
        <v>0</v>
      </c>
      <c r="AA455">
        <v>0</v>
      </c>
      <c r="AC455" t="s">
        <v>83</v>
      </c>
    </row>
    <row r="456" spans="1:29" x14ac:dyDescent="0.25">
      <c r="A456" t="s">
        <v>2145</v>
      </c>
      <c r="B456">
        <v>2</v>
      </c>
      <c r="C456">
        <v>201</v>
      </c>
      <c r="D456">
        <v>0</v>
      </c>
      <c r="E456">
        <v>0</v>
      </c>
      <c r="F456">
        <v>12705.06</v>
      </c>
      <c r="G456">
        <v>12705.06</v>
      </c>
      <c r="H456">
        <v>0</v>
      </c>
      <c r="I456">
        <v>0</v>
      </c>
      <c r="J456" t="s">
        <v>2146</v>
      </c>
      <c r="K456" t="s">
        <v>98</v>
      </c>
      <c r="L456">
        <v>7</v>
      </c>
      <c r="M456" t="s">
        <v>78</v>
      </c>
      <c r="N456" t="s">
        <v>1270</v>
      </c>
      <c r="O456" t="s">
        <v>1271</v>
      </c>
      <c r="P456">
        <v>8001</v>
      </c>
      <c r="Q456">
        <v>0</v>
      </c>
      <c r="R456">
        <v>0</v>
      </c>
      <c r="S456">
        <v>500</v>
      </c>
      <c r="T456">
        <v>0</v>
      </c>
      <c r="U456" t="s">
        <v>79</v>
      </c>
      <c r="V456" s="7">
        <v>44927</v>
      </c>
      <c r="W456" s="7">
        <v>44985</v>
      </c>
      <c r="X456" s="7">
        <v>45012</v>
      </c>
      <c r="Y456">
        <v>0</v>
      </c>
      <c r="AA456">
        <v>0</v>
      </c>
      <c r="AC456" t="s">
        <v>83</v>
      </c>
    </row>
    <row r="457" spans="1:29" x14ac:dyDescent="0.25">
      <c r="A457" t="s">
        <v>2147</v>
      </c>
      <c r="B457">
        <v>2</v>
      </c>
      <c r="C457">
        <v>201</v>
      </c>
      <c r="D457">
        <v>0</v>
      </c>
      <c r="E457">
        <v>0</v>
      </c>
      <c r="F457">
        <v>483409.28</v>
      </c>
      <c r="G457">
        <v>483409.28</v>
      </c>
      <c r="H457">
        <v>0</v>
      </c>
      <c r="I457">
        <v>0</v>
      </c>
      <c r="J457" t="s">
        <v>2148</v>
      </c>
      <c r="K457" t="s">
        <v>98</v>
      </c>
      <c r="L457">
        <v>7</v>
      </c>
      <c r="M457" t="s">
        <v>78</v>
      </c>
      <c r="N457" t="s">
        <v>1270</v>
      </c>
      <c r="O457" t="s">
        <v>1271</v>
      </c>
      <c r="P457">
        <v>8001</v>
      </c>
      <c r="Q457">
        <v>0</v>
      </c>
      <c r="R457">
        <v>0</v>
      </c>
      <c r="S457">
        <v>500</v>
      </c>
      <c r="T457">
        <v>0</v>
      </c>
      <c r="U457" t="s">
        <v>79</v>
      </c>
      <c r="V457" s="7">
        <v>44927</v>
      </c>
      <c r="W457" s="7">
        <v>44985</v>
      </c>
      <c r="X457" s="7">
        <v>45012</v>
      </c>
      <c r="Y457">
        <v>0</v>
      </c>
      <c r="AA457">
        <v>0</v>
      </c>
      <c r="AC457" t="s">
        <v>83</v>
      </c>
    </row>
    <row r="458" spans="1:29" x14ac:dyDescent="0.25">
      <c r="A458" t="s">
        <v>2149</v>
      </c>
      <c r="B458">
        <v>2</v>
      </c>
      <c r="C458">
        <v>201</v>
      </c>
      <c r="D458">
        <v>0</v>
      </c>
      <c r="E458">
        <v>0</v>
      </c>
      <c r="F458">
        <v>214196.72</v>
      </c>
      <c r="G458">
        <v>314756.59999999998</v>
      </c>
      <c r="H458">
        <v>0</v>
      </c>
      <c r="I458">
        <v>100559.88</v>
      </c>
      <c r="J458" t="s">
        <v>2150</v>
      </c>
      <c r="K458" t="s">
        <v>78</v>
      </c>
      <c r="L458">
        <v>5</v>
      </c>
      <c r="M458" t="s">
        <v>1269</v>
      </c>
      <c r="N458" t="s">
        <v>1270</v>
      </c>
      <c r="O458" t="s">
        <v>1271</v>
      </c>
      <c r="P458">
        <v>0</v>
      </c>
      <c r="Q458">
        <v>0</v>
      </c>
      <c r="R458">
        <v>0</v>
      </c>
      <c r="S458">
        <v>500</v>
      </c>
      <c r="T458">
        <v>0</v>
      </c>
      <c r="U458" t="s">
        <v>79</v>
      </c>
      <c r="V458" s="7">
        <v>44927</v>
      </c>
      <c r="W458" s="7">
        <v>44985</v>
      </c>
      <c r="X458" s="7">
        <v>45012</v>
      </c>
      <c r="Y458">
        <v>0</v>
      </c>
      <c r="AA458">
        <v>100559.88</v>
      </c>
      <c r="AB458" t="s">
        <v>1589</v>
      </c>
      <c r="AC458" t="s">
        <v>83</v>
      </c>
    </row>
    <row r="459" spans="1:29" x14ac:dyDescent="0.25">
      <c r="A459" t="s">
        <v>2151</v>
      </c>
      <c r="B459">
        <v>2</v>
      </c>
      <c r="C459">
        <v>201</v>
      </c>
      <c r="D459">
        <v>0</v>
      </c>
      <c r="E459">
        <v>0</v>
      </c>
      <c r="F459">
        <v>214196.72</v>
      </c>
      <c r="G459">
        <v>314756.59999999998</v>
      </c>
      <c r="H459">
        <v>0</v>
      </c>
      <c r="I459">
        <v>100559.88</v>
      </c>
      <c r="J459" t="s">
        <v>2136</v>
      </c>
      <c r="K459" t="s">
        <v>78</v>
      </c>
      <c r="L459">
        <v>6</v>
      </c>
      <c r="M459" t="s">
        <v>1269</v>
      </c>
      <c r="N459" t="s">
        <v>1270</v>
      </c>
      <c r="O459" t="s">
        <v>1271</v>
      </c>
      <c r="P459">
        <v>0</v>
      </c>
      <c r="Q459">
        <v>0</v>
      </c>
      <c r="R459">
        <v>0</v>
      </c>
      <c r="S459">
        <v>500</v>
      </c>
      <c r="T459">
        <v>0</v>
      </c>
      <c r="U459" t="s">
        <v>79</v>
      </c>
      <c r="V459" s="7">
        <v>44927</v>
      </c>
      <c r="W459" s="7">
        <v>44985</v>
      </c>
      <c r="X459" s="7">
        <v>45012</v>
      </c>
      <c r="Y459">
        <v>0</v>
      </c>
      <c r="AA459">
        <v>100559.88</v>
      </c>
      <c r="AB459" t="s">
        <v>1589</v>
      </c>
      <c r="AC459" t="s">
        <v>83</v>
      </c>
    </row>
    <row r="460" spans="1:29" x14ac:dyDescent="0.25">
      <c r="A460" t="s">
        <v>2152</v>
      </c>
      <c r="B460">
        <v>2</v>
      </c>
      <c r="C460">
        <v>201</v>
      </c>
      <c r="D460">
        <v>0</v>
      </c>
      <c r="E460">
        <v>0</v>
      </c>
      <c r="F460">
        <v>214196.72</v>
      </c>
      <c r="G460">
        <v>314756.59999999998</v>
      </c>
      <c r="H460">
        <v>0</v>
      </c>
      <c r="I460">
        <v>100559.88</v>
      </c>
      <c r="J460" t="s">
        <v>2153</v>
      </c>
      <c r="K460" t="s">
        <v>78</v>
      </c>
      <c r="L460">
        <v>7</v>
      </c>
      <c r="M460" t="s">
        <v>1269</v>
      </c>
      <c r="N460" t="s">
        <v>1270</v>
      </c>
      <c r="O460" t="s">
        <v>1271</v>
      </c>
      <c r="P460">
        <v>0</v>
      </c>
      <c r="Q460">
        <v>0</v>
      </c>
      <c r="R460">
        <v>0</v>
      </c>
      <c r="S460">
        <v>500</v>
      </c>
      <c r="T460">
        <v>0</v>
      </c>
      <c r="U460" t="s">
        <v>79</v>
      </c>
      <c r="V460" s="7">
        <v>44927</v>
      </c>
      <c r="W460" s="7">
        <v>44985</v>
      </c>
      <c r="X460" s="7">
        <v>45012</v>
      </c>
      <c r="Y460">
        <v>0</v>
      </c>
      <c r="AA460">
        <v>100559.88</v>
      </c>
      <c r="AB460" t="s">
        <v>1589</v>
      </c>
      <c r="AC460" t="s">
        <v>83</v>
      </c>
    </row>
    <row r="461" spans="1:29" x14ac:dyDescent="0.25">
      <c r="A461" t="s">
        <v>2154</v>
      </c>
      <c r="B461">
        <v>2</v>
      </c>
      <c r="C461">
        <v>201</v>
      </c>
      <c r="D461">
        <v>0</v>
      </c>
      <c r="E461">
        <v>0</v>
      </c>
      <c r="F461">
        <v>214196.72</v>
      </c>
      <c r="G461">
        <v>314756.59999999998</v>
      </c>
      <c r="H461">
        <v>0</v>
      </c>
      <c r="I461">
        <v>100559.88</v>
      </c>
      <c r="J461" t="s">
        <v>2155</v>
      </c>
      <c r="K461" t="s">
        <v>98</v>
      </c>
      <c r="L461">
        <v>8</v>
      </c>
      <c r="M461" t="s">
        <v>78</v>
      </c>
      <c r="N461" t="s">
        <v>1270</v>
      </c>
      <c r="O461" t="s">
        <v>1271</v>
      </c>
      <c r="P461">
        <v>8001</v>
      </c>
      <c r="Q461">
        <v>0</v>
      </c>
      <c r="R461">
        <v>0</v>
      </c>
      <c r="S461">
        <v>500</v>
      </c>
      <c r="T461">
        <v>0</v>
      </c>
      <c r="U461" t="s">
        <v>79</v>
      </c>
      <c r="V461" s="7">
        <v>44927</v>
      </c>
      <c r="W461" s="7">
        <v>44985</v>
      </c>
      <c r="X461" s="7">
        <v>45012</v>
      </c>
      <c r="Y461">
        <v>0</v>
      </c>
      <c r="AA461">
        <v>100559.88</v>
      </c>
      <c r="AB461" t="s">
        <v>1589</v>
      </c>
      <c r="AC461" t="s">
        <v>83</v>
      </c>
    </row>
    <row r="462" spans="1:29" x14ac:dyDescent="0.25">
      <c r="A462" t="s">
        <v>2156</v>
      </c>
      <c r="B462">
        <v>2</v>
      </c>
      <c r="C462">
        <v>201</v>
      </c>
      <c r="D462">
        <v>0</v>
      </c>
      <c r="E462">
        <v>0</v>
      </c>
      <c r="F462">
        <v>347407.28</v>
      </c>
      <c r="G462">
        <v>2025656.38</v>
      </c>
      <c r="H462">
        <v>0</v>
      </c>
      <c r="I462">
        <v>1678249.1</v>
      </c>
      <c r="J462" t="s">
        <v>2157</v>
      </c>
      <c r="K462" t="s">
        <v>78</v>
      </c>
      <c r="L462">
        <v>4</v>
      </c>
      <c r="M462" t="s">
        <v>1269</v>
      </c>
      <c r="N462" t="s">
        <v>1270</v>
      </c>
      <c r="O462" t="s">
        <v>1271</v>
      </c>
      <c r="P462">
        <v>0</v>
      </c>
      <c r="Q462">
        <v>0</v>
      </c>
      <c r="R462">
        <v>0</v>
      </c>
      <c r="S462">
        <v>500</v>
      </c>
      <c r="T462">
        <v>0</v>
      </c>
      <c r="U462" t="s">
        <v>79</v>
      </c>
      <c r="V462" s="7">
        <v>44927</v>
      </c>
      <c r="W462" s="7">
        <v>44985</v>
      </c>
      <c r="X462" s="7">
        <v>45012</v>
      </c>
      <c r="Y462">
        <v>0</v>
      </c>
      <c r="AA462">
        <v>1678249.1</v>
      </c>
      <c r="AB462" t="s">
        <v>1589</v>
      </c>
      <c r="AC462" t="s">
        <v>83</v>
      </c>
    </row>
    <row r="463" spans="1:29" x14ac:dyDescent="0.25">
      <c r="A463" t="s">
        <v>2158</v>
      </c>
      <c r="B463">
        <v>2</v>
      </c>
      <c r="C463">
        <v>201</v>
      </c>
      <c r="D463">
        <v>0</v>
      </c>
      <c r="E463">
        <v>0</v>
      </c>
      <c r="F463">
        <v>25656.38</v>
      </c>
      <c r="G463">
        <v>25656.38</v>
      </c>
      <c r="H463">
        <v>0</v>
      </c>
      <c r="I463">
        <v>0</v>
      </c>
      <c r="J463" t="s">
        <v>2159</v>
      </c>
      <c r="K463" t="s">
        <v>78</v>
      </c>
      <c r="L463">
        <v>5</v>
      </c>
      <c r="M463" t="s">
        <v>1269</v>
      </c>
      <c r="N463" t="s">
        <v>1270</v>
      </c>
      <c r="O463" t="s">
        <v>1271</v>
      </c>
      <c r="P463">
        <v>0</v>
      </c>
      <c r="Q463">
        <v>0</v>
      </c>
      <c r="R463">
        <v>0</v>
      </c>
      <c r="S463">
        <v>500</v>
      </c>
      <c r="T463">
        <v>0</v>
      </c>
      <c r="U463" t="s">
        <v>79</v>
      </c>
      <c r="V463" s="7">
        <v>44927</v>
      </c>
      <c r="W463" s="7">
        <v>44985</v>
      </c>
      <c r="X463" s="7">
        <v>45012</v>
      </c>
      <c r="Y463">
        <v>0</v>
      </c>
      <c r="AA463">
        <v>0</v>
      </c>
      <c r="AC463" t="s">
        <v>83</v>
      </c>
    </row>
    <row r="464" spans="1:29" x14ac:dyDescent="0.25">
      <c r="A464" t="s">
        <v>2160</v>
      </c>
      <c r="B464">
        <v>2</v>
      </c>
      <c r="C464">
        <v>201</v>
      </c>
      <c r="D464">
        <v>0</v>
      </c>
      <c r="E464">
        <v>0</v>
      </c>
      <c r="F464">
        <v>132.38</v>
      </c>
      <c r="G464">
        <v>132.38</v>
      </c>
      <c r="H464">
        <v>0</v>
      </c>
      <c r="I464">
        <v>0</v>
      </c>
      <c r="J464" t="s">
        <v>2161</v>
      </c>
      <c r="K464" t="s">
        <v>78</v>
      </c>
      <c r="L464">
        <v>6</v>
      </c>
      <c r="M464" t="s">
        <v>1269</v>
      </c>
      <c r="N464" t="s">
        <v>1270</v>
      </c>
      <c r="O464" t="s">
        <v>1271</v>
      </c>
      <c r="P464">
        <v>0</v>
      </c>
      <c r="Q464">
        <v>0</v>
      </c>
      <c r="R464">
        <v>0</v>
      </c>
      <c r="S464">
        <v>500</v>
      </c>
      <c r="T464">
        <v>0</v>
      </c>
      <c r="U464" t="s">
        <v>79</v>
      </c>
      <c r="V464" s="7">
        <v>44927</v>
      </c>
      <c r="W464" s="7">
        <v>44985</v>
      </c>
      <c r="X464" s="7">
        <v>45012</v>
      </c>
      <c r="Y464">
        <v>0</v>
      </c>
      <c r="AA464">
        <v>0</v>
      </c>
      <c r="AC464" t="s">
        <v>83</v>
      </c>
    </row>
    <row r="465" spans="1:29" x14ac:dyDescent="0.25">
      <c r="A465" t="s">
        <v>2162</v>
      </c>
      <c r="B465">
        <v>2</v>
      </c>
      <c r="C465">
        <v>201</v>
      </c>
      <c r="D465">
        <v>0</v>
      </c>
      <c r="E465">
        <v>0</v>
      </c>
      <c r="F465">
        <v>132.38</v>
      </c>
      <c r="G465">
        <v>132.38</v>
      </c>
      <c r="H465">
        <v>0</v>
      </c>
      <c r="I465">
        <v>0</v>
      </c>
      <c r="J465" t="s">
        <v>2163</v>
      </c>
      <c r="K465" t="s">
        <v>98</v>
      </c>
      <c r="L465">
        <v>7</v>
      </c>
      <c r="M465" t="s">
        <v>78</v>
      </c>
      <c r="N465" t="s">
        <v>1270</v>
      </c>
      <c r="O465" t="s">
        <v>1270</v>
      </c>
      <c r="P465">
        <v>500</v>
      </c>
      <c r="Q465">
        <v>0</v>
      </c>
      <c r="R465">
        <v>0</v>
      </c>
      <c r="S465">
        <v>500</v>
      </c>
      <c r="T465">
        <v>0</v>
      </c>
      <c r="U465" t="s">
        <v>79</v>
      </c>
      <c r="V465" s="7">
        <v>44927</v>
      </c>
      <c r="W465" s="7">
        <v>44985</v>
      </c>
      <c r="X465" s="7">
        <v>45012</v>
      </c>
      <c r="Y465">
        <v>0</v>
      </c>
      <c r="AA465">
        <v>0</v>
      </c>
      <c r="AC465" t="s">
        <v>83</v>
      </c>
    </row>
    <row r="466" spans="1:29" x14ac:dyDescent="0.25">
      <c r="A466" t="s">
        <v>2164</v>
      </c>
      <c r="B466">
        <v>2</v>
      </c>
      <c r="C466">
        <v>201</v>
      </c>
      <c r="D466">
        <v>0</v>
      </c>
      <c r="E466">
        <v>0</v>
      </c>
      <c r="F466">
        <v>10690</v>
      </c>
      <c r="G466">
        <v>10690</v>
      </c>
      <c r="H466">
        <v>0</v>
      </c>
      <c r="I466">
        <v>0</v>
      </c>
      <c r="J466" t="s">
        <v>2165</v>
      </c>
      <c r="K466" t="s">
        <v>98</v>
      </c>
      <c r="L466">
        <v>6</v>
      </c>
      <c r="M466" t="s">
        <v>78</v>
      </c>
      <c r="N466" t="s">
        <v>1270</v>
      </c>
      <c r="O466" t="s">
        <v>1271</v>
      </c>
      <c r="P466">
        <v>500</v>
      </c>
      <c r="Q466">
        <v>0</v>
      </c>
      <c r="R466">
        <v>0</v>
      </c>
      <c r="S466">
        <v>500</v>
      </c>
      <c r="T466">
        <v>0</v>
      </c>
      <c r="U466" t="s">
        <v>79</v>
      </c>
      <c r="V466" s="7">
        <v>44927</v>
      </c>
      <c r="W466" s="7">
        <v>44985</v>
      </c>
      <c r="X466" s="7">
        <v>45012</v>
      </c>
      <c r="Y466">
        <v>0</v>
      </c>
      <c r="AA466">
        <v>0</v>
      </c>
      <c r="AC466" t="s">
        <v>83</v>
      </c>
    </row>
    <row r="467" spans="1:29" x14ac:dyDescent="0.25">
      <c r="A467" t="s">
        <v>2166</v>
      </c>
      <c r="B467">
        <v>2</v>
      </c>
      <c r="C467">
        <v>201</v>
      </c>
      <c r="D467">
        <v>0</v>
      </c>
      <c r="E467">
        <v>0</v>
      </c>
      <c r="F467">
        <v>14834</v>
      </c>
      <c r="G467">
        <v>14834</v>
      </c>
      <c r="H467">
        <v>0</v>
      </c>
      <c r="I467">
        <v>0</v>
      </c>
      <c r="J467" t="s">
        <v>2167</v>
      </c>
      <c r="K467" t="s">
        <v>78</v>
      </c>
      <c r="L467">
        <v>6</v>
      </c>
      <c r="M467" t="s">
        <v>1269</v>
      </c>
      <c r="N467" t="s">
        <v>1270</v>
      </c>
      <c r="O467" t="s">
        <v>1271</v>
      </c>
      <c r="P467">
        <v>0</v>
      </c>
      <c r="Q467">
        <v>0</v>
      </c>
      <c r="R467">
        <v>0</v>
      </c>
      <c r="S467">
        <v>500</v>
      </c>
      <c r="T467">
        <v>0</v>
      </c>
      <c r="U467" t="s">
        <v>79</v>
      </c>
      <c r="V467" s="7">
        <v>44927</v>
      </c>
      <c r="W467" s="7">
        <v>44985</v>
      </c>
      <c r="X467" s="7">
        <v>45012</v>
      </c>
      <c r="Y467">
        <v>0</v>
      </c>
      <c r="AA467">
        <v>0</v>
      </c>
      <c r="AC467" t="s">
        <v>83</v>
      </c>
    </row>
    <row r="468" spans="1:29" x14ac:dyDescent="0.25">
      <c r="A468" t="s">
        <v>2168</v>
      </c>
      <c r="B468">
        <v>2</v>
      </c>
      <c r="C468">
        <v>201</v>
      </c>
      <c r="D468">
        <v>0</v>
      </c>
      <c r="E468">
        <v>0</v>
      </c>
      <c r="F468">
        <v>14834</v>
      </c>
      <c r="G468">
        <v>14834</v>
      </c>
      <c r="H468">
        <v>0</v>
      </c>
      <c r="I468">
        <v>0</v>
      </c>
      <c r="J468" t="s">
        <v>2169</v>
      </c>
      <c r="K468" t="s">
        <v>98</v>
      </c>
      <c r="L468">
        <v>7</v>
      </c>
      <c r="M468" t="s">
        <v>78</v>
      </c>
      <c r="N468" t="s">
        <v>1270</v>
      </c>
      <c r="O468" t="s">
        <v>1271</v>
      </c>
      <c r="P468">
        <v>500</v>
      </c>
      <c r="Q468">
        <v>0</v>
      </c>
      <c r="R468">
        <v>0</v>
      </c>
      <c r="S468">
        <v>500</v>
      </c>
      <c r="T468">
        <v>0</v>
      </c>
      <c r="U468" t="s">
        <v>79</v>
      </c>
      <c r="V468" s="7">
        <v>44927</v>
      </c>
      <c r="W468" s="7">
        <v>44985</v>
      </c>
      <c r="X468" s="7">
        <v>45012</v>
      </c>
      <c r="Y468">
        <v>0</v>
      </c>
      <c r="AA468">
        <v>0</v>
      </c>
      <c r="AC468" t="s">
        <v>83</v>
      </c>
    </row>
    <row r="469" spans="1:29" x14ac:dyDescent="0.25">
      <c r="A469" t="s">
        <v>2170</v>
      </c>
      <c r="B469">
        <v>2</v>
      </c>
      <c r="C469">
        <v>201</v>
      </c>
      <c r="D469">
        <v>0</v>
      </c>
      <c r="E469">
        <v>0</v>
      </c>
      <c r="F469">
        <v>321750.90000000002</v>
      </c>
      <c r="G469">
        <v>2000000</v>
      </c>
      <c r="H469">
        <v>0</v>
      </c>
      <c r="I469">
        <v>1678249.1</v>
      </c>
      <c r="J469" t="s">
        <v>2171</v>
      </c>
      <c r="K469" t="s">
        <v>78</v>
      </c>
      <c r="L469">
        <v>5</v>
      </c>
      <c r="M469" t="s">
        <v>1269</v>
      </c>
      <c r="N469" t="s">
        <v>1270</v>
      </c>
      <c r="O469" t="s">
        <v>1271</v>
      </c>
      <c r="P469">
        <v>0</v>
      </c>
      <c r="Q469">
        <v>0</v>
      </c>
      <c r="R469">
        <v>0</v>
      </c>
      <c r="S469">
        <v>500</v>
      </c>
      <c r="T469">
        <v>0</v>
      </c>
      <c r="U469" t="s">
        <v>79</v>
      </c>
      <c r="V469" s="7">
        <v>44927</v>
      </c>
      <c r="W469" s="7">
        <v>44985</v>
      </c>
      <c r="X469" s="7">
        <v>45012</v>
      </c>
      <c r="Y469">
        <v>0</v>
      </c>
      <c r="AA469">
        <v>1678249.1</v>
      </c>
      <c r="AB469" t="s">
        <v>1589</v>
      </c>
      <c r="AC469" t="s">
        <v>83</v>
      </c>
    </row>
    <row r="470" spans="1:29" x14ac:dyDescent="0.25">
      <c r="A470" t="s">
        <v>2172</v>
      </c>
      <c r="B470">
        <v>2</v>
      </c>
      <c r="C470">
        <v>201</v>
      </c>
      <c r="D470">
        <v>0</v>
      </c>
      <c r="E470">
        <v>0</v>
      </c>
      <c r="F470">
        <v>321750.90000000002</v>
      </c>
      <c r="G470">
        <v>2000000</v>
      </c>
      <c r="H470">
        <v>0</v>
      </c>
      <c r="I470">
        <v>1678249.1</v>
      </c>
      <c r="J470" t="s">
        <v>2173</v>
      </c>
      <c r="K470" t="s">
        <v>98</v>
      </c>
      <c r="L470">
        <v>6</v>
      </c>
      <c r="M470" t="s">
        <v>78</v>
      </c>
      <c r="N470" t="s">
        <v>1270</v>
      </c>
      <c r="O470" t="s">
        <v>1270</v>
      </c>
      <c r="P470">
        <v>500</v>
      </c>
      <c r="Q470">
        <v>0</v>
      </c>
      <c r="R470">
        <v>0</v>
      </c>
      <c r="S470">
        <v>500</v>
      </c>
      <c r="T470">
        <v>0</v>
      </c>
      <c r="U470" t="s">
        <v>79</v>
      </c>
      <c r="V470" s="7">
        <v>44927</v>
      </c>
      <c r="W470" s="7">
        <v>44985</v>
      </c>
      <c r="X470" s="7">
        <v>45012</v>
      </c>
      <c r="Y470">
        <v>0</v>
      </c>
      <c r="AA470">
        <v>1678249.1</v>
      </c>
      <c r="AB470" t="s">
        <v>1589</v>
      </c>
      <c r="AC470" t="s">
        <v>83</v>
      </c>
    </row>
    <row r="471" spans="1:29" x14ac:dyDescent="0.25">
      <c r="A471" t="s">
        <v>2174</v>
      </c>
      <c r="B471">
        <v>2</v>
      </c>
      <c r="C471">
        <v>201</v>
      </c>
      <c r="D471">
        <v>0</v>
      </c>
      <c r="E471">
        <v>40467285.710000001</v>
      </c>
      <c r="F471">
        <v>0</v>
      </c>
      <c r="G471">
        <v>0</v>
      </c>
      <c r="H471">
        <v>0</v>
      </c>
      <c r="I471">
        <v>40467285.710000001</v>
      </c>
      <c r="J471" t="s">
        <v>2175</v>
      </c>
      <c r="K471" t="s">
        <v>78</v>
      </c>
      <c r="L471">
        <v>2</v>
      </c>
      <c r="M471" t="s">
        <v>1269</v>
      </c>
      <c r="N471" t="s">
        <v>1270</v>
      </c>
      <c r="O471" t="s">
        <v>1271</v>
      </c>
      <c r="P471">
        <v>0</v>
      </c>
      <c r="Q471">
        <v>0</v>
      </c>
      <c r="R471">
        <v>0</v>
      </c>
      <c r="S471">
        <v>500</v>
      </c>
      <c r="T471">
        <v>0</v>
      </c>
      <c r="U471" t="s">
        <v>79</v>
      </c>
      <c r="V471" s="7">
        <v>44927</v>
      </c>
      <c r="W471" s="7">
        <v>44985</v>
      </c>
      <c r="X471" s="7">
        <v>45012</v>
      </c>
      <c r="Y471">
        <v>40467285.710000001</v>
      </c>
      <c r="Z471" t="s">
        <v>1589</v>
      </c>
      <c r="AA471">
        <v>40467285.710000001</v>
      </c>
      <c r="AB471" t="s">
        <v>1589</v>
      </c>
      <c r="AC471" t="s">
        <v>83</v>
      </c>
    </row>
    <row r="472" spans="1:29" x14ac:dyDescent="0.25">
      <c r="A472" t="s">
        <v>2176</v>
      </c>
      <c r="B472">
        <v>2</v>
      </c>
      <c r="C472">
        <v>201</v>
      </c>
      <c r="D472">
        <v>0</v>
      </c>
      <c r="E472">
        <v>1987381.87</v>
      </c>
      <c r="F472">
        <v>0</v>
      </c>
      <c r="G472">
        <v>0</v>
      </c>
      <c r="H472">
        <v>0</v>
      </c>
      <c r="I472">
        <v>1987381.87</v>
      </c>
      <c r="J472" t="s">
        <v>2177</v>
      </c>
      <c r="K472" t="s">
        <v>78</v>
      </c>
      <c r="L472">
        <v>3</v>
      </c>
      <c r="M472" t="s">
        <v>1269</v>
      </c>
      <c r="N472" t="s">
        <v>1270</v>
      </c>
      <c r="O472" t="s">
        <v>1271</v>
      </c>
      <c r="P472">
        <v>0</v>
      </c>
      <c r="Q472">
        <v>0</v>
      </c>
      <c r="R472">
        <v>0</v>
      </c>
      <c r="S472">
        <v>500</v>
      </c>
      <c r="T472">
        <v>0</v>
      </c>
      <c r="U472" t="s">
        <v>79</v>
      </c>
      <c r="V472" s="7">
        <v>44927</v>
      </c>
      <c r="W472" s="7">
        <v>44985</v>
      </c>
      <c r="X472" s="7">
        <v>45012</v>
      </c>
      <c r="Y472">
        <v>1987381.87</v>
      </c>
      <c r="Z472" t="s">
        <v>1589</v>
      </c>
      <c r="AA472">
        <v>1987381.87</v>
      </c>
      <c r="AB472" t="s">
        <v>1589</v>
      </c>
      <c r="AC472" t="s">
        <v>83</v>
      </c>
    </row>
    <row r="473" spans="1:29" x14ac:dyDescent="0.25">
      <c r="A473" t="s">
        <v>2178</v>
      </c>
      <c r="B473">
        <v>2</v>
      </c>
      <c r="C473">
        <v>201</v>
      </c>
      <c r="D473">
        <v>0</v>
      </c>
      <c r="E473">
        <v>1987381.87</v>
      </c>
      <c r="F473">
        <v>0</v>
      </c>
      <c r="G473">
        <v>0</v>
      </c>
      <c r="H473">
        <v>0</v>
      </c>
      <c r="I473">
        <v>1987381.87</v>
      </c>
      <c r="J473" t="s">
        <v>2062</v>
      </c>
      <c r="K473" t="s">
        <v>78</v>
      </c>
      <c r="L473">
        <v>4</v>
      </c>
      <c r="M473" t="s">
        <v>1269</v>
      </c>
      <c r="N473" t="s">
        <v>1270</v>
      </c>
      <c r="O473" t="s">
        <v>1271</v>
      </c>
      <c r="P473">
        <v>0</v>
      </c>
      <c r="Q473">
        <v>0</v>
      </c>
      <c r="R473">
        <v>0</v>
      </c>
      <c r="S473">
        <v>500</v>
      </c>
      <c r="T473">
        <v>0</v>
      </c>
      <c r="U473" t="s">
        <v>79</v>
      </c>
      <c r="V473" s="7">
        <v>44927</v>
      </c>
      <c r="W473" s="7">
        <v>44985</v>
      </c>
      <c r="X473" s="7">
        <v>45012</v>
      </c>
      <c r="Y473">
        <v>1987381.87</v>
      </c>
      <c r="Z473" t="s">
        <v>1589</v>
      </c>
      <c r="AA473">
        <v>1987381.87</v>
      </c>
      <c r="AB473" t="s">
        <v>1589</v>
      </c>
      <c r="AC473" t="s">
        <v>83</v>
      </c>
    </row>
    <row r="474" spans="1:29" x14ac:dyDescent="0.25">
      <c r="A474" t="s">
        <v>2179</v>
      </c>
      <c r="B474">
        <v>2</v>
      </c>
      <c r="C474">
        <v>201</v>
      </c>
      <c r="D474">
        <v>0</v>
      </c>
      <c r="E474">
        <v>1987381.87</v>
      </c>
      <c r="F474">
        <v>0</v>
      </c>
      <c r="G474">
        <v>0</v>
      </c>
      <c r="H474">
        <v>0</v>
      </c>
      <c r="I474">
        <v>1987381.87</v>
      </c>
      <c r="J474" t="s">
        <v>2064</v>
      </c>
      <c r="K474" t="s">
        <v>78</v>
      </c>
      <c r="L474">
        <v>5</v>
      </c>
      <c r="M474" t="s">
        <v>1269</v>
      </c>
      <c r="N474" t="s">
        <v>1270</v>
      </c>
      <c r="O474" t="s">
        <v>1271</v>
      </c>
      <c r="P474">
        <v>0</v>
      </c>
      <c r="Q474">
        <v>0</v>
      </c>
      <c r="R474">
        <v>0</v>
      </c>
      <c r="S474">
        <v>500</v>
      </c>
      <c r="T474">
        <v>0</v>
      </c>
      <c r="U474" t="s">
        <v>79</v>
      </c>
      <c r="V474" s="7">
        <v>44927</v>
      </c>
      <c r="W474" s="7">
        <v>44985</v>
      </c>
      <c r="X474" s="7">
        <v>45012</v>
      </c>
      <c r="Y474">
        <v>1987381.87</v>
      </c>
      <c r="Z474" t="s">
        <v>1589</v>
      </c>
      <c r="AA474">
        <v>1987381.87</v>
      </c>
      <c r="AB474" t="s">
        <v>1589</v>
      </c>
      <c r="AC474" t="s">
        <v>83</v>
      </c>
    </row>
    <row r="475" spans="1:29" x14ac:dyDescent="0.25">
      <c r="A475" t="s">
        <v>2180</v>
      </c>
      <c r="B475">
        <v>2</v>
      </c>
      <c r="C475">
        <v>201</v>
      </c>
      <c r="D475">
        <v>0</v>
      </c>
      <c r="E475">
        <v>1987381.87</v>
      </c>
      <c r="F475">
        <v>0</v>
      </c>
      <c r="G475">
        <v>0</v>
      </c>
      <c r="H475">
        <v>0</v>
      </c>
      <c r="I475">
        <v>1987381.87</v>
      </c>
      <c r="J475" t="s">
        <v>2066</v>
      </c>
      <c r="K475" t="s">
        <v>98</v>
      </c>
      <c r="L475">
        <v>6</v>
      </c>
      <c r="M475" t="s">
        <v>78</v>
      </c>
      <c r="N475" t="s">
        <v>1270</v>
      </c>
      <c r="O475" t="s">
        <v>1270</v>
      </c>
      <c r="P475">
        <v>500</v>
      </c>
      <c r="Q475">
        <v>0</v>
      </c>
      <c r="R475">
        <v>0</v>
      </c>
      <c r="S475">
        <v>500</v>
      </c>
      <c r="T475">
        <v>0</v>
      </c>
      <c r="U475" t="s">
        <v>79</v>
      </c>
      <c r="V475" s="7">
        <v>44927</v>
      </c>
      <c r="W475" s="7">
        <v>44985</v>
      </c>
      <c r="X475" s="7">
        <v>45012</v>
      </c>
      <c r="Y475">
        <v>1987381.87</v>
      </c>
      <c r="Z475" t="s">
        <v>1589</v>
      </c>
      <c r="AA475">
        <v>1987381.87</v>
      </c>
      <c r="AB475" t="s">
        <v>1589</v>
      </c>
      <c r="AC475" t="s">
        <v>83</v>
      </c>
    </row>
    <row r="476" spans="1:29" x14ac:dyDescent="0.25">
      <c r="A476" t="s">
        <v>2181</v>
      </c>
      <c r="B476">
        <v>2</v>
      </c>
      <c r="C476">
        <v>201</v>
      </c>
      <c r="D476">
        <v>0</v>
      </c>
      <c r="E476">
        <v>38479903.840000004</v>
      </c>
      <c r="F476">
        <v>0</v>
      </c>
      <c r="G476">
        <v>0</v>
      </c>
      <c r="H476">
        <v>0</v>
      </c>
      <c r="I476">
        <v>38479903.840000004</v>
      </c>
      <c r="J476" t="s">
        <v>2182</v>
      </c>
      <c r="K476" t="s">
        <v>78</v>
      </c>
      <c r="L476">
        <v>3</v>
      </c>
      <c r="M476" t="s">
        <v>1269</v>
      </c>
      <c r="N476" t="s">
        <v>1270</v>
      </c>
      <c r="O476" t="s">
        <v>1270</v>
      </c>
      <c r="P476">
        <v>0</v>
      </c>
      <c r="Q476">
        <v>0</v>
      </c>
      <c r="R476">
        <v>0</v>
      </c>
      <c r="S476">
        <v>500</v>
      </c>
      <c r="T476">
        <v>0</v>
      </c>
      <c r="U476" t="s">
        <v>79</v>
      </c>
      <c r="V476" s="7">
        <v>44927</v>
      </c>
      <c r="W476" s="7">
        <v>44985</v>
      </c>
      <c r="X476" s="7">
        <v>45012</v>
      </c>
      <c r="Y476">
        <v>38479903.840000004</v>
      </c>
      <c r="Z476" t="s">
        <v>1589</v>
      </c>
      <c r="AA476">
        <v>38479903.840000004</v>
      </c>
      <c r="AB476" t="s">
        <v>1589</v>
      </c>
      <c r="AC476" t="s">
        <v>83</v>
      </c>
    </row>
    <row r="477" spans="1:29" x14ac:dyDescent="0.25">
      <c r="A477" t="s">
        <v>2183</v>
      </c>
      <c r="B477">
        <v>2</v>
      </c>
      <c r="C477">
        <v>201</v>
      </c>
      <c r="D477">
        <v>0</v>
      </c>
      <c r="E477">
        <v>2283391.56</v>
      </c>
      <c r="F477">
        <v>0</v>
      </c>
      <c r="G477">
        <v>0</v>
      </c>
      <c r="H477">
        <v>0</v>
      </c>
      <c r="I477">
        <v>2283391.56</v>
      </c>
      <c r="J477" t="s">
        <v>2184</v>
      </c>
      <c r="K477" t="s">
        <v>78</v>
      </c>
      <c r="L477">
        <v>4</v>
      </c>
      <c r="M477" t="s">
        <v>1269</v>
      </c>
      <c r="N477" t="s">
        <v>1270</v>
      </c>
      <c r="O477" t="s">
        <v>1270</v>
      </c>
      <c r="P477">
        <v>0</v>
      </c>
      <c r="Q477">
        <v>0</v>
      </c>
      <c r="R477">
        <v>0</v>
      </c>
      <c r="S477">
        <v>500</v>
      </c>
      <c r="T477">
        <v>0</v>
      </c>
      <c r="U477" t="s">
        <v>79</v>
      </c>
      <c r="V477" s="7">
        <v>44927</v>
      </c>
      <c r="W477" s="7">
        <v>44985</v>
      </c>
      <c r="X477" s="7">
        <v>45012</v>
      </c>
      <c r="Y477">
        <v>2283391.56</v>
      </c>
      <c r="Z477" t="s">
        <v>1589</v>
      </c>
      <c r="AA477">
        <v>2283391.56</v>
      </c>
      <c r="AB477" t="s">
        <v>1589</v>
      </c>
      <c r="AC477" t="s">
        <v>83</v>
      </c>
    </row>
    <row r="478" spans="1:29" x14ac:dyDescent="0.25">
      <c r="A478" t="s">
        <v>2185</v>
      </c>
      <c r="B478">
        <v>2</v>
      </c>
      <c r="C478">
        <v>201</v>
      </c>
      <c r="D478">
        <v>0</v>
      </c>
      <c r="E478">
        <v>2283391.56</v>
      </c>
      <c r="F478">
        <v>0</v>
      </c>
      <c r="G478">
        <v>0</v>
      </c>
      <c r="H478">
        <v>0</v>
      </c>
      <c r="I478">
        <v>2283391.56</v>
      </c>
      <c r="J478" t="s">
        <v>2186</v>
      </c>
      <c r="K478" t="s">
        <v>78</v>
      </c>
      <c r="L478">
        <v>5</v>
      </c>
      <c r="M478" t="s">
        <v>1269</v>
      </c>
      <c r="N478" t="s">
        <v>1270</v>
      </c>
      <c r="O478" t="s">
        <v>1270</v>
      </c>
      <c r="P478">
        <v>0</v>
      </c>
      <c r="Q478">
        <v>0</v>
      </c>
      <c r="R478">
        <v>0</v>
      </c>
      <c r="S478">
        <v>500</v>
      </c>
      <c r="T478">
        <v>0</v>
      </c>
      <c r="U478" t="s">
        <v>79</v>
      </c>
      <c r="V478" s="7">
        <v>44927</v>
      </c>
      <c r="W478" s="7">
        <v>44985</v>
      </c>
      <c r="X478" s="7">
        <v>45012</v>
      </c>
      <c r="Y478">
        <v>2283391.56</v>
      </c>
      <c r="Z478" t="s">
        <v>1589</v>
      </c>
      <c r="AA478">
        <v>2283391.56</v>
      </c>
      <c r="AB478" t="s">
        <v>1589</v>
      </c>
      <c r="AC478" t="s">
        <v>83</v>
      </c>
    </row>
    <row r="479" spans="1:29" x14ac:dyDescent="0.25">
      <c r="A479" t="s">
        <v>2187</v>
      </c>
      <c r="B479">
        <v>2</v>
      </c>
      <c r="C479">
        <v>201</v>
      </c>
      <c r="D479">
        <v>0</v>
      </c>
      <c r="E479">
        <v>2283391.56</v>
      </c>
      <c r="F479">
        <v>0</v>
      </c>
      <c r="G479">
        <v>0</v>
      </c>
      <c r="H479">
        <v>0</v>
      </c>
      <c r="I479">
        <v>2283391.56</v>
      </c>
      <c r="J479" t="s">
        <v>2188</v>
      </c>
      <c r="K479" t="s">
        <v>78</v>
      </c>
      <c r="L479">
        <v>6</v>
      </c>
      <c r="M479" t="s">
        <v>1269</v>
      </c>
      <c r="N479" t="s">
        <v>1270</v>
      </c>
      <c r="O479" t="s">
        <v>1270</v>
      </c>
      <c r="P479">
        <v>0</v>
      </c>
      <c r="Q479">
        <v>0</v>
      </c>
      <c r="R479">
        <v>0</v>
      </c>
      <c r="S479">
        <v>500</v>
      </c>
      <c r="T479">
        <v>0</v>
      </c>
      <c r="U479" t="s">
        <v>79</v>
      </c>
      <c r="V479" s="7">
        <v>44927</v>
      </c>
      <c r="W479" s="7">
        <v>44985</v>
      </c>
      <c r="X479" s="7">
        <v>45012</v>
      </c>
      <c r="Y479">
        <v>2283391.56</v>
      </c>
      <c r="Z479" t="s">
        <v>1589</v>
      </c>
      <c r="AA479">
        <v>2283391.56</v>
      </c>
      <c r="AB479" t="s">
        <v>1589</v>
      </c>
      <c r="AC479" t="s">
        <v>83</v>
      </c>
    </row>
    <row r="480" spans="1:29" x14ac:dyDescent="0.25">
      <c r="A480" t="s">
        <v>2189</v>
      </c>
      <c r="B480">
        <v>2</v>
      </c>
      <c r="C480">
        <v>201</v>
      </c>
      <c r="D480">
        <v>0</v>
      </c>
      <c r="E480">
        <v>2283391.56</v>
      </c>
      <c r="F480">
        <v>0</v>
      </c>
      <c r="G480">
        <v>0</v>
      </c>
      <c r="H480">
        <v>0</v>
      </c>
      <c r="I480">
        <v>2283391.56</v>
      </c>
      <c r="J480" t="s">
        <v>2190</v>
      </c>
      <c r="K480" t="s">
        <v>98</v>
      </c>
      <c r="L480">
        <v>7</v>
      </c>
      <c r="M480" t="s">
        <v>78</v>
      </c>
      <c r="N480" t="s">
        <v>1270</v>
      </c>
      <c r="O480" t="s">
        <v>1270</v>
      </c>
      <c r="P480">
        <v>500</v>
      </c>
      <c r="Q480">
        <v>0</v>
      </c>
      <c r="R480">
        <v>0</v>
      </c>
      <c r="S480">
        <v>500</v>
      </c>
      <c r="T480">
        <v>0</v>
      </c>
      <c r="U480" t="s">
        <v>79</v>
      </c>
      <c r="V480" s="7">
        <v>44927</v>
      </c>
      <c r="W480" s="7">
        <v>44985</v>
      </c>
      <c r="X480" s="7">
        <v>45012</v>
      </c>
      <c r="Y480">
        <v>2283391.56</v>
      </c>
      <c r="Z480" t="s">
        <v>1589</v>
      </c>
      <c r="AA480">
        <v>2283391.56</v>
      </c>
      <c r="AB480" t="s">
        <v>1589</v>
      </c>
      <c r="AC480" t="s">
        <v>83</v>
      </c>
    </row>
    <row r="481" spans="1:29" x14ac:dyDescent="0.25">
      <c r="A481" t="s">
        <v>2191</v>
      </c>
      <c r="B481">
        <v>2</v>
      </c>
      <c r="C481">
        <v>201</v>
      </c>
      <c r="D481">
        <v>0</v>
      </c>
      <c r="E481">
        <v>36196512.280000001</v>
      </c>
      <c r="F481">
        <v>0</v>
      </c>
      <c r="G481">
        <v>0</v>
      </c>
      <c r="H481">
        <v>0</v>
      </c>
      <c r="I481">
        <v>36196512.280000001</v>
      </c>
      <c r="J481" t="s">
        <v>2192</v>
      </c>
      <c r="K481" t="s">
        <v>78</v>
      </c>
      <c r="L481">
        <v>4</v>
      </c>
      <c r="M481" t="s">
        <v>1269</v>
      </c>
      <c r="N481" t="s">
        <v>1270</v>
      </c>
      <c r="O481" t="s">
        <v>1270</v>
      </c>
      <c r="P481">
        <v>0</v>
      </c>
      <c r="Q481">
        <v>0</v>
      </c>
      <c r="R481">
        <v>0</v>
      </c>
      <c r="S481">
        <v>500</v>
      </c>
      <c r="T481">
        <v>0</v>
      </c>
      <c r="U481" t="s">
        <v>79</v>
      </c>
      <c r="V481" s="7">
        <v>44927</v>
      </c>
      <c r="W481" s="7">
        <v>44985</v>
      </c>
      <c r="X481" s="7">
        <v>45012</v>
      </c>
      <c r="Y481">
        <v>36196512.280000001</v>
      </c>
      <c r="Z481" t="s">
        <v>1589</v>
      </c>
      <c r="AA481">
        <v>36196512.280000001</v>
      </c>
      <c r="AB481" t="s">
        <v>1589</v>
      </c>
      <c r="AC481" t="s">
        <v>83</v>
      </c>
    </row>
    <row r="482" spans="1:29" x14ac:dyDescent="0.25">
      <c r="A482" t="s">
        <v>2193</v>
      </c>
      <c r="B482">
        <v>2</v>
      </c>
      <c r="C482">
        <v>201</v>
      </c>
      <c r="D482">
        <v>0</v>
      </c>
      <c r="E482">
        <v>36196512.280000001</v>
      </c>
      <c r="F482">
        <v>0</v>
      </c>
      <c r="G482">
        <v>0</v>
      </c>
      <c r="H482">
        <v>0</v>
      </c>
      <c r="I482">
        <v>36196512.280000001</v>
      </c>
      <c r="J482" t="s">
        <v>2194</v>
      </c>
      <c r="K482" t="s">
        <v>78</v>
      </c>
      <c r="L482">
        <v>5</v>
      </c>
      <c r="M482" t="s">
        <v>1269</v>
      </c>
      <c r="N482" t="s">
        <v>1270</v>
      </c>
      <c r="O482" t="s">
        <v>1270</v>
      </c>
      <c r="P482">
        <v>0</v>
      </c>
      <c r="Q482">
        <v>0</v>
      </c>
      <c r="R482">
        <v>0</v>
      </c>
      <c r="S482">
        <v>500</v>
      </c>
      <c r="T482">
        <v>0</v>
      </c>
      <c r="U482" t="s">
        <v>79</v>
      </c>
      <c r="V482" s="7">
        <v>44927</v>
      </c>
      <c r="W482" s="7">
        <v>44985</v>
      </c>
      <c r="X482" s="7">
        <v>45012</v>
      </c>
      <c r="Y482">
        <v>36196512.280000001</v>
      </c>
      <c r="Z482" t="s">
        <v>1589</v>
      </c>
      <c r="AA482">
        <v>36196512.280000001</v>
      </c>
      <c r="AB482" t="s">
        <v>1589</v>
      </c>
      <c r="AC482" t="s">
        <v>83</v>
      </c>
    </row>
    <row r="483" spans="1:29" x14ac:dyDescent="0.25">
      <c r="A483" t="s">
        <v>2195</v>
      </c>
      <c r="B483">
        <v>2</v>
      </c>
      <c r="C483">
        <v>201</v>
      </c>
      <c r="D483">
        <v>0</v>
      </c>
      <c r="E483">
        <v>42920563.789999999</v>
      </c>
      <c r="F483">
        <v>0</v>
      </c>
      <c r="G483">
        <v>0</v>
      </c>
      <c r="H483">
        <v>0</v>
      </c>
      <c r="I483">
        <v>42920563.789999999</v>
      </c>
      <c r="J483" t="s">
        <v>2196</v>
      </c>
      <c r="K483" t="s">
        <v>78</v>
      </c>
      <c r="L483">
        <v>6</v>
      </c>
      <c r="M483" t="s">
        <v>1269</v>
      </c>
      <c r="N483" t="s">
        <v>1270</v>
      </c>
      <c r="O483" t="s">
        <v>1270</v>
      </c>
      <c r="P483">
        <v>0</v>
      </c>
      <c r="Q483">
        <v>0</v>
      </c>
      <c r="R483">
        <v>0</v>
      </c>
      <c r="S483">
        <v>500</v>
      </c>
      <c r="T483">
        <v>0</v>
      </c>
      <c r="U483" t="s">
        <v>79</v>
      </c>
      <c r="V483" s="7">
        <v>44927</v>
      </c>
      <c r="W483" s="7">
        <v>44985</v>
      </c>
      <c r="X483" s="7">
        <v>45012</v>
      </c>
      <c r="Y483">
        <v>42920563.789999999</v>
      </c>
      <c r="Z483" t="s">
        <v>1589</v>
      </c>
      <c r="AA483">
        <v>42920563.789999999</v>
      </c>
      <c r="AB483" t="s">
        <v>1589</v>
      </c>
      <c r="AC483" t="s">
        <v>83</v>
      </c>
    </row>
    <row r="484" spans="1:29" x14ac:dyDescent="0.25">
      <c r="A484" t="s">
        <v>2197</v>
      </c>
      <c r="B484">
        <v>12</v>
      </c>
      <c r="C484">
        <v>1201</v>
      </c>
      <c r="D484">
        <v>0</v>
      </c>
      <c r="E484">
        <v>43908872.960000001</v>
      </c>
      <c r="F484">
        <v>0</v>
      </c>
      <c r="G484">
        <v>0</v>
      </c>
      <c r="H484">
        <v>0</v>
      </c>
      <c r="I484">
        <v>43908872.960000001</v>
      </c>
      <c r="J484" t="s">
        <v>2198</v>
      </c>
      <c r="K484" t="s">
        <v>98</v>
      </c>
      <c r="L484">
        <v>7</v>
      </c>
      <c r="M484" t="s">
        <v>78</v>
      </c>
      <c r="N484" t="s">
        <v>1270</v>
      </c>
      <c r="O484" t="s">
        <v>1270</v>
      </c>
      <c r="P484">
        <v>500</v>
      </c>
      <c r="Q484">
        <v>0</v>
      </c>
      <c r="R484">
        <v>0</v>
      </c>
      <c r="S484">
        <v>500</v>
      </c>
      <c r="T484">
        <v>0</v>
      </c>
      <c r="U484" t="s">
        <v>79</v>
      </c>
      <c r="V484" s="7">
        <v>44927</v>
      </c>
      <c r="W484" s="7">
        <v>44985</v>
      </c>
      <c r="X484" s="7">
        <v>45012</v>
      </c>
      <c r="Y484">
        <v>43908872.960000001</v>
      </c>
      <c r="Z484" t="s">
        <v>1589</v>
      </c>
      <c r="AA484">
        <v>43908872.960000001</v>
      </c>
      <c r="AB484" t="s">
        <v>1589</v>
      </c>
      <c r="AC484" t="s">
        <v>283</v>
      </c>
    </row>
    <row r="485" spans="1:29" x14ac:dyDescent="0.25">
      <c r="A485" t="s">
        <v>2199</v>
      </c>
      <c r="B485">
        <v>12</v>
      </c>
      <c r="C485">
        <v>1201</v>
      </c>
      <c r="D485">
        <v>311893.11</v>
      </c>
      <c r="E485">
        <v>0</v>
      </c>
      <c r="F485">
        <v>0</v>
      </c>
      <c r="G485">
        <v>0</v>
      </c>
      <c r="H485">
        <v>311893.11</v>
      </c>
      <c r="I485">
        <v>0</v>
      </c>
      <c r="J485" t="s">
        <v>2200</v>
      </c>
      <c r="K485" t="s">
        <v>98</v>
      </c>
      <c r="L485">
        <v>7</v>
      </c>
      <c r="M485" t="s">
        <v>78</v>
      </c>
      <c r="N485" t="s">
        <v>1270</v>
      </c>
      <c r="O485" t="s">
        <v>1270</v>
      </c>
      <c r="P485">
        <v>500</v>
      </c>
      <c r="Q485">
        <v>0</v>
      </c>
      <c r="R485">
        <v>0</v>
      </c>
      <c r="S485">
        <v>500</v>
      </c>
      <c r="T485">
        <v>0</v>
      </c>
      <c r="U485" t="s">
        <v>79</v>
      </c>
      <c r="V485" s="7">
        <v>44927</v>
      </c>
      <c r="W485" s="7">
        <v>44985</v>
      </c>
      <c r="X485" s="7">
        <v>45012</v>
      </c>
      <c r="Y485">
        <v>311893.11</v>
      </c>
      <c r="Z485" t="s">
        <v>1272</v>
      </c>
      <c r="AA485">
        <v>311893.11</v>
      </c>
      <c r="AB485" t="s">
        <v>1272</v>
      </c>
      <c r="AC485" t="s">
        <v>283</v>
      </c>
    </row>
    <row r="486" spans="1:29" x14ac:dyDescent="0.25">
      <c r="A486" t="s">
        <v>2201</v>
      </c>
      <c r="B486">
        <v>12</v>
      </c>
      <c r="C486">
        <v>1201</v>
      </c>
      <c r="D486">
        <v>243335.54</v>
      </c>
      <c r="E486">
        <v>0</v>
      </c>
      <c r="F486">
        <v>0</v>
      </c>
      <c r="G486">
        <v>0</v>
      </c>
      <c r="H486">
        <v>243335.54</v>
      </c>
      <c r="I486">
        <v>0</v>
      </c>
      <c r="J486" t="s">
        <v>2202</v>
      </c>
      <c r="K486" t="s">
        <v>98</v>
      </c>
      <c r="L486">
        <v>7</v>
      </c>
      <c r="M486" t="s">
        <v>78</v>
      </c>
      <c r="N486" t="s">
        <v>1270</v>
      </c>
      <c r="O486" t="s">
        <v>1270</v>
      </c>
      <c r="P486">
        <v>500</v>
      </c>
      <c r="Q486">
        <v>0</v>
      </c>
      <c r="R486">
        <v>0</v>
      </c>
      <c r="S486">
        <v>500</v>
      </c>
      <c r="T486">
        <v>0</v>
      </c>
      <c r="U486" t="s">
        <v>79</v>
      </c>
      <c r="V486" s="7">
        <v>44927</v>
      </c>
      <c r="W486" s="7">
        <v>44985</v>
      </c>
      <c r="X486" s="7">
        <v>45012</v>
      </c>
      <c r="Y486">
        <v>243335.54</v>
      </c>
      <c r="Z486" t="s">
        <v>1272</v>
      </c>
      <c r="AA486">
        <v>243335.54</v>
      </c>
      <c r="AB486" t="s">
        <v>1272</v>
      </c>
      <c r="AC486" t="s">
        <v>283</v>
      </c>
    </row>
    <row r="487" spans="1:29" x14ac:dyDescent="0.25">
      <c r="A487" t="s">
        <v>2203</v>
      </c>
      <c r="B487">
        <v>12</v>
      </c>
      <c r="C487">
        <v>1201</v>
      </c>
      <c r="D487">
        <v>68191.72</v>
      </c>
      <c r="E487">
        <v>0</v>
      </c>
      <c r="F487">
        <v>0</v>
      </c>
      <c r="G487">
        <v>0</v>
      </c>
      <c r="H487">
        <v>68191.72</v>
      </c>
      <c r="I487">
        <v>0</v>
      </c>
      <c r="J487" t="s">
        <v>2204</v>
      </c>
      <c r="K487" t="s">
        <v>98</v>
      </c>
      <c r="L487">
        <v>7</v>
      </c>
      <c r="M487" t="s">
        <v>78</v>
      </c>
      <c r="N487" t="s">
        <v>1270</v>
      </c>
      <c r="O487" t="s">
        <v>1270</v>
      </c>
      <c r="P487">
        <v>500</v>
      </c>
      <c r="Q487">
        <v>0</v>
      </c>
      <c r="R487">
        <v>0</v>
      </c>
      <c r="S487">
        <v>500</v>
      </c>
      <c r="T487">
        <v>0</v>
      </c>
      <c r="U487" t="s">
        <v>79</v>
      </c>
      <c r="V487" s="7">
        <v>44927</v>
      </c>
      <c r="W487" s="7">
        <v>44985</v>
      </c>
      <c r="X487" s="7">
        <v>45012</v>
      </c>
      <c r="Y487">
        <v>68191.72</v>
      </c>
      <c r="Z487" t="s">
        <v>1272</v>
      </c>
      <c r="AA487">
        <v>68191.72</v>
      </c>
      <c r="AB487" t="s">
        <v>1272</v>
      </c>
      <c r="AC487" t="s">
        <v>283</v>
      </c>
    </row>
    <row r="488" spans="1:29" x14ac:dyDescent="0.25">
      <c r="A488" t="s">
        <v>2205</v>
      </c>
      <c r="B488">
        <v>12</v>
      </c>
      <c r="C488">
        <v>1201</v>
      </c>
      <c r="D488">
        <v>364888.8</v>
      </c>
      <c r="E488">
        <v>0</v>
      </c>
      <c r="F488">
        <v>0</v>
      </c>
      <c r="G488">
        <v>0</v>
      </c>
      <c r="H488">
        <v>364888.8</v>
      </c>
      <c r="I488">
        <v>0</v>
      </c>
      <c r="J488" t="s">
        <v>2206</v>
      </c>
      <c r="K488" t="s">
        <v>98</v>
      </c>
      <c r="L488">
        <v>7</v>
      </c>
      <c r="M488" t="s">
        <v>78</v>
      </c>
      <c r="N488" t="s">
        <v>1270</v>
      </c>
      <c r="O488" t="s">
        <v>1270</v>
      </c>
      <c r="P488">
        <v>500</v>
      </c>
      <c r="Q488">
        <v>0</v>
      </c>
      <c r="R488">
        <v>0</v>
      </c>
      <c r="S488">
        <v>500</v>
      </c>
      <c r="T488">
        <v>0</v>
      </c>
      <c r="U488" t="s">
        <v>79</v>
      </c>
      <c r="V488" s="7">
        <v>44927</v>
      </c>
      <c r="W488" s="7">
        <v>44985</v>
      </c>
      <c r="X488" s="7">
        <v>45012</v>
      </c>
      <c r="Y488">
        <v>364888.8</v>
      </c>
      <c r="Z488" t="s">
        <v>1272</v>
      </c>
      <c r="AA488">
        <v>364888.8</v>
      </c>
      <c r="AB488" t="s">
        <v>1272</v>
      </c>
      <c r="AC488" t="s">
        <v>283</v>
      </c>
    </row>
    <row r="489" spans="1:29" x14ac:dyDescent="0.25">
      <c r="A489" t="s">
        <v>2207</v>
      </c>
      <c r="B489">
        <v>2</v>
      </c>
      <c r="C489">
        <v>201</v>
      </c>
      <c r="D489">
        <v>0</v>
      </c>
      <c r="E489">
        <v>26881938.850000001</v>
      </c>
      <c r="F489">
        <v>0</v>
      </c>
      <c r="G489">
        <v>0</v>
      </c>
      <c r="H489">
        <v>0</v>
      </c>
      <c r="I489">
        <v>26881938.850000001</v>
      </c>
      <c r="J489" t="s">
        <v>2208</v>
      </c>
      <c r="K489" t="s">
        <v>78</v>
      </c>
      <c r="L489">
        <v>6</v>
      </c>
      <c r="M489" t="s">
        <v>1269</v>
      </c>
      <c r="N489" t="s">
        <v>1270</v>
      </c>
      <c r="O489" t="s">
        <v>1270</v>
      </c>
      <c r="P489">
        <v>0</v>
      </c>
      <c r="Q489">
        <v>0</v>
      </c>
      <c r="R489">
        <v>0</v>
      </c>
      <c r="S489">
        <v>500</v>
      </c>
      <c r="T489">
        <v>0</v>
      </c>
      <c r="U489" t="s">
        <v>79</v>
      </c>
      <c r="V489" s="7">
        <v>44927</v>
      </c>
      <c r="W489" s="7">
        <v>44985</v>
      </c>
      <c r="X489" s="7">
        <v>45012</v>
      </c>
      <c r="Y489">
        <v>26881938.850000001</v>
      </c>
      <c r="Z489" t="s">
        <v>1589</v>
      </c>
      <c r="AA489">
        <v>26881938.850000001</v>
      </c>
      <c r="AB489" t="s">
        <v>1589</v>
      </c>
      <c r="AC489" t="s">
        <v>83</v>
      </c>
    </row>
    <row r="490" spans="1:29" x14ac:dyDescent="0.25">
      <c r="A490" t="s">
        <v>2209</v>
      </c>
      <c r="B490">
        <v>12</v>
      </c>
      <c r="C490">
        <v>1201</v>
      </c>
      <c r="D490">
        <v>0</v>
      </c>
      <c r="E490">
        <v>66977481.579999998</v>
      </c>
      <c r="F490">
        <v>0</v>
      </c>
      <c r="G490">
        <v>0</v>
      </c>
      <c r="H490">
        <v>0</v>
      </c>
      <c r="I490">
        <v>66977481.579999998</v>
      </c>
      <c r="J490" t="s">
        <v>2210</v>
      </c>
      <c r="K490" t="s">
        <v>98</v>
      </c>
      <c r="L490">
        <v>7</v>
      </c>
      <c r="M490" t="s">
        <v>78</v>
      </c>
      <c r="N490" t="s">
        <v>1270</v>
      </c>
      <c r="O490" t="s">
        <v>1270</v>
      </c>
      <c r="P490">
        <v>500</v>
      </c>
      <c r="Q490">
        <v>0</v>
      </c>
      <c r="R490">
        <v>0</v>
      </c>
      <c r="S490">
        <v>500</v>
      </c>
      <c r="T490">
        <v>0</v>
      </c>
      <c r="U490" t="s">
        <v>79</v>
      </c>
      <c r="V490" s="7">
        <v>44927</v>
      </c>
      <c r="W490" s="7">
        <v>44985</v>
      </c>
      <c r="X490" s="7">
        <v>45012</v>
      </c>
      <c r="Y490">
        <v>66977481.579999998</v>
      </c>
      <c r="Z490" t="s">
        <v>1589</v>
      </c>
      <c r="AA490">
        <v>66977481.579999998</v>
      </c>
      <c r="AB490" t="s">
        <v>1589</v>
      </c>
      <c r="AC490" t="s">
        <v>283</v>
      </c>
    </row>
    <row r="491" spans="1:29" x14ac:dyDescent="0.25">
      <c r="A491" t="s">
        <v>2211</v>
      </c>
      <c r="B491">
        <v>12</v>
      </c>
      <c r="C491">
        <v>1201</v>
      </c>
      <c r="D491">
        <v>18150140.800000001</v>
      </c>
      <c r="E491">
        <v>0</v>
      </c>
      <c r="F491">
        <v>0</v>
      </c>
      <c r="G491">
        <v>0</v>
      </c>
      <c r="H491">
        <v>18150140.800000001</v>
      </c>
      <c r="I491">
        <v>0</v>
      </c>
      <c r="J491" t="s">
        <v>2200</v>
      </c>
      <c r="K491" t="s">
        <v>98</v>
      </c>
      <c r="L491">
        <v>7</v>
      </c>
      <c r="M491" t="s">
        <v>78</v>
      </c>
      <c r="N491" t="s">
        <v>1270</v>
      </c>
      <c r="O491" t="s">
        <v>1270</v>
      </c>
      <c r="P491">
        <v>500</v>
      </c>
      <c r="Q491">
        <v>0</v>
      </c>
      <c r="R491">
        <v>0</v>
      </c>
      <c r="S491">
        <v>500</v>
      </c>
      <c r="T491">
        <v>0</v>
      </c>
      <c r="U491" t="s">
        <v>79</v>
      </c>
      <c r="V491" s="7">
        <v>44927</v>
      </c>
      <c r="W491" s="7">
        <v>44985</v>
      </c>
      <c r="X491" s="7">
        <v>45012</v>
      </c>
      <c r="Y491">
        <v>18150140.800000001</v>
      </c>
      <c r="Z491" t="s">
        <v>1272</v>
      </c>
      <c r="AA491">
        <v>18150140.800000001</v>
      </c>
      <c r="AB491" t="s">
        <v>1272</v>
      </c>
      <c r="AC491" t="s">
        <v>283</v>
      </c>
    </row>
    <row r="492" spans="1:29" x14ac:dyDescent="0.25">
      <c r="A492" t="s">
        <v>2212</v>
      </c>
      <c r="B492">
        <v>12</v>
      </c>
      <c r="C492">
        <v>1201</v>
      </c>
      <c r="D492">
        <v>17478194.73</v>
      </c>
      <c r="E492">
        <v>0</v>
      </c>
      <c r="F492">
        <v>0</v>
      </c>
      <c r="G492">
        <v>0</v>
      </c>
      <c r="H492">
        <v>17478194.73</v>
      </c>
      <c r="I492">
        <v>0</v>
      </c>
      <c r="J492" t="s">
        <v>2213</v>
      </c>
      <c r="K492" t="s">
        <v>98</v>
      </c>
      <c r="L492">
        <v>7</v>
      </c>
      <c r="M492" t="s">
        <v>78</v>
      </c>
      <c r="N492" t="s">
        <v>1270</v>
      </c>
      <c r="O492" t="s">
        <v>1270</v>
      </c>
      <c r="P492">
        <v>500</v>
      </c>
      <c r="Q492">
        <v>0</v>
      </c>
      <c r="R492">
        <v>0</v>
      </c>
      <c r="S492">
        <v>500</v>
      </c>
      <c r="T492">
        <v>0</v>
      </c>
      <c r="U492" t="s">
        <v>79</v>
      </c>
      <c r="V492" s="7">
        <v>44927</v>
      </c>
      <c r="W492" s="7">
        <v>44985</v>
      </c>
      <c r="X492" s="7">
        <v>45012</v>
      </c>
      <c r="Y492">
        <v>17478194.73</v>
      </c>
      <c r="Z492" t="s">
        <v>1272</v>
      </c>
      <c r="AA492">
        <v>17478194.73</v>
      </c>
      <c r="AB492" t="s">
        <v>1272</v>
      </c>
      <c r="AC492" t="s">
        <v>283</v>
      </c>
    </row>
    <row r="493" spans="1:29" x14ac:dyDescent="0.25">
      <c r="A493" t="s">
        <v>2214</v>
      </c>
      <c r="B493">
        <v>12</v>
      </c>
      <c r="C493">
        <v>1201</v>
      </c>
      <c r="D493">
        <v>4467207.2</v>
      </c>
      <c r="E493">
        <v>0</v>
      </c>
      <c r="F493">
        <v>0</v>
      </c>
      <c r="G493">
        <v>0</v>
      </c>
      <c r="H493">
        <v>4467207.2</v>
      </c>
      <c r="I493">
        <v>0</v>
      </c>
      <c r="J493" t="s">
        <v>2206</v>
      </c>
      <c r="K493" t="s">
        <v>98</v>
      </c>
      <c r="L493">
        <v>7</v>
      </c>
      <c r="M493" t="s">
        <v>78</v>
      </c>
      <c r="N493" t="s">
        <v>1270</v>
      </c>
      <c r="O493" t="s">
        <v>1270</v>
      </c>
      <c r="P493">
        <v>500</v>
      </c>
      <c r="Q493">
        <v>0</v>
      </c>
      <c r="R493">
        <v>0</v>
      </c>
      <c r="S493">
        <v>500</v>
      </c>
      <c r="T493">
        <v>0</v>
      </c>
      <c r="U493" t="s">
        <v>79</v>
      </c>
      <c r="V493" s="7">
        <v>44927</v>
      </c>
      <c r="W493" s="7">
        <v>44985</v>
      </c>
      <c r="X493" s="7">
        <v>45012</v>
      </c>
      <c r="Y493">
        <v>4467207.2</v>
      </c>
      <c r="Z493" t="s">
        <v>1272</v>
      </c>
      <c r="AA493">
        <v>4467207.2</v>
      </c>
      <c r="AB493" t="s">
        <v>1272</v>
      </c>
      <c r="AC493" t="s">
        <v>283</v>
      </c>
    </row>
    <row r="494" spans="1:29" x14ac:dyDescent="0.25">
      <c r="A494" t="s">
        <v>2215</v>
      </c>
      <c r="B494">
        <v>12</v>
      </c>
      <c r="C494">
        <v>1201</v>
      </c>
      <c r="D494">
        <v>33605990.359999999</v>
      </c>
      <c r="E494">
        <v>0</v>
      </c>
      <c r="F494">
        <v>0</v>
      </c>
      <c r="G494">
        <v>0</v>
      </c>
      <c r="H494">
        <v>33605990.359999999</v>
      </c>
      <c r="I494">
        <v>0</v>
      </c>
      <c r="J494" t="s">
        <v>2216</v>
      </c>
      <c r="K494" t="s">
        <v>98</v>
      </c>
      <c r="L494">
        <v>7</v>
      </c>
      <c r="M494" t="s">
        <v>78</v>
      </c>
      <c r="N494" t="s">
        <v>1270</v>
      </c>
      <c r="O494" t="s">
        <v>1270</v>
      </c>
      <c r="P494">
        <v>500</v>
      </c>
      <c r="Q494">
        <v>0</v>
      </c>
      <c r="R494">
        <v>0</v>
      </c>
      <c r="S494">
        <v>500</v>
      </c>
      <c r="T494">
        <v>0</v>
      </c>
      <c r="U494" t="s">
        <v>79</v>
      </c>
      <c r="V494" s="7">
        <v>44927</v>
      </c>
      <c r="W494" s="7">
        <v>44985</v>
      </c>
      <c r="X494" s="7">
        <v>45012</v>
      </c>
      <c r="Y494">
        <v>33605990.359999999</v>
      </c>
      <c r="Z494" t="s">
        <v>1272</v>
      </c>
      <c r="AA494">
        <v>33605990.359999999</v>
      </c>
      <c r="AB494" t="s">
        <v>1272</v>
      </c>
      <c r="AC494" t="s">
        <v>283</v>
      </c>
    </row>
    <row r="495" spans="1:29" x14ac:dyDescent="0.25">
      <c r="A495" t="s">
        <v>2217</v>
      </c>
      <c r="B495">
        <v>2</v>
      </c>
      <c r="C495">
        <v>201</v>
      </c>
      <c r="D495">
        <v>0</v>
      </c>
      <c r="E495">
        <v>24940044.850000001</v>
      </c>
      <c r="F495">
        <v>72550791.379999995</v>
      </c>
      <c r="G495">
        <v>72492844.950000003</v>
      </c>
      <c r="H495">
        <v>0</v>
      </c>
      <c r="I495">
        <v>24882098.420000002</v>
      </c>
      <c r="J495" t="s">
        <v>2218</v>
      </c>
      <c r="K495" t="s">
        <v>78</v>
      </c>
      <c r="L495">
        <v>2</v>
      </c>
      <c r="M495" t="s">
        <v>1269</v>
      </c>
      <c r="N495" t="s">
        <v>1270</v>
      </c>
      <c r="O495" t="s">
        <v>1271</v>
      </c>
      <c r="P495">
        <v>0</v>
      </c>
      <c r="Q495">
        <v>0</v>
      </c>
      <c r="R495">
        <v>0</v>
      </c>
      <c r="S495">
        <v>500</v>
      </c>
      <c r="T495">
        <v>0</v>
      </c>
      <c r="U495" t="s">
        <v>79</v>
      </c>
      <c r="V495" s="7">
        <v>44927</v>
      </c>
      <c r="W495" s="7">
        <v>44985</v>
      </c>
      <c r="X495" s="7">
        <v>45012</v>
      </c>
      <c r="Y495">
        <v>24940044.850000001</v>
      </c>
      <c r="Z495" t="s">
        <v>1589</v>
      </c>
      <c r="AA495">
        <v>24882098.420000002</v>
      </c>
      <c r="AB495" t="s">
        <v>1589</v>
      </c>
      <c r="AC495" t="s">
        <v>83</v>
      </c>
    </row>
    <row r="496" spans="1:29" x14ac:dyDescent="0.25">
      <c r="A496" t="s">
        <v>2219</v>
      </c>
      <c r="B496">
        <v>2</v>
      </c>
      <c r="C496">
        <v>201</v>
      </c>
      <c r="D496">
        <v>0</v>
      </c>
      <c r="E496">
        <v>24940044.850000001</v>
      </c>
      <c r="F496">
        <v>72550791.379999995</v>
      </c>
      <c r="G496">
        <v>72492844.950000003</v>
      </c>
      <c r="H496">
        <v>0</v>
      </c>
      <c r="I496">
        <v>24882098.420000002</v>
      </c>
      <c r="J496" t="s">
        <v>2220</v>
      </c>
      <c r="K496" t="s">
        <v>78</v>
      </c>
      <c r="L496">
        <v>3</v>
      </c>
      <c r="M496" t="s">
        <v>1269</v>
      </c>
      <c r="N496" t="s">
        <v>1270</v>
      </c>
      <c r="P496">
        <v>0</v>
      </c>
      <c r="Q496">
        <v>0</v>
      </c>
      <c r="R496">
        <v>0</v>
      </c>
      <c r="S496">
        <v>500</v>
      </c>
      <c r="T496">
        <v>0</v>
      </c>
      <c r="U496" t="s">
        <v>79</v>
      </c>
      <c r="V496" s="7">
        <v>44927</v>
      </c>
      <c r="W496" s="7">
        <v>44985</v>
      </c>
      <c r="X496" s="7">
        <v>45012</v>
      </c>
      <c r="Y496">
        <v>24940044.850000001</v>
      </c>
      <c r="Z496" t="s">
        <v>1589</v>
      </c>
      <c r="AA496">
        <v>24882098.420000002</v>
      </c>
      <c r="AB496" t="s">
        <v>1589</v>
      </c>
      <c r="AC496" t="s">
        <v>83</v>
      </c>
    </row>
    <row r="497" spans="1:29" x14ac:dyDescent="0.25">
      <c r="A497" t="s">
        <v>2221</v>
      </c>
      <c r="B497">
        <v>2</v>
      </c>
      <c r="C497">
        <v>201</v>
      </c>
      <c r="D497">
        <v>0</v>
      </c>
      <c r="E497">
        <v>24940044.850000001</v>
      </c>
      <c r="F497">
        <v>72550791.379999995</v>
      </c>
      <c r="G497">
        <v>72492844.950000003</v>
      </c>
      <c r="H497">
        <v>0</v>
      </c>
      <c r="I497">
        <v>24882098.420000002</v>
      </c>
      <c r="J497" t="s">
        <v>2222</v>
      </c>
      <c r="K497" t="s">
        <v>78</v>
      </c>
      <c r="L497">
        <v>4</v>
      </c>
      <c r="M497" t="s">
        <v>1269</v>
      </c>
      <c r="N497" t="s">
        <v>1270</v>
      </c>
      <c r="P497">
        <v>0</v>
      </c>
      <c r="Q497">
        <v>0</v>
      </c>
      <c r="R497">
        <v>0</v>
      </c>
      <c r="S497">
        <v>500</v>
      </c>
      <c r="T497">
        <v>0</v>
      </c>
      <c r="U497" t="s">
        <v>79</v>
      </c>
      <c r="V497" s="7">
        <v>44927</v>
      </c>
      <c r="W497" s="7">
        <v>44985</v>
      </c>
      <c r="X497" s="7">
        <v>45012</v>
      </c>
      <c r="Y497">
        <v>24940044.850000001</v>
      </c>
      <c r="Z497" t="s">
        <v>1589</v>
      </c>
      <c r="AA497">
        <v>24882098.420000002</v>
      </c>
      <c r="AB497" t="s">
        <v>1589</v>
      </c>
      <c r="AC497" t="s">
        <v>83</v>
      </c>
    </row>
    <row r="498" spans="1:29" x14ac:dyDescent="0.25">
      <c r="A498" t="s">
        <v>2223</v>
      </c>
      <c r="B498">
        <v>2</v>
      </c>
      <c r="C498">
        <v>201</v>
      </c>
      <c r="D498">
        <v>94906481.090000004</v>
      </c>
      <c r="E498">
        <v>0</v>
      </c>
      <c r="F498">
        <v>31052601.190000001</v>
      </c>
      <c r="G498">
        <v>30994654.760000002</v>
      </c>
      <c r="H498">
        <v>94964427.519999996</v>
      </c>
      <c r="I498">
        <v>0</v>
      </c>
      <c r="J498" t="s">
        <v>2224</v>
      </c>
      <c r="K498" t="s">
        <v>78</v>
      </c>
      <c r="L498">
        <v>5</v>
      </c>
      <c r="M498" t="s">
        <v>1269</v>
      </c>
      <c r="N498" t="s">
        <v>1270</v>
      </c>
      <c r="P498">
        <v>0</v>
      </c>
      <c r="Q498">
        <v>0</v>
      </c>
      <c r="R498">
        <v>0</v>
      </c>
      <c r="S498">
        <v>500</v>
      </c>
      <c r="T498">
        <v>0</v>
      </c>
      <c r="U498" t="s">
        <v>79</v>
      </c>
      <c r="V498" s="7">
        <v>44927</v>
      </c>
      <c r="W498" s="7">
        <v>44985</v>
      </c>
      <c r="X498" s="7">
        <v>45012</v>
      </c>
      <c r="Y498">
        <v>94906481.090000004</v>
      </c>
      <c r="Z498" t="s">
        <v>1272</v>
      </c>
      <c r="AA498">
        <v>94964427.519999996</v>
      </c>
      <c r="AB498" t="s">
        <v>1272</v>
      </c>
      <c r="AC498" t="s">
        <v>83</v>
      </c>
    </row>
    <row r="499" spans="1:29" x14ac:dyDescent="0.25">
      <c r="A499" t="s">
        <v>2225</v>
      </c>
      <c r="B499">
        <v>2</v>
      </c>
      <c r="C499">
        <v>201</v>
      </c>
      <c r="D499">
        <v>25359634.890000001</v>
      </c>
      <c r="E499">
        <v>0</v>
      </c>
      <c r="F499">
        <v>0</v>
      </c>
      <c r="G499">
        <v>25359634.890000001</v>
      </c>
      <c r="H499">
        <v>0</v>
      </c>
      <c r="I499">
        <v>0</v>
      </c>
      <c r="J499" t="s">
        <v>2226</v>
      </c>
      <c r="K499" t="s">
        <v>98</v>
      </c>
      <c r="L499">
        <v>6</v>
      </c>
      <c r="M499" t="s">
        <v>78</v>
      </c>
      <c r="N499" t="s">
        <v>1270</v>
      </c>
      <c r="P499">
        <v>500</v>
      </c>
      <c r="Q499">
        <v>0</v>
      </c>
      <c r="R499">
        <v>0</v>
      </c>
      <c r="S499">
        <v>500</v>
      </c>
      <c r="T499">
        <v>0</v>
      </c>
      <c r="U499" t="s">
        <v>79</v>
      </c>
      <c r="V499" s="7">
        <v>44927</v>
      </c>
      <c r="W499" s="7">
        <v>44985</v>
      </c>
      <c r="X499" s="7">
        <v>45012</v>
      </c>
      <c r="Y499">
        <v>25359634.890000001</v>
      </c>
      <c r="Z499" t="s">
        <v>1272</v>
      </c>
      <c r="AA499">
        <v>0</v>
      </c>
      <c r="AC499" t="s">
        <v>83</v>
      </c>
    </row>
    <row r="500" spans="1:29" x14ac:dyDescent="0.25">
      <c r="A500" t="s">
        <v>2225</v>
      </c>
      <c r="B500">
        <v>12</v>
      </c>
      <c r="C500">
        <v>1201</v>
      </c>
      <c r="D500">
        <v>5333029.0199999996</v>
      </c>
      <c r="E500">
        <v>0</v>
      </c>
      <c r="F500">
        <v>0</v>
      </c>
      <c r="G500">
        <v>5333029.0199999996</v>
      </c>
      <c r="H500">
        <v>0</v>
      </c>
      <c r="I500">
        <v>0</v>
      </c>
      <c r="J500" t="s">
        <v>2226</v>
      </c>
      <c r="K500" t="s">
        <v>98</v>
      </c>
      <c r="L500">
        <v>6</v>
      </c>
      <c r="M500" t="s">
        <v>78</v>
      </c>
      <c r="N500" t="s">
        <v>1270</v>
      </c>
      <c r="P500">
        <v>500</v>
      </c>
      <c r="Q500">
        <v>0</v>
      </c>
      <c r="R500">
        <v>0</v>
      </c>
      <c r="S500">
        <v>500</v>
      </c>
      <c r="T500">
        <v>0</v>
      </c>
      <c r="U500" t="s">
        <v>79</v>
      </c>
      <c r="V500" s="7">
        <v>44927</v>
      </c>
      <c r="W500" s="7">
        <v>44985</v>
      </c>
      <c r="X500" s="7">
        <v>45012</v>
      </c>
      <c r="Y500">
        <v>5333029.0199999996</v>
      </c>
      <c r="Z500" t="s">
        <v>1272</v>
      </c>
      <c r="AA500">
        <v>0</v>
      </c>
      <c r="AC500" t="s">
        <v>283</v>
      </c>
    </row>
    <row r="501" spans="1:29" x14ac:dyDescent="0.25">
      <c r="A501" t="s">
        <v>2227</v>
      </c>
      <c r="B501">
        <v>2</v>
      </c>
      <c r="C501">
        <v>201</v>
      </c>
      <c r="D501">
        <v>61742081.060000002</v>
      </c>
      <c r="E501">
        <v>0</v>
      </c>
      <c r="F501">
        <v>25359634.890000001</v>
      </c>
      <c r="G501">
        <v>282325.48</v>
      </c>
      <c r="H501">
        <v>86819390.469999999</v>
      </c>
      <c r="I501">
        <v>0</v>
      </c>
      <c r="J501" t="s">
        <v>2228</v>
      </c>
      <c r="K501" t="s">
        <v>98</v>
      </c>
      <c r="L501">
        <v>6</v>
      </c>
      <c r="M501" t="s">
        <v>78</v>
      </c>
      <c r="N501" t="s">
        <v>1270</v>
      </c>
      <c r="P501">
        <v>500</v>
      </c>
      <c r="Q501">
        <v>0</v>
      </c>
      <c r="R501">
        <v>0</v>
      </c>
      <c r="S501">
        <v>500</v>
      </c>
      <c r="T501">
        <v>0</v>
      </c>
      <c r="U501" t="s">
        <v>79</v>
      </c>
      <c r="V501" s="7">
        <v>44927</v>
      </c>
      <c r="W501" s="7">
        <v>44985</v>
      </c>
      <c r="X501" s="7">
        <v>45012</v>
      </c>
      <c r="Y501">
        <v>61742081.060000002</v>
      </c>
      <c r="Z501" t="s">
        <v>1272</v>
      </c>
      <c r="AA501">
        <v>86819390.469999999</v>
      </c>
      <c r="AB501" t="s">
        <v>1272</v>
      </c>
      <c r="AC501" t="s">
        <v>83</v>
      </c>
    </row>
    <row r="502" spans="1:29" x14ac:dyDescent="0.25">
      <c r="A502" t="s">
        <v>2227</v>
      </c>
      <c r="B502">
        <v>12</v>
      </c>
      <c r="C502">
        <v>1201</v>
      </c>
      <c r="D502">
        <v>2754061.6</v>
      </c>
      <c r="E502">
        <v>0</v>
      </c>
      <c r="F502">
        <v>5333029.0199999996</v>
      </c>
      <c r="G502">
        <v>0</v>
      </c>
      <c r="H502">
        <v>8087090.6200000001</v>
      </c>
      <c r="I502">
        <v>0</v>
      </c>
      <c r="J502" t="s">
        <v>2228</v>
      </c>
      <c r="K502" t="s">
        <v>98</v>
      </c>
      <c r="L502">
        <v>6</v>
      </c>
      <c r="M502" t="s">
        <v>78</v>
      </c>
      <c r="N502" t="s">
        <v>1270</v>
      </c>
      <c r="P502">
        <v>500</v>
      </c>
      <c r="Q502">
        <v>0</v>
      </c>
      <c r="R502">
        <v>0</v>
      </c>
      <c r="S502">
        <v>500</v>
      </c>
      <c r="T502">
        <v>0</v>
      </c>
      <c r="U502" t="s">
        <v>79</v>
      </c>
      <c r="V502" s="7">
        <v>44927</v>
      </c>
      <c r="W502" s="7">
        <v>44985</v>
      </c>
      <c r="X502" s="7">
        <v>45012</v>
      </c>
      <c r="Y502">
        <v>2754061.6</v>
      </c>
      <c r="Z502" t="s">
        <v>1272</v>
      </c>
      <c r="AA502">
        <v>8087090.6200000001</v>
      </c>
      <c r="AB502" t="s">
        <v>1272</v>
      </c>
      <c r="AC502" t="s">
        <v>283</v>
      </c>
    </row>
    <row r="503" spans="1:29" x14ac:dyDescent="0.25">
      <c r="A503" t="s">
        <v>2229</v>
      </c>
      <c r="B503">
        <v>2</v>
      </c>
      <c r="C503">
        <v>201</v>
      </c>
      <c r="D503">
        <v>0</v>
      </c>
      <c r="E503">
        <v>282325.48</v>
      </c>
      <c r="F503">
        <v>359937.28000000003</v>
      </c>
      <c r="G503">
        <v>19665.37</v>
      </c>
      <c r="H503">
        <v>57946.43</v>
      </c>
      <c r="I503">
        <v>0</v>
      </c>
      <c r="J503" t="s">
        <v>2230</v>
      </c>
      <c r="K503" t="s">
        <v>78</v>
      </c>
      <c r="L503">
        <v>6</v>
      </c>
      <c r="M503" t="s">
        <v>1269</v>
      </c>
      <c r="N503" t="s">
        <v>1270</v>
      </c>
      <c r="P503">
        <v>0</v>
      </c>
      <c r="Q503">
        <v>0</v>
      </c>
      <c r="R503">
        <v>0</v>
      </c>
      <c r="S503">
        <v>500</v>
      </c>
      <c r="T503">
        <v>0</v>
      </c>
      <c r="U503" t="s">
        <v>79</v>
      </c>
      <c r="V503" s="7">
        <v>44927</v>
      </c>
      <c r="W503" s="7">
        <v>44985</v>
      </c>
      <c r="X503" s="7">
        <v>45012</v>
      </c>
      <c r="Y503">
        <v>282325.48</v>
      </c>
      <c r="Z503" t="s">
        <v>1589</v>
      </c>
      <c r="AA503">
        <v>57946.43</v>
      </c>
      <c r="AB503" t="s">
        <v>1272</v>
      </c>
      <c r="AC503" t="s">
        <v>83</v>
      </c>
    </row>
    <row r="504" spans="1:29" x14ac:dyDescent="0.25">
      <c r="A504" t="s">
        <v>2231</v>
      </c>
      <c r="B504">
        <v>2</v>
      </c>
      <c r="C504">
        <v>201</v>
      </c>
      <c r="D504">
        <v>0</v>
      </c>
      <c r="E504">
        <v>282325.48</v>
      </c>
      <c r="F504">
        <v>359937.28000000003</v>
      </c>
      <c r="G504">
        <v>19665.37</v>
      </c>
      <c r="H504">
        <v>57946.43</v>
      </c>
      <c r="I504">
        <v>0</v>
      </c>
      <c r="J504" t="s">
        <v>2232</v>
      </c>
      <c r="K504" t="s">
        <v>98</v>
      </c>
      <c r="L504">
        <v>7</v>
      </c>
      <c r="M504" t="s">
        <v>78</v>
      </c>
      <c r="N504" t="s">
        <v>1270</v>
      </c>
      <c r="P504">
        <v>500</v>
      </c>
      <c r="Q504">
        <v>0</v>
      </c>
      <c r="R504">
        <v>0</v>
      </c>
      <c r="S504">
        <v>500</v>
      </c>
      <c r="T504">
        <v>0</v>
      </c>
      <c r="U504" t="s">
        <v>79</v>
      </c>
      <c r="V504" s="7">
        <v>44927</v>
      </c>
      <c r="W504" s="7">
        <v>44985</v>
      </c>
      <c r="X504" s="7">
        <v>45012</v>
      </c>
      <c r="Y504">
        <v>282325.48</v>
      </c>
      <c r="Z504" t="s">
        <v>1589</v>
      </c>
      <c r="AA504">
        <v>57946.43</v>
      </c>
      <c r="AB504" t="s">
        <v>1272</v>
      </c>
      <c r="AC504" t="s">
        <v>83</v>
      </c>
    </row>
    <row r="505" spans="1:29" x14ac:dyDescent="0.25">
      <c r="A505" t="s">
        <v>2233</v>
      </c>
      <c r="B505">
        <v>2</v>
      </c>
      <c r="C505">
        <v>201</v>
      </c>
      <c r="D505">
        <v>2240638.9900000002</v>
      </c>
      <c r="E505">
        <v>0</v>
      </c>
      <c r="F505">
        <v>8555773.5399999991</v>
      </c>
      <c r="G505">
        <v>8555773.5399999991</v>
      </c>
      <c r="H505">
        <v>2240638.9900000002</v>
      </c>
      <c r="I505">
        <v>0</v>
      </c>
      <c r="J505" t="s">
        <v>2234</v>
      </c>
      <c r="K505" t="s">
        <v>78</v>
      </c>
      <c r="L505">
        <v>5</v>
      </c>
      <c r="M505" t="s">
        <v>1269</v>
      </c>
      <c r="N505" t="s">
        <v>1270</v>
      </c>
      <c r="P505">
        <v>0</v>
      </c>
      <c r="Q505">
        <v>0</v>
      </c>
      <c r="R505">
        <v>0</v>
      </c>
      <c r="S505">
        <v>500</v>
      </c>
      <c r="T505">
        <v>0</v>
      </c>
      <c r="U505" t="s">
        <v>79</v>
      </c>
      <c r="V505" s="7">
        <v>44927</v>
      </c>
      <c r="W505" s="7">
        <v>44985</v>
      </c>
      <c r="X505" s="7">
        <v>45012</v>
      </c>
      <c r="Y505">
        <v>2240638.9900000002</v>
      </c>
      <c r="Z505" t="s">
        <v>1272</v>
      </c>
      <c r="AA505">
        <v>2240638.9900000002</v>
      </c>
      <c r="AB505" t="s">
        <v>1272</v>
      </c>
      <c r="AC505" t="s">
        <v>83</v>
      </c>
    </row>
    <row r="506" spans="1:29" x14ac:dyDescent="0.25">
      <c r="A506" t="s">
        <v>2235</v>
      </c>
      <c r="B506">
        <v>2</v>
      </c>
      <c r="C506">
        <v>201</v>
      </c>
      <c r="D506">
        <v>4908077.3600000003</v>
      </c>
      <c r="E506">
        <v>0</v>
      </c>
      <c r="F506">
        <v>0</v>
      </c>
      <c r="G506">
        <v>4908077.3600000003</v>
      </c>
      <c r="H506">
        <v>0</v>
      </c>
      <c r="I506">
        <v>0</v>
      </c>
      <c r="J506" t="s">
        <v>2226</v>
      </c>
      <c r="K506" t="s">
        <v>98</v>
      </c>
      <c r="L506">
        <v>6</v>
      </c>
      <c r="M506" t="s">
        <v>78</v>
      </c>
      <c r="N506" t="s">
        <v>1270</v>
      </c>
      <c r="P506">
        <v>500</v>
      </c>
      <c r="Q506">
        <v>0</v>
      </c>
      <c r="R506">
        <v>0</v>
      </c>
      <c r="S506">
        <v>500</v>
      </c>
      <c r="T506">
        <v>0</v>
      </c>
      <c r="U506" t="s">
        <v>79</v>
      </c>
      <c r="V506" s="7">
        <v>44927</v>
      </c>
      <c r="W506" s="7">
        <v>44985</v>
      </c>
      <c r="X506" s="7">
        <v>45012</v>
      </c>
      <c r="Y506">
        <v>4908077.3600000003</v>
      </c>
      <c r="Z506" t="s">
        <v>1272</v>
      </c>
      <c r="AA506">
        <v>0</v>
      </c>
      <c r="AC506" t="s">
        <v>83</v>
      </c>
    </row>
    <row r="507" spans="1:29" x14ac:dyDescent="0.25">
      <c r="A507" t="s">
        <v>2235</v>
      </c>
      <c r="B507">
        <v>12</v>
      </c>
      <c r="C507">
        <v>1201</v>
      </c>
      <c r="D507">
        <v>0</v>
      </c>
      <c r="E507">
        <v>3647696.18</v>
      </c>
      <c r="F507">
        <v>3647696.18</v>
      </c>
      <c r="G507">
        <v>0</v>
      </c>
      <c r="H507">
        <v>0</v>
      </c>
      <c r="I507">
        <v>0</v>
      </c>
      <c r="J507" t="s">
        <v>2226</v>
      </c>
      <c r="K507" t="s">
        <v>98</v>
      </c>
      <c r="L507">
        <v>6</v>
      </c>
      <c r="M507" t="s">
        <v>78</v>
      </c>
      <c r="N507" t="s">
        <v>1270</v>
      </c>
      <c r="P507">
        <v>500</v>
      </c>
      <c r="Q507">
        <v>0</v>
      </c>
      <c r="R507">
        <v>0</v>
      </c>
      <c r="S507">
        <v>500</v>
      </c>
      <c r="T507">
        <v>0</v>
      </c>
      <c r="U507" t="s">
        <v>79</v>
      </c>
      <c r="V507" s="7">
        <v>44927</v>
      </c>
      <c r="W507" s="7">
        <v>44985</v>
      </c>
      <c r="X507" s="7">
        <v>45012</v>
      </c>
      <c r="Y507">
        <v>3647696.18</v>
      </c>
      <c r="Z507" t="s">
        <v>1589</v>
      </c>
      <c r="AA507">
        <v>0</v>
      </c>
      <c r="AC507" t="s">
        <v>283</v>
      </c>
    </row>
    <row r="508" spans="1:29" x14ac:dyDescent="0.25">
      <c r="A508" t="s">
        <v>2236</v>
      </c>
      <c r="B508">
        <v>2</v>
      </c>
      <c r="C508">
        <v>201</v>
      </c>
      <c r="D508">
        <v>3734319.41</v>
      </c>
      <c r="E508">
        <v>0</v>
      </c>
      <c r="F508">
        <v>4908077.3600000003</v>
      </c>
      <c r="G508">
        <v>0</v>
      </c>
      <c r="H508">
        <v>8642396.7699999996</v>
      </c>
      <c r="I508">
        <v>0</v>
      </c>
      <c r="J508" t="s">
        <v>2228</v>
      </c>
      <c r="K508" t="s">
        <v>98</v>
      </c>
      <c r="L508">
        <v>6</v>
      </c>
      <c r="M508" t="s">
        <v>78</v>
      </c>
      <c r="N508" t="s">
        <v>1270</v>
      </c>
      <c r="P508">
        <v>500</v>
      </c>
      <c r="Q508">
        <v>0</v>
      </c>
      <c r="R508">
        <v>0</v>
      </c>
      <c r="S508">
        <v>500</v>
      </c>
      <c r="T508">
        <v>0</v>
      </c>
      <c r="U508" t="s">
        <v>79</v>
      </c>
      <c r="V508" s="7">
        <v>44927</v>
      </c>
      <c r="W508" s="7">
        <v>44985</v>
      </c>
      <c r="X508" s="7">
        <v>45012</v>
      </c>
      <c r="Y508">
        <v>3734319.41</v>
      </c>
      <c r="Z508" t="s">
        <v>1272</v>
      </c>
      <c r="AA508">
        <v>8642396.7699999996</v>
      </c>
      <c r="AB508" t="s">
        <v>1272</v>
      </c>
      <c r="AC508" t="s">
        <v>83</v>
      </c>
    </row>
    <row r="509" spans="1:29" x14ac:dyDescent="0.25">
      <c r="A509" t="s">
        <v>2236</v>
      </c>
      <c r="B509">
        <v>12</v>
      </c>
      <c r="C509">
        <v>1201</v>
      </c>
      <c r="D509">
        <v>0</v>
      </c>
      <c r="E509">
        <v>2754061.6</v>
      </c>
      <c r="F509">
        <v>0</v>
      </c>
      <c r="G509">
        <v>3647696.18</v>
      </c>
      <c r="H509">
        <v>0</v>
      </c>
      <c r="I509">
        <v>6401757.7800000003</v>
      </c>
      <c r="J509" t="s">
        <v>2228</v>
      </c>
      <c r="K509" t="s">
        <v>98</v>
      </c>
      <c r="L509">
        <v>6</v>
      </c>
      <c r="M509" t="s">
        <v>78</v>
      </c>
      <c r="N509" t="s">
        <v>1270</v>
      </c>
      <c r="P509">
        <v>500</v>
      </c>
      <c r="Q509">
        <v>0</v>
      </c>
      <c r="R509">
        <v>0</v>
      </c>
      <c r="S509">
        <v>500</v>
      </c>
      <c r="T509">
        <v>0</v>
      </c>
      <c r="U509" t="s">
        <v>79</v>
      </c>
      <c r="V509" s="7">
        <v>44927</v>
      </c>
      <c r="W509" s="7">
        <v>44985</v>
      </c>
      <c r="X509" s="7">
        <v>45012</v>
      </c>
      <c r="Y509">
        <v>2754061.6</v>
      </c>
      <c r="Z509" t="s">
        <v>1589</v>
      </c>
      <c r="AA509">
        <v>6401757.7800000003</v>
      </c>
      <c r="AB509" t="s">
        <v>1589</v>
      </c>
      <c r="AC509" t="s">
        <v>283</v>
      </c>
    </row>
    <row r="510" spans="1:29" x14ac:dyDescent="0.25">
      <c r="A510" t="s">
        <v>2237</v>
      </c>
      <c r="B510">
        <v>2</v>
      </c>
      <c r="C510">
        <v>201</v>
      </c>
      <c r="D510">
        <v>0</v>
      </c>
      <c r="E510">
        <v>63034229.270000003</v>
      </c>
      <c r="F510">
        <v>18467624.420000002</v>
      </c>
      <c r="G510">
        <v>18467624.420000002</v>
      </c>
      <c r="H510">
        <v>0</v>
      </c>
      <c r="I510">
        <v>63034229.270000003</v>
      </c>
      <c r="J510" t="s">
        <v>2238</v>
      </c>
      <c r="K510" t="s">
        <v>78</v>
      </c>
      <c r="L510">
        <v>5</v>
      </c>
      <c r="M510" t="s">
        <v>1269</v>
      </c>
      <c r="N510" t="s">
        <v>1270</v>
      </c>
      <c r="P510">
        <v>0</v>
      </c>
      <c r="Q510">
        <v>0</v>
      </c>
      <c r="R510">
        <v>0</v>
      </c>
      <c r="S510">
        <v>500</v>
      </c>
      <c r="T510">
        <v>0</v>
      </c>
      <c r="U510" t="s">
        <v>79</v>
      </c>
      <c r="V510" s="7">
        <v>44927</v>
      </c>
      <c r="W510" s="7">
        <v>44985</v>
      </c>
      <c r="X510" s="7">
        <v>45012</v>
      </c>
      <c r="Y510">
        <v>63034229.270000003</v>
      </c>
      <c r="Z510" t="s">
        <v>1589</v>
      </c>
      <c r="AA510">
        <v>63034229.270000003</v>
      </c>
      <c r="AB510" t="s">
        <v>1589</v>
      </c>
      <c r="AC510" t="s">
        <v>83</v>
      </c>
    </row>
    <row r="511" spans="1:29" x14ac:dyDescent="0.25">
      <c r="A511" t="s">
        <v>2239</v>
      </c>
      <c r="B511">
        <v>2</v>
      </c>
      <c r="C511">
        <v>201</v>
      </c>
      <c r="D511">
        <v>0</v>
      </c>
      <c r="E511">
        <v>17901338.98</v>
      </c>
      <c r="F511">
        <v>17901338.98</v>
      </c>
      <c r="G511">
        <v>0</v>
      </c>
      <c r="H511">
        <v>0</v>
      </c>
      <c r="I511">
        <v>0</v>
      </c>
      <c r="J511" t="s">
        <v>2226</v>
      </c>
      <c r="K511" t="s">
        <v>98</v>
      </c>
      <c r="L511">
        <v>6</v>
      </c>
      <c r="M511" t="s">
        <v>78</v>
      </c>
      <c r="N511" t="s">
        <v>1270</v>
      </c>
      <c r="P511">
        <v>500</v>
      </c>
      <c r="Q511">
        <v>0</v>
      </c>
      <c r="R511">
        <v>0</v>
      </c>
      <c r="S511">
        <v>500</v>
      </c>
      <c r="T511">
        <v>0</v>
      </c>
      <c r="U511" t="s">
        <v>79</v>
      </c>
      <c r="V511" s="7">
        <v>44927</v>
      </c>
      <c r="W511" s="7">
        <v>44985</v>
      </c>
      <c r="X511" s="7">
        <v>45012</v>
      </c>
      <c r="Y511">
        <v>17901338.98</v>
      </c>
      <c r="Z511" t="s">
        <v>1589</v>
      </c>
      <c r="AA511">
        <v>0</v>
      </c>
      <c r="AC511" t="s">
        <v>83</v>
      </c>
    </row>
    <row r="512" spans="1:29" x14ac:dyDescent="0.25">
      <c r="A512" t="s">
        <v>2239</v>
      </c>
      <c r="B512">
        <v>12</v>
      </c>
      <c r="C512">
        <v>1201</v>
      </c>
      <c r="D512">
        <v>566285.43999999994</v>
      </c>
      <c r="E512">
        <v>0</v>
      </c>
      <c r="F512">
        <v>0</v>
      </c>
      <c r="G512">
        <v>566285.43999999994</v>
      </c>
      <c r="H512">
        <v>0</v>
      </c>
      <c r="I512">
        <v>0</v>
      </c>
      <c r="J512" t="s">
        <v>2226</v>
      </c>
      <c r="K512" t="s">
        <v>98</v>
      </c>
      <c r="L512">
        <v>6</v>
      </c>
      <c r="M512" t="s">
        <v>78</v>
      </c>
      <c r="N512" t="s">
        <v>1270</v>
      </c>
      <c r="P512">
        <v>500</v>
      </c>
      <c r="Q512">
        <v>0</v>
      </c>
      <c r="R512">
        <v>0</v>
      </c>
      <c r="S512">
        <v>500</v>
      </c>
      <c r="T512">
        <v>0</v>
      </c>
      <c r="U512" t="s">
        <v>79</v>
      </c>
      <c r="V512" s="7">
        <v>44927</v>
      </c>
      <c r="W512" s="7">
        <v>44985</v>
      </c>
      <c r="X512" s="7">
        <v>45012</v>
      </c>
      <c r="Y512">
        <v>566285.43999999994</v>
      </c>
      <c r="Z512" t="s">
        <v>1272</v>
      </c>
      <c r="AA512">
        <v>0</v>
      </c>
      <c r="AC512" t="s">
        <v>283</v>
      </c>
    </row>
    <row r="513" spans="1:29" x14ac:dyDescent="0.25">
      <c r="A513" t="s">
        <v>2240</v>
      </c>
      <c r="B513">
        <v>2</v>
      </c>
      <c r="C513">
        <v>201</v>
      </c>
      <c r="D513">
        <v>0</v>
      </c>
      <c r="E513">
        <v>45699175.729999997</v>
      </c>
      <c r="F513">
        <v>0</v>
      </c>
      <c r="G513">
        <v>17901338.98</v>
      </c>
      <c r="H513">
        <v>0</v>
      </c>
      <c r="I513">
        <v>63600514.710000001</v>
      </c>
      <c r="J513" t="s">
        <v>2228</v>
      </c>
      <c r="K513" t="s">
        <v>98</v>
      </c>
      <c r="L513">
        <v>6</v>
      </c>
      <c r="M513" t="s">
        <v>78</v>
      </c>
      <c r="N513" t="s">
        <v>1270</v>
      </c>
      <c r="P513">
        <v>500</v>
      </c>
      <c r="Q513">
        <v>0</v>
      </c>
      <c r="R513">
        <v>0</v>
      </c>
      <c r="S513">
        <v>500</v>
      </c>
      <c r="T513">
        <v>0</v>
      </c>
      <c r="U513" t="s">
        <v>79</v>
      </c>
      <c r="V513" s="7">
        <v>44927</v>
      </c>
      <c r="W513" s="7">
        <v>44985</v>
      </c>
      <c r="X513" s="7">
        <v>45012</v>
      </c>
      <c r="Y513">
        <v>45699175.729999997</v>
      </c>
      <c r="Z513" t="s">
        <v>1589</v>
      </c>
      <c r="AA513">
        <v>63600514.710000001</v>
      </c>
      <c r="AB513" t="s">
        <v>1589</v>
      </c>
      <c r="AC513" t="s">
        <v>83</v>
      </c>
    </row>
    <row r="514" spans="1:29" x14ac:dyDescent="0.25">
      <c r="A514" t="s">
        <v>2240</v>
      </c>
      <c r="B514">
        <v>12</v>
      </c>
      <c r="C514">
        <v>1201</v>
      </c>
      <c r="D514">
        <v>0</v>
      </c>
      <c r="E514">
        <v>0</v>
      </c>
      <c r="F514">
        <v>566285.43999999994</v>
      </c>
      <c r="G514">
        <v>0</v>
      </c>
      <c r="H514">
        <v>566285.43999999994</v>
      </c>
      <c r="I514">
        <v>0</v>
      </c>
      <c r="J514" t="s">
        <v>2228</v>
      </c>
      <c r="K514" t="s">
        <v>98</v>
      </c>
      <c r="L514">
        <v>6</v>
      </c>
      <c r="M514" t="s">
        <v>78</v>
      </c>
      <c r="N514" t="s">
        <v>1270</v>
      </c>
      <c r="P514">
        <v>500</v>
      </c>
      <c r="Q514">
        <v>0</v>
      </c>
      <c r="R514">
        <v>0</v>
      </c>
      <c r="S514">
        <v>500</v>
      </c>
      <c r="T514">
        <v>0</v>
      </c>
      <c r="U514" t="s">
        <v>79</v>
      </c>
      <c r="V514" s="7">
        <v>44927</v>
      </c>
      <c r="W514" s="7">
        <v>44985</v>
      </c>
      <c r="X514" s="7">
        <v>45012</v>
      </c>
      <c r="Y514">
        <v>0</v>
      </c>
      <c r="AA514">
        <v>566285.43999999994</v>
      </c>
      <c r="AB514" t="s">
        <v>1272</v>
      </c>
      <c r="AC514" t="s">
        <v>283</v>
      </c>
    </row>
    <row r="515" spans="1:29" x14ac:dyDescent="0.25">
      <c r="A515" t="s">
        <v>2241</v>
      </c>
      <c r="B515">
        <v>2</v>
      </c>
      <c r="C515">
        <v>201</v>
      </c>
      <c r="D515">
        <v>0</v>
      </c>
      <c r="E515">
        <v>58769698.890000001</v>
      </c>
      <c r="F515">
        <v>14191555.460000001</v>
      </c>
      <c r="G515">
        <v>14191555.460000001</v>
      </c>
      <c r="H515">
        <v>0</v>
      </c>
      <c r="I515">
        <v>58769698.890000001</v>
      </c>
      <c r="J515" t="s">
        <v>2242</v>
      </c>
      <c r="K515" t="s">
        <v>78</v>
      </c>
      <c r="L515">
        <v>5</v>
      </c>
      <c r="M515" t="s">
        <v>1269</v>
      </c>
      <c r="N515" t="s">
        <v>1270</v>
      </c>
      <c r="P515">
        <v>0</v>
      </c>
      <c r="Q515">
        <v>0</v>
      </c>
      <c r="R515">
        <v>0</v>
      </c>
      <c r="S515">
        <v>500</v>
      </c>
      <c r="T515">
        <v>0</v>
      </c>
      <c r="U515" t="s">
        <v>79</v>
      </c>
      <c r="V515" s="7">
        <v>44927</v>
      </c>
      <c r="W515" s="7">
        <v>44985</v>
      </c>
      <c r="X515" s="7">
        <v>45012</v>
      </c>
      <c r="Y515">
        <v>58769698.890000001</v>
      </c>
      <c r="Z515" t="s">
        <v>1589</v>
      </c>
      <c r="AA515">
        <v>58769698.890000001</v>
      </c>
      <c r="AB515" t="s">
        <v>1589</v>
      </c>
      <c r="AC515" t="s">
        <v>83</v>
      </c>
    </row>
    <row r="516" spans="1:29" x14ac:dyDescent="0.25">
      <c r="A516" t="s">
        <v>2243</v>
      </c>
      <c r="B516">
        <v>2</v>
      </c>
      <c r="C516">
        <v>201</v>
      </c>
      <c r="D516">
        <v>0</v>
      </c>
      <c r="E516">
        <v>14191555.460000001</v>
      </c>
      <c r="F516">
        <v>14191555.460000001</v>
      </c>
      <c r="G516">
        <v>0</v>
      </c>
      <c r="H516">
        <v>0</v>
      </c>
      <c r="I516">
        <v>0</v>
      </c>
      <c r="J516" t="s">
        <v>2226</v>
      </c>
      <c r="K516" t="s">
        <v>98</v>
      </c>
      <c r="L516">
        <v>6</v>
      </c>
      <c r="M516" t="s">
        <v>78</v>
      </c>
      <c r="N516" t="s">
        <v>1270</v>
      </c>
      <c r="P516">
        <v>500</v>
      </c>
      <c r="Q516">
        <v>0</v>
      </c>
      <c r="R516">
        <v>0</v>
      </c>
      <c r="S516">
        <v>500</v>
      </c>
      <c r="T516">
        <v>0</v>
      </c>
      <c r="U516" t="s">
        <v>79</v>
      </c>
      <c r="V516" s="7">
        <v>44927</v>
      </c>
      <c r="W516" s="7">
        <v>44985</v>
      </c>
      <c r="X516" s="7">
        <v>45012</v>
      </c>
      <c r="Y516">
        <v>14191555.460000001</v>
      </c>
      <c r="Z516" t="s">
        <v>1589</v>
      </c>
      <c r="AA516">
        <v>0</v>
      </c>
      <c r="AC516" t="s">
        <v>83</v>
      </c>
    </row>
    <row r="517" spans="1:29" x14ac:dyDescent="0.25">
      <c r="A517" t="s">
        <v>2244</v>
      </c>
      <c r="B517">
        <v>2</v>
      </c>
      <c r="C517">
        <v>201</v>
      </c>
      <c r="D517">
        <v>0</v>
      </c>
      <c r="E517">
        <v>44578143.43</v>
      </c>
      <c r="F517">
        <v>0</v>
      </c>
      <c r="G517">
        <v>14191555.460000001</v>
      </c>
      <c r="H517">
        <v>0</v>
      </c>
      <c r="I517">
        <v>58769698.890000001</v>
      </c>
      <c r="J517" t="s">
        <v>2228</v>
      </c>
      <c r="K517" t="s">
        <v>98</v>
      </c>
      <c r="L517">
        <v>6</v>
      </c>
      <c r="M517" t="s">
        <v>78</v>
      </c>
      <c r="N517" t="s">
        <v>1270</v>
      </c>
      <c r="P517">
        <v>500</v>
      </c>
      <c r="Q517">
        <v>0</v>
      </c>
      <c r="R517">
        <v>0</v>
      </c>
      <c r="S517">
        <v>500</v>
      </c>
      <c r="T517">
        <v>0</v>
      </c>
      <c r="U517" t="s">
        <v>79</v>
      </c>
      <c r="V517" s="7">
        <v>44927</v>
      </c>
      <c r="W517" s="7">
        <v>44985</v>
      </c>
      <c r="X517" s="7">
        <v>45012</v>
      </c>
      <c r="Y517">
        <v>44578143.43</v>
      </c>
      <c r="Z517" t="s">
        <v>1589</v>
      </c>
      <c r="AA517">
        <v>58769698.890000001</v>
      </c>
      <c r="AB517" t="s">
        <v>1589</v>
      </c>
      <c r="AC517" t="s">
        <v>83</v>
      </c>
    </row>
    <row r="518" spans="1:29" x14ac:dyDescent="0.25">
      <c r="A518" t="s">
        <v>2245</v>
      </c>
      <c r="B518">
        <v>2</v>
      </c>
      <c r="C518">
        <v>201</v>
      </c>
      <c r="D518">
        <v>0</v>
      </c>
      <c r="E518">
        <v>283236.77</v>
      </c>
      <c r="F518">
        <v>283236.77</v>
      </c>
      <c r="G518">
        <v>283236.77</v>
      </c>
      <c r="H518">
        <v>0</v>
      </c>
      <c r="I518">
        <v>283236.77</v>
      </c>
      <c r="J518" t="s">
        <v>2246</v>
      </c>
      <c r="K518" t="s">
        <v>78</v>
      </c>
      <c r="L518">
        <v>5</v>
      </c>
      <c r="M518" t="s">
        <v>1269</v>
      </c>
      <c r="N518" t="s">
        <v>1270</v>
      </c>
      <c r="P518">
        <v>0</v>
      </c>
      <c r="Q518">
        <v>0</v>
      </c>
      <c r="R518">
        <v>0</v>
      </c>
      <c r="S518">
        <v>500</v>
      </c>
      <c r="T518">
        <v>0</v>
      </c>
      <c r="U518" t="s">
        <v>79</v>
      </c>
      <c r="V518" s="7">
        <v>44927</v>
      </c>
      <c r="W518" s="7">
        <v>44985</v>
      </c>
      <c r="X518" s="7">
        <v>45012</v>
      </c>
      <c r="Y518">
        <v>283236.77</v>
      </c>
      <c r="Z518" t="s">
        <v>1589</v>
      </c>
      <c r="AA518">
        <v>283236.77</v>
      </c>
      <c r="AB518" t="s">
        <v>1589</v>
      </c>
      <c r="AC518" t="s">
        <v>83</v>
      </c>
    </row>
    <row r="519" spans="1:29" x14ac:dyDescent="0.25">
      <c r="A519" t="s">
        <v>2247</v>
      </c>
      <c r="B519">
        <v>2</v>
      </c>
      <c r="C519">
        <v>201</v>
      </c>
      <c r="D519">
        <v>0</v>
      </c>
      <c r="E519">
        <v>283236.77</v>
      </c>
      <c r="F519">
        <v>283236.77</v>
      </c>
      <c r="G519">
        <v>0</v>
      </c>
      <c r="H519">
        <v>0</v>
      </c>
      <c r="I519">
        <v>0</v>
      </c>
      <c r="J519" t="s">
        <v>2226</v>
      </c>
      <c r="K519" t="s">
        <v>98</v>
      </c>
      <c r="L519">
        <v>6</v>
      </c>
      <c r="M519" t="s">
        <v>78</v>
      </c>
      <c r="N519" t="s">
        <v>1270</v>
      </c>
      <c r="P519">
        <v>500</v>
      </c>
      <c r="Q519">
        <v>0</v>
      </c>
      <c r="R519">
        <v>0</v>
      </c>
      <c r="S519">
        <v>500</v>
      </c>
      <c r="T519">
        <v>0</v>
      </c>
      <c r="U519" t="s">
        <v>79</v>
      </c>
      <c r="V519" s="7">
        <v>44927</v>
      </c>
      <c r="W519" s="7">
        <v>44985</v>
      </c>
      <c r="X519" s="7">
        <v>45012</v>
      </c>
      <c r="Y519">
        <v>283236.77</v>
      </c>
      <c r="Z519" t="s">
        <v>1589</v>
      </c>
      <c r="AA519">
        <v>0</v>
      </c>
      <c r="AC519" t="s">
        <v>83</v>
      </c>
    </row>
    <row r="520" spans="1:29" x14ac:dyDescent="0.25">
      <c r="A520" t="s">
        <v>2248</v>
      </c>
      <c r="B520">
        <v>2</v>
      </c>
      <c r="C520">
        <v>201</v>
      </c>
      <c r="D520">
        <v>0</v>
      </c>
      <c r="E520">
        <v>0</v>
      </c>
      <c r="F520">
        <v>0</v>
      </c>
      <c r="G520">
        <v>283236.77</v>
      </c>
      <c r="H520">
        <v>0</v>
      </c>
      <c r="I520">
        <v>283236.77</v>
      </c>
      <c r="J520" t="s">
        <v>2228</v>
      </c>
      <c r="K520" t="s">
        <v>98</v>
      </c>
      <c r="L520">
        <v>6</v>
      </c>
      <c r="M520" t="s">
        <v>78</v>
      </c>
      <c r="N520" t="s">
        <v>1270</v>
      </c>
      <c r="P520">
        <v>500</v>
      </c>
      <c r="Q520">
        <v>0</v>
      </c>
      <c r="R520">
        <v>0</v>
      </c>
      <c r="S520">
        <v>500</v>
      </c>
      <c r="T520">
        <v>0</v>
      </c>
      <c r="U520" t="s">
        <v>79</v>
      </c>
      <c r="V520" s="7">
        <v>44927</v>
      </c>
      <c r="W520" s="7">
        <v>44985</v>
      </c>
      <c r="X520" s="7">
        <v>45012</v>
      </c>
      <c r="Y520">
        <v>0</v>
      </c>
      <c r="AA520">
        <v>283236.77</v>
      </c>
      <c r="AB520" t="s">
        <v>1589</v>
      </c>
      <c r="AC520" t="s">
        <v>83</v>
      </c>
    </row>
    <row r="521" spans="1:29" x14ac:dyDescent="0.25">
      <c r="A521" t="s">
        <v>2249</v>
      </c>
      <c r="B521">
        <v>2</v>
      </c>
      <c r="C521">
        <v>201</v>
      </c>
      <c r="D521">
        <v>0</v>
      </c>
      <c r="E521">
        <v>0</v>
      </c>
      <c r="F521">
        <v>9503818.0399999991</v>
      </c>
      <c r="G521">
        <v>265765.93</v>
      </c>
      <c r="H521">
        <v>9238052.1099999994</v>
      </c>
      <c r="I521">
        <v>0</v>
      </c>
      <c r="J521" t="s">
        <v>2250</v>
      </c>
      <c r="K521" t="s">
        <v>78</v>
      </c>
      <c r="L521">
        <v>1</v>
      </c>
      <c r="M521" t="s">
        <v>1269</v>
      </c>
      <c r="N521" t="s">
        <v>1270</v>
      </c>
      <c r="P521">
        <v>0</v>
      </c>
      <c r="Q521">
        <v>0</v>
      </c>
      <c r="R521">
        <v>0</v>
      </c>
      <c r="S521">
        <v>500</v>
      </c>
      <c r="T521">
        <v>0</v>
      </c>
      <c r="U521" t="s">
        <v>79</v>
      </c>
      <c r="V521" s="7">
        <v>44927</v>
      </c>
      <c r="W521" s="7">
        <v>44985</v>
      </c>
      <c r="X521" s="7">
        <v>45012</v>
      </c>
      <c r="Y521">
        <v>0</v>
      </c>
      <c r="AA521">
        <v>9238052.1099999994</v>
      </c>
      <c r="AB521" t="s">
        <v>1272</v>
      </c>
      <c r="AC521" t="s">
        <v>83</v>
      </c>
    </row>
    <row r="522" spans="1:29" x14ac:dyDescent="0.25">
      <c r="A522" t="s">
        <v>2251</v>
      </c>
      <c r="B522">
        <v>2</v>
      </c>
      <c r="C522">
        <v>201</v>
      </c>
      <c r="D522">
        <v>0</v>
      </c>
      <c r="E522">
        <v>0</v>
      </c>
      <c r="F522">
        <v>3103749.41</v>
      </c>
      <c r="G522">
        <v>495</v>
      </c>
      <c r="H522">
        <v>3103254.41</v>
      </c>
      <c r="I522">
        <v>0</v>
      </c>
      <c r="J522" t="s">
        <v>2252</v>
      </c>
      <c r="K522" t="s">
        <v>78</v>
      </c>
      <c r="L522">
        <v>2</v>
      </c>
      <c r="M522" t="s">
        <v>1269</v>
      </c>
      <c r="N522" t="s">
        <v>1270</v>
      </c>
      <c r="P522">
        <v>0</v>
      </c>
      <c r="Q522">
        <v>0</v>
      </c>
      <c r="R522">
        <v>0</v>
      </c>
      <c r="S522">
        <v>500</v>
      </c>
      <c r="T522">
        <v>0</v>
      </c>
      <c r="U522" t="s">
        <v>79</v>
      </c>
      <c r="V522" s="7">
        <v>44927</v>
      </c>
      <c r="W522" s="7">
        <v>44985</v>
      </c>
      <c r="X522" s="7">
        <v>45012</v>
      </c>
      <c r="Y522">
        <v>0</v>
      </c>
      <c r="AA522">
        <v>3103254.41</v>
      </c>
      <c r="AB522" t="s">
        <v>1272</v>
      </c>
      <c r="AC522" t="s">
        <v>83</v>
      </c>
    </row>
    <row r="523" spans="1:29" x14ac:dyDescent="0.25">
      <c r="A523" t="s">
        <v>2253</v>
      </c>
      <c r="B523">
        <v>2</v>
      </c>
      <c r="C523">
        <v>201</v>
      </c>
      <c r="D523">
        <v>0</v>
      </c>
      <c r="E523">
        <v>0</v>
      </c>
      <c r="F523">
        <v>2337890.58</v>
      </c>
      <c r="G523">
        <v>0</v>
      </c>
      <c r="H523">
        <v>2337890.58</v>
      </c>
      <c r="I523">
        <v>0</v>
      </c>
      <c r="J523" t="s">
        <v>2254</v>
      </c>
      <c r="K523" t="s">
        <v>78</v>
      </c>
      <c r="L523">
        <v>3</v>
      </c>
      <c r="M523" t="s">
        <v>1269</v>
      </c>
      <c r="N523" t="s">
        <v>1270</v>
      </c>
      <c r="P523">
        <v>0</v>
      </c>
      <c r="Q523">
        <v>0</v>
      </c>
      <c r="R523">
        <v>0</v>
      </c>
      <c r="S523">
        <v>500</v>
      </c>
      <c r="T523">
        <v>0</v>
      </c>
      <c r="U523" t="s">
        <v>79</v>
      </c>
      <c r="V523" s="7">
        <v>44927</v>
      </c>
      <c r="W523" s="7">
        <v>44985</v>
      </c>
      <c r="X523" s="7">
        <v>45012</v>
      </c>
      <c r="Y523">
        <v>0</v>
      </c>
      <c r="AA523">
        <v>2337890.58</v>
      </c>
      <c r="AB523" t="s">
        <v>1272</v>
      </c>
      <c r="AC523" t="s">
        <v>83</v>
      </c>
    </row>
    <row r="524" spans="1:29" x14ac:dyDescent="0.25">
      <c r="A524" t="s">
        <v>2255</v>
      </c>
      <c r="B524">
        <v>2</v>
      </c>
      <c r="C524">
        <v>201</v>
      </c>
      <c r="D524">
        <v>0</v>
      </c>
      <c r="E524">
        <v>0</v>
      </c>
      <c r="F524">
        <v>2052071.62</v>
      </c>
      <c r="G524">
        <v>0</v>
      </c>
      <c r="H524">
        <v>2052071.62</v>
      </c>
      <c r="I524">
        <v>0</v>
      </c>
      <c r="J524" t="s">
        <v>2256</v>
      </c>
      <c r="K524" t="s">
        <v>78</v>
      </c>
      <c r="L524">
        <v>4</v>
      </c>
      <c r="M524" t="s">
        <v>1269</v>
      </c>
      <c r="N524" t="s">
        <v>1270</v>
      </c>
      <c r="P524">
        <v>0</v>
      </c>
      <c r="Q524">
        <v>0</v>
      </c>
      <c r="R524">
        <v>0</v>
      </c>
      <c r="S524">
        <v>500</v>
      </c>
      <c r="T524">
        <v>0</v>
      </c>
      <c r="U524" t="s">
        <v>79</v>
      </c>
      <c r="V524" s="7">
        <v>44927</v>
      </c>
      <c r="W524" s="7">
        <v>44985</v>
      </c>
      <c r="X524" s="7">
        <v>45012</v>
      </c>
      <c r="Y524">
        <v>0</v>
      </c>
      <c r="AA524">
        <v>2052071.62</v>
      </c>
      <c r="AB524" t="s">
        <v>1272</v>
      </c>
      <c r="AC524" t="s">
        <v>83</v>
      </c>
    </row>
    <row r="525" spans="1:29" x14ac:dyDescent="0.25">
      <c r="A525" t="s">
        <v>2257</v>
      </c>
      <c r="B525">
        <v>2</v>
      </c>
      <c r="C525">
        <v>201</v>
      </c>
      <c r="D525">
        <v>0</v>
      </c>
      <c r="E525">
        <v>0</v>
      </c>
      <c r="F525">
        <v>2052071.62</v>
      </c>
      <c r="G525">
        <v>0</v>
      </c>
      <c r="H525">
        <v>2052071.62</v>
      </c>
      <c r="I525">
        <v>0</v>
      </c>
      <c r="J525" t="s">
        <v>2258</v>
      </c>
      <c r="K525" t="s">
        <v>78</v>
      </c>
      <c r="L525">
        <v>5</v>
      </c>
      <c r="M525" t="s">
        <v>1269</v>
      </c>
      <c r="N525" t="s">
        <v>1270</v>
      </c>
      <c r="P525">
        <v>0</v>
      </c>
      <c r="Q525">
        <v>0</v>
      </c>
      <c r="R525">
        <v>0</v>
      </c>
      <c r="S525">
        <v>500</v>
      </c>
      <c r="T525">
        <v>0</v>
      </c>
      <c r="U525" t="s">
        <v>79</v>
      </c>
      <c r="V525" s="7">
        <v>44927</v>
      </c>
      <c r="W525" s="7">
        <v>44985</v>
      </c>
      <c r="X525" s="7">
        <v>45012</v>
      </c>
      <c r="Y525">
        <v>0</v>
      </c>
      <c r="AA525">
        <v>2052071.62</v>
      </c>
      <c r="AB525" t="s">
        <v>1272</v>
      </c>
      <c r="AC525" t="s">
        <v>83</v>
      </c>
    </row>
    <row r="526" spans="1:29" x14ac:dyDescent="0.25">
      <c r="A526" t="s">
        <v>2259</v>
      </c>
      <c r="B526">
        <v>2</v>
      </c>
      <c r="C526">
        <v>201</v>
      </c>
      <c r="D526">
        <v>0</v>
      </c>
      <c r="E526">
        <v>0</v>
      </c>
      <c r="F526">
        <v>2002470.97</v>
      </c>
      <c r="G526">
        <v>0</v>
      </c>
      <c r="H526">
        <v>2002470.97</v>
      </c>
      <c r="I526">
        <v>0</v>
      </c>
      <c r="J526" t="s">
        <v>2260</v>
      </c>
      <c r="K526" t="s">
        <v>78</v>
      </c>
      <c r="L526">
        <v>6</v>
      </c>
      <c r="M526" t="s">
        <v>1269</v>
      </c>
      <c r="N526" t="s">
        <v>1270</v>
      </c>
      <c r="P526">
        <v>0</v>
      </c>
      <c r="Q526">
        <v>0</v>
      </c>
      <c r="R526">
        <v>0</v>
      </c>
      <c r="S526">
        <v>500</v>
      </c>
      <c r="T526">
        <v>0</v>
      </c>
      <c r="U526" t="s">
        <v>79</v>
      </c>
      <c r="V526" s="7">
        <v>44927</v>
      </c>
      <c r="W526" s="7">
        <v>44985</v>
      </c>
      <c r="X526" s="7">
        <v>45012</v>
      </c>
      <c r="Y526">
        <v>0</v>
      </c>
      <c r="AA526">
        <v>2002470.97</v>
      </c>
      <c r="AB526" t="s">
        <v>1272</v>
      </c>
      <c r="AC526" t="s">
        <v>83</v>
      </c>
    </row>
    <row r="527" spans="1:29" x14ac:dyDescent="0.25">
      <c r="A527" t="s">
        <v>2261</v>
      </c>
      <c r="B527">
        <v>2</v>
      </c>
      <c r="C527">
        <v>201</v>
      </c>
      <c r="D527">
        <v>0</v>
      </c>
      <c r="E527">
        <v>0</v>
      </c>
      <c r="F527">
        <v>1438249.75</v>
      </c>
      <c r="G527">
        <v>0</v>
      </c>
      <c r="H527">
        <v>1438249.75</v>
      </c>
      <c r="I527">
        <v>0</v>
      </c>
      <c r="J527" t="s">
        <v>2262</v>
      </c>
      <c r="K527" t="s">
        <v>98</v>
      </c>
      <c r="L527">
        <v>7</v>
      </c>
      <c r="M527" t="s">
        <v>78</v>
      </c>
      <c r="N527" t="s">
        <v>1270</v>
      </c>
      <c r="P527">
        <v>500</v>
      </c>
      <c r="Q527">
        <v>0</v>
      </c>
      <c r="R527">
        <v>0</v>
      </c>
      <c r="S527">
        <v>500</v>
      </c>
      <c r="T527">
        <v>0</v>
      </c>
      <c r="U527" t="s">
        <v>79</v>
      </c>
      <c r="V527" s="7">
        <v>44927</v>
      </c>
      <c r="W527" s="7">
        <v>44985</v>
      </c>
      <c r="X527" s="7">
        <v>45012</v>
      </c>
      <c r="Y527">
        <v>0</v>
      </c>
      <c r="AA527">
        <v>1438249.75</v>
      </c>
      <c r="AB527" t="s">
        <v>1272</v>
      </c>
      <c r="AC527" t="s">
        <v>83</v>
      </c>
    </row>
    <row r="528" spans="1:29" x14ac:dyDescent="0.25">
      <c r="A528" t="s">
        <v>2263</v>
      </c>
      <c r="B528">
        <v>2</v>
      </c>
      <c r="C528">
        <v>201</v>
      </c>
      <c r="D528">
        <v>0</v>
      </c>
      <c r="E528">
        <v>0</v>
      </c>
      <c r="F528">
        <v>12037.07</v>
      </c>
      <c r="G528">
        <v>0</v>
      </c>
      <c r="H528">
        <v>12037.07</v>
      </c>
      <c r="I528">
        <v>0</v>
      </c>
      <c r="J528" t="s">
        <v>2264</v>
      </c>
      <c r="K528" t="s">
        <v>98</v>
      </c>
      <c r="L528">
        <v>7</v>
      </c>
      <c r="M528" t="s">
        <v>78</v>
      </c>
      <c r="N528" t="s">
        <v>1270</v>
      </c>
      <c r="P528">
        <v>500</v>
      </c>
      <c r="Q528">
        <v>0</v>
      </c>
      <c r="R528">
        <v>0</v>
      </c>
      <c r="S528">
        <v>500</v>
      </c>
      <c r="T528">
        <v>0</v>
      </c>
      <c r="U528" t="s">
        <v>79</v>
      </c>
      <c r="V528" s="7">
        <v>44927</v>
      </c>
      <c r="W528" s="7">
        <v>44985</v>
      </c>
      <c r="X528" s="7">
        <v>45012</v>
      </c>
      <c r="Y528">
        <v>0</v>
      </c>
      <c r="AA528">
        <v>12037.07</v>
      </c>
      <c r="AB528" t="s">
        <v>1272</v>
      </c>
      <c r="AC528" t="s">
        <v>83</v>
      </c>
    </row>
    <row r="529" spans="1:29" x14ac:dyDescent="0.25">
      <c r="A529" t="s">
        <v>2265</v>
      </c>
      <c r="B529">
        <v>2</v>
      </c>
      <c r="C529">
        <v>201</v>
      </c>
      <c r="D529">
        <v>0</v>
      </c>
      <c r="E529">
        <v>0</v>
      </c>
      <c r="F529">
        <v>107596.22</v>
      </c>
      <c r="G529">
        <v>0</v>
      </c>
      <c r="H529">
        <v>107596.22</v>
      </c>
      <c r="I529">
        <v>0</v>
      </c>
      <c r="J529" t="s">
        <v>2266</v>
      </c>
      <c r="K529" t="s">
        <v>98</v>
      </c>
      <c r="L529">
        <v>7</v>
      </c>
      <c r="M529" t="s">
        <v>78</v>
      </c>
      <c r="N529" t="s">
        <v>1270</v>
      </c>
      <c r="P529">
        <v>500</v>
      </c>
      <c r="Q529">
        <v>0</v>
      </c>
      <c r="R529">
        <v>0</v>
      </c>
      <c r="S529">
        <v>500</v>
      </c>
      <c r="T529">
        <v>0</v>
      </c>
      <c r="U529" t="s">
        <v>79</v>
      </c>
      <c r="V529" s="7">
        <v>44927</v>
      </c>
      <c r="W529" s="7">
        <v>44985</v>
      </c>
      <c r="X529" s="7">
        <v>45012</v>
      </c>
      <c r="Y529">
        <v>0</v>
      </c>
      <c r="AA529">
        <v>107596.22</v>
      </c>
      <c r="AB529" t="s">
        <v>1272</v>
      </c>
      <c r="AC529" t="s">
        <v>83</v>
      </c>
    </row>
    <row r="530" spans="1:29" x14ac:dyDescent="0.25">
      <c r="A530" t="s">
        <v>2267</v>
      </c>
      <c r="B530">
        <v>2</v>
      </c>
      <c r="C530">
        <v>201</v>
      </c>
      <c r="D530">
        <v>0</v>
      </c>
      <c r="E530">
        <v>0</v>
      </c>
      <c r="F530">
        <v>653.71</v>
      </c>
      <c r="G530">
        <v>0</v>
      </c>
      <c r="H530">
        <v>653.71</v>
      </c>
      <c r="I530">
        <v>0</v>
      </c>
      <c r="J530" t="s">
        <v>2268</v>
      </c>
      <c r="K530" t="s">
        <v>98</v>
      </c>
      <c r="L530">
        <v>7</v>
      </c>
      <c r="M530" t="s">
        <v>78</v>
      </c>
      <c r="N530" t="s">
        <v>1270</v>
      </c>
      <c r="P530">
        <v>500</v>
      </c>
      <c r="Q530">
        <v>0</v>
      </c>
      <c r="R530">
        <v>0</v>
      </c>
      <c r="S530">
        <v>500</v>
      </c>
      <c r="T530">
        <v>0</v>
      </c>
      <c r="U530" t="s">
        <v>79</v>
      </c>
      <c r="V530" s="7">
        <v>44927</v>
      </c>
      <c r="W530" s="7">
        <v>44985</v>
      </c>
      <c r="X530" s="7">
        <v>45012</v>
      </c>
      <c r="Y530">
        <v>0</v>
      </c>
      <c r="AA530">
        <v>653.71</v>
      </c>
      <c r="AB530" t="s">
        <v>1272</v>
      </c>
      <c r="AC530" t="s">
        <v>83</v>
      </c>
    </row>
    <row r="531" spans="1:29" x14ac:dyDescent="0.25">
      <c r="A531" t="s">
        <v>2269</v>
      </c>
      <c r="B531">
        <v>2</v>
      </c>
      <c r="C531">
        <v>201</v>
      </c>
      <c r="D531">
        <v>0</v>
      </c>
      <c r="E531">
        <v>0</v>
      </c>
      <c r="F531">
        <v>120408.19</v>
      </c>
      <c r="G531">
        <v>0</v>
      </c>
      <c r="H531">
        <v>120408.19</v>
      </c>
      <c r="I531">
        <v>0</v>
      </c>
      <c r="J531" t="s">
        <v>2270</v>
      </c>
      <c r="K531" t="s">
        <v>98</v>
      </c>
      <c r="L531">
        <v>7</v>
      </c>
      <c r="M531" t="s">
        <v>78</v>
      </c>
      <c r="N531" t="s">
        <v>1270</v>
      </c>
      <c r="P531">
        <v>500</v>
      </c>
      <c r="Q531">
        <v>0</v>
      </c>
      <c r="R531">
        <v>0</v>
      </c>
      <c r="S531">
        <v>500</v>
      </c>
      <c r="T531">
        <v>0</v>
      </c>
      <c r="U531" t="s">
        <v>79</v>
      </c>
      <c r="V531" s="7">
        <v>44927</v>
      </c>
      <c r="W531" s="7">
        <v>44985</v>
      </c>
      <c r="X531" s="7">
        <v>45012</v>
      </c>
      <c r="Y531">
        <v>0</v>
      </c>
      <c r="AA531">
        <v>120408.19</v>
      </c>
      <c r="AB531" t="s">
        <v>1272</v>
      </c>
      <c r="AC531" t="s">
        <v>83</v>
      </c>
    </row>
    <row r="532" spans="1:29" x14ac:dyDescent="0.25">
      <c r="A532" t="s">
        <v>2271</v>
      </c>
      <c r="B532">
        <v>2</v>
      </c>
      <c r="C532">
        <v>201</v>
      </c>
      <c r="D532">
        <v>0</v>
      </c>
      <c r="E532">
        <v>0</v>
      </c>
      <c r="F532">
        <v>121077.79</v>
      </c>
      <c r="G532">
        <v>0</v>
      </c>
      <c r="H532">
        <v>121077.79</v>
      </c>
      <c r="I532">
        <v>0</v>
      </c>
      <c r="J532" t="s">
        <v>2272</v>
      </c>
      <c r="K532" t="s">
        <v>98</v>
      </c>
      <c r="L532">
        <v>7</v>
      </c>
      <c r="M532" t="s">
        <v>78</v>
      </c>
      <c r="N532" t="s">
        <v>1270</v>
      </c>
      <c r="P532">
        <v>500</v>
      </c>
      <c r="Q532">
        <v>0</v>
      </c>
      <c r="R532">
        <v>0</v>
      </c>
      <c r="S532">
        <v>500</v>
      </c>
      <c r="T532">
        <v>0</v>
      </c>
      <c r="U532" t="s">
        <v>79</v>
      </c>
      <c r="V532" s="7">
        <v>44927</v>
      </c>
      <c r="W532" s="7">
        <v>44985</v>
      </c>
      <c r="X532" s="7">
        <v>45012</v>
      </c>
      <c r="Y532">
        <v>0</v>
      </c>
      <c r="AA532">
        <v>121077.79</v>
      </c>
      <c r="AB532" t="s">
        <v>1272</v>
      </c>
      <c r="AC532" t="s">
        <v>83</v>
      </c>
    </row>
    <row r="533" spans="1:29" x14ac:dyDescent="0.25">
      <c r="A533" t="s">
        <v>2273</v>
      </c>
      <c r="B533">
        <v>2</v>
      </c>
      <c r="C533">
        <v>201</v>
      </c>
      <c r="D533">
        <v>0</v>
      </c>
      <c r="E533">
        <v>0</v>
      </c>
      <c r="F533">
        <v>111134.3</v>
      </c>
      <c r="G533">
        <v>0</v>
      </c>
      <c r="H533">
        <v>111134.3</v>
      </c>
      <c r="I533">
        <v>0</v>
      </c>
      <c r="J533" t="s">
        <v>2274</v>
      </c>
      <c r="K533" t="s">
        <v>98</v>
      </c>
      <c r="L533">
        <v>7</v>
      </c>
      <c r="M533" t="s">
        <v>78</v>
      </c>
      <c r="N533" t="s">
        <v>1270</v>
      </c>
      <c r="P533">
        <v>500</v>
      </c>
      <c r="Q533">
        <v>0</v>
      </c>
      <c r="R533">
        <v>0</v>
      </c>
      <c r="S533">
        <v>500</v>
      </c>
      <c r="T533">
        <v>0</v>
      </c>
      <c r="U533" t="s">
        <v>79</v>
      </c>
      <c r="V533" s="7">
        <v>44927</v>
      </c>
      <c r="W533" s="7">
        <v>44985</v>
      </c>
      <c r="X533" s="7">
        <v>45012</v>
      </c>
      <c r="Y533">
        <v>0</v>
      </c>
      <c r="AA533">
        <v>111134.3</v>
      </c>
      <c r="AB533" t="s">
        <v>1272</v>
      </c>
      <c r="AC533" t="s">
        <v>83</v>
      </c>
    </row>
    <row r="534" spans="1:29" x14ac:dyDescent="0.25">
      <c r="A534" t="s">
        <v>2273</v>
      </c>
      <c r="B534">
        <v>12</v>
      </c>
      <c r="C534">
        <v>1201</v>
      </c>
      <c r="D534">
        <v>0</v>
      </c>
      <c r="E534">
        <v>0</v>
      </c>
      <c r="F534">
        <v>37475.26</v>
      </c>
      <c r="G534">
        <v>0</v>
      </c>
      <c r="H534">
        <v>37475.26</v>
      </c>
      <c r="I534">
        <v>0</v>
      </c>
      <c r="J534" t="s">
        <v>2274</v>
      </c>
      <c r="K534" t="s">
        <v>98</v>
      </c>
      <c r="L534">
        <v>7</v>
      </c>
      <c r="M534" t="s">
        <v>78</v>
      </c>
      <c r="N534" t="s">
        <v>1270</v>
      </c>
      <c r="P534">
        <v>500</v>
      </c>
      <c r="Q534">
        <v>0</v>
      </c>
      <c r="R534">
        <v>0</v>
      </c>
      <c r="S534">
        <v>500</v>
      </c>
      <c r="T534">
        <v>0</v>
      </c>
      <c r="U534" t="s">
        <v>79</v>
      </c>
      <c r="V534" s="7">
        <v>44927</v>
      </c>
      <c r="W534" s="7">
        <v>44985</v>
      </c>
      <c r="X534" s="7">
        <v>45012</v>
      </c>
      <c r="Y534">
        <v>0</v>
      </c>
      <c r="AA534">
        <v>37475.26</v>
      </c>
      <c r="AB534" t="s">
        <v>1272</v>
      </c>
      <c r="AC534" t="s">
        <v>283</v>
      </c>
    </row>
    <row r="535" spans="1:29" x14ac:dyDescent="0.25">
      <c r="A535" t="s">
        <v>2275</v>
      </c>
      <c r="B535">
        <v>2</v>
      </c>
      <c r="C535">
        <v>201</v>
      </c>
      <c r="D535">
        <v>0</v>
      </c>
      <c r="E535">
        <v>0</v>
      </c>
      <c r="F535">
        <v>29930.25</v>
      </c>
      <c r="G535">
        <v>0</v>
      </c>
      <c r="H535">
        <v>29930.25</v>
      </c>
      <c r="I535">
        <v>0</v>
      </c>
      <c r="J535" t="s">
        <v>2276</v>
      </c>
      <c r="K535" t="s">
        <v>98</v>
      </c>
      <c r="L535">
        <v>7</v>
      </c>
      <c r="M535" t="s">
        <v>78</v>
      </c>
      <c r="N535" t="s">
        <v>1270</v>
      </c>
      <c r="P535">
        <v>500</v>
      </c>
      <c r="Q535">
        <v>0</v>
      </c>
      <c r="R535">
        <v>0</v>
      </c>
      <c r="S535">
        <v>500</v>
      </c>
      <c r="T535">
        <v>0</v>
      </c>
      <c r="U535" t="s">
        <v>79</v>
      </c>
      <c r="V535" s="7">
        <v>44927</v>
      </c>
      <c r="W535" s="7">
        <v>44985</v>
      </c>
      <c r="X535" s="7">
        <v>45012</v>
      </c>
      <c r="Y535">
        <v>0</v>
      </c>
      <c r="AA535">
        <v>29930.25</v>
      </c>
      <c r="AB535" t="s">
        <v>1272</v>
      </c>
      <c r="AC535" t="s">
        <v>83</v>
      </c>
    </row>
    <row r="536" spans="1:29" x14ac:dyDescent="0.25">
      <c r="A536" t="s">
        <v>2277</v>
      </c>
      <c r="B536">
        <v>2</v>
      </c>
      <c r="C536">
        <v>201</v>
      </c>
      <c r="D536">
        <v>0</v>
      </c>
      <c r="E536">
        <v>0</v>
      </c>
      <c r="F536">
        <v>23908.43</v>
      </c>
      <c r="G536">
        <v>0</v>
      </c>
      <c r="H536">
        <v>23908.43</v>
      </c>
      <c r="I536">
        <v>0</v>
      </c>
      <c r="J536" t="s">
        <v>2278</v>
      </c>
      <c r="K536" t="s">
        <v>98</v>
      </c>
      <c r="L536">
        <v>7</v>
      </c>
      <c r="M536" t="s">
        <v>78</v>
      </c>
      <c r="N536" t="s">
        <v>1270</v>
      </c>
      <c r="P536">
        <v>500</v>
      </c>
      <c r="Q536">
        <v>0</v>
      </c>
      <c r="R536">
        <v>0</v>
      </c>
      <c r="S536">
        <v>500</v>
      </c>
      <c r="T536">
        <v>0</v>
      </c>
      <c r="U536" t="s">
        <v>79</v>
      </c>
      <c r="V536" s="7">
        <v>44927</v>
      </c>
      <c r="W536" s="7">
        <v>44985</v>
      </c>
      <c r="X536" s="7">
        <v>45012</v>
      </c>
      <c r="Y536">
        <v>0</v>
      </c>
      <c r="AA536">
        <v>23908.43</v>
      </c>
      <c r="AB536" t="s">
        <v>1272</v>
      </c>
      <c r="AC536" t="s">
        <v>83</v>
      </c>
    </row>
    <row r="537" spans="1:29" x14ac:dyDescent="0.25">
      <c r="A537" t="s">
        <v>2279</v>
      </c>
      <c r="B537">
        <v>2</v>
      </c>
      <c r="C537">
        <v>201</v>
      </c>
      <c r="D537">
        <v>0</v>
      </c>
      <c r="E537">
        <v>0</v>
      </c>
      <c r="F537">
        <v>45617.13</v>
      </c>
      <c r="G537">
        <v>0</v>
      </c>
      <c r="H537">
        <v>45617.13</v>
      </c>
      <c r="I537">
        <v>0</v>
      </c>
      <c r="J537" t="s">
        <v>2280</v>
      </c>
      <c r="K537" t="s">
        <v>78</v>
      </c>
      <c r="L537">
        <v>6</v>
      </c>
      <c r="M537" t="s">
        <v>1269</v>
      </c>
      <c r="N537" t="s">
        <v>1270</v>
      </c>
      <c r="P537">
        <v>0</v>
      </c>
      <c r="Q537">
        <v>0</v>
      </c>
      <c r="R537">
        <v>0</v>
      </c>
      <c r="S537">
        <v>500</v>
      </c>
      <c r="T537">
        <v>0</v>
      </c>
      <c r="U537" t="s">
        <v>79</v>
      </c>
      <c r="V537" s="7">
        <v>44927</v>
      </c>
      <c r="W537" s="7">
        <v>44985</v>
      </c>
      <c r="X537" s="7">
        <v>45012</v>
      </c>
      <c r="Y537">
        <v>0</v>
      </c>
      <c r="AA537">
        <v>45617.13</v>
      </c>
      <c r="AB537" t="s">
        <v>1272</v>
      </c>
      <c r="AC537" t="s">
        <v>83</v>
      </c>
    </row>
    <row r="538" spans="1:29" x14ac:dyDescent="0.25">
      <c r="A538" t="s">
        <v>2281</v>
      </c>
      <c r="B538">
        <v>2</v>
      </c>
      <c r="C538">
        <v>201</v>
      </c>
      <c r="D538">
        <v>0</v>
      </c>
      <c r="E538">
        <v>0</v>
      </c>
      <c r="F538">
        <v>45617.13</v>
      </c>
      <c r="G538">
        <v>0</v>
      </c>
      <c r="H538">
        <v>45617.13</v>
      </c>
      <c r="I538">
        <v>0</v>
      </c>
      <c r="J538" t="s">
        <v>2282</v>
      </c>
      <c r="K538" t="s">
        <v>98</v>
      </c>
      <c r="L538">
        <v>7</v>
      </c>
      <c r="M538" t="s">
        <v>78</v>
      </c>
      <c r="N538" t="s">
        <v>1270</v>
      </c>
      <c r="P538">
        <v>500</v>
      </c>
      <c r="Q538">
        <v>0</v>
      </c>
      <c r="R538">
        <v>0</v>
      </c>
      <c r="S538">
        <v>500</v>
      </c>
      <c r="T538">
        <v>0</v>
      </c>
      <c r="U538" t="s">
        <v>79</v>
      </c>
      <c r="V538" s="7">
        <v>44927</v>
      </c>
      <c r="W538" s="7">
        <v>44985</v>
      </c>
      <c r="X538" s="7">
        <v>45012</v>
      </c>
      <c r="Y538">
        <v>0</v>
      </c>
      <c r="AA538">
        <v>45617.13</v>
      </c>
      <c r="AB538" t="s">
        <v>1272</v>
      </c>
      <c r="AC538" t="s">
        <v>83</v>
      </c>
    </row>
    <row r="539" spans="1:29" x14ac:dyDescent="0.25">
      <c r="A539" t="s">
        <v>2283</v>
      </c>
      <c r="B539">
        <v>2</v>
      </c>
      <c r="C539">
        <v>201</v>
      </c>
      <c r="D539">
        <v>0</v>
      </c>
      <c r="E539">
        <v>0</v>
      </c>
      <c r="F539">
        <v>3983.52</v>
      </c>
      <c r="G539">
        <v>0</v>
      </c>
      <c r="H539">
        <v>3983.52</v>
      </c>
      <c r="I539">
        <v>0</v>
      </c>
      <c r="J539" t="s">
        <v>2284</v>
      </c>
      <c r="K539" t="s">
        <v>98</v>
      </c>
      <c r="L539">
        <v>6</v>
      </c>
      <c r="M539" t="s">
        <v>78</v>
      </c>
      <c r="N539" t="s">
        <v>1270</v>
      </c>
      <c r="P539">
        <v>500</v>
      </c>
      <c r="Q539">
        <v>0</v>
      </c>
      <c r="R539">
        <v>0</v>
      </c>
      <c r="S539">
        <v>500</v>
      </c>
      <c r="T539">
        <v>0</v>
      </c>
      <c r="U539" t="s">
        <v>79</v>
      </c>
      <c r="V539" s="7">
        <v>44927</v>
      </c>
      <c r="W539" s="7">
        <v>44985</v>
      </c>
      <c r="X539" s="7">
        <v>45012</v>
      </c>
      <c r="Y539">
        <v>0</v>
      </c>
      <c r="AA539">
        <v>3983.52</v>
      </c>
      <c r="AB539" t="s">
        <v>1272</v>
      </c>
      <c r="AC539" t="s">
        <v>83</v>
      </c>
    </row>
    <row r="540" spans="1:29" x14ac:dyDescent="0.25">
      <c r="A540" t="s">
        <v>2285</v>
      </c>
      <c r="B540">
        <v>2</v>
      </c>
      <c r="C540">
        <v>201</v>
      </c>
      <c r="D540">
        <v>0</v>
      </c>
      <c r="E540">
        <v>0</v>
      </c>
      <c r="F540">
        <v>285818.96000000002</v>
      </c>
      <c r="G540">
        <v>0</v>
      </c>
      <c r="H540">
        <v>285818.96000000002</v>
      </c>
      <c r="I540">
        <v>0</v>
      </c>
      <c r="J540" t="s">
        <v>2286</v>
      </c>
      <c r="K540" t="s">
        <v>78</v>
      </c>
      <c r="L540">
        <v>4</v>
      </c>
      <c r="M540" t="s">
        <v>1269</v>
      </c>
      <c r="N540" t="s">
        <v>1270</v>
      </c>
      <c r="P540">
        <v>0</v>
      </c>
      <c r="Q540">
        <v>0</v>
      </c>
      <c r="R540">
        <v>0</v>
      </c>
      <c r="S540">
        <v>500</v>
      </c>
      <c r="T540">
        <v>0</v>
      </c>
      <c r="U540" t="s">
        <v>79</v>
      </c>
      <c r="V540" s="7">
        <v>44927</v>
      </c>
      <c r="W540" s="7">
        <v>44985</v>
      </c>
      <c r="X540" s="7">
        <v>45012</v>
      </c>
      <c r="Y540">
        <v>0</v>
      </c>
      <c r="AA540">
        <v>285818.96000000002</v>
      </c>
      <c r="AB540" t="s">
        <v>1272</v>
      </c>
      <c r="AC540" t="s">
        <v>83</v>
      </c>
    </row>
    <row r="541" spans="1:29" x14ac:dyDescent="0.25">
      <c r="A541" t="s">
        <v>2287</v>
      </c>
      <c r="B541">
        <v>2</v>
      </c>
      <c r="C541">
        <v>201</v>
      </c>
      <c r="D541">
        <v>0</v>
      </c>
      <c r="E541">
        <v>0</v>
      </c>
      <c r="F541">
        <v>285818.96000000002</v>
      </c>
      <c r="G541">
        <v>0</v>
      </c>
      <c r="H541">
        <v>285818.96000000002</v>
      </c>
      <c r="I541">
        <v>0</v>
      </c>
      <c r="J541" t="s">
        <v>2288</v>
      </c>
      <c r="K541" t="s">
        <v>78</v>
      </c>
      <c r="L541">
        <v>5</v>
      </c>
      <c r="M541" t="s">
        <v>1269</v>
      </c>
      <c r="N541" t="s">
        <v>1270</v>
      </c>
      <c r="P541">
        <v>0</v>
      </c>
      <c r="Q541">
        <v>0</v>
      </c>
      <c r="R541">
        <v>0</v>
      </c>
      <c r="S541">
        <v>500</v>
      </c>
      <c r="T541">
        <v>0</v>
      </c>
      <c r="U541" t="s">
        <v>79</v>
      </c>
      <c r="V541" s="7">
        <v>44927</v>
      </c>
      <c r="W541" s="7">
        <v>44985</v>
      </c>
      <c r="X541" s="7">
        <v>45012</v>
      </c>
      <c r="Y541">
        <v>0</v>
      </c>
      <c r="AA541">
        <v>285818.96000000002</v>
      </c>
      <c r="AB541" t="s">
        <v>1272</v>
      </c>
      <c r="AC541" t="s">
        <v>83</v>
      </c>
    </row>
    <row r="542" spans="1:29" x14ac:dyDescent="0.25">
      <c r="A542" t="s">
        <v>2289</v>
      </c>
      <c r="B542">
        <v>2</v>
      </c>
      <c r="C542">
        <v>201</v>
      </c>
      <c r="D542">
        <v>0</v>
      </c>
      <c r="E542">
        <v>0</v>
      </c>
      <c r="F542">
        <v>178420.09</v>
      </c>
      <c r="G542">
        <v>0</v>
      </c>
      <c r="H542">
        <v>178420.09</v>
      </c>
      <c r="I542">
        <v>0</v>
      </c>
      <c r="J542" t="s">
        <v>2290</v>
      </c>
      <c r="K542" t="s">
        <v>78</v>
      </c>
      <c r="L542">
        <v>6</v>
      </c>
      <c r="M542" t="s">
        <v>1269</v>
      </c>
      <c r="N542" t="s">
        <v>1270</v>
      </c>
      <c r="P542">
        <v>0</v>
      </c>
      <c r="Q542">
        <v>0</v>
      </c>
      <c r="R542">
        <v>0</v>
      </c>
      <c r="S542">
        <v>500</v>
      </c>
      <c r="T542">
        <v>0</v>
      </c>
      <c r="U542" t="s">
        <v>79</v>
      </c>
      <c r="V542" s="7">
        <v>44927</v>
      </c>
      <c r="W542" s="7">
        <v>44985</v>
      </c>
      <c r="X542" s="7">
        <v>45012</v>
      </c>
      <c r="Y542">
        <v>0</v>
      </c>
      <c r="AA542">
        <v>178420.09</v>
      </c>
      <c r="AB542" t="s">
        <v>1272</v>
      </c>
      <c r="AC542" t="s">
        <v>83</v>
      </c>
    </row>
    <row r="543" spans="1:29" x14ac:dyDescent="0.25">
      <c r="A543" t="s">
        <v>2291</v>
      </c>
      <c r="B543">
        <v>2</v>
      </c>
      <c r="C543">
        <v>201</v>
      </c>
      <c r="D543">
        <v>0</v>
      </c>
      <c r="E543">
        <v>0</v>
      </c>
      <c r="F543">
        <v>41970.8</v>
      </c>
      <c r="G543">
        <v>0</v>
      </c>
      <c r="H543">
        <v>41970.8</v>
      </c>
      <c r="I543">
        <v>0</v>
      </c>
      <c r="J543" t="s">
        <v>2274</v>
      </c>
      <c r="K543" t="s">
        <v>98</v>
      </c>
      <c r="L543">
        <v>7</v>
      </c>
      <c r="M543" t="s">
        <v>78</v>
      </c>
      <c r="N543" t="s">
        <v>1270</v>
      </c>
      <c r="P543">
        <v>500</v>
      </c>
      <c r="Q543">
        <v>0</v>
      </c>
      <c r="R543">
        <v>0</v>
      </c>
      <c r="S543">
        <v>500</v>
      </c>
      <c r="T543">
        <v>0</v>
      </c>
      <c r="U543" t="s">
        <v>79</v>
      </c>
      <c r="V543" s="7">
        <v>44927</v>
      </c>
      <c r="W543" s="7">
        <v>44985</v>
      </c>
      <c r="X543" s="7">
        <v>45012</v>
      </c>
      <c r="Y543">
        <v>0</v>
      </c>
      <c r="AA543">
        <v>41970.8</v>
      </c>
      <c r="AB543" t="s">
        <v>1272</v>
      </c>
      <c r="AC543" t="s">
        <v>83</v>
      </c>
    </row>
    <row r="544" spans="1:29" x14ac:dyDescent="0.25">
      <c r="A544" t="s">
        <v>2292</v>
      </c>
      <c r="B544">
        <v>2</v>
      </c>
      <c r="C544">
        <v>201</v>
      </c>
      <c r="D544">
        <v>0</v>
      </c>
      <c r="E544">
        <v>0</v>
      </c>
      <c r="F544">
        <v>1784.49</v>
      </c>
      <c r="G544">
        <v>0</v>
      </c>
      <c r="H544">
        <v>1784.49</v>
      </c>
      <c r="I544">
        <v>0</v>
      </c>
      <c r="J544" t="s">
        <v>2293</v>
      </c>
      <c r="K544" t="s">
        <v>98</v>
      </c>
      <c r="L544">
        <v>7</v>
      </c>
      <c r="M544" t="s">
        <v>78</v>
      </c>
      <c r="N544" t="s">
        <v>1270</v>
      </c>
      <c r="P544">
        <v>500</v>
      </c>
      <c r="Q544">
        <v>0</v>
      </c>
      <c r="R544">
        <v>0</v>
      </c>
      <c r="S544">
        <v>500</v>
      </c>
      <c r="T544">
        <v>0</v>
      </c>
      <c r="U544" t="s">
        <v>79</v>
      </c>
      <c r="V544" s="7">
        <v>44927</v>
      </c>
      <c r="W544" s="7">
        <v>44985</v>
      </c>
      <c r="X544" s="7">
        <v>45012</v>
      </c>
      <c r="Y544">
        <v>0</v>
      </c>
      <c r="AA544">
        <v>1784.49</v>
      </c>
      <c r="AB544" t="s">
        <v>1272</v>
      </c>
      <c r="AC544" t="s">
        <v>83</v>
      </c>
    </row>
    <row r="545" spans="1:29" x14ac:dyDescent="0.25">
      <c r="A545" t="s">
        <v>2294</v>
      </c>
      <c r="B545">
        <v>2</v>
      </c>
      <c r="C545">
        <v>201</v>
      </c>
      <c r="D545">
        <v>0</v>
      </c>
      <c r="E545">
        <v>0</v>
      </c>
      <c r="F545">
        <v>134664.79999999999</v>
      </c>
      <c r="G545">
        <v>0</v>
      </c>
      <c r="H545">
        <v>134664.79999999999</v>
      </c>
      <c r="I545">
        <v>0</v>
      </c>
      <c r="J545" t="s">
        <v>2295</v>
      </c>
      <c r="K545" t="s">
        <v>98</v>
      </c>
      <c r="L545">
        <v>7</v>
      </c>
      <c r="M545" t="s">
        <v>78</v>
      </c>
      <c r="N545" t="s">
        <v>1270</v>
      </c>
      <c r="P545">
        <v>500</v>
      </c>
      <c r="Q545">
        <v>0</v>
      </c>
      <c r="R545">
        <v>0</v>
      </c>
      <c r="S545">
        <v>500</v>
      </c>
      <c r="T545">
        <v>0</v>
      </c>
      <c r="U545" t="s">
        <v>79</v>
      </c>
      <c r="V545" s="7">
        <v>44927</v>
      </c>
      <c r="W545" s="7">
        <v>44985</v>
      </c>
      <c r="X545" s="7">
        <v>45012</v>
      </c>
      <c r="Y545">
        <v>0</v>
      </c>
      <c r="AA545">
        <v>134664.79999999999</v>
      </c>
      <c r="AB545" t="s">
        <v>1272</v>
      </c>
      <c r="AC545" t="s">
        <v>83</v>
      </c>
    </row>
    <row r="546" spans="1:29" x14ac:dyDescent="0.25">
      <c r="A546" t="s">
        <v>2296</v>
      </c>
      <c r="B546">
        <v>2</v>
      </c>
      <c r="C546">
        <v>201</v>
      </c>
      <c r="D546">
        <v>0</v>
      </c>
      <c r="E546">
        <v>0</v>
      </c>
      <c r="F546">
        <v>107398.87</v>
      </c>
      <c r="G546">
        <v>0</v>
      </c>
      <c r="H546">
        <v>107398.87</v>
      </c>
      <c r="I546">
        <v>0</v>
      </c>
      <c r="J546" t="s">
        <v>2297</v>
      </c>
      <c r="K546" t="s">
        <v>78</v>
      </c>
      <c r="L546">
        <v>6</v>
      </c>
      <c r="M546" t="s">
        <v>1269</v>
      </c>
      <c r="N546" t="s">
        <v>1270</v>
      </c>
      <c r="P546">
        <v>0</v>
      </c>
      <c r="Q546">
        <v>0</v>
      </c>
      <c r="R546">
        <v>0</v>
      </c>
      <c r="S546">
        <v>500</v>
      </c>
      <c r="T546">
        <v>0</v>
      </c>
      <c r="U546" t="s">
        <v>79</v>
      </c>
      <c r="V546" s="7">
        <v>44927</v>
      </c>
      <c r="W546" s="7">
        <v>44985</v>
      </c>
      <c r="X546" s="7">
        <v>45012</v>
      </c>
      <c r="Y546">
        <v>0</v>
      </c>
      <c r="AA546">
        <v>107398.87</v>
      </c>
      <c r="AB546" t="s">
        <v>1272</v>
      </c>
      <c r="AC546" t="s">
        <v>83</v>
      </c>
    </row>
    <row r="547" spans="1:29" x14ac:dyDescent="0.25">
      <c r="A547" t="s">
        <v>2298</v>
      </c>
      <c r="B547">
        <v>2</v>
      </c>
      <c r="C547">
        <v>201</v>
      </c>
      <c r="D547">
        <v>0</v>
      </c>
      <c r="E547">
        <v>0</v>
      </c>
      <c r="F547">
        <v>107398.87</v>
      </c>
      <c r="G547">
        <v>0</v>
      </c>
      <c r="H547">
        <v>107398.87</v>
      </c>
      <c r="I547">
        <v>0</v>
      </c>
      <c r="J547" t="s">
        <v>2299</v>
      </c>
      <c r="K547" t="s">
        <v>98</v>
      </c>
      <c r="L547">
        <v>7</v>
      </c>
      <c r="M547" t="s">
        <v>78</v>
      </c>
      <c r="N547" t="s">
        <v>1270</v>
      </c>
      <c r="P547">
        <v>500</v>
      </c>
      <c r="Q547">
        <v>0</v>
      </c>
      <c r="R547">
        <v>0</v>
      </c>
      <c r="S547">
        <v>500</v>
      </c>
      <c r="T547">
        <v>0</v>
      </c>
      <c r="U547" t="s">
        <v>79</v>
      </c>
      <c r="V547" s="7">
        <v>44927</v>
      </c>
      <c r="W547" s="7">
        <v>44985</v>
      </c>
      <c r="X547" s="7">
        <v>45012</v>
      </c>
      <c r="Y547">
        <v>0</v>
      </c>
      <c r="AA547">
        <v>107398.87</v>
      </c>
      <c r="AB547" t="s">
        <v>1272</v>
      </c>
      <c r="AC547" t="s">
        <v>83</v>
      </c>
    </row>
    <row r="548" spans="1:29" x14ac:dyDescent="0.25">
      <c r="A548" t="s">
        <v>2300</v>
      </c>
      <c r="B548">
        <v>2</v>
      </c>
      <c r="C548">
        <v>201</v>
      </c>
      <c r="D548">
        <v>0</v>
      </c>
      <c r="E548">
        <v>0</v>
      </c>
      <c r="F548">
        <v>765858.83</v>
      </c>
      <c r="G548">
        <v>495</v>
      </c>
      <c r="H548">
        <v>765363.83</v>
      </c>
      <c r="I548">
        <v>0</v>
      </c>
      <c r="J548" t="s">
        <v>2301</v>
      </c>
      <c r="K548" t="s">
        <v>78</v>
      </c>
      <c r="L548">
        <v>3</v>
      </c>
      <c r="M548" t="s">
        <v>1269</v>
      </c>
      <c r="N548" t="s">
        <v>1270</v>
      </c>
      <c r="P548">
        <v>0</v>
      </c>
      <c r="Q548">
        <v>0</v>
      </c>
      <c r="R548">
        <v>0</v>
      </c>
      <c r="S548">
        <v>500</v>
      </c>
      <c r="T548">
        <v>0</v>
      </c>
      <c r="U548" t="s">
        <v>79</v>
      </c>
      <c r="V548" s="7">
        <v>44927</v>
      </c>
      <c r="W548" s="7">
        <v>44985</v>
      </c>
      <c r="X548" s="7">
        <v>45012</v>
      </c>
      <c r="Y548">
        <v>0</v>
      </c>
      <c r="AA548">
        <v>765363.83</v>
      </c>
      <c r="AB548" t="s">
        <v>1272</v>
      </c>
      <c r="AC548" t="s">
        <v>83</v>
      </c>
    </row>
    <row r="549" spans="1:29" x14ac:dyDescent="0.25">
      <c r="A549" t="s">
        <v>2302</v>
      </c>
      <c r="B549">
        <v>2</v>
      </c>
      <c r="C549">
        <v>201</v>
      </c>
      <c r="D549">
        <v>0</v>
      </c>
      <c r="E549">
        <v>0</v>
      </c>
      <c r="F549">
        <v>587787.55000000005</v>
      </c>
      <c r="G549">
        <v>495</v>
      </c>
      <c r="H549">
        <v>587292.55000000005</v>
      </c>
      <c r="I549">
        <v>0</v>
      </c>
      <c r="J549" t="s">
        <v>2303</v>
      </c>
      <c r="K549" t="s">
        <v>78</v>
      </c>
      <c r="L549">
        <v>4</v>
      </c>
      <c r="M549" t="s">
        <v>1269</v>
      </c>
      <c r="N549" t="s">
        <v>1270</v>
      </c>
      <c r="P549">
        <v>0</v>
      </c>
      <c r="Q549">
        <v>0</v>
      </c>
      <c r="R549">
        <v>0</v>
      </c>
      <c r="S549">
        <v>500</v>
      </c>
      <c r="T549">
        <v>0</v>
      </c>
      <c r="U549" t="s">
        <v>79</v>
      </c>
      <c r="V549" s="7">
        <v>44927</v>
      </c>
      <c r="W549" s="7">
        <v>44985</v>
      </c>
      <c r="X549" s="7">
        <v>45012</v>
      </c>
      <c r="Y549">
        <v>0</v>
      </c>
      <c r="AA549">
        <v>587292.55000000005</v>
      </c>
      <c r="AB549" t="s">
        <v>1272</v>
      </c>
      <c r="AC549" t="s">
        <v>83</v>
      </c>
    </row>
    <row r="550" spans="1:29" x14ac:dyDescent="0.25">
      <c r="A550" t="s">
        <v>2304</v>
      </c>
      <c r="B550">
        <v>2</v>
      </c>
      <c r="C550">
        <v>201</v>
      </c>
      <c r="D550">
        <v>0</v>
      </c>
      <c r="E550">
        <v>0</v>
      </c>
      <c r="F550">
        <v>587787.55000000005</v>
      </c>
      <c r="G550">
        <v>495</v>
      </c>
      <c r="H550">
        <v>587292.55000000005</v>
      </c>
      <c r="I550">
        <v>0</v>
      </c>
      <c r="J550" t="s">
        <v>2305</v>
      </c>
      <c r="K550" t="s">
        <v>78</v>
      </c>
      <c r="L550">
        <v>5</v>
      </c>
      <c r="M550" t="s">
        <v>1269</v>
      </c>
      <c r="N550" t="s">
        <v>1270</v>
      </c>
      <c r="P550">
        <v>0</v>
      </c>
      <c r="Q550">
        <v>0</v>
      </c>
      <c r="R550">
        <v>0</v>
      </c>
      <c r="S550">
        <v>500</v>
      </c>
      <c r="T550">
        <v>0</v>
      </c>
      <c r="U550" t="s">
        <v>79</v>
      </c>
      <c r="V550" s="7">
        <v>44927</v>
      </c>
      <c r="W550" s="7">
        <v>44985</v>
      </c>
      <c r="X550" s="7">
        <v>45012</v>
      </c>
      <c r="Y550">
        <v>0</v>
      </c>
      <c r="AA550">
        <v>587292.55000000005</v>
      </c>
      <c r="AB550" t="s">
        <v>1272</v>
      </c>
      <c r="AC550" t="s">
        <v>83</v>
      </c>
    </row>
    <row r="551" spans="1:29" x14ac:dyDescent="0.25">
      <c r="A551" t="s">
        <v>2306</v>
      </c>
      <c r="B551">
        <v>2</v>
      </c>
      <c r="C551">
        <v>201</v>
      </c>
      <c r="D551">
        <v>0</v>
      </c>
      <c r="E551">
        <v>0</v>
      </c>
      <c r="F551">
        <v>578685.61</v>
      </c>
      <c r="G551">
        <v>495</v>
      </c>
      <c r="H551">
        <v>578190.61</v>
      </c>
      <c r="I551">
        <v>0</v>
      </c>
      <c r="J551" t="s">
        <v>2307</v>
      </c>
      <c r="K551" t="s">
        <v>98</v>
      </c>
      <c r="L551">
        <v>6</v>
      </c>
      <c r="M551" t="s">
        <v>78</v>
      </c>
      <c r="N551" t="s">
        <v>1270</v>
      </c>
      <c r="P551">
        <v>500</v>
      </c>
      <c r="Q551">
        <v>0</v>
      </c>
      <c r="R551">
        <v>0</v>
      </c>
      <c r="S551">
        <v>500</v>
      </c>
      <c r="T551">
        <v>0</v>
      </c>
      <c r="U551" t="s">
        <v>79</v>
      </c>
      <c r="V551" s="7">
        <v>44927</v>
      </c>
      <c r="W551" s="7">
        <v>44985</v>
      </c>
      <c r="X551" s="7">
        <v>45012</v>
      </c>
      <c r="Y551">
        <v>0</v>
      </c>
      <c r="AA551">
        <v>578190.61</v>
      </c>
      <c r="AB551" t="s">
        <v>1272</v>
      </c>
      <c r="AC551" t="s">
        <v>83</v>
      </c>
    </row>
    <row r="552" spans="1:29" x14ac:dyDescent="0.25">
      <c r="A552" t="s">
        <v>2306</v>
      </c>
      <c r="B552">
        <v>12</v>
      </c>
      <c r="C552">
        <v>1201</v>
      </c>
      <c r="D552">
        <v>0</v>
      </c>
      <c r="E552">
        <v>0</v>
      </c>
      <c r="F552">
        <v>9101.94</v>
      </c>
      <c r="G552">
        <v>0</v>
      </c>
      <c r="H552">
        <v>9101.94</v>
      </c>
      <c r="I552">
        <v>0</v>
      </c>
      <c r="J552" t="s">
        <v>2307</v>
      </c>
      <c r="K552" t="s">
        <v>98</v>
      </c>
      <c r="L552">
        <v>6</v>
      </c>
      <c r="M552" t="s">
        <v>78</v>
      </c>
      <c r="N552" t="s">
        <v>1270</v>
      </c>
      <c r="P552">
        <v>500</v>
      </c>
      <c r="Q552">
        <v>0</v>
      </c>
      <c r="R552">
        <v>0</v>
      </c>
      <c r="S552">
        <v>500</v>
      </c>
      <c r="T552">
        <v>0</v>
      </c>
      <c r="U552" t="s">
        <v>79</v>
      </c>
      <c r="V552" s="7">
        <v>44927</v>
      </c>
      <c r="W552" s="7">
        <v>44985</v>
      </c>
      <c r="X552" s="7">
        <v>45012</v>
      </c>
      <c r="Y552">
        <v>0</v>
      </c>
      <c r="AA552">
        <v>9101.94</v>
      </c>
      <c r="AB552" t="s">
        <v>1272</v>
      </c>
      <c r="AC552" t="s">
        <v>283</v>
      </c>
    </row>
    <row r="553" spans="1:29" x14ac:dyDescent="0.25">
      <c r="A553" t="s">
        <v>2308</v>
      </c>
      <c r="B553">
        <v>2</v>
      </c>
      <c r="C553">
        <v>201</v>
      </c>
      <c r="D553">
        <v>0</v>
      </c>
      <c r="E553">
        <v>0</v>
      </c>
      <c r="F553">
        <v>168565.24</v>
      </c>
      <c r="G553">
        <v>0</v>
      </c>
      <c r="H553">
        <v>168565.24</v>
      </c>
      <c r="I553">
        <v>0</v>
      </c>
      <c r="J553" t="s">
        <v>2309</v>
      </c>
      <c r="K553" t="s">
        <v>78</v>
      </c>
      <c r="L553">
        <v>4</v>
      </c>
      <c r="M553" t="s">
        <v>1269</v>
      </c>
      <c r="N553" t="s">
        <v>1270</v>
      </c>
      <c r="P553">
        <v>0</v>
      </c>
      <c r="Q553">
        <v>0</v>
      </c>
      <c r="R553">
        <v>0</v>
      </c>
      <c r="S553">
        <v>500</v>
      </c>
      <c r="T553">
        <v>0</v>
      </c>
      <c r="U553" t="s">
        <v>79</v>
      </c>
      <c r="V553" s="7">
        <v>44927</v>
      </c>
      <c r="W553" s="7">
        <v>44985</v>
      </c>
      <c r="X553" s="7">
        <v>45012</v>
      </c>
      <c r="Y553">
        <v>0</v>
      </c>
      <c r="AA553">
        <v>168565.24</v>
      </c>
      <c r="AB553" t="s">
        <v>1272</v>
      </c>
      <c r="AC553" t="s">
        <v>83</v>
      </c>
    </row>
    <row r="554" spans="1:29" x14ac:dyDescent="0.25">
      <c r="A554" t="s">
        <v>2310</v>
      </c>
      <c r="B554">
        <v>2</v>
      </c>
      <c r="C554">
        <v>201</v>
      </c>
      <c r="D554">
        <v>0</v>
      </c>
      <c r="E554">
        <v>0</v>
      </c>
      <c r="F554">
        <v>168565.24</v>
      </c>
      <c r="G554">
        <v>0</v>
      </c>
      <c r="H554">
        <v>168565.24</v>
      </c>
      <c r="I554">
        <v>0</v>
      </c>
      <c r="J554" t="s">
        <v>2311</v>
      </c>
      <c r="K554" t="s">
        <v>78</v>
      </c>
      <c r="L554">
        <v>5</v>
      </c>
      <c r="M554" t="s">
        <v>1269</v>
      </c>
      <c r="N554" t="s">
        <v>1270</v>
      </c>
      <c r="P554">
        <v>0</v>
      </c>
      <c r="Q554">
        <v>0</v>
      </c>
      <c r="R554">
        <v>0</v>
      </c>
      <c r="S554">
        <v>500</v>
      </c>
      <c r="T554">
        <v>0</v>
      </c>
      <c r="U554" t="s">
        <v>79</v>
      </c>
      <c r="V554" s="7">
        <v>44927</v>
      </c>
      <c r="W554" s="7">
        <v>44985</v>
      </c>
      <c r="X554" s="7">
        <v>45012</v>
      </c>
      <c r="Y554">
        <v>0</v>
      </c>
      <c r="AA554">
        <v>168565.24</v>
      </c>
      <c r="AB554" t="s">
        <v>1272</v>
      </c>
      <c r="AC554" t="s">
        <v>83</v>
      </c>
    </row>
    <row r="555" spans="1:29" x14ac:dyDescent="0.25">
      <c r="A555" t="s">
        <v>2312</v>
      </c>
      <c r="B555">
        <v>2</v>
      </c>
      <c r="C555">
        <v>201</v>
      </c>
      <c r="D555">
        <v>0</v>
      </c>
      <c r="E555">
        <v>0</v>
      </c>
      <c r="F555">
        <v>168565.24</v>
      </c>
      <c r="G555">
        <v>0</v>
      </c>
      <c r="H555">
        <v>168565.24</v>
      </c>
      <c r="I555">
        <v>0</v>
      </c>
      <c r="J555" t="s">
        <v>2313</v>
      </c>
      <c r="K555" t="s">
        <v>98</v>
      </c>
      <c r="L555">
        <v>6</v>
      </c>
      <c r="M555" t="s">
        <v>78</v>
      </c>
      <c r="N555" t="s">
        <v>1270</v>
      </c>
      <c r="P555">
        <v>500</v>
      </c>
      <c r="Q555">
        <v>0</v>
      </c>
      <c r="R555">
        <v>0</v>
      </c>
      <c r="S555">
        <v>500</v>
      </c>
      <c r="T555">
        <v>0</v>
      </c>
      <c r="U555" t="s">
        <v>79</v>
      </c>
      <c r="V555" s="7">
        <v>44927</v>
      </c>
      <c r="W555" s="7">
        <v>44985</v>
      </c>
      <c r="X555" s="7">
        <v>45012</v>
      </c>
      <c r="Y555">
        <v>0</v>
      </c>
      <c r="AA555">
        <v>168565.24</v>
      </c>
      <c r="AB555" t="s">
        <v>1272</v>
      </c>
      <c r="AC555" t="s">
        <v>83</v>
      </c>
    </row>
    <row r="556" spans="1:29" x14ac:dyDescent="0.25">
      <c r="A556" t="s">
        <v>2314</v>
      </c>
      <c r="B556">
        <v>2</v>
      </c>
      <c r="C556">
        <v>201</v>
      </c>
      <c r="D556">
        <v>0</v>
      </c>
      <c r="E556">
        <v>0</v>
      </c>
      <c r="F556">
        <v>9506.0400000000009</v>
      </c>
      <c r="G556">
        <v>0</v>
      </c>
      <c r="H556">
        <v>9506.0400000000009</v>
      </c>
      <c r="I556">
        <v>0</v>
      </c>
      <c r="J556" t="s">
        <v>2315</v>
      </c>
      <c r="K556" t="s">
        <v>78</v>
      </c>
      <c r="L556">
        <v>4</v>
      </c>
      <c r="M556" t="s">
        <v>1269</v>
      </c>
      <c r="N556" t="s">
        <v>1270</v>
      </c>
      <c r="P556">
        <v>0</v>
      </c>
      <c r="Q556">
        <v>0</v>
      </c>
      <c r="R556">
        <v>0</v>
      </c>
      <c r="S556">
        <v>500</v>
      </c>
      <c r="T556">
        <v>0</v>
      </c>
      <c r="U556" t="s">
        <v>79</v>
      </c>
      <c r="V556" s="7">
        <v>44927</v>
      </c>
      <c r="W556" s="7">
        <v>44985</v>
      </c>
      <c r="X556" s="7">
        <v>45012</v>
      </c>
      <c r="Y556">
        <v>0</v>
      </c>
      <c r="AA556">
        <v>9506.0400000000009</v>
      </c>
      <c r="AB556" t="s">
        <v>1272</v>
      </c>
      <c r="AC556" t="s">
        <v>83</v>
      </c>
    </row>
    <row r="557" spans="1:29" x14ac:dyDescent="0.25">
      <c r="A557" t="s">
        <v>2316</v>
      </c>
      <c r="B557">
        <v>2</v>
      </c>
      <c r="C557">
        <v>201</v>
      </c>
      <c r="D557">
        <v>0</v>
      </c>
      <c r="E557">
        <v>0</v>
      </c>
      <c r="F557">
        <v>9506.0400000000009</v>
      </c>
      <c r="G557">
        <v>0</v>
      </c>
      <c r="H557">
        <v>9506.0400000000009</v>
      </c>
      <c r="I557">
        <v>0</v>
      </c>
      <c r="J557" t="s">
        <v>2317</v>
      </c>
      <c r="K557" t="s">
        <v>78</v>
      </c>
      <c r="L557">
        <v>5</v>
      </c>
      <c r="M557" t="s">
        <v>1269</v>
      </c>
      <c r="N557" t="s">
        <v>1270</v>
      </c>
      <c r="P557">
        <v>0</v>
      </c>
      <c r="Q557">
        <v>0</v>
      </c>
      <c r="R557">
        <v>0</v>
      </c>
      <c r="S557">
        <v>500</v>
      </c>
      <c r="T557">
        <v>0</v>
      </c>
      <c r="U557" t="s">
        <v>79</v>
      </c>
      <c r="V557" s="7">
        <v>44927</v>
      </c>
      <c r="W557" s="7">
        <v>44985</v>
      </c>
      <c r="X557" s="7">
        <v>45012</v>
      </c>
      <c r="Y557">
        <v>0</v>
      </c>
      <c r="AA557">
        <v>9506.0400000000009</v>
      </c>
      <c r="AB557" t="s">
        <v>1272</v>
      </c>
      <c r="AC557" t="s">
        <v>83</v>
      </c>
    </row>
    <row r="558" spans="1:29" x14ac:dyDescent="0.25">
      <c r="A558" t="s">
        <v>2318</v>
      </c>
      <c r="B558">
        <v>2</v>
      </c>
      <c r="C558">
        <v>201</v>
      </c>
      <c r="D558">
        <v>0</v>
      </c>
      <c r="E558">
        <v>0</v>
      </c>
      <c r="F558">
        <v>9506.0400000000009</v>
      </c>
      <c r="G558">
        <v>0</v>
      </c>
      <c r="H558">
        <v>9506.0400000000009</v>
      </c>
      <c r="I558">
        <v>0</v>
      </c>
      <c r="J558" t="s">
        <v>2090</v>
      </c>
      <c r="K558" t="s">
        <v>98</v>
      </c>
      <c r="L558">
        <v>6</v>
      </c>
      <c r="M558" t="s">
        <v>78</v>
      </c>
      <c r="N558" t="s">
        <v>1270</v>
      </c>
      <c r="P558">
        <v>500</v>
      </c>
      <c r="Q558">
        <v>0</v>
      </c>
      <c r="R558">
        <v>0</v>
      </c>
      <c r="S558">
        <v>500</v>
      </c>
      <c r="T558">
        <v>0</v>
      </c>
      <c r="U558" t="s">
        <v>79</v>
      </c>
      <c r="V558" s="7">
        <v>44927</v>
      </c>
      <c r="W558" s="7">
        <v>44985</v>
      </c>
      <c r="X558" s="7">
        <v>45012</v>
      </c>
      <c r="Y558">
        <v>0</v>
      </c>
      <c r="AA558">
        <v>9506.0400000000009</v>
      </c>
      <c r="AB558" t="s">
        <v>1272</v>
      </c>
      <c r="AC558" t="s">
        <v>83</v>
      </c>
    </row>
    <row r="559" spans="1:29" x14ac:dyDescent="0.25">
      <c r="A559" t="s">
        <v>2319</v>
      </c>
      <c r="B559">
        <v>2</v>
      </c>
      <c r="C559">
        <v>201</v>
      </c>
      <c r="D559">
        <v>0</v>
      </c>
      <c r="E559">
        <v>0</v>
      </c>
      <c r="F559">
        <v>627697.11</v>
      </c>
      <c r="G559">
        <v>0</v>
      </c>
      <c r="H559">
        <v>627697.11</v>
      </c>
      <c r="I559">
        <v>0</v>
      </c>
      <c r="J559" t="s">
        <v>2320</v>
      </c>
      <c r="K559" t="s">
        <v>78</v>
      </c>
      <c r="L559">
        <v>2</v>
      </c>
      <c r="M559" t="s">
        <v>1269</v>
      </c>
      <c r="N559" t="s">
        <v>1270</v>
      </c>
      <c r="P559">
        <v>0</v>
      </c>
      <c r="Q559">
        <v>0</v>
      </c>
      <c r="R559">
        <v>0</v>
      </c>
      <c r="S559">
        <v>500</v>
      </c>
      <c r="T559">
        <v>0</v>
      </c>
      <c r="U559" t="s">
        <v>79</v>
      </c>
      <c r="V559" s="7">
        <v>44927</v>
      </c>
      <c r="W559" s="7">
        <v>44985</v>
      </c>
      <c r="X559" s="7">
        <v>45012</v>
      </c>
      <c r="Y559">
        <v>0</v>
      </c>
      <c r="AA559">
        <v>627697.11</v>
      </c>
      <c r="AB559" t="s">
        <v>1272</v>
      </c>
      <c r="AC559" t="s">
        <v>83</v>
      </c>
    </row>
    <row r="560" spans="1:29" x14ac:dyDescent="0.25">
      <c r="A560" t="s">
        <v>2321</v>
      </c>
      <c r="B560">
        <v>2</v>
      </c>
      <c r="C560">
        <v>201</v>
      </c>
      <c r="D560">
        <v>0</v>
      </c>
      <c r="E560">
        <v>0</v>
      </c>
      <c r="F560">
        <v>463140.2</v>
      </c>
      <c r="G560">
        <v>0</v>
      </c>
      <c r="H560">
        <v>463140.2</v>
      </c>
      <c r="I560">
        <v>0</v>
      </c>
      <c r="J560" t="s">
        <v>2322</v>
      </c>
      <c r="K560" t="s">
        <v>78</v>
      </c>
      <c r="L560">
        <v>3</v>
      </c>
      <c r="M560" t="s">
        <v>1269</v>
      </c>
      <c r="N560" t="s">
        <v>1270</v>
      </c>
      <c r="P560">
        <v>0</v>
      </c>
      <c r="Q560">
        <v>0</v>
      </c>
      <c r="R560">
        <v>0</v>
      </c>
      <c r="S560">
        <v>500</v>
      </c>
      <c r="T560">
        <v>0</v>
      </c>
      <c r="U560" t="s">
        <v>79</v>
      </c>
      <c r="V560" s="7">
        <v>44927</v>
      </c>
      <c r="W560" s="7">
        <v>44985</v>
      </c>
      <c r="X560" s="7">
        <v>45012</v>
      </c>
      <c r="Y560">
        <v>0</v>
      </c>
      <c r="AA560">
        <v>463140.2</v>
      </c>
      <c r="AB560" t="s">
        <v>1272</v>
      </c>
      <c r="AC560" t="s">
        <v>83</v>
      </c>
    </row>
    <row r="561" spans="1:29" x14ac:dyDescent="0.25">
      <c r="A561" t="s">
        <v>2323</v>
      </c>
      <c r="B561">
        <v>2</v>
      </c>
      <c r="C561">
        <v>201</v>
      </c>
      <c r="D561">
        <v>0</v>
      </c>
      <c r="E561">
        <v>0</v>
      </c>
      <c r="F561">
        <v>463140.2</v>
      </c>
      <c r="G561">
        <v>0</v>
      </c>
      <c r="H561">
        <v>463140.2</v>
      </c>
      <c r="I561">
        <v>0</v>
      </c>
      <c r="J561" t="s">
        <v>2324</v>
      </c>
      <c r="K561" t="s">
        <v>78</v>
      </c>
      <c r="L561">
        <v>4</v>
      </c>
      <c r="M561" t="s">
        <v>1269</v>
      </c>
      <c r="N561" t="s">
        <v>1270</v>
      </c>
      <c r="P561">
        <v>0</v>
      </c>
      <c r="Q561">
        <v>0</v>
      </c>
      <c r="R561">
        <v>0</v>
      </c>
      <c r="S561">
        <v>500</v>
      </c>
      <c r="T561">
        <v>0</v>
      </c>
      <c r="U561" t="s">
        <v>79</v>
      </c>
      <c r="V561" s="7">
        <v>44927</v>
      </c>
      <c r="W561" s="7">
        <v>44985</v>
      </c>
      <c r="X561" s="7">
        <v>45012</v>
      </c>
      <c r="Y561">
        <v>0</v>
      </c>
      <c r="AA561">
        <v>463140.2</v>
      </c>
      <c r="AB561" t="s">
        <v>1272</v>
      </c>
      <c r="AC561" t="s">
        <v>83</v>
      </c>
    </row>
    <row r="562" spans="1:29" x14ac:dyDescent="0.25">
      <c r="A562" t="s">
        <v>2325</v>
      </c>
      <c r="B562">
        <v>2</v>
      </c>
      <c r="C562">
        <v>201</v>
      </c>
      <c r="D562">
        <v>0</v>
      </c>
      <c r="E562">
        <v>0</v>
      </c>
      <c r="F562">
        <v>463140.2</v>
      </c>
      <c r="G562">
        <v>0</v>
      </c>
      <c r="H562">
        <v>463140.2</v>
      </c>
      <c r="I562">
        <v>0</v>
      </c>
      <c r="J562" t="s">
        <v>2326</v>
      </c>
      <c r="K562" t="s">
        <v>78</v>
      </c>
      <c r="L562">
        <v>5</v>
      </c>
      <c r="M562" t="s">
        <v>1269</v>
      </c>
      <c r="N562" t="s">
        <v>1270</v>
      </c>
      <c r="P562">
        <v>0</v>
      </c>
      <c r="Q562">
        <v>0</v>
      </c>
      <c r="R562">
        <v>0</v>
      </c>
      <c r="S562">
        <v>500</v>
      </c>
      <c r="T562">
        <v>0</v>
      </c>
      <c r="U562" t="s">
        <v>79</v>
      </c>
      <c r="V562" s="7">
        <v>44927</v>
      </c>
      <c r="W562" s="7">
        <v>44985</v>
      </c>
      <c r="X562" s="7">
        <v>45012</v>
      </c>
      <c r="Y562">
        <v>0</v>
      </c>
      <c r="AA562">
        <v>463140.2</v>
      </c>
      <c r="AB562" t="s">
        <v>1272</v>
      </c>
      <c r="AC562" t="s">
        <v>83</v>
      </c>
    </row>
    <row r="563" spans="1:29" x14ac:dyDescent="0.25">
      <c r="A563" t="s">
        <v>2327</v>
      </c>
      <c r="B563">
        <v>2</v>
      </c>
      <c r="C563">
        <v>201</v>
      </c>
      <c r="D563">
        <v>0</v>
      </c>
      <c r="E563">
        <v>0</v>
      </c>
      <c r="F563">
        <v>463140.2</v>
      </c>
      <c r="G563">
        <v>0</v>
      </c>
      <c r="H563">
        <v>463140.2</v>
      </c>
      <c r="I563">
        <v>0</v>
      </c>
      <c r="J563" t="s">
        <v>2328</v>
      </c>
      <c r="K563" t="s">
        <v>78</v>
      </c>
      <c r="L563">
        <v>6</v>
      </c>
      <c r="M563" t="s">
        <v>1269</v>
      </c>
      <c r="N563" t="s">
        <v>1270</v>
      </c>
      <c r="P563">
        <v>0</v>
      </c>
      <c r="Q563">
        <v>0</v>
      </c>
      <c r="R563">
        <v>0</v>
      </c>
      <c r="S563">
        <v>500</v>
      </c>
      <c r="T563">
        <v>0</v>
      </c>
      <c r="U563" t="s">
        <v>79</v>
      </c>
      <c r="V563" s="7">
        <v>44927</v>
      </c>
      <c r="W563" s="7">
        <v>44985</v>
      </c>
      <c r="X563" s="7">
        <v>45012</v>
      </c>
      <c r="Y563">
        <v>0</v>
      </c>
      <c r="AA563">
        <v>463140.2</v>
      </c>
      <c r="AB563" t="s">
        <v>1272</v>
      </c>
      <c r="AC563" t="s">
        <v>83</v>
      </c>
    </row>
    <row r="564" spans="1:29" x14ac:dyDescent="0.25">
      <c r="A564" t="s">
        <v>2329</v>
      </c>
      <c r="B564">
        <v>12</v>
      </c>
      <c r="C564">
        <v>1201</v>
      </c>
      <c r="D564">
        <v>0</v>
      </c>
      <c r="E564">
        <v>0</v>
      </c>
      <c r="F564">
        <v>216275.04</v>
      </c>
      <c r="G564">
        <v>0</v>
      </c>
      <c r="H564">
        <v>216275.04</v>
      </c>
      <c r="I564">
        <v>0</v>
      </c>
      <c r="J564" t="s">
        <v>2330</v>
      </c>
      <c r="K564" t="s">
        <v>98</v>
      </c>
      <c r="L564">
        <v>7</v>
      </c>
      <c r="M564" t="s">
        <v>78</v>
      </c>
      <c r="N564" t="s">
        <v>1270</v>
      </c>
      <c r="P564">
        <v>500</v>
      </c>
      <c r="Q564">
        <v>0</v>
      </c>
      <c r="R564">
        <v>0</v>
      </c>
      <c r="S564">
        <v>500</v>
      </c>
      <c r="T564">
        <v>0</v>
      </c>
      <c r="U564" t="s">
        <v>79</v>
      </c>
      <c r="V564" s="7">
        <v>44927</v>
      </c>
      <c r="W564" s="7">
        <v>44985</v>
      </c>
      <c r="X564" s="7">
        <v>45012</v>
      </c>
      <c r="Y564">
        <v>0</v>
      </c>
      <c r="AA564">
        <v>216275.04</v>
      </c>
      <c r="AB564" t="s">
        <v>1272</v>
      </c>
      <c r="AC564" t="s">
        <v>283</v>
      </c>
    </row>
    <row r="565" spans="1:29" x14ac:dyDescent="0.25">
      <c r="A565" t="s">
        <v>2331</v>
      </c>
      <c r="B565">
        <v>12</v>
      </c>
      <c r="C565">
        <v>1201</v>
      </c>
      <c r="D565">
        <v>0</v>
      </c>
      <c r="E565">
        <v>0</v>
      </c>
      <c r="F565">
        <v>16944.689999999999</v>
      </c>
      <c r="G565">
        <v>0</v>
      </c>
      <c r="H565">
        <v>16944.689999999999</v>
      </c>
      <c r="I565">
        <v>0</v>
      </c>
      <c r="J565" t="s">
        <v>2332</v>
      </c>
      <c r="K565" t="s">
        <v>98</v>
      </c>
      <c r="L565">
        <v>7</v>
      </c>
      <c r="M565" t="s">
        <v>78</v>
      </c>
      <c r="N565" t="s">
        <v>1270</v>
      </c>
      <c r="P565">
        <v>500</v>
      </c>
      <c r="Q565">
        <v>0</v>
      </c>
      <c r="R565">
        <v>0</v>
      </c>
      <c r="S565">
        <v>500</v>
      </c>
      <c r="T565">
        <v>0</v>
      </c>
      <c r="U565" t="s">
        <v>79</v>
      </c>
      <c r="V565" s="7">
        <v>44927</v>
      </c>
      <c r="W565" s="7">
        <v>44985</v>
      </c>
      <c r="X565" s="7">
        <v>45012</v>
      </c>
      <c r="Y565">
        <v>0</v>
      </c>
      <c r="AA565">
        <v>16944.689999999999</v>
      </c>
      <c r="AB565" t="s">
        <v>1272</v>
      </c>
      <c r="AC565" t="s">
        <v>283</v>
      </c>
    </row>
    <row r="566" spans="1:29" x14ac:dyDescent="0.25">
      <c r="A566" t="s">
        <v>2333</v>
      </c>
      <c r="B566">
        <v>12</v>
      </c>
      <c r="C566">
        <v>1201</v>
      </c>
      <c r="D566">
        <v>0</v>
      </c>
      <c r="E566">
        <v>0</v>
      </c>
      <c r="F566">
        <v>92846.84</v>
      </c>
      <c r="G566">
        <v>0</v>
      </c>
      <c r="H566">
        <v>92846.84</v>
      </c>
      <c r="I566">
        <v>0</v>
      </c>
      <c r="J566" t="s">
        <v>2334</v>
      </c>
      <c r="K566" t="s">
        <v>98</v>
      </c>
      <c r="L566">
        <v>7</v>
      </c>
      <c r="M566" t="s">
        <v>78</v>
      </c>
      <c r="N566" t="s">
        <v>1270</v>
      </c>
      <c r="P566">
        <v>500</v>
      </c>
      <c r="Q566">
        <v>0</v>
      </c>
      <c r="R566">
        <v>0</v>
      </c>
      <c r="S566">
        <v>500</v>
      </c>
      <c r="T566">
        <v>0</v>
      </c>
      <c r="U566" t="s">
        <v>79</v>
      </c>
      <c r="V566" s="7">
        <v>44927</v>
      </c>
      <c r="W566" s="7">
        <v>44985</v>
      </c>
      <c r="X566" s="7">
        <v>45012</v>
      </c>
      <c r="Y566">
        <v>0</v>
      </c>
      <c r="AA566">
        <v>92846.84</v>
      </c>
      <c r="AB566" t="s">
        <v>1272</v>
      </c>
      <c r="AC566" t="s">
        <v>283</v>
      </c>
    </row>
    <row r="567" spans="1:29" x14ac:dyDescent="0.25">
      <c r="A567" t="s">
        <v>2335</v>
      </c>
      <c r="B567">
        <v>12</v>
      </c>
      <c r="C567">
        <v>1201</v>
      </c>
      <c r="D567">
        <v>0</v>
      </c>
      <c r="E567">
        <v>0</v>
      </c>
      <c r="F567">
        <v>101213.59</v>
      </c>
      <c r="G567">
        <v>0</v>
      </c>
      <c r="H567">
        <v>101213.59</v>
      </c>
      <c r="I567">
        <v>0</v>
      </c>
      <c r="J567" t="s">
        <v>2336</v>
      </c>
      <c r="K567" t="s">
        <v>98</v>
      </c>
      <c r="L567">
        <v>7</v>
      </c>
      <c r="M567" t="s">
        <v>78</v>
      </c>
      <c r="N567" t="s">
        <v>1270</v>
      </c>
      <c r="P567">
        <v>500</v>
      </c>
      <c r="Q567">
        <v>0</v>
      </c>
      <c r="R567">
        <v>0</v>
      </c>
      <c r="S567">
        <v>500</v>
      </c>
      <c r="T567">
        <v>0</v>
      </c>
      <c r="U567" t="s">
        <v>79</v>
      </c>
      <c r="V567" s="7">
        <v>44927</v>
      </c>
      <c r="W567" s="7">
        <v>44985</v>
      </c>
      <c r="X567" s="7">
        <v>45012</v>
      </c>
      <c r="Y567">
        <v>0</v>
      </c>
      <c r="AA567">
        <v>101213.59</v>
      </c>
      <c r="AB567" t="s">
        <v>1272</v>
      </c>
      <c r="AC567" t="s">
        <v>283</v>
      </c>
    </row>
    <row r="568" spans="1:29" x14ac:dyDescent="0.25">
      <c r="A568" t="s">
        <v>2337</v>
      </c>
      <c r="B568">
        <v>12</v>
      </c>
      <c r="C568">
        <v>1201</v>
      </c>
      <c r="D568">
        <v>0</v>
      </c>
      <c r="E568">
        <v>0</v>
      </c>
      <c r="F568">
        <v>35860.04</v>
      </c>
      <c r="G568">
        <v>0</v>
      </c>
      <c r="H568">
        <v>35860.04</v>
      </c>
      <c r="I568">
        <v>0</v>
      </c>
      <c r="J568" t="s">
        <v>2338</v>
      </c>
      <c r="K568" t="s">
        <v>98</v>
      </c>
      <c r="L568">
        <v>7</v>
      </c>
      <c r="M568" t="s">
        <v>78</v>
      </c>
      <c r="N568" t="s">
        <v>1270</v>
      </c>
      <c r="P568">
        <v>500</v>
      </c>
      <c r="Q568">
        <v>0</v>
      </c>
      <c r="R568">
        <v>0</v>
      </c>
      <c r="S568">
        <v>500</v>
      </c>
      <c r="T568">
        <v>0</v>
      </c>
      <c r="U568" t="s">
        <v>79</v>
      </c>
      <c r="V568" s="7">
        <v>44927</v>
      </c>
      <c r="W568" s="7">
        <v>44985</v>
      </c>
      <c r="X568" s="7">
        <v>45012</v>
      </c>
      <c r="Y568">
        <v>0</v>
      </c>
      <c r="AA568">
        <v>35860.04</v>
      </c>
      <c r="AB568" t="s">
        <v>1272</v>
      </c>
      <c r="AC568" t="s">
        <v>283</v>
      </c>
    </row>
    <row r="569" spans="1:29" x14ac:dyDescent="0.25">
      <c r="A569" t="s">
        <v>2339</v>
      </c>
      <c r="B569">
        <v>2</v>
      </c>
      <c r="C569">
        <v>201</v>
      </c>
      <c r="D569">
        <v>0</v>
      </c>
      <c r="E569">
        <v>0</v>
      </c>
      <c r="F569">
        <v>126244.64</v>
      </c>
      <c r="G569">
        <v>0</v>
      </c>
      <c r="H569">
        <v>126244.64</v>
      </c>
      <c r="I569">
        <v>0</v>
      </c>
      <c r="J569" t="s">
        <v>2340</v>
      </c>
      <c r="K569" t="s">
        <v>78</v>
      </c>
      <c r="L569">
        <v>3</v>
      </c>
      <c r="M569" t="s">
        <v>1269</v>
      </c>
      <c r="N569" t="s">
        <v>1270</v>
      </c>
      <c r="P569">
        <v>0</v>
      </c>
      <c r="Q569">
        <v>0</v>
      </c>
      <c r="R569">
        <v>0</v>
      </c>
      <c r="S569">
        <v>500</v>
      </c>
      <c r="T569">
        <v>0</v>
      </c>
      <c r="U569" t="s">
        <v>79</v>
      </c>
      <c r="V569" s="7">
        <v>44927</v>
      </c>
      <c r="W569" s="7">
        <v>44985</v>
      </c>
      <c r="X569" s="7">
        <v>45012</v>
      </c>
      <c r="Y569">
        <v>0</v>
      </c>
      <c r="AA569">
        <v>126244.64</v>
      </c>
      <c r="AB569" t="s">
        <v>1272</v>
      </c>
      <c r="AC569" t="s">
        <v>83</v>
      </c>
    </row>
    <row r="570" spans="1:29" x14ac:dyDescent="0.25">
      <c r="A570" t="s">
        <v>2341</v>
      </c>
      <c r="B570">
        <v>2</v>
      </c>
      <c r="C570">
        <v>201</v>
      </c>
      <c r="D570">
        <v>0</v>
      </c>
      <c r="E570">
        <v>0</v>
      </c>
      <c r="F570">
        <v>126244.64</v>
      </c>
      <c r="G570">
        <v>0</v>
      </c>
      <c r="H570">
        <v>126244.64</v>
      </c>
      <c r="I570">
        <v>0</v>
      </c>
      <c r="J570" t="s">
        <v>2342</v>
      </c>
      <c r="K570" t="s">
        <v>78</v>
      </c>
      <c r="L570">
        <v>4</v>
      </c>
      <c r="M570" t="s">
        <v>1269</v>
      </c>
      <c r="N570" t="s">
        <v>1270</v>
      </c>
      <c r="P570">
        <v>0</v>
      </c>
      <c r="Q570">
        <v>0</v>
      </c>
      <c r="R570">
        <v>0</v>
      </c>
      <c r="S570">
        <v>500</v>
      </c>
      <c r="T570">
        <v>0</v>
      </c>
      <c r="U570" t="s">
        <v>79</v>
      </c>
      <c r="V570" s="7">
        <v>44927</v>
      </c>
      <c r="W570" s="7">
        <v>44985</v>
      </c>
      <c r="X570" s="7">
        <v>45012</v>
      </c>
      <c r="Y570">
        <v>0</v>
      </c>
      <c r="AA570">
        <v>126244.64</v>
      </c>
      <c r="AB570" t="s">
        <v>1272</v>
      </c>
      <c r="AC570" t="s">
        <v>83</v>
      </c>
    </row>
    <row r="571" spans="1:29" x14ac:dyDescent="0.25">
      <c r="A571" t="s">
        <v>2343</v>
      </c>
      <c r="B571">
        <v>2</v>
      </c>
      <c r="C571">
        <v>201</v>
      </c>
      <c r="D571">
        <v>0</v>
      </c>
      <c r="E571">
        <v>0</v>
      </c>
      <c r="F571">
        <v>126244.64</v>
      </c>
      <c r="G571">
        <v>0</v>
      </c>
      <c r="H571">
        <v>126244.64</v>
      </c>
      <c r="I571">
        <v>0</v>
      </c>
      <c r="J571" t="s">
        <v>2344</v>
      </c>
      <c r="K571" t="s">
        <v>78</v>
      </c>
      <c r="L571">
        <v>5</v>
      </c>
      <c r="M571" t="s">
        <v>1269</v>
      </c>
      <c r="N571" t="s">
        <v>1270</v>
      </c>
      <c r="P571">
        <v>0</v>
      </c>
      <c r="Q571">
        <v>0</v>
      </c>
      <c r="R571">
        <v>0</v>
      </c>
      <c r="S571">
        <v>500</v>
      </c>
      <c r="T571">
        <v>0</v>
      </c>
      <c r="U571" t="s">
        <v>79</v>
      </c>
      <c r="V571" s="7">
        <v>44927</v>
      </c>
      <c r="W571" s="7">
        <v>44985</v>
      </c>
      <c r="X571" s="7">
        <v>45012</v>
      </c>
      <c r="Y571">
        <v>0</v>
      </c>
      <c r="AA571">
        <v>126244.64</v>
      </c>
      <c r="AB571" t="s">
        <v>1272</v>
      </c>
      <c r="AC571" t="s">
        <v>83</v>
      </c>
    </row>
    <row r="572" spans="1:29" x14ac:dyDescent="0.25">
      <c r="A572" t="s">
        <v>2345</v>
      </c>
      <c r="B572">
        <v>2</v>
      </c>
      <c r="C572">
        <v>201</v>
      </c>
      <c r="D572">
        <v>0</v>
      </c>
      <c r="E572">
        <v>0</v>
      </c>
      <c r="F572">
        <v>1388.8</v>
      </c>
      <c r="G572">
        <v>0</v>
      </c>
      <c r="H572">
        <v>1388.8</v>
      </c>
      <c r="I572">
        <v>0</v>
      </c>
      <c r="J572" t="s">
        <v>2346</v>
      </c>
      <c r="K572" t="s">
        <v>98</v>
      </c>
      <c r="L572">
        <v>6</v>
      </c>
      <c r="M572" t="s">
        <v>78</v>
      </c>
      <c r="N572" t="s">
        <v>1270</v>
      </c>
      <c r="P572">
        <v>500</v>
      </c>
      <c r="Q572">
        <v>0</v>
      </c>
      <c r="R572">
        <v>0</v>
      </c>
      <c r="S572">
        <v>500</v>
      </c>
      <c r="T572">
        <v>0</v>
      </c>
      <c r="U572" t="s">
        <v>79</v>
      </c>
      <c r="V572" s="7">
        <v>44927</v>
      </c>
      <c r="W572" s="7">
        <v>44985</v>
      </c>
      <c r="X572" s="7">
        <v>45012</v>
      </c>
      <c r="Y572">
        <v>0</v>
      </c>
      <c r="AA572">
        <v>1388.8</v>
      </c>
      <c r="AB572" t="s">
        <v>1272</v>
      </c>
      <c r="AC572" t="s">
        <v>83</v>
      </c>
    </row>
    <row r="573" spans="1:29" x14ac:dyDescent="0.25">
      <c r="A573" t="s">
        <v>2345</v>
      </c>
      <c r="B573">
        <v>12</v>
      </c>
      <c r="C573">
        <v>1201</v>
      </c>
      <c r="D573">
        <v>0</v>
      </c>
      <c r="E573">
        <v>0</v>
      </c>
      <c r="F573">
        <v>124855.84</v>
      </c>
      <c r="G573">
        <v>0</v>
      </c>
      <c r="H573">
        <v>124855.84</v>
      </c>
      <c r="I573">
        <v>0</v>
      </c>
      <c r="J573" t="s">
        <v>2346</v>
      </c>
      <c r="K573" t="s">
        <v>98</v>
      </c>
      <c r="L573">
        <v>6</v>
      </c>
      <c r="M573" t="s">
        <v>78</v>
      </c>
      <c r="N573" t="s">
        <v>1270</v>
      </c>
      <c r="P573">
        <v>500</v>
      </c>
      <c r="Q573">
        <v>0</v>
      </c>
      <c r="R573">
        <v>0</v>
      </c>
      <c r="S573">
        <v>500</v>
      </c>
      <c r="T573">
        <v>0</v>
      </c>
      <c r="U573" t="s">
        <v>79</v>
      </c>
      <c r="V573" s="7">
        <v>44927</v>
      </c>
      <c r="W573" s="7">
        <v>44985</v>
      </c>
      <c r="X573" s="7">
        <v>45012</v>
      </c>
      <c r="Y573">
        <v>0</v>
      </c>
      <c r="AA573">
        <v>124855.84</v>
      </c>
      <c r="AB573" t="s">
        <v>1272</v>
      </c>
      <c r="AC573" t="s">
        <v>283</v>
      </c>
    </row>
    <row r="574" spans="1:29" x14ac:dyDescent="0.25">
      <c r="A574" t="s">
        <v>2347</v>
      </c>
      <c r="B574">
        <v>2</v>
      </c>
      <c r="C574">
        <v>201</v>
      </c>
      <c r="D574">
        <v>0</v>
      </c>
      <c r="E574">
        <v>0</v>
      </c>
      <c r="F574">
        <v>38312.269999999997</v>
      </c>
      <c r="G574">
        <v>0</v>
      </c>
      <c r="H574">
        <v>38312.269999999997</v>
      </c>
      <c r="I574">
        <v>0</v>
      </c>
      <c r="J574" t="s">
        <v>2348</v>
      </c>
      <c r="K574" t="s">
        <v>78</v>
      </c>
      <c r="L574">
        <v>3</v>
      </c>
      <c r="M574" t="s">
        <v>1269</v>
      </c>
      <c r="N574" t="s">
        <v>1270</v>
      </c>
      <c r="P574">
        <v>0</v>
      </c>
      <c r="Q574">
        <v>0</v>
      </c>
      <c r="R574">
        <v>0</v>
      </c>
      <c r="S574">
        <v>500</v>
      </c>
      <c r="T574">
        <v>0</v>
      </c>
      <c r="U574" t="s">
        <v>79</v>
      </c>
      <c r="V574" s="7">
        <v>44927</v>
      </c>
      <c r="W574" s="7">
        <v>44985</v>
      </c>
      <c r="X574" s="7">
        <v>45012</v>
      </c>
      <c r="Y574">
        <v>0</v>
      </c>
      <c r="AA574">
        <v>38312.269999999997</v>
      </c>
      <c r="AB574" t="s">
        <v>1272</v>
      </c>
      <c r="AC574" t="s">
        <v>83</v>
      </c>
    </row>
    <row r="575" spans="1:29" x14ac:dyDescent="0.25">
      <c r="A575" t="s">
        <v>2349</v>
      </c>
      <c r="B575">
        <v>2</v>
      </c>
      <c r="C575">
        <v>201</v>
      </c>
      <c r="D575">
        <v>0</v>
      </c>
      <c r="E575">
        <v>0</v>
      </c>
      <c r="F575">
        <v>38312.269999999997</v>
      </c>
      <c r="G575">
        <v>0</v>
      </c>
      <c r="H575">
        <v>38312.269999999997</v>
      </c>
      <c r="I575">
        <v>0</v>
      </c>
      <c r="J575" t="s">
        <v>2350</v>
      </c>
      <c r="K575" t="s">
        <v>78</v>
      </c>
      <c r="L575">
        <v>4</v>
      </c>
      <c r="M575" t="s">
        <v>1269</v>
      </c>
      <c r="N575" t="s">
        <v>1270</v>
      </c>
      <c r="P575">
        <v>0</v>
      </c>
      <c r="Q575">
        <v>0</v>
      </c>
      <c r="R575">
        <v>0</v>
      </c>
      <c r="S575">
        <v>500</v>
      </c>
      <c r="T575">
        <v>0</v>
      </c>
      <c r="U575" t="s">
        <v>79</v>
      </c>
      <c r="V575" s="7">
        <v>44927</v>
      </c>
      <c r="W575" s="7">
        <v>44985</v>
      </c>
      <c r="X575" s="7">
        <v>45012</v>
      </c>
      <c r="Y575">
        <v>0</v>
      </c>
      <c r="AA575">
        <v>38312.269999999997</v>
      </c>
      <c r="AB575" t="s">
        <v>1272</v>
      </c>
      <c r="AC575" t="s">
        <v>83</v>
      </c>
    </row>
    <row r="576" spans="1:29" x14ac:dyDescent="0.25">
      <c r="A576" t="s">
        <v>2351</v>
      </c>
      <c r="B576">
        <v>2</v>
      </c>
      <c r="C576">
        <v>201</v>
      </c>
      <c r="D576">
        <v>0</v>
      </c>
      <c r="E576">
        <v>0</v>
      </c>
      <c r="F576">
        <v>38312.269999999997</v>
      </c>
      <c r="G576">
        <v>0</v>
      </c>
      <c r="H576">
        <v>38312.269999999997</v>
      </c>
      <c r="I576">
        <v>0</v>
      </c>
      <c r="J576" t="s">
        <v>2352</v>
      </c>
      <c r="K576" t="s">
        <v>78</v>
      </c>
      <c r="L576">
        <v>5</v>
      </c>
      <c r="M576" t="s">
        <v>1269</v>
      </c>
      <c r="N576" t="s">
        <v>1270</v>
      </c>
      <c r="P576">
        <v>0</v>
      </c>
      <c r="Q576">
        <v>0</v>
      </c>
      <c r="R576">
        <v>0</v>
      </c>
      <c r="S576">
        <v>500</v>
      </c>
      <c r="T576">
        <v>0</v>
      </c>
      <c r="U576" t="s">
        <v>79</v>
      </c>
      <c r="V576" s="7">
        <v>44927</v>
      </c>
      <c r="W576" s="7">
        <v>44985</v>
      </c>
      <c r="X576" s="7">
        <v>45012</v>
      </c>
      <c r="Y576">
        <v>0</v>
      </c>
      <c r="AA576">
        <v>38312.269999999997</v>
      </c>
      <c r="AB576" t="s">
        <v>1272</v>
      </c>
      <c r="AC576" t="s">
        <v>83</v>
      </c>
    </row>
    <row r="577" spans="1:29" x14ac:dyDescent="0.25">
      <c r="A577" t="s">
        <v>2353</v>
      </c>
      <c r="B577">
        <v>2</v>
      </c>
      <c r="C577">
        <v>201</v>
      </c>
      <c r="D577">
        <v>0</v>
      </c>
      <c r="E577">
        <v>0</v>
      </c>
      <c r="F577">
        <v>34528.85</v>
      </c>
      <c r="G577">
        <v>0</v>
      </c>
      <c r="H577">
        <v>34528.85</v>
      </c>
      <c r="I577">
        <v>0</v>
      </c>
      <c r="J577" t="s">
        <v>2354</v>
      </c>
      <c r="K577" t="s">
        <v>98</v>
      </c>
      <c r="L577">
        <v>6</v>
      </c>
      <c r="M577" t="s">
        <v>78</v>
      </c>
      <c r="N577" t="s">
        <v>1270</v>
      </c>
      <c r="P577">
        <v>500</v>
      </c>
      <c r="Q577">
        <v>0</v>
      </c>
      <c r="R577">
        <v>0</v>
      </c>
      <c r="S577">
        <v>500</v>
      </c>
      <c r="T577">
        <v>0</v>
      </c>
      <c r="U577" t="s">
        <v>79</v>
      </c>
      <c r="V577" s="7">
        <v>44927</v>
      </c>
      <c r="W577" s="7">
        <v>44985</v>
      </c>
      <c r="X577" s="7">
        <v>45012</v>
      </c>
      <c r="Y577">
        <v>0</v>
      </c>
      <c r="AA577">
        <v>34528.85</v>
      </c>
      <c r="AB577" t="s">
        <v>1272</v>
      </c>
      <c r="AC577" t="s">
        <v>83</v>
      </c>
    </row>
    <row r="578" spans="1:29" x14ac:dyDescent="0.25">
      <c r="A578" t="s">
        <v>2355</v>
      </c>
      <c r="B578">
        <v>2</v>
      </c>
      <c r="C578">
        <v>201</v>
      </c>
      <c r="D578">
        <v>0</v>
      </c>
      <c r="E578">
        <v>0</v>
      </c>
      <c r="F578">
        <v>3424.5</v>
      </c>
      <c r="G578">
        <v>0</v>
      </c>
      <c r="H578">
        <v>3424.5</v>
      </c>
      <c r="I578">
        <v>0</v>
      </c>
      <c r="J578" t="s">
        <v>2356</v>
      </c>
      <c r="K578" t="s">
        <v>98</v>
      </c>
      <c r="L578">
        <v>6</v>
      </c>
      <c r="M578" t="s">
        <v>78</v>
      </c>
      <c r="N578" t="s">
        <v>1270</v>
      </c>
      <c r="P578">
        <v>500</v>
      </c>
      <c r="Q578">
        <v>0</v>
      </c>
      <c r="R578">
        <v>0</v>
      </c>
      <c r="S578">
        <v>500</v>
      </c>
      <c r="T578">
        <v>0</v>
      </c>
      <c r="U578" t="s">
        <v>79</v>
      </c>
      <c r="V578" s="7">
        <v>44927</v>
      </c>
      <c r="W578" s="7">
        <v>44985</v>
      </c>
      <c r="X578" s="7">
        <v>45012</v>
      </c>
      <c r="Y578">
        <v>0</v>
      </c>
      <c r="AA578">
        <v>3424.5</v>
      </c>
      <c r="AB578" t="s">
        <v>1272</v>
      </c>
      <c r="AC578" t="s">
        <v>83</v>
      </c>
    </row>
    <row r="579" spans="1:29" x14ac:dyDescent="0.25">
      <c r="A579" t="s">
        <v>2357</v>
      </c>
      <c r="B579">
        <v>2</v>
      </c>
      <c r="C579">
        <v>201</v>
      </c>
      <c r="D579">
        <v>0</v>
      </c>
      <c r="E579">
        <v>0</v>
      </c>
      <c r="F579">
        <v>358.92</v>
      </c>
      <c r="G579">
        <v>0</v>
      </c>
      <c r="H579">
        <v>358.92</v>
      </c>
      <c r="I579">
        <v>0</v>
      </c>
      <c r="J579" t="s">
        <v>2358</v>
      </c>
      <c r="K579" t="s">
        <v>78</v>
      </c>
      <c r="L579">
        <v>6</v>
      </c>
      <c r="M579" t="s">
        <v>1269</v>
      </c>
      <c r="N579" t="s">
        <v>1270</v>
      </c>
      <c r="P579">
        <v>0</v>
      </c>
      <c r="Q579">
        <v>0</v>
      </c>
      <c r="R579">
        <v>0</v>
      </c>
      <c r="S579">
        <v>500</v>
      </c>
      <c r="T579">
        <v>0</v>
      </c>
      <c r="U579" t="s">
        <v>79</v>
      </c>
      <c r="V579" s="7">
        <v>44927</v>
      </c>
      <c r="W579" s="7">
        <v>44985</v>
      </c>
      <c r="X579" s="7">
        <v>45012</v>
      </c>
      <c r="Y579">
        <v>0</v>
      </c>
      <c r="AA579">
        <v>358.92</v>
      </c>
      <c r="AB579" t="s">
        <v>1272</v>
      </c>
      <c r="AC579" t="s">
        <v>83</v>
      </c>
    </row>
    <row r="580" spans="1:29" x14ac:dyDescent="0.25">
      <c r="A580" t="s">
        <v>2359</v>
      </c>
      <c r="B580">
        <v>2</v>
      </c>
      <c r="C580">
        <v>201</v>
      </c>
      <c r="D580">
        <v>0</v>
      </c>
      <c r="E580">
        <v>0</v>
      </c>
      <c r="F580">
        <v>358.92</v>
      </c>
      <c r="G580">
        <v>0</v>
      </c>
      <c r="H580">
        <v>358.92</v>
      </c>
      <c r="I580">
        <v>0</v>
      </c>
      <c r="J580" t="s">
        <v>2360</v>
      </c>
      <c r="K580" t="s">
        <v>98</v>
      </c>
      <c r="L580">
        <v>7</v>
      </c>
      <c r="M580" t="s">
        <v>78</v>
      </c>
      <c r="N580" t="s">
        <v>1270</v>
      </c>
      <c r="P580">
        <v>500</v>
      </c>
      <c r="Q580">
        <v>0</v>
      </c>
      <c r="R580">
        <v>0</v>
      </c>
      <c r="S580">
        <v>500</v>
      </c>
      <c r="T580">
        <v>0</v>
      </c>
      <c r="U580" t="s">
        <v>79</v>
      </c>
      <c r="V580" s="7">
        <v>44927</v>
      </c>
      <c r="W580" s="7">
        <v>44985</v>
      </c>
      <c r="X580" s="7">
        <v>45012</v>
      </c>
      <c r="Y580">
        <v>0</v>
      </c>
      <c r="AA580">
        <v>358.92</v>
      </c>
      <c r="AB580" t="s">
        <v>1272</v>
      </c>
      <c r="AC580" t="s">
        <v>83</v>
      </c>
    </row>
    <row r="581" spans="1:29" x14ac:dyDescent="0.25">
      <c r="A581" t="s">
        <v>2361</v>
      </c>
      <c r="B581">
        <v>2</v>
      </c>
      <c r="C581">
        <v>201</v>
      </c>
      <c r="D581">
        <v>0</v>
      </c>
      <c r="E581">
        <v>0</v>
      </c>
      <c r="F581">
        <v>1852033.51</v>
      </c>
      <c r="G581">
        <v>264567.33</v>
      </c>
      <c r="H581">
        <v>1587466.18</v>
      </c>
      <c r="I581">
        <v>0</v>
      </c>
      <c r="J581" t="s">
        <v>2362</v>
      </c>
      <c r="K581" t="s">
        <v>78</v>
      </c>
      <c r="L581">
        <v>2</v>
      </c>
      <c r="M581" t="s">
        <v>1269</v>
      </c>
      <c r="N581" t="s">
        <v>1270</v>
      </c>
      <c r="P581">
        <v>0</v>
      </c>
      <c r="Q581">
        <v>0</v>
      </c>
      <c r="R581">
        <v>0</v>
      </c>
      <c r="S581">
        <v>500</v>
      </c>
      <c r="T581">
        <v>0</v>
      </c>
      <c r="U581" t="s">
        <v>79</v>
      </c>
      <c r="V581" s="7">
        <v>44927</v>
      </c>
      <c r="W581" s="7">
        <v>44985</v>
      </c>
      <c r="X581" s="7">
        <v>45012</v>
      </c>
      <c r="Y581">
        <v>0</v>
      </c>
      <c r="AA581">
        <v>1587466.18</v>
      </c>
      <c r="AB581" t="s">
        <v>1272</v>
      </c>
      <c r="AC581" t="s">
        <v>83</v>
      </c>
    </row>
    <row r="582" spans="1:29" x14ac:dyDescent="0.25">
      <c r="A582" t="s">
        <v>2363</v>
      </c>
      <c r="B582">
        <v>2</v>
      </c>
      <c r="C582">
        <v>201</v>
      </c>
      <c r="D582">
        <v>0</v>
      </c>
      <c r="E582">
        <v>0</v>
      </c>
      <c r="F582">
        <v>934517.57</v>
      </c>
      <c r="G582">
        <v>257619.57</v>
      </c>
      <c r="H582">
        <v>676898</v>
      </c>
      <c r="I582">
        <v>0</v>
      </c>
      <c r="J582" t="s">
        <v>2364</v>
      </c>
      <c r="K582" t="s">
        <v>78</v>
      </c>
      <c r="L582">
        <v>3</v>
      </c>
      <c r="M582" t="s">
        <v>1269</v>
      </c>
      <c r="N582" t="s">
        <v>1270</v>
      </c>
      <c r="P582">
        <v>0</v>
      </c>
      <c r="Q582">
        <v>0</v>
      </c>
      <c r="R582">
        <v>0</v>
      </c>
      <c r="S582">
        <v>500</v>
      </c>
      <c r="T582">
        <v>0</v>
      </c>
      <c r="U582" t="s">
        <v>79</v>
      </c>
      <c r="V582" s="7">
        <v>44927</v>
      </c>
      <c r="W582" s="7">
        <v>44985</v>
      </c>
      <c r="X582" s="7">
        <v>45012</v>
      </c>
      <c r="Y582">
        <v>0</v>
      </c>
      <c r="AA582">
        <v>676898</v>
      </c>
      <c r="AB582" t="s">
        <v>1272</v>
      </c>
      <c r="AC582" t="s">
        <v>83</v>
      </c>
    </row>
    <row r="583" spans="1:29" x14ac:dyDescent="0.25">
      <c r="A583" t="s">
        <v>2365</v>
      </c>
      <c r="B583">
        <v>2</v>
      </c>
      <c r="C583">
        <v>201</v>
      </c>
      <c r="D583">
        <v>0</v>
      </c>
      <c r="E583">
        <v>0</v>
      </c>
      <c r="F583">
        <v>864951.37</v>
      </c>
      <c r="G583">
        <v>193044.57</v>
      </c>
      <c r="H583">
        <v>671906.8</v>
      </c>
      <c r="I583">
        <v>0</v>
      </c>
      <c r="J583" t="s">
        <v>2366</v>
      </c>
      <c r="K583" t="s">
        <v>78</v>
      </c>
      <c r="L583">
        <v>4</v>
      </c>
      <c r="M583" t="s">
        <v>1269</v>
      </c>
      <c r="N583" t="s">
        <v>1270</v>
      </c>
      <c r="P583">
        <v>0</v>
      </c>
      <c r="Q583">
        <v>0</v>
      </c>
      <c r="R583">
        <v>0</v>
      </c>
      <c r="S583">
        <v>500</v>
      </c>
      <c r="T583">
        <v>0</v>
      </c>
      <c r="U583" t="s">
        <v>79</v>
      </c>
      <c r="V583" s="7">
        <v>44927</v>
      </c>
      <c r="W583" s="7">
        <v>44985</v>
      </c>
      <c r="X583" s="7">
        <v>45012</v>
      </c>
      <c r="Y583">
        <v>0</v>
      </c>
      <c r="AA583">
        <v>671906.8</v>
      </c>
      <c r="AB583" t="s">
        <v>1272</v>
      </c>
      <c r="AC583" t="s">
        <v>83</v>
      </c>
    </row>
    <row r="584" spans="1:29" x14ac:dyDescent="0.25">
      <c r="A584" t="s">
        <v>2367</v>
      </c>
      <c r="B584">
        <v>2</v>
      </c>
      <c r="C584">
        <v>201</v>
      </c>
      <c r="D584">
        <v>0</v>
      </c>
      <c r="E584">
        <v>0</v>
      </c>
      <c r="F584">
        <v>864951.37</v>
      </c>
      <c r="G584">
        <v>193044.57</v>
      </c>
      <c r="H584">
        <v>671906.8</v>
      </c>
      <c r="I584">
        <v>0</v>
      </c>
      <c r="J584" t="s">
        <v>2368</v>
      </c>
      <c r="K584" t="s">
        <v>78</v>
      </c>
      <c r="L584">
        <v>5</v>
      </c>
      <c r="M584" t="s">
        <v>1269</v>
      </c>
      <c r="N584" t="s">
        <v>1270</v>
      </c>
      <c r="P584">
        <v>0</v>
      </c>
      <c r="Q584">
        <v>0</v>
      </c>
      <c r="R584">
        <v>0</v>
      </c>
      <c r="S584">
        <v>500</v>
      </c>
      <c r="T584">
        <v>0</v>
      </c>
      <c r="U584" t="s">
        <v>79</v>
      </c>
      <c r="V584" s="7">
        <v>44927</v>
      </c>
      <c r="W584" s="7">
        <v>44985</v>
      </c>
      <c r="X584" s="7">
        <v>45012</v>
      </c>
      <c r="Y584">
        <v>0</v>
      </c>
      <c r="AA584">
        <v>671906.8</v>
      </c>
      <c r="AB584" t="s">
        <v>1272</v>
      </c>
      <c r="AC584" t="s">
        <v>83</v>
      </c>
    </row>
    <row r="585" spans="1:29" x14ac:dyDescent="0.25">
      <c r="A585" t="s">
        <v>2369</v>
      </c>
      <c r="B585">
        <v>2</v>
      </c>
      <c r="C585">
        <v>201</v>
      </c>
      <c r="D585">
        <v>0</v>
      </c>
      <c r="E585">
        <v>0</v>
      </c>
      <c r="F585">
        <v>155501</v>
      </c>
      <c r="G585">
        <v>9638</v>
      </c>
      <c r="H585">
        <v>145863</v>
      </c>
      <c r="I585">
        <v>0</v>
      </c>
      <c r="J585" t="s">
        <v>2370</v>
      </c>
      <c r="K585" t="s">
        <v>98</v>
      </c>
      <c r="L585">
        <v>6</v>
      </c>
      <c r="M585" t="s">
        <v>78</v>
      </c>
      <c r="N585" t="s">
        <v>1270</v>
      </c>
      <c r="P585">
        <v>500</v>
      </c>
      <c r="Q585">
        <v>0</v>
      </c>
      <c r="R585">
        <v>0</v>
      </c>
      <c r="S585">
        <v>500</v>
      </c>
      <c r="T585">
        <v>0</v>
      </c>
      <c r="U585" t="s">
        <v>79</v>
      </c>
      <c r="V585" s="7">
        <v>44927</v>
      </c>
      <c r="W585" s="7">
        <v>44985</v>
      </c>
      <c r="X585" s="7">
        <v>45012</v>
      </c>
      <c r="Y585">
        <v>0</v>
      </c>
      <c r="AA585">
        <v>145863</v>
      </c>
      <c r="AB585" t="s">
        <v>1272</v>
      </c>
      <c r="AC585" t="s">
        <v>83</v>
      </c>
    </row>
    <row r="586" spans="1:29" x14ac:dyDescent="0.25">
      <c r="A586" t="s">
        <v>2371</v>
      </c>
      <c r="B586">
        <v>2</v>
      </c>
      <c r="C586">
        <v>201</v>
      </c>
      <c r="D586">
        <v>0</v>
      </c>
      <c r="E586">
        <v>0</v>
      </c>
      <c r="F586">
        <v>130</v>
      </c>
      <c r="G586">
        <v>0</v>
      </c>
      <c r="H586">
        <v>130</v>
      </c>
      <c r="I586">
        <v>0</v>
      </c>
      <c r="J586" t="s">
        <v>2372</v>
      </c>
      <c r="K586" t="s">
        <v>98</v>
      </c>
      <c r="L586">
        <v>6</v>
      </c>
      <c r="M586" t="s">
        <v>78</v>
      </c>
      <c r="N586" t="s">
        <v>1270</v>
      </c>
      <c r="P586">
        <v>500</v>
      </c>
      <c r="Q586">
        <v>0</v>
      </c>
      <c r="R586">
        <v>0</v>
      </c>
      <c r="S586">
        <v>500</v>
      </c>
      <c r="T586">
        <v>0</v>
      </c>
      <c r="U586" t="s">
        <v>79</v>
      </c>
      <c r="V586" s="7">
        <v>44927</v>
      </c>
      <c r="W586" s="7">
        <v>44985</v>
      </c>
      <c r="X586" s="7">
        <v>45012</v>
      </c>
      <c r="Y586">
        <v>0</v>
      </c>
      <c r="AA586">
        <v>130</v>
      </c>
      <c r="AB586" t="s">
        <v>1272</v>
      </c>
      <c r="AC586" t="s">
        <v>83</v>
      </c>
    </row>
    <row r="587" spans="1:29" x14ac:dyDescent="0.25">
      <c r="A587" t="s">
        <v>2373</v>
      </c>
      <c r="B587">
        <v>2</v>
      </c>
      <c r="C587">
        <v>201</v>
      </c>
      <c r="D587">
        <v>0</v>
      </c>
      <c r="E587">
        <v>0</v>
      </c>
      <c r="F587">
        <v>181683.96</v>
      </c>
      <c r="G587">
        <v>0</v>
      </c>
      <c r="H587">
        <v>181683.96</v>
      </c>
      <c r="I587">
        <v>0</v>
      </c>
      <c r="J587" t="s">
        <v>2374</v>
      </c>
      <c r="K587" t="s">
        <v>98</v>
      </c>
      <c r="L587">
        <v>6</v>
      </c>
      <c r="M587" t="s">
        <v>78</v>
      </c>
      <c r="N587" t="s">
        <v>1270</v>
      </c>
      <c r="P587">
        <v>500</v>
      </c>
      <c r="Q587">
        <v>0</v>
      </c>
      <c r="R587">
        <v>0</v>
      </c>
      <c r="S587">
        <v>500</v>
      </c>
      <c r="T587">
        <v>0</v>
      </c>
      <c r="U587" t="s">
        <v>79</v>
      </c>
      <c r="V587" s="7">
        <v>44927</v>
      </c>
      <c r="W587" s="7">
        <v>44985</v>
      </c>
      <c r="X587" s="7">
        <v>45012</v>
      </c>
      <c r="Y587">
        <v>0</v>
      </c>
      <c r="AA587">
        <v>181683.96</v>
      </c>
      <c r="AB587" t="s">
        <v>1272</v>
      </c>
      <c r="AC587" t="s">
        <v>83</v>
      </c>
    </row>
    <row r="588" spans="1:29" x14ac:dyDescent="0.25">
      <c r="A588" t="s">
        <v>2375</v>
      </c>
      <c r="B588">
        <v>2</v>
      </c>
      <c r="C588">
        <v>201</v>
      </c>
      <c r="D588">
        <v>0</v>
      </c>
      <c r="E588">
        <v>0</v>
      </c>
      <c r="F588">
        <v>68375.3</v>
      </c>
      <c r="G588">
        <v>0</v>
      </c>
      <c r="H588">
        <v>68375.3</v>
      </c>
      <c r="I588">
        <v>0</v>
      </c>
      <c r="J588" t="s">
        <v>2376</v>
      </c>
      <c r="K588" t="s">
        <v>98</v>
      </c>
      <c r="L588">
        <v>6</v>
      </c>
      <c r="M588" t="s">
        <v>78</v>
      </c>
      <c r="N588" t="s">
        <v>1270</v>
      </c>
      <c r="P588">
        <v>500</v>
      </c>
      <c r="Q588">
        <v>0</v>
      </c>
      <c r="R588">
        <v>0</v>
      </c>
      <c r="S588">
        <v>500</v>
      </c>
      <c r="T588">
        <v>0</v>
      </c>
      <c r="U588" t="s">
        <v>79</v>
      </c>
      <c r="V588" s="7">
        <v>44927</v>
      </c>
      <c r="W588" s="7">
        <v>44985</v>
      </c>
      <c r="X588" s="7">
        <v>45012</v>
      </c>
      <c r="Y588">
        <v>0</v>
      </c>
      <c r="AA588">
        <v>68375.3</v>
      </c>
      <c r="AB588" t="s">
        <v>1272</v>
      </c>
      <c r="AC588" t="s">
        <v>83</v>
      </c>
    </row>
    <row r="589" spans="1:29" x14ac:dyDescent="0.25">
      <c r="A589" t="s">
        <v>2377</v>
      </c>
      <c r="B589">
        <v>2</v>
      </c>
      <c r="C589">
        <v>201</v>
      </c>
      <c r="D589">
        <v>0</v>
      </c>
      <c r="E589">
        <v>0</v>
      </c>
      <c r="F589">
        <v>365</v>
      </c>
      <c r="G589">
        <v>0</v>
      </c>
      <c r="H589">
        <v>365</v>
      </c>
      <c r="I589">
        <v>0</v>
      </c>
      <c r="J589" t="s">
        <v>2378</v>
      </c>
      <c r="K589" t="s">
        <v>98</v>
      </c>
      <c r="L589">
        <v>6</v>
      </c>
      <c r="M589" t="s">
        <v>78</v>
      </c>
      <c r="N589" t="s">
        <v>1270</v>
      </c>
      <c r="P589">
        <v>500</v>
      </c>
      <c r="Q589">
        <v>0</v>
      </c>
      <c r="R589">
        <v>0</v>
      </c>
      <c r="S589">
        <v>500</v>
      </c>
      <c r="T589">
        <v>0</v>
      </c>
      <c r="U589" t="s">
        <v>79</v>
      </c>
      <c r="V589" s="7">
        <v>44927</v>
      </c>
      <c r="W589" s="7">
        <v>44985</v>
      </c>
      <c r="X589" s="7">
        <v>45012</v>
      </c>
      <c r="Y589">
        <v>0</v>
      </c>
      <c r="AA589">
        <v>365</v>
      </c>
      <c r="AB589" t="s">
        <v>1272</v>
      </c>
      <c r="AC589" t="s">
        <v>83</v>
      </c>
    </row>
    <row r="590" spans="1:29" x14ac:dyDescent="0.25">
      <c r="A590" t="s">
        <v>2379</v>
      </c>
      <c r="B590">
        <v>2</v>
      </c>
      <c r="C590">
        <v>201</v>
      </c>
      <c r="D590">
        <v>0</v>
      </c>
      <c r="E590">
        <v>0</v>
      </c>
      <c r="F590">
        <v>752.47</v>
      </c>
      <c r="G590">
        <v>752.47</v>
      </c>
      <c r="H590">
        <v>0</v>
      </c>
      <c r="I590">
        <v>0</v>
      </c>
      <c r="J590" t="s">
        <v>2380</v>
      </c>
      <c r="K590" t="s">
        <v>98</v>
      </c>
      <c r="L590">
        <v>6</v>
      </c>
      <c r="M590" t="s">
        <v>78</v>
      </c>
      <c r="N590" t="s">
        <v>1270</v>
      </c>
      <c r="P590">
        <v>500</v>
      </c>
      <c r="Q590">
        <v>0</v>
      </c>
      <c r="R590">
        <v>0</v>
      </c>
      <c r="S590">
        <v>500</v>
      </c>
      <c r="T590">
        <v>0</v>
      </c>
      <c r="U590" t="s">
        <v>79</v>
      </c>
      <c r="V590" s="7">
        <v>44927</v>
      </c>
      <c r="W590" s="7">
        <v>44985</v>
      </c>
      <c r="X590" s="7">
        <v>45012</v>
      </c>
      <c r="Y590">
        <v>0</v>
      </c>
      <c r="AA590">
        <v>0</v>
      </c>
      <c r="AC590" t="s">
        <v>83</v>
      </c>
    </row>
    <row r="591" spans="1:29" x14ac:dyDescent="0.25">
      <c r="A591" t="s">
        <v>2381</v>
      </c>
      <c r="B591">
        <v>2</v>
      </c>
      <c r="C591">
        <v>201</v>
      </c>
      <c r="D591">
        <v>0</v>
      </c>
      <c r="E591">
        <v>0</v>
      </c>
      <c r="F591">
        <v>36844.339999999997</v>
      </c>
      <c r="G591">
        <v>17460.939999999999</v>
      </c>
      <c r="H591">
        <v>19383.400000000001</v>
      </c>
      <c r="I591">
        <v>0</v>
      </c>
      <c r="J591" t="s">
        <v>1736</v>
      </c>
      <c r="K591" t="s">
        <v>98</v>
      </c>
      <c r="L591">
        <v>6</v>
      </c>
      <c r="M591" t="s">
        <v>78</v>
      </c>
      <c r="N591" t="s">
        <v>1270</v>
      </c>
      <c r="P591">
        <v>500</v>
      </c>
      <c r="Q591">
        <v>0</v>
      </c>
      <c r="R591">
        <v>0</v>
      </c>
      <c r="S591">
        <v>500</v>
      </c>
      <c r="T591">
        <v>0</v>
      </c>
      <c r="U591" t="s">
        <v>79</v>
      </c>
      <c r="V591" s="7">
        <v>44927</v>
      </c>
      <c r="W591" s="7">
        <v>44985</v>
      </c>
      <c r="X591" s="7">
        <v>45012</v>
      </c>
      <c r="Y591">
        <v>0</v>
      </c>
      <c r="AA591">
        <v>19383.400000000001</v>
      </c>
      <c r="AB591" t="s">
        <v>1272</v>
      </c>
      <c r="AC591" t="s">
        <v>83</v>
      </c>
    </row>
    <row r="592" spans="1:29" x14ac:dyDescent="0.25">
      <c r="A592" t="s">
        <v>2382</v>
      </c>
      <c r="B592">
        <v>2</v>
      </c>
      <c r="C592">
        <v>201</v>
      </c>
      <c r="D592">
        <v>0</v>
      </c>
      <c r="E592">
        <v>0</v>
      </c>
      <c r="F592">
        <v>1985.8</v>
      </c>
      <c r="G592">
        <v>0</v>
      </c>
      <c r="H592">
        <v>1985.8</v>
      </c>
      <c r="I592">
        <v>0</v>
      </c>
      <c r="J592" t="s">
        <v>2383</v>
      </c>
      <c r="K592" t="s">
        <v>98</v>
      </c>
      <c r="L592">
        <v>6</v>
      </c>
      <c r="M592" t="s">
        <v>78</v>
      </c>
      <c r="N592" t="s">
        <v>1270</v>
      </c>
      <c r="P592">
        <v>500</v>
      </c>
      <c r="Q592">
        <v>0</v>
      </c>
      <c r="R592">
        <v>0</v>
      </c>
      <c r="S592">
        <v>500</v>
      </c>
      <c r="T592">
        <v>0</v>
      </c>
      <c r="U592" t="s">
        <v>79</v>
      </c>
      <c r="V592" s="7">
        <v>44927</v>
      </c>
      <c r="W592" s="7">
        <v>44985</v>
      </c>
      <c r="X592" s="7">
        <v>45012</v>
      </c>
      <c r="Y592">
        <v>0</v>
      </c>
      <c r="AA592">
        <v>1985.8</v>
      </c>
      <c r="AB592" t="s">
        <v>1272</v>
      </c>
      <c r="AC592" t="s">
        <v>83</v>
      </c>
    </row>
    <row r="593" spans="1:29" x14ac:dyDescent="0.25">
      <c r="A593" t="s">
        <v>2384</v>
      </c>
      <c r="B593">
        <v>2</v>
      </c>
      <c r="C593">
        <v>201</v>
      </c>
      <c r="D593">
        <v>0</v>
      </c>
      <c r="E593">
        <v>0</v>
      </c>
      <c r="F593">
        <v>7399.8</v>
      </c>
      <c r="G593">
        <v>0</v>
      </c>
      <c r="H593">
        <v>7399.8</v>
      </c>
      <c r="I593">
        <v>0</v>
      </c>
      <c r="J593" t="s">
        <v>2385</v>
      </c>
      <c r="K593" t="s">
        <v>98</v>
      </c>
      <c r="L593">
        <v>6</v>
      </c>
      <c r="M593" t="s">
        <v>78</v>
      </c>
      <c r="N593" t="s">
        <v>1270</v>
      </c>
      <c r="P593">
        <v>500</v>
      </c>
      <c r="Q593">
        <v>0</v>
      </c>
      <c r="R593">
        <v>0</v>
      </c>
      <c r="S593">
        <v>500</v>
      </c>
      <c r="T593">
        <v>0</v>
      </c>
      <c r="U593" t="s">
        <v>79</v>
      </c>
      <c r="V593" s="7">
        <v>44927</v>
      </c>
      <c r="W593" s="7">
        <v>44985</v>
      </c>
      <c r="X593" s="7">
        <v>45012</v>
      </c>
      <c r="Y593">
        <v>0</v>
      </c>
      <c r="AA593">
        <v>7399.8</v>
      </c>
      <c r="AB593" t="s">
        <v>1272</v>
      </c>
      <c r="AC593" t="s">
        <v>83</v>
      </c>
    </row>
    <row r="594" spans="1:29" x14ac:dyDescent="0.25">
      <c r="A594" t="s">
        <v>2386</v>
      </c>
      <c r="B594">
        <v>2</v>
      </c>
      <c r="C594">
        <v>201</v>
      </c>
      <c r="D594">
        <v>0</v>
      </c>
      <c r="E594">
        <v>0</v>
      </c>
      <c r="F594">
        <v>87</v>
      </c>
      <c r="G594">
        <v>0</v>
      </c>
      <c r="H594">
        <v>87</v>
      </c>
      <c r="I594">
        <v>0</v>
      </c>
      <c r="J594" t="s">
        <v>2387</v>
      </c>
      <c r="K594" t="s">
        <v>98</v>
      </c>
      <c r="L594">
        <v>6</v>
      </c>
      <c r="M594" t="s">
        <v>78</v>
      </c>
      <c r="N594" t="s">
        <v>1270</v>
      </c>
      <c r="P594">
        <v>500</v>
      </c>
      <c r="Q594">
        <v>0</v>
      </c>
      <c r="R594">
        <v>0</v>
      </c>
      <c r="S594">
        <v>500</v>
      </c>
      <c r="T594">
        <v>0</v>
      </c>
      <c r="U594" t="s">
        <v>79</v>
      </c>
      <c r="V594" s="7">
        <v>44927</v>
      </c>
      <c r="W594" s="7">
        <v>44985</v>
      </c>
      <c r="X594" s="7">
        <v>45012</v>
      </c>
      <c r="Y594">
        <v>0</v>
      </c>
      <c r="AA594">
        <v>87</v>
      </c>
      <c r="AB594" t="s">
        <v>1272</v>
      </c>
      <c r="AC594" t="s">
        <v>83</v>
      </c>
    </row>
    <row r="595" spans="1:29" x14ac:dyDescent="0.25">
      <c r="A595" t="s">
        <v>2388</v>
      </c>
      <c r="B595">
        <v>2</v>
      </c>
      <c r="C595">
        <v>201</v>
      </c>
      <c r="D595">
        <v>0</v>
      </c>
      <c r="E595">
        <v>0</v>
      </c>
      <c r="F595">
        <v>7877.46</v>
      </c>
      <c r="G595">
        <v>894.5</v>
      </c>
      <c r="H595">
        <v>6982.96</v>
      </c>
      <c r="I595">
        <v>0</v>
      </c>
      <c r="J595" t="s">
        <v>2389</v>
      </c>
      <c r="K595" t="s">
        <v>98</v>
      </c>
      <c r="L595">
        <v>6</v>
      </c>
      <c r="M595" t="s">
        <v>78</v>
      </c>
      <c r="N595" t="s">
        <v>1270</v>
      </c>
      <c r="P595">
        <v>500</v>
      </c>
      <c r="Q595">
        <v>0</v>
      </c>
      <c r="R595">
        <v>0</v>
      </c>
      <c r="S595">
        <v>500</v>
      </c>
      <c r="T595">
        <v>0</v>
      </c>
      <c r="U595" t="s">
        <v>79</v>
      </c>
      <c r="V595" s="7">
        <v>44927</v>
      </c>
      <c r="W595" s="7">
        <v>44985</v>
      </c>
      <c r="X595" s="7">
        <v>45012</v>
      </c>
      <c r="Y595">
        <v>0</v>
      </c>
      <c r="AA595">
        <v>6982.96</v>
      </c>
      <c r="AB595" t="s">
        <v>1272</v>
      </c>
      <c r="AC595" t="s">
        <v>83</v>
      </c>
    </row>
    <row r="596" spans="1:29" x14ac:dyDescent="0.25">
      <c r="A596" t="s">
        <v>2390</v>
      </c>
      <c r="B596">
        <v>2</v>
      </c>
      <c r="C596">
        <v>201</v>
      </c>
      <c r="D596">
        <v>0</v>
      </c>
      <c r="E596">
        <v>0</v>
      </c>
      <c r="F596">
        <v>2660</v>
      </c>
      <c r="G596">
        <v>2450</v>
      </c>
      <c r="H596">
        <v>210</v>
      </c>
      <c r="I596">
        <v>0</v>
      </c>
      <c r="J596" t="s">
        <v>2391</v>
      </c>
      <c r="K596" t="s">
        <v>98</v>
      </c>
      <c r="L596">
        <v>6</v>
      </c>
      <c r="M596" t="s">
        <v>78</v>
      </c>
      <c r="N596" t="s">
        <v>1270</v>
      </c>
      <c r="P596">
        <v>500</v>
      </c>
      <c r="Q596">
        <v>0</v>
      </c>
      <c r="R596">
        <v>0</v>
      </c>
      <c r="S596">
        <v>500</v>
      </c>
      <c r="T596">
        <v>0</v>
      </c>
      <c r="U596" t="s">
        <v>79</v>
      </c>
      <c r="V596" s="7">
        <v>44927</v>
      </c>
      <c r="W596" s="7">
        <v>44985</v>
      </c>
      <c r="X596" s="7">
        <v>45012</v>
      </c>
      <c r="Y596">
        <v>0</v>
      </c>
      <c r="AA596">
        <v>210</v>
      </c>
      <c r="AB596" t="s">
        <v>1272</v>
      </c>
      <c r="AC596" t="s">
        <v>83</v>
      </c>
    </row>
    <row r="597" spans="1:29" x14ac:dyDescent="0.25">
      <c r="A597" t="s">
        <v>2392</v>
      </c>
      <c r="B597">
        <v>2</v>
      </c>
      <c r="C597">
        <v>201</v>
      </c>
      <c r="D597">
        <v>0</v>
      </c>
      <c r="E597">
        <v>0</v>
      </c>
      <c r="F597">
        <v>71742.39</v>
      </c>
      <c r="G597">
        <v>16.5</v>
      </c>
      <c r="H597">
        <v>71725.89</v>
      </c>
      <c r="I597">
        <v>0</v>
      </c>
      <c r="J597" t="s">
        <v>2393</v>
      </c>
      <c r="K597" t="s">
        <v>98</v>
      </c>
      <c r="L597">
        <v>6</v>
      </c>
      <c r="M597" t="s">
        <v>78</v>
      </c>
      <c r="N597" t="s">
        <v>1270</v>
      </c>
      <c r="P597">
        <v>500</v>
      </c>
      <c r="Q597">
        <v>0</v>
      </c>
      <c r="R597">
        <v>0</v>
      </c>
      <c r="S597">
        <v>500</v>
      </c>
      <c r="T597">
        <v>0</v>
      </c>
      <c r="U597" t="s">
        <v>79</v>
      </c>
      <c r="V597" s="7">
        <v>44927</v>
      </c>
      <c r="W597" s="7">
        <v>44985</v>
      </c>
      <c r="X597" s="7">
        <v>45012</v>
      </c>
      <c r="Y597">
        <v>0</v>
      </c>
      <c r="AA597">
        <v>71725.89</v>
      </c>
      <c r="AB597" t="s">
        <v>1272</v>
      </c>
      <c r="AC597" t="s">
        <v>83</v>
      </c>
    </row>
    <row r="598" spans="1:29" x14ac:dyDescent="0.25">
      <c r="A598" t="s">
        <v>2394</v>
      </c>
      <c r="B598">
        <v>2</v>
      </c>
      <c r="C598">
        <v>201</v>
      </c>
      <c r="D598">
        <v>0</v>
      </c>
      <c r="E598">
        <v>0</v>
      </c>
      <c r="F598">
        <v>7100</v>
      </c>
      <c r="G598">
        <v>0</v>
      </c>
      <c r="H598">
        <v>7100</v>
      </c>
      <c r="I598">
        <v>0</v>
      </c>
      <c r="J598" t="s">
        <v>2395</v>
      </c>
      <c r="K598" t="s">
        <v>98</v>
      </c>
      <c r="L598">
        <v>6</v>
      </c>
      <c r="M598" t="s">
        <v>78</v>
      </c>
      <c r="N598" t="s">
        <v>1270</v>
      </c>
      <c r="P598">
        <v>500</v>
      </c>
      <c r="Q598">
        <v>0</v>
      </c>
      <c r="R598">
        <v>0</v>
      </c>
      <c r="S598">
        <v>500</v>
      </c>
      <c r="T598">
        <v>0</v>
      </c>
      <c r="U598" t="s">
        <v>79</v>
      </c>
      <c r="V598" s="7">
        <v>44927</v>
      </c>
      <c r="W598" s="7">
        <v>44985</v>
      </c>
      <c r="X598" s="7">
        <v>45012</v>
      </c>
      <c r="Y598">
        <v>0</v>
      </c>
      <c r="AA598">
        <v>7100</v>
      </c>
      <c r="AB598" t="s">
        <v>1272</v>
      </c>
      <c r="AC598" t="s">
        <v>83</v>
      </c>
    </row>
    <row r="599" spans="1:29" x14ac:dyDescent="0.25">
      <c r="A599" t="s">
        <v>2396</v>
      </c>
      <c r="B599">
        <v>2</v>
      </c>
      <c r="C599">
        <v>201</v>
      </c>
      <c r="D599">
        <v>0</v>
      </c>
      <c r="E599">
        <v>0</v>
      </c>
      <c r="F599">
        <v>3653.4</v>
      </c>
      <c r="G599">
        <v>0</v>
      </c>
      <c r="H599">
        <v>3653.4</v>
      </c>
      <c r="I599">
        <v>0</v>
      </c>
      <c r="J599" t="s">
        <v>2397</v>
      </c>
      <c r="K599" t="s">
        <v>98</v>
      </c>
      <c r="L599">
        <v>6</v>
      </c>
      <c r="M599" t="s">
        <v>78</v>
      </c>
      <c r="N599" t="s">
        <v>1270</v>
      </c>
      <c r="P599">
        <v>500</v>
      </c>
      <c r="Q599">
        <v>0</v>
      </c>
      <c r="R599">
        <v>0</v>
      </c>
      <c r="S599">
        <v>500</v>
      </c>
      <c r="T599">
        <v>0</v>
      </c>
      <c r="U599" t="s">
        <v>79</v>
      </c>
      <c r="V599" s="7">
        <v>44927</v>
      </c>
      <c r="W599" s="7">
        <v>44985</v>
      </c>
      <c r="X599" s="7">
        <v>45012</v>
      </c>
      <c r="Y599">
        <v>0</v>
      </c>
      <c r="AA599">
        <v>3653.4</v>
      </c>
      <c r="AB599" t="s">
        <v>1272</v>
      </c>
      <c r="AC599" t="s">
        <v>83</v>
      </c>
    </row>
    <row r="600" spans="1:29" x14ac:dyDescent="0.25">
      <c r="A600" t="s">
        <v>2398</v>
      </c>
      <c r="B600">
        <v>2</v>
      </c>
      <c r="C600">
        <v>201</v>
      </c>
      <c r="D600">
        <v>0</v>
      </c>
      <c r="E600">
        <v>0</v>
      </c>
      <c r="F600">
        <v>8450.09</v>
      </c>
      <c r="G600">
        <v>0</v>
      </c>
      <c r="H600">
        <v>8450.09</v>
      </c>
      <c r="I600">
        <v>0</v>
      </c>
      <c r="J600" t="s">
        <v>2399</v>
      </c>
      <c r="K600" t="s">
        <v>98</v>
      </c>
      <c r="L600">
        <v>6</v>
      </c>
      <c r="M600" t="s">
        <v>78</v>
      </c>
      <c r="N600" t="s">
        <v>1270</v>
      </c>
      <c r="P600">
        <v>500</v>
      </c>
      <c r="Q600">
        <v>0</v>
      </c>
      <c r="R600">
        <v>0</v>
      </c>
      <c r="S600">
        <v>500</v>
      </c>
      <c r="T600">
        <v>0</v>
      </c>
      <c r="U600" t="s">
        <v>79</v>
      </c>
      <c r="V600" s="7">
        <v>44927</v>
      </c>
      <c r="W600" s="7">
        <v>44985</v>
      </c>
      <c r="X600" s="7">
        <v>45012</v>
      </c>
      <c r="Y600">
        <v>0</v>
      </c>
      <c r="AA600">
        <v>8450.09</v>
      </c>
      <c r="AB600" t="s">
        <v>1272</v>
      </c>
      <c r="AC600" t="s">
        <v>83</v>
      </c>
    </row>
    <row r="601" spans="1:29" x14ac:dyDescent="0.25">
      <c r="A601" t="s">
        <v>2400</v>
      </c>
      <c r="B601">
        <v>2</v>
      </c>
      <c r="C601">
        <v>201</v>
      </c>
      <c r="D601">
        <v>0</v>
      </c>
      <c r="E601">
        <v>0</v>
      </c>
      <c r="F601">
        <v>405</v>
      </c>
      <c r="G601">
        <v>0</v>
      </c>
      <c r="H601">
        <v>405</v>
      </c>
      <c r="I601">
        <v>0</v>
      </c>
      <c r="J601" t="s">
        <v>2401</v>
      </c>
      <c r="K601" t="s">
        <v>98</v>
      </c>
      <c r="L601">
        <v>6</v>
      </c>
      <c r="M601" t="s">
        <v>78</v>
      </c>
      <c r="N601" t="s">
        <v>1270</v>
      </c>
      <c r="P601">
        <v>500</v>
      </c>
      <c r="Q601">
        <v>0</v>
      </c>
      <c r="R601">
        <v>0</v>
      </c>
      <c r="S601">
        <v>500</v>
      </c>
      <c r="T601">
        <v>0</v>
      </c>
      <c r="U601" t="s">
        <v>79</v>
      </c>
      <c r="V601" s="7">
        <v>44927</v>
      </c>
      <c r="W601" s="7">
        <v>44985</v>
      </c>
      <c r="X601" s="7">
        <v>45012</v>
      </c>
      <c r="Y601">
        <v>0</v>
      </c>
      <c r="AA601">
        <v>405</v>
      </c>
      <c r="AB601" t="s">
        <v>1272</v>
      </c>
      <c r="AC601" t="s">
        <v>83</v>
      </c>
    </row>
    <row r="602" spans="1:29" x14ac:dyDescent="0.25">
      <c r="A602" t="s">
        <v>2402</v>
      </c>
      <c r="B602">
        <v>2</v>
      </c>
      <c r="C602">
        <v>201</v>
      </c>
      <c r="D602">
        <v>0</v>
      </c>
      <c r="E602">
        <v>0</v>
      </c>
      <c r="F602">
        <v>13927.93</v>
      </c>
      <c r="G602">
        <v>0</v>
      </c>
      <c r="H602">
        <v>13927.93</v>
      </c>
      <c r="I602">
        <v>0</v>
      </c>
      <c r="J602" t="s">
        <v>2403</v>
      </c>
      <c r="K602" t="s">
        <v>98</v>
      </c>
      <c r="L602">
        <v>6</v>
      </c>
      <c r="M602" t="s">
        <v>78</v>
      </c>
      <c r="N602" t="s">
        <v>1270</v>
      </c>
      <c r="P602">
        <v>500</v>
      </c>
      <c r="Q602">
        <v>0</v>
      </c>
      <c r="R602">
        <v>0</v>
      </c>
      <c r="S602">
        <v>500</v>
      </c>
      <c r="T602">
        <v>0</v>
      </c>
      <c r="U602" t="s">
        <v>79</v>
      </c>
      <c r="V602" s="7">
        <v>44927</v>
      </c>
      <c r="W602" s="7">
        <v>44985</v>
      </c>
      <c r="X602" s="7">
        <v>45012</v>
      </c>
      <c r="Y602">
        <v>0</v>
      </c>
      <c r="AA602">
        <v>13927.93</v>
      </c>
      <c r="AB602" t="s">
        <v>1272</v>
      </c>
      <c r="AC602" t="s">
        <v>83</v>
      </c>
    </row>
    <row r="603" spans="1:29" x14ac:dyDescent="0.25">
      <c r="A603" t="s">
        <v>2404</v>
      </c>
      <c r="B603">
        <v>2</v>
      </c>
      <c r="C603">
        <v>201</v>
      </c>
      <c r="D603">
        <v>0</v>
      </c>
      <c r="E603">
        <v>0</v>
      </c>
      <c r="F603">
        <v>120287.35</v>
      </c>
      <c r="G603">
        <v>60438.02</v>
      </c>
      <c r="H603">
        <v>59849.33</v>
      </c>
      <c r="I603">
        <v>0</v>
      </c>
      <c r="J603" t="s">
        <v>2405</v>
      </c>
      <c r="K603" t="s">
        <v>98</v>
      </c>
      <c r="L603">
        <v>6</v>
      </c>
      <c r="M603" t="s">
        <v>78</v>
      </c>
      <c r="N603" t="s">
        <v>1270</v>
      </c>
      <c r="P603">
        <v>500</v>
      </c>
      <c r="Q603">
        <v>0</v>
      </c>
      <c r="R603">
        <v>0</v>
      </c>
      <c r="S603">
        <v>500</v>
      </c>
      <c r="T603">
        <v>0</v>
      </c>
      <c r="U603" t="s">
        <v>79</v>
      </c>
      <c r="V603" s="7">
        <v>44927</v>
      </c>
      <c r="W603" s="7">
        <v>44985</v>
      </c>
      <c r="X603" s="7">
        <v>45012</v>
      </c>
      <c r="Y603">
        <v>0</v>
      </c>
      <c r="AA603">
        <v>59849.33</v>
      </c>
      <c r="AB603" t="s">
        <v>1272</v>
      </c>
      <c r="AC603" t="s">
        <v>83</v>
      </c>
    </row>
    <row r="604" spans="1:29" x14ac:dyDescent="0.25">
      <c r="A604" t="s">
        <v>2406</v>
      </c>
      <c r="B604">
        <v>2</v>
      </c>
      <c r="C604">
        <v>201</v>
      </c>
      <c r="D604">
        <v>0</v>
      </c>
      <c r="E604">
        <v>0</v>
      </c>
      <c r="F604">
        <v>3458.18</v>
      </c>
      <c r="G604">
        <v>315.26</v>
      </c>
      <c r="H604">
        <v>3142.92</v>
      </c>
      <c r="I604">
        <v>0</v>
      </c>
      <c r="J604" t="s">
        <v>2407</v>
      </c>
      <c r="K604" t="s">
        <v>98</v>
      </c>
      <c r="L604">
        <v>6</v>
      </c>
      <c r="M604" t="s">
        <v>78</v>
      </c>
      <c r="N604" t="s">
        <v>1270</v>
      </c>
      <c r="P604">
        <v>500</v>
      </c>
      <c r="Q604">
        <v>0</v>
      </c>
      <c r="R604">
        <v>0</v>
      </c>
      <c r="S604">
        <v>500</v>
      </c>
      <c r="T604">
        <v>0</v>
      </c>
      <c r="U604" t="s">
        <v>79</v>
      </c>
      <c r="V604" s="7">
        <v>44927</v>
      </c>
      <c r="W604" s="7">
        <v>44985</v>
      </c>
      <c r="X604" s="7">
        <v>45012</v>
      </c>
      <c r="Y604">
        <v>0</v>
      </c>
      <c r="AA604">
        <v>3142.92</v>
      </c>
      <c r="AB604" t="s">
        <v>1272</v>
      </c>
      <c r="AC604" t="s">
        <v>83</v>
      </c>
    </row>
    <row r="605" spans="1:29" x14ac:dyDescent="0.25">
      <c r="A605" t="s">
        <v>2408</v>
      </c>
      <c r="B605">
        <v>2</v>
      </c>
      <c r="C605">
        <v>201</v>
      </c>
      <c r="D605">
        <v>0</v>
      </c>
      <c r="E605">
        <v>0</v>
      </c>
      <c r="F605">
        <v>613.1</v>
      </c>
      <c r="G605">
        <v>0</v>
      </c>
      <c r="H605">
        <v>613.1</v>
      </c>
      <c r="I605">
        <v>0</v>
      </c>
      <c r="J605" t="s">
        <v>2409</v>
      </c>
      <c r="K605" t="s">
        <v>98</v>
      </c>
      <c r="L605">
        <v>6</v>
      </c>
      <c r="M605" t="s">
        <v>78</v>
      </c>
      <c r="N605" t="s">
        <v>1270</v>
      </c>
      <c r="P605">
        <v>500</v>
      </c>
      <c r="Q605">
        <v>0</v>
      </c>
      <c r="R605">
        <v>0</v>
      </c>
      <c r="S605">
        <v>500</v>
      </c>
      <c r="T605">
        <v>0</v>
      </c>
      <c r="U605" t="s">
        <v>79</v>
      </c>
      <c r="V605" s="7">
        <v>44927</v>
      </c>
      <c r="W605" s="7">
        <v>44985</v>
      </c>
      <c r="X605" s="7">
        <v>45012</v>
      </c>
      <c r="Y605">
        <v>0</v>
      </c>
      <c r="AA605">
        <v>613.1</v>
      </c>
      <c r="AB605" t="s">
        <v>1272</v>
      </c>
      <c r="AC605" t="s">
        <v>83</v>
      </c>
    </row>
    <row r="606" spans="1:29" x14ac:dyDescent="0.25">
      <c r="A606" t="s">
        <v>2410</v>
      </c>
      <c r="B606">
        <v>2</v>
      </c>
      <c r="C606">
        <v>201</v>
      </c>
      <c r="D606">
        <v>0</v>
      </c>
      <c r="E606">
        <v>0</v>
      </c>
      <c r="F606">
        <v>203.34</v>
      </c>
      <c r="G606">
        <v>0</v>
      </c>
      <c r="H606">
        <v>203.34</v>
      </c>
      <c r="I606">
        <v>0</v>
      </c>
      <c r="J606" t="s">
        <v>2411</v>
      </c>
      <c r="K606" t="s">
        <v>98</v>
      </c>
      <c r="L606">
        <v>6</v>
      </c>
      <c r="M606" t="s">
        <v>78</v>
      </c>
      <c r="N606" t="s">
        <v>1270</v>
      </c>
      <c r="P606">
        <v>500</v>
      </c>
      <c r="Q606">
        <v>0</v>
      </c>
      <c r="R606">
        <v>0</v>
      </c>
      <c r="S606">
        <v>500</v>
      </c>
      <c r="T606">
        <v>0</v>
      </c>
      <c r="U606" t="s">
        <v>79</v>
      </c>
      <c r="V606" s="7">
        <v>44927</v>
      </c>
      <c r="W606" s="7">
        <v>44985</v>
      </c>
      <c r="X606" s="7">
        <v>45012</v>
      </c>
      <c r="Y606">
        <v>0</v>
      </c>
      <c r="AA606">
        <v>203.34</v>
      </c>
      <c r="AB606" t="s">
        <v>1272</v>
      </c>
      <c r="AC606" t="s">
        <v>83</v>
      </c>
    </row>
    <row r="607" spans="1:29" x14ac:dyDescent="0.25">
      <c r="A607" t="s">
        <v>2412</v>
      </c>
      <c r="B607">
        <v>2</v>
      </c>
      <c r="C607">
        <v>201</v>
      </c>
      <c r="D607">
        <v>0</v>
      </c>
      <c r="E607">
        <v>0</v>
      </c>
      <c r="F607">
        <v>929.8</v>
      </c>
      <c r="G607">
        <v>69.8</v>
      </c>
      <c r="H607">
        <v>860</v>
      </c>
      <c r="I607">
        <v>0</v>
      </c>
      <c r="J607" t="s">
        <v>2413</v>
      </c>
      <c r="K607" t="s">
        <v>98</v>
      </c>
      <c r="L607">
        <v>6</v>
      </c>
      <c r="M607" t="s">
        <v>78</v>
      </c>
      <c r="N607" t="s">
        <v>1270</v>
      </c>
      <c r="P607">
        <v>500</v>
      </c>
      <c r="Q607">
        <v>0</v>
      </c>
      <c r="R607">
        <v>0</v>
      </c>
      <c r="S607">
        <v>500</v>
      </c>
      <c r="T607">
        <v>0</v>
      </c>
      <c r="U607" t="s">
        <v>79</v>
      </c>
      <c r="V607" s="7">
        <v>44927</v>
      </c>
      <c r="W607" s="7">
        <v>44985</v>
      </c>
      <c r="X607" s="7">
        <v>45012</v>
      </c>
      <c r="Y607">
        <v>0</v>
      </c>
      <c r="AA607">
        <v>860</v>
      </c>
      <c r="AB607" t="s">
        <v>1272</v>
      </c>
      <c r="AC607" t="s">
        <v>83</v>
      </c>
    </row>
    <row r="608" spans="1:29" x14ac:dyDescent="0.25">
      <c r="A608" t="s">
        <v>2414</v>
      </c>
      <c r="B608">
        <v>2</v>
      </c>
      <c r="C608">
        <v>201</v>
      </c>
      <c r="D608">
        <v>0</v>
      </c>
      <c r="E608">
        <v>0</v>
      </c>
      <c r="F608">
        <v>11868.75</v>
      </c>
      <c r="G608">
        <v>0</v>
      </c>
      <c r="H608">
        <v>11868.75</v>
      </c>
      <c r="I608">
        <v>0</v>
      </c>
      <c r="J608" t="s">
        <v>2415</v>
      </c>
      <c r="K608" t="s">
        <v>98</v>
      </c>
      <c r="L608">
        <v>6</v>
      </c>
      <c r="M608" t="s">
        <v>78</v>
      </c>
      <c r="N608" t="s">
        <v>1270</v>
      </c>
      <c r="P608">
        <v>500</v>
      </c>
      <c r="Q608">
        <v>0</v>
      </c>
      <c r="R608">
        <v>0</v>
      </c>
      <c r="S608">
        <v>500</v>
      </c>
      <c r="T608">
        <v>0</v>
      </c>
      <c r="U608" t="s">
        <v>79</v>
      </c>
      <c r="V608" s="7">
        <v>44927</v>
      </c>
      <c r="W608" s="7">
        <v>44985</v>
      </c>
      <c r="X608" s="7">
        <v>45012</v>
      </c>
      <c r="Y608">
        <v>0</v>
      </c>
      <c r="AA608">
        <v>11868.75</v>
      </c>
      <c r="AB608" t="s">
        <v>1272</v>
      </c>
      <c r="AC608" t="s">
        <v>83</v>
      </c>
    </row>
    <row r="609" spans="1:29" x14ac:dyDescent="0.25">
      <c r="A609" t="s">
        <v>2416</v>
      </c>
      <c r="B609">
        <v>2</v>
      </c>
      <c r="C609">
        <v>201</v>
      </c>
      <c r="D609">
        <v>0</v>
      </c>
      <c r="E609">
        <v>0</v>
      </c>
      <c r="F609">
        <v>158649.91</v>
      </c>
      <c r="G609">
        <v>101009.08</v>
      </c>
      <c r="H609">
        <v>57640.83</v>
      </c>
      <c r="I609">
        <v>0</v>
      </c>
      <c r="J609" t="s">
        <v>2417</v>
      </c>
      <c r="K609" t="s">
        <v>98</v>
      </c>
      <c r="L609">
        <v>6</v>
      </c>
      <c r="M609" t="s">
        <v>78</v>
      </c>
      <c r="N609" t="s">
        <v>1270</v>
      </c>
      <c r="P609">
        <v>500</v>
      </c>
      <c r="Q609">
        <v>0</v>
      </c>
      <c r="R609">
        <v>0</v>
      </c>
      <c r="S609">
        <v>500</v>
      </c>
      <c r="T609">
        <v>0</v>
      </c>
      <c r="U609" t="s">
        <v>79</v>
      </c>
      <c r="V609" s="7">
        <v>44927</v>
      </c>
      <c r="W609" s="7">
        <v>44985</v>
      </c>
      <c r="X609" s="7">
        <v>45012</v>
      </c>
      <c r="Y609">
        <v>0</v>
      </c>
      <c r="AA609">
        <v>57640.83</v>
      </c>
      <c r="AB609" t="s">
        <v>1272</v>
      </c>
      <c r="AC609" t="s">
        <v>83</v>
      </c>
    </row>
    <row r="610" spans="1:29" x14ac:dyDescent="0.25">
      <c r="A610" t="s">
        <v>2418</v>
      </c>
      <c r="B610">
        <v>2</v>
      </c>
      <c r="C610">
        <v>201</v>
      </c>
      <c r="D610">
        <v>0</v>
      </c>
      <c r="E610">
        <v>0</v>
      </c>
      <c r="F610">
        <v>69566.2</v>
      </c>
      <c r="G610">
        <v>64575</v>
      </c>
      <c r="H610">
        <v>4991.2</v>
      </c>
      <c r="I610">
        <v>0</v>
      </c>
      <c r="J610" t="s">
        <v>2419</v>
      </c>
      <c r="K610" t="s">
        <v>78</v>
      </c>
      <c r="L610">
        <v>4</v>
      </c>
      <c r="M610" t="s">
        <v>1269</v>
      </c>
      <c r="N610" t="s">
        <v>1270</v>
      </c>
      <c r="P610">
        <v>0</v>
      </c>
      <c r="Q610">
        <v>0</v>
      </c>
      <c r="R610">
        <v>0</v>
      </c>
      <c r="S610">
        <v>500</v>
      </c>
      <c r="T610">
        <v>0</v>
      </c>
      <c r="U610" t="s">
        <v>79</v>
      </c>
      <c r="V610" s="7">
        <v>44927</v>
      </c>
      <c r="W610" s="7">
        <v>44985</v>
      </c>
      <c r="X610" s="7">
        <v>45012</v>
      </c>
      <c r="Y610">
        <v>0</v>
      </c>
      <c r="AA610">
        <v>4991.2</v>
      </c>
      <c r="AB610" t="s">
        <v>1272</v>
      </c>
      <c r="AC610" t="s">
        <v>83</v>
      </c>
    </row>
    <row r="611" spans="1:29" x14ac:dyDescent="0.25">
      <c r="A611" t="s">
        <v>2420</v>
      </c>
      <c r="B611">
        <v>2</v>
      </c>
      <c r="C611">
        <v>201</v>
      </c>
      <c r="D611">
        <v>0</v>
      </c>
      <c r="E611">
        <v>0</v>
      </c>
      <c r="F611">
        <v>69566.2</v>
      </c>
      <c r="G611">
        <v>64575</v>
      </c>
      <c r="H611">
        <v>4991.2</v>
      </c>
      <c r="I611">
        <v>0</v>
      </c>
      <c r="J611" t="s">
        <v>2421</v>
      </c>
      <c r="K611" t="s">
        <v>78</v>
      </c>
      <c r="L611">
        <v>5</v>
      </c>
      <c r="M611" t="s">
        <v>1269</v>
      </c>
      <c r="N611" t="s">
        <v>1270</v>
      </c>
      <c r="P611">
        <v>0</v>
      </c>
      <c r="Q611">
        <v>0</v>
      </c>
      <c r="R611">
        <v>0</v>
      </c>
      <c r="S611">
        <v>500</v>
      </c>
      <c r="T611">
        <v>0</v>
      </c>
      <c r="U611" t="s">
        <v>79</v>
      </c>
      <c r="V611" s="7">
        <v>44927</v>
      </c>
      <c r="W611" s="7">
        <v>44985</v>
      </c>
      <c r="X611" s="7">
        <v>45012</v>
      </c>
      <c r="Y611">
        <v>0</v>
      </c>
      <c r="AA611">
        <v>4991.2</v>
      </c>
      <c r="AB611" t="s">
        <v>1272</v>
      </c>
      <c r="AC611" t="s">
        <v>83</v>
      </c>
    </row>
    <row r="612" spans="1:29" x14ac:dyDescent="0.25">
      <c r="A612" t="s">
        <v>2422</v>
      </c>
      <c r="B612">
        <v>2</v>
      </c>
      <c r="C612">
        <v>201</v>
      </c>
      <c r="D612">
        <v>0</v>
      </c>
      <c r="E612">
        <v>0</v>
      </c>
      <c r="F612">
        <v>1366.2</v>
      </c>
      <c r="G612">
        <v>0</v>
      </c>
      <c r="H612">
        <v>1366.2</v>
      </c>
      <c r="I612">
        <v>0</v>
      </c>
      <c r="J612" t="s">
        <v>2423</v>
      </c>
      <c r="K612" t="s">
        <v>98</v>
      </c>
      <c r="L612">
        <v>6</v>
      </c>
      <c r="M612" t="s">
        <v>78</v>
      </c>
      <c r="N612" t="s">
        <v>1270</v>
      </c>
      <c r="P612">
        <v>500</v>
      </c>
      <c r="Q612">
        <v>0</v>
      </c>
      <c r="R612">
        <v>0</v>
      </c>
      <c r="S612">
        <v>500</v>
      </c>
      <c r="T612">
        <v>0</v>
      </c>
      <c r="U612" t="s">
        <v>79</v>
      </c>
      <c r="V612" s="7">
        <v>44927</v>
      </c>
      <c r="W612" s="7">
        <v>44985</v>
      </c>
      <c r="X612" s="7">
        <v>45012</v>
      </c>
      <c r="Y612">
        <v>0</v>
      </c>
      <c r="AA612">
        <v>1366.2</v>
      </c>
      <c r="AB612" t="s">
        <v>1272</v>
      </c>
      <c r="AC612" t="s">
        <v>83</v>
      </c>
    </row>
    <row r="613" spans="1:29" x14ac:dyDescent="0.25">
      <c r="A613" t="s">
        <v>2424</v>
      </c>
      <c r="B613">
        <v>2</v>
      </c>
      <c r="C613">
        <v>201</v>
      </c>
      <c r="D613">
        <v>0</v>
      </c>
      <c r="E613">
        <v>0</v>
      </c>
      <c r="F613">
        <v>68200</v>
      </c>
      <c r="G613">
        <v>64575</v>
      </c>
      <c r="H613">
        <v>3625</v>
      </c>
      <c r="I613">
        <v>0</v>
      </c>
      <c r="J613" t="s">
        <v>2425</v>
      </c>
      <c r="K613" t="s">
        <v>98</v>
      </c>
      <c r="L613">
        <v>6</v>
      </c>
      <c r="M613" t="s">
        <v>78</v>
      </c>
      <c r="N613" t="s">
        <v>1270</v>
      </c>
      <c r="P613">
        <v>500</v>
      </c>
      <c r="Q613">
        <v>0</v>
      </c>
      <c r="R613">
        <v>0</v>
      </c>
      <c r="S613">
        <v>500</v>
      </c>
      <c r="T613">
        <v>0</v>
      </c>
      <c r="U613" t="s">
        <v>79</v>
      </c>
      <c r="V613" s="7">
        <v>44927</v>
      </c>
      <c r="W613" s="7">
        <v>44985</v>
      </c>
      <c r="X613" s="7">
        <v>45012</v>
      </c>
      <c r="Y613">
        <v>0</v>
      </c>
      <c r="AA613">
        <v>3625</v>
      </c>
      <c r="AB613" t="s">
        <v>1272</v>
      </c>
      <c r="AC613" t="s">
        <v>83</v>
      </c>
    </row>
    <row r="614" spans="1:29" x14ac:dyDescent="0.25">
      <c r="A614" t="s">
        <v>2426</v>
      </c>
      <c r="B614">
        <v>2</v>
      </c>
      <c r="C614">
        <v>201</v>
      </c>
      <c r="D614">
        <v>0</v>
      </c>
      <c r="E614">
        <v>0</v>
      </c>
      <c r="F614">
        <v>636352.03</v>
      </c>
      <c r="G614">
        <v>6947.76</v>
      </c>
      <c r="H614">
        <v>629404.27</v>
      </c>
      <c r="I614">
        <v>0</v>
      </c>
      <c r="J614" t="s">
        <v>2427</v>
      </c>
      <c r="K614" t="s">
        <v>78</v>
      </c>
      <c r="L614">
        <v>3</v>
      </c>
      <c r="M614" t="s">
        <v>1269</v>
      </c>
      <c r="N614" t="s">
        <v>1270</v>
      </c>
      <c r="P614">
        <v>0</v>
      </c>
      <c r="Q614">
        <v>0</v>
      </c>
      <c r="R614">
        <v>0</v>
      </c>
      <c r="S614">
        <v>500</v>
      </c>
      <c r="T614">
        <v>0</v>
      </c>
      <c r="U614" t="s">
        <v>79</v>
      </c>
      <c r="V614" s="7">
        <v>44927</v>
      </c>
      <c r="W614" s="7">
        <v>44985</v>
      </c>
      <c r="X614" s="7">
        <v>45012</v>
      </c>
      <c r="Y614">
        <v>0</v>
      </c>
      <c r="AA614">
        <v>629404.27</v>
      </c>
      <c r="AB614" t="s">
        <v>1272</v>
      </c>
      <c r="AC614" t="s">
        <v>83</v>
      </c>
    </row>
    <row r="615" spans="1:29" x14ac:dyDescent="0.25">
      <c r="A615" t="s">
        <v>2428</v>
      </c>
      <c r="B615">
        <v>2</v>
      </c>
      <c r="C615">
        <v>201</v>
      </c>
      <c r="D615">
        <v>0</v>
      </c>
      <c r="E615">
        <v>0</v>
      </c>
      <c r="F615">
        <v>21250.23</v>
      </c>
      <c r="G615">
        <v>492.76</v>
      </c>
      <c r="H615">
        <v>20757.47</v>
      </c>
      <c r="I615">
        <v>0</v>
      </c>
      <c r="J615" t="s">
        <v>2429</v>
      </c>
      <c r="K615" t="s">
        <v>78</v>
      </c>
      <c r="L615">
        <v>4</v>
      </c>
      <c r="M615" t="s">
        <v>1269</v>
      </c>
      <c r="N615" t="s">
        <v>1270</v>
      </c>
      <c r="P615">
        <v>0</v>
      </c>
      <c r="Q615">
        <v>0</v>
      </c>
      <c r="R615">
        <v>0</v>
      </c>
      <c r="S615">
        <v>500</v>
      </c>
      <c r="T615">
        <v>0</v>
      </c>
      <c r="U615" t="s">
        <v>79</v>
      </c>
      <c r="V615" s="7">
        <v>44927</v>
      </c>
      <c r="W615" s="7">
        <v>44985</v>
      </c>
      <c r="X615" s="7">
        <v>45012</v>
      </c>
      <c r="Y615">
        <v>0</v>
      </c>
      <c r="AA615">
        <v>20757.47</v>
      </c>
      <c r="AB615" t="s">
        <v>1272</v>
      </c>
      <c r="AC615" t="s">
        <v>83</v>
      </c>
    </row>
    <row r="616" spans="1:29" x14ac:dyDescent="0.25">
      <c r="A616" t="s">
        <v>2430</v>
      </c>
      <c r="B616">
        <v>2</v>
      </c>
      <c r="C616">
        <v>201</v>
      </c>
      <c r="D616">
        <v>0</v>
      </c>
      <c r="E616">
        <v>0</v>
      </c>
      <c r="F616">
        <v>21250.23</v>
      </c>
      <c r="G616">
        <v>492.76</v>
      </c>
      <c r="H616">
        <v>20757.47</v>
      </c>
      <c r="I616">
        <v>0</v>
      </c>
      <c r="J616" t="s">
        <v>2431</v>
      </c>
      <c r="K616" t="s">
        <v>78</v>
      </c>
      <c r="L616">
        <v>5</v>
      </c>
      <c r="M616" t="s">
        <v>1269</v>
      </c>
      <c r="N616" t="s">
        <v>1270</v>
      </c>
      <c r="P616">
        <v>0</v>
      </c>
      <c r="Q616">
        <v>0</v>
      </c>
      <c r="R616">
        <v>0</v>
      </c>
      <c r="S616">
        <v>500</v>
      </c>
      <c r="T616">
        <v>0</v>
      </c>
      <c r="U616" t="s">
        <v>79</v>
      </c>
      <c r="V616" s="7">
        <v>44927</v>
      </c>
      <c r="W616" s="7">
        <v>44985</v>
      </c>
      <c r="X616" s="7">
        <v>45012</v>
      </c>
      <c r="Y616">
        <v>0</v>
      </c>
      <c r="AA616">
        <v>20757.47</v>
      </c>
      <c r="AB616" t="s">
        <v>1272</v>
      </c>
      <c r="AC616" t="s">
        <v>83</v>
      </c>
    </row>
    <row r="617" spans="1:29" x14ac:dyDescent="0.25">
      <c r="A617" t="s">
        <v>2432</v>
      </c>
      <c r="B617">
        <v>2</v>
      </c>
      <c r="C617">
        <v>201</v>
      </c>
      <c r="D617">
        <v>0</v>
      </c>
      <c r="E617">
        <v>0</v>
      </c>
      <c r="F617">
        <v>21250.23</v>
      </c>
      <c r="G617">
        <v>492.76</v>
      </c>
      <c r="H617">
        <v>20757.47</v>
      </c>
      <c r="I617">
        <v>0</v>
      </c>
      <c r="J617" t="s">
        <v>2433</v>
      </c>
      <c r="K617" t="s">
        <v>98</v>
      </c>
      <c r="L617">
        <v>6</v>
      </c>
      <c r="M617" t="s">
        <v>78</v>
      </c>
      <c r="N617" t="s">
        <v>1270</v>
      </c>
      <c r="P617">
        <v>500</v>
      </c>
      <c r="Q617">
        <v>0</v>
      </c>
      <c r="R617">
        <v>0</v>
      </c>
      <c r="S617">
        <v>500</v>
      </c>
      <c r="T617">
        <v>0</v>
      </c>
      <c r="U617" t="s">
        <v>79</v>
      </c>
      <c r="V617" s="7">
        <v>44927</v>
      </c>
      <c r="W617" s="7">
        <v>44985</v>
      </c>
      <c r="X617" s="7">
        <v>45012</v>
      </c>
      <c r="Y617">
        <v>0</v>
      </c>
      <c r="AA617">
        <v>20757.47</v>
      </c>
      <c r="AB617" t="s">
        <v>1272</v>
      </c>
      <c r="AC617" t="s">
        <v>83</v>
      </c>
    </row>
    <row r="618" spans="1:29" x14ac:dyDescent="0.25">
      <c r="A618" t="s">
        <v>2434</v>
      </c>
      <c r="B618">
        <v>2</v>
      </c>
      <c r="C618">
        <v>201</v>
      </c>
      <c r="D618">
        <v>0</v>
      </c>
      <c r="E618">
        <v>0</v>
      </c>
      <c r="F618">
        <v>9663.84</v>
      </c>
      <c r="G618">
        <v>0</v>
      </c>
      <c r="H618">
        <v>9663.84</v>
      </c>
      <c r="I618">
        <v>0</v>
      </c>
      <c r="J618" t="s">
        <v>2435</v>
      </c>
      <c r="K618" t="s">
        <v>78</v>
      </c>
      <c r="L618">
        <v>4</v>
      </c>
      <c r="M618" t="s">
        <v>1269</v>
      </c>
      <c r="N618" t="s">
        <v>1270</v>
      </c>
      <c r="P618">
        <v>0</v>
      </c>
      <c r="Q618">
        <v>0</v>
      </c>
      <c r="R618">
        <v>0</v>
      </c>
      <c r="S618">
        <v>500</v>
      </c>
      <c r="T618">
        <v>0</v>
      </c>
      <c r="U618" t="s">
        <v>79</v>
      </c>
      <c r="V618" s="7">
        <v>44927</v>
      </c>
      <c r="W618" s="7">
        <v>44985</v>
      </c>
      <c r="X618" s="7">
        <v>45012</v>
      </c>
      <c r="Y618">
        <v>0</v>
      </c>
      <c r="AA618">
        <v>9663.84</v>
      </c>
      <c r="AB618" t="s">
        <v>1272</v>
      </c>
      <c r="AC618" t="s">
        <v>83</v>
      </c>
    </row>
    <row r="619" spans="1:29" x14ac:dyDescent="0.25">
      <c r="A619" t="s">
        <v>2436</v>
      </c>
      <c r="B619">
        <v>2</v>
      </c>
      <c r="C619">
        <v>201</v>
      </c>
      <c r="D619">
        <v>0</v>
      </c>
      <c r="E619">
        <v>0</v>
      </c>
      <c r="F619">
        <v>9663.84</v>
      </c>
      <c r="G619">
        <v>0</v>
      </c>
      <c r="H619">
        <v>9663.84</v>
      </c>
      <c r="I619">
        <v>0</v>
      </c>
      <c r="J619" t="s">
        <v>2437</v>
      </c>
      <c r="K619" t="s">
        <v>78</v>
      </c>
      <c r="L619">
        <v>5</v>
      </c>
      <c r="M619" t="s">
        <v>1269</v>
      </c>
      <c r="N619" t="s">
        <v>1270</v>
      </c>
      <c r="P619">
        <v>0</v>
      </c>
      <c r="Q619">
        <v>0</v>
      </c>
      <c r="R619">
        <v>0</v>
      </c>
      <c r="S619">
        <v>500</v>
      </c>
      <c r="T619">
        <v>0</v>
      </c>
      <c r="U619" t="s">
        <v>79</v>
      </c>
      <c r="V619" s="7">
        <v>44927</v>
      </c>
      <c r="W619" s="7">
        <v>44985</v>
      </c>
      <c r="X619" s="7">
        <v>45012</v>
      </c>
      <c r="Y619">
        <v>0</v>
      </c>
      <c r="AA619">
        <v>9663.84</v>
      </c>
      <c r="AB619" t="s">
        <v>1272</v>
      </c>
      <c r="AC619" t="s">
        <v>83</v>
      </c>
    </row>
    <row r="620" spans="1:29" x14ac:dyDescent="0.25">
      <c r="A620" t="s">
        <v>2438</v>
      </c>
      <c r="B620">
        <v>2</v>
      </c>
      <c r="C620">
        <v>201</v>
      </c>
      <c r="D620">
        <v>0</v>
      </c>
      <c r="E620">
        <v>0</v>
      </c>
      <c r="F620">
        <v>2247.12</v>
      </c>
      <c r="G620">
        <v>0</v>
      </c>
      <c r="H620">
        <v>2247.12</v>
      </c>
      <c r="I620">
        <v>0</v>
      </c>
      <c r="J620" t="s">
        <v>2439</v>
      </c>
      <c r="K620" t="s">
        <v>98</v>
      </c>
      <c r="L620">
        <v>6</v>
      </c>
      <c r="M620" t="s">
        <v>78</v>
      </c>
      <c r="N620" t="s">
        <v>1270</v>
      </c>
      <c r="P620">
        <v>500</v>
      </c>
      <c r="Q620">
        <v>0</v>
      </c>
      <c r="R620">
        <v>0</v>
      </c>
      <c r="S620">
        <v>500</v>
      </c>
      <c r="T620">
        <v>0</v>
      </c>
      <c r="U620" t="s">
        <v>79</v>
      </c>
      <c r="V620" s="7">
        <v>44927</v>
      </c>
      <c r="W620" s="7">
        <v>44985</v>
      </c>
      <c r="X620" s="7">
        <v>45012</v>
      </c>
      <c r="Y620">
        <v>0</v>
      </c>
      <c r="AA620">
        <v>2247.12</v>
      </c>
      <c r="AB620" t="s">
        <v>1272</v>
      </c>
      <c r="AC620" t="s">
        <v>83</v>
      </c>
    </row>
    <row r="621" spans="1:29" x14ac:dyDescent="0.25">
      <c r="A621" t="s">
        <v>2440</v>
      </c>
      <c r="B621">
        <v>2</v>
      </c>
      <c r="C621">
        <v>201</v>
      </c>
      <c r="D621">
        <v>0</v>
      </c>
      <c r="E621">
        <v>0</v>
      </c>
      <c r="F621">
        <v>4400</v>
      </c>
      <c r="G621">
        <v>0</v>
      </c>
      <c r="H621">
        <v>4400</v>
      </c>
      <c r="I621">
        <v>0</v>
      </c>
      <c r="J621" t="s">
        <v>2441</v>
      </c>
      <c r="K621" t="s">
        <v>98</v>
      </c>
      <c r="L621">
        <v>6</v>
      </c>
      <c r="M621" t="s">
        <v>78</v>
      </c>
      <c r="N621" t="s">
        <v>1270</v>
      </c>
      <c r="P621">
        <v>500</v>
      </c>
      <c r="Q621">
        <v>0</v>
      </c>
      <c r="R621">
        <v>0</v>
      </c>
      <c r="S621">
        <v>500</v>
      </c>
      <c r="T621">
        <v>0</v>
      </c>
      <c r="U621" t="s">
        <v>79</v>
      </c>
      <c r="V621" s="7">
        <v>44927</v>
      </c>
      <c r="W621" s="7">
        <v>44985</v>
      </c>
      <c r="X621" s="7">
        <v>45012</v>
      </c>
      <c r="Y621">
        <v>0</v>
      </c>
      <c r="AA621">
        <v>4400</v>
      </c>
      <c r="AB621" t="s">
        <v>1272</v>
      </c>
      <c r="AC621" t="s">
        <v>83</v>
      </c>
    </row>
    <row r="622" spans="1:29" x14ac:dyDescent="0.25">
      <c r="A622" t="s">
        <v>2442</v>
      </c>
      <c r="B622">
        <v>2</v>
      </c>
      <c r="C622">
        <v>201</v>
      </c>
      <c r="D622">
        <v>0</v>
      </c>
      <c r="E622">
        <v>0</v>
      </c>
      <c r="F622">
        <v>373.31</v>
      </c>
      <c r="G622">
        <v>0</v>
      </c>
      <c r="H622">
        <v>373.31</v>
      </c>
      <c r="I622">
        <v>0</v>
      </c>
      <c r="J622" t="s">
        <v>2443</v>
      </c>
      <c r="K622" t="s">
        <v>98</v>
      </c>
      <c r="L622">
        <v>6</v>
      </c>
      <c r="M622" t="s">
        <v>78</v>
      </c>
      <c r="N622" t="s">
        <v>1270</v>
      </c>
      <c r="P622">
        <v>500</v>
      </c>
      <c r="Q622">
        <v>0</v>
      </c>
      <c r="R622">
        <v>0</v>
      </c>
      <c r="S622">
        <v>500</v>
      </c>
      <c r="T622">
        <v>0</v>
      </c>
      <c r="U622" t="s">
        <v>79</v>
      </c>
      <c r="V622" s="7">
        <v>44927</v>
      </c>
      <c r="W622" s="7">
        <v>44985</v>
      </c>
      <c r="X622" s="7">
        <v>45012</v>
      </c>
      <c r="Y622">
        <v>0</v>
      </c>
      <c r="AA622">
        <v>373.31</v>
      </c>
      <c r="AB622" t="s">
        <v>1272</v>
      </c>
      <c r="AC622" t="s">
        <v>83</v>
      </c>
    </row>
    <row r="623" spans="1:29" x14ac:dyDescent="0.25">
      <c r="A623" t="s">
        <v>2444</v>
      </c>
      <c r="B623">
        <v>12</v>
      </c>
      <c r="C623">
        <v>1201</v>
      </c>
      <c r="D623">
        <v>0</v>
      </c>
      <c r="E623">
        <v>0</v>
      </c>
      <c r="F623">
        <v>2230.41</v>
      </c>
      <c r="G623">
        <v>0</v>
      </c>
      <c r="H623">
        <v>2230.41</v>
      </c>
      <c r="I623">
        <v>0</v>
      </c>
      <c r="J623" t="s">
        <v>2445</v>
      </c>
      <c r="K623" t="s">
        <v>98</v>
      </c>
      <c r="L623">
        <v>6</v>
      </c>
      <c r="M623" t="s">
        <v>78</v>
      </c>
      <c r="N623" t="s">
        <v>1270</v>
      </c>
      <c r="P623">
        <v>500</v>
      </c>
      <c r="Q623">
        <v>0</v>
      </c>
      <c r="R623">
        <v>0</v>
      </c>
      <c r="S623">
        <v>500</v>
      </c>
      <c r="T623">
        <v>0</v>
      </c>
      <c r="U623" t="s">
        <v>79</v>
      </c>
      <c r="V623" s="7">
        <v>44927</v>
      </c>
      <c r="W623" s="7">
        <v>44985</v>
      </c>
      <c r="X623" s="7">
        <v>45012</v>
      </c>
      <c r="Y623">
        <v>0</v>
      </c>
      <c r="AA623">
        <v>2230.41</v>
      </c>
      <c r="AB623" t="s">
        <v>1272</v>
      </c>
      <c r="AC623" t="s">
        <v>283</v>
      </c>
    </row>
    <row r="624" spans="1:29" x14ac:dyDescent="0.25">
      <c r="A624" t="s">
        <v>2446</v>
      </c>
      <c r="B624">
        <v>2</v>
      </c>
      <c r="C624">
        <v>201</v>
      </c>
      <c r="D624">
        <v>0</v>
      </c>
      <c r="E624">
        <v>0</v>
      </c>
      <c r="F624">
        <v>413</v>
      </c>
      <c r="G624">
        <v>0</v>
      </c>
      <c r="H624">
        <v>413</v>
      </c>
      <c r="I624">
        <v>0</v>
      </c>
      <c r="J624" t="s">
        <v>2447</v>
      </c>
      <c r="K624" t="s">
        <v>98</v>
      </c>
      <c r="L624">
        <v>6</v>
      </c>
      <c r="M624" t="s">
        <v>78</v>
      </c>
      <c r="N624" t="s">
        <v>1270</v>
      </c>
      <c r="P624">
        <v>500</v>
      </c>
      <c r="Q624">
        <v>0</v>
      </c>
      <c r="R624">
        <v>0</v>
      </c>
      <c r="S624">
        <v>500</v>
      </c>
      <c r="T624">
        <v>0</v>
      </c>
      <c r="U624" t="s">
        <v>79</v>
      </c>
      <c r="V624" s="7">
        <v>44927</v>
      </c>
      <c r="W624" s="7">
        <v>44985</v>
      </c>
      <c r="X624" s="7">
        <v>45012</v>
      </c>
      <c r="Y624">
        <v>0</v>
      </c>
      <c r="AA624">
        <v>413</v>
      </c>
      <c r="AB624" t="s">
        <v>1272</v>
      </c>
      <c r="AC624" t="s">
        <v>83</v>
      </c>
    </row>
    <row r="625" spans="1:29" x14ac:dyDescent="0.25">
      <c r="A625" t="s">
        <v>2448</v>
      </c>
      <c r="B625">
        <v>2</v>
      </c>
      <c r="C625">
        <v>201</v>
      </c>
      <c r="D625">
        <v>0</v>
      </c>
      <c r="E625">
        <v>0</v>
      </c>
      <c r="F625">
        <v>605437.96</v>
      </c>
      <c r="G625">
        <v>6455</v>
      </c>
      <c r="H625">
        <v>598982.96</v>
      </c>
      <c r="I625">
        <v>0</v>
      </c>
      <c r="J625" t="s">
        <v>2449</v>
      </c>
      <c r="K625" t="s">
        <v>78</v>
      </c>
      <c r="L625">
        <v>4</v>
      </c>
      <c r="M625" t="s">
        <v>1269</v>
      </c>
      <c r="N625" t="s">
        <v>1270</v>
      </c>
      <c r="P625">
        <v>0</v>
      </c>
      <c r="Q625">
        <v>0</v>
      </c>
      <c r="R625">
        <v>0</v>
      </c>
      <c r="S625">
        <v>500</v>
      </c>
      <c r="T625">
        <v>0</v>
      </c>
      <c r="U625" t="s">
        <v>79</v>
      </c>
      <c r="V625" s="7">
        <v>44927</v>
      </c>
      <c r="W625" s="7">
        <v>44985</v>
      </c>
      <c r="X625" s="7">
        <v>45012</v>
      </c>
      <c r="Y625">
        <v>0</v>
      </c>
      <c r="AA625">
        <v>598982.96</v>
      </c>
      <c r="AB625" t="s">
        <v>1272</v>
      </c>
      <c r="AC625" t="s">
        <v>83</v>
      </c>
    </row>
    <row r="626" spans="1:29" x14ac:dyDescent="0.25">
      <c r="A626" t="s">
        <v>2450</v>
      </c>
      <c r="B626">
        <v>2</v>
      </c>
      <c r="C626">
        <v>201</v>
      </c>
      <c r="D626">
        <v>0</v>
      </c>
      <c r="E626">
        <v>0</v>
      </c>
      <c r="F626">
        <v>605437.96</v>
      </c>
      <c r="G626">
        <v>6455</v>
      </c>
      <c r="H626">
        <v>598982.96</v>
      </c>
      <c r="I626">
        <v>0</v>
      </c>
      <c r="J626" t="s">
        <v>2451</v>
      </c>
      <c r="K626" t="s">
        <v>78</v>
      </c>
      <c r="L626">
        <v>5</v>
      </c>
      <c r="M626" t="s">
        <v>1269</v>
      </c>
      <c r="N626" t="s">
        <v>1270</v>
      </c>
      <c r="P626">
        <v>0</v>
      </c>
      <c r="Q626">
        <v>0</v>
      </c>
      <c r="R626">
        <v>0</v>
      </c>
      <c r="S626">
        <v>500</v>
      </c>
      <c r="T626">
        <v>0</v>
      </c>
      <c r="U626" t="s">
        <v>79</v>
      </c>
      <c r="V626" s="7">
        <v>44927</v>
      </c>
      <c r="W626" s="7">
        <v>44985</v>
      </c>
      <c r="X626" s="7">
        <v>45012</v>
      </c>
      <c r="Y626">
        <v>0</v>
      </c>
      <c r="AA626">
        <v>598982.96</v>
      </c>
      <c r="AB626" t="s">
        <v>1272</v>
      </c>
      <c r="AC626" t="s">
        <v>83</v>
      </c>
    </row>
    <row r="627" spans="1:29" x14ac:dyDescent="0.25">
      <c r="A627" t="s">
        <v>2452</v>
      </c>
      <c r="B627">
        <v>2</v>
      </c>
      <c r="C627">
        <v>201</v>
      </c>
      <c r="D627">
        <v>0</v>
      </c>
      <c r="E627">
        <v>0</v>
      </c>
      <c r="F627">
        <v>9043.94</v>
      </c>
      <c r="G627">
        <v>0</v>
      </c>
      <c r="H627">
        <v>9043.94</v>
      </c>
      <c r="I627">
        <v>0</v>
      </c>
      <c r="J627" t="s">
        <v>2439</v>
      </c>
      <c r="K627" t="s">
        <v>98</v>
      </c>
      <c r="L627">
        <v>6</v>
      </c>
      <c r="M627" t="s">
        <v>78</v>
      </c>
      <c r="N627" t="s">
        <v>1270</v>
      </c>
      <c r="P627">
        <v>500</v>
      </c>
      <c r="Q627">
        <v>0</v>
      </c>
      <c r="R627">
        <v>0</v>
      </c>
      <c r="S627">
        <v>500</v>
      </c>
      <c r="T627">
        <v>0</v>
      </c>
      <c r="U627" t="s">
        <v>79</v>
      </c>
      <c r="V627" s="7">
        <v>44927</v>
      </c>
      <c r="W627" s="7">
        <v>44985</v>
      </c>
      <c r="X627" s="7">
        <v>45012</v>
      </c>
      <c r="Y627">
        <v>0</v>
      </c>
      <c r="AA627">
        <v>9043.94</v>
      </c>
      <c r="AB627" t="s">
        <v>1272</v>
      </c>
      <c r="AC627" t="s">
        <v>83</v>
      </c>
    </row>
    <row r="628" spans="1:29" x14ac:dyDescent="0.25">
      <c r="A628" t="s">
        <v>2452</v>
      </c>
      <c r="B628">
        <v>12</v>
      </c>
      <c r="C628">
        <v>1201</v>
      </c>
      <c r="D628">
        <v>0</v>
      </c>
      <c r="E628">
        <v>0</v>
      </c>
      <c r="F628">
        <v>1460</v>
      </c>
      <c r="G628">
        <v>0</v>
      </c>
      <c r="H628">
        <v>1460</v>
      </c>
      <c r="I628">
        <v>0</v>
      </c>
      <c r="J628" t="s">
        <v>2439</v>
      </c>
      <c r="K628" t="s">
        <v>98</v>
      </c>
      <c r="L628">
        <v>6</v>
      </c>
      <c r="M628" t="s">
        <v>78</v>
      </c>
      <c r="N628" t="s">
        <v>1270</v>
      </c>
      <c r="P628">
        <v>500</v>
      </c>
      <c r="Q628">
        <v>0</v>
      </c>
      <c r="R628">
        <v>0</v>
      </c>
      <c r="S628">
        <v>500</v>
      </c>
      <c r="T628">
        <v>0</v>
      </c>
      <c r="U628" t="s">
        <v>79</v>
      </c>
      <c r="V628" s="7">
        <v>44927</v>
      </c>
      <c r="W628" s="7">
        <v>44985</v>
      </c>
      <c r="X628" s="7">
        <v>45012</v>
      </c>
      <c r="Y628">
        <v>0</v>
      </c>
      <c r="AA628">
        <v>1460</v>
      </c>
      <c r="AB628" t="s">
        <v>1272</v>
      </c>
      <c r="AC628" t="s">
        <v>283</v>
      </c>
    </row>
    <row r="629" spans="1:29" x14ac:dyDescent="0.25">
      <c r="A629" t="s">
        <v>2453</v>
      </c>
      <c r="B629">
        <v>2</v>
      </c>
      <c r="C629">
        <v>201</v>
      </c>
      <c r="D629">
        <v>0</v>
      </c>
      <c r="E629">
        <v>0</v>
      </c>
      <c r="F629">
        <v>5615.72</v>
      </c>
      <c r="G629">
        <v>0</v>
      </c>
      <c r="H629">
        <v>5615.72</v>
      </c>
      <c r="I629">
        <v>0</v>
      </c>
      <c r="J629" t="s">
        <v>2454</v>
      </c>
      <c r="K629" t="s">
        <v>98</v>
      </c>
      <c r="L629">
        <v>6</v>
      </c>
      <c r="M629" t="s">
        <v>78</v>
      </c>
      <c r="N629" t="s">
        <v>1270</v>
      </c>
      <c r="P629">
        <v>500</v>
      </c>
      <c r="Q629">
        <v>0</v>
      </c>
      <c r="R629">
        <v>0</v>
      </c>
      <c r="S629">
        <v>500</v>
      </c>
      <c r="T629">
        <v>0</v>
      </c>
      <c r="U629" t="s">
        <v>79</v>
      </c>
      <c r="V629" s="7">
        <v>44927</v>
      </c>
      <c r="W629" s="7">
        <v>44985</v>
      </c>
      <c r="X629" s="7">
        <v>45012</v>
      </c>
      <c r="Y629">
        <v>0</v>
      </c>
      <c r="AA629">
        <v>5615.72</v>
      </c>
      <c r="AB629" t="s">
        <v>1272</v>
      </c>
      <c r="AC629" t="s">
        <v>83</v>
      </c>
    </row>
    <row r="630" spans="1:29" x14ac:dyDescent="0.25">
      <c r="A630" t="s">
        <v>2455</v>
      </c>
      <c r="B630">
        <v>2</v>
      </c>
      <c r="C630">
        <v>201</v>
      </c>
      <c r="D630">
        <v>0</v>
      </c>
      <c r="E630">
        <v>0</v>
      </c>
      <c r="F630">
        <v>2660</v>
      </c>
      <c r="G630">
        <v>0</v>
      </c>
      <c r="H630">
        <v>2660</v>
      </c>
      <c r="I630">
        <v>0</v>
      </c>
      <c r="J630" t="s">
        <v>2456</v>
      </c>
      <c r="K630" t="s">
        <v>98</v>
      </c>
      <c r="L630">
        <v>6</v>
      </c>
      <c r="M630" t="s">
        <v>78</v>
      </c>
      <c r="N630" t="s">
        <v>1270</v>
      </c>
      <c r="P630">
        <v>500</v>
      </c>
      <c r="Q630">
        <v>0</v>
      </c>
      <c r="R630">
        <v>0</v>
      </c>
      <c r="S630">
        <v>500</v>
      </c>
      <c r="T630">
        <v>0</v>
      </c>
      <c r="U630" t="s">
        <v>79</v>
      </c>
      <c r="V630" s="7">
        <v>44927</v>
      </c>
      <c r="W630" s="7">
        <v>44985</v>
      </c>
      <c r="X630" s="7">
        <v>45012</v>
      </c>
      <c r="Y630">
        <v>0</v>
      </c>
      <c r="AA630">
        <v>2660</v>
      </c>
      <c r="AB630" t="s">
        <v>1272</v>
      </c>
      <c r="AC630" t="s">
        <v>83</v>
      </c>
    </row>
    <row r="631" spans="1:29" x14ac:dyDescent="0.25">
      <c r="A631" t="s">
        <v>2457</v>
      </c>
      <c r="B631">
        <v>2</v>
      </c>
      <c r="C631">
        <v>201</v>
      </c>
      <c r="D631">
        <v>0</v>
      </c>
      <c r="E631">
        <v>0</v>
      </c>
      <c r="F631">
        <v>240204.46</v>
      </c>
      <c r="G631">
        <v>0</v>
      </c>
      <c r="H631">
        <v>240204.46</v>
      </c>
      <c r="I631">
        <v>0</v>
      </c>
      <c r="J631" t="s">
        <v>2458</v>
      </c>
      <c r="K631" t="s">
        <v>98</v>
      </c>
      <c r="L631">
        <v>6</v>
      </c>
      <c r="M631" t="s">
        <v>78</v>
      </c>
      <c r="N631" t="s">
        <v>1270</v>
      </c>
      <c r="P631">
        <v>500</v>
      </c>
      <c r="Q631">
        <v>0</v>
      </c>
      <c r="R631">
        <v>0</v>
      </c>
      <c r="S631">
        <v>500</v>
      </c>
      <c r="T631">
        <v>0</v>
      </c>
      <c r="U631" t="s">
        <v>79</v>
      </c>
      <c r="V631" s="7">
        <v>44927</v>
      </c>
      <c r="W631" s="7">
        <v>44985</v>
      </c>
      <c r="X631" s="7">
        <v>45012</v>
      </c>
      <c r="Y631">
        <v>0</v>
      </c>
      <c r="AA631">
        <v>240204.46</v>
      </c>
      <c r="AB631" t="s">
        <v>1272</v>
      </c>
      <c r="AC631" t="s">
        <v>83</v>
      </c>
    </row>
    <row r="632" spans="1:29" x14ac:dyDescent="0.25">
      <c r="A632" t="s">
        <v>2459</v>
      </c>
      <c r="B632">
        <v>2</v>
      </c>
      <c r="C632">
        <v>201</v>
      </c>
      <c r="D632">
        <v>0</v>
      </c>
      <c r="E632">
        <v>0</v>
      </c>
      <c r="F632">
        <v>6824.35</v>
      </c>
      <c r="G632">
        <v>0</v>
      </c>
      <c r="H632">
        <v>6824.35</v>
      </c>
      <c r="I632">
        <v>0</v>
      </c>
      <c r="J632" t="s">
        <v>2460</v>
      </c>
      <c r="K632" t="s">
        <v>98</v>
      </c>
      <c r="L632">
        <v>6</v>
      </c>
      <c r="M632" t="s">
        <v>78</v>
      </c>
      <c r="N632" t="s">
        <v>1270</v>
      </c>
      <c r="P632">
        <v>500</v>
      </c>
      <c r="Q632">
        <v>0</v>
      </c>
      <c r="R632">
        <v>0</v>
      </c>
      <c r="S632">
        <v>500</v>
      </c>
      <c r="T632">
        <v>0</v>
      </c>
      <c r="U632" t="s">
        <v>79</v>
      </c>
      <c r="V632" s="7">
        <v>44927</v>
      </c>
      <c r="W632" s="7">
        <v>44985</v>
      </c>
      <c r="X632" s="7">
        <v>45012</v>
      </c>
      <c r="Y632">
        <v>0</v>
      </c>
      <c r="AA632">
        <v>6824.35</v>
      </c>
      <c r="AB632" t="s">
        <v>1272</v>
      </c>
      <c r="AC632" t="s">
        <v>83</v>
      </c>
    </row>
    <row r="633" spans="1:29" x14ac:dyDescent="0.25">
      <c r="A633" t="s">
        <v>2461</v>
      </c>
      <c r="B633">
        <v>2</v>
      </c>
      <c r="C633">
        <v>201</v>
      </c>
      <c r="D633">
        <v>0</v>
      </c>
      <c r="E633">
        <v>0</v>
      </c>
      <c r="F633">
        <v>35558.300000000003</v>
      </c>
      <c r="G633">
        <v>0</v>
      </c>
      <c r="H633">
        <v>35558.300000000003</v>
      </c>
      <c r="I633">
        <v>0</v>
      </c>
      <c r="J633" t="s">
        <v>2462</v>
      </c>
      <c r="K633" t="s">
        <v>98</v>
      </c>
      <c r="L633">
        <v>6</v>
      </c>
      <c r="M633" t="s">
        <v>78</v>
      </c>
      <c r="N633" t="s">
        <v>1270</v>
      </c>
      <c r="P633">
        <v>500</v>
      </c>
      <c r="Q633">
        <v>0</v>
      </c>
      <c r="R633">
        <v>0</v>
      </c>
      <c r="S633">
        <v>500</v>
      </c>
      <c r="T633">
        <v>0</v>
      </c>
      <c r="U633" t="s">
        <v>79</v>
      </c>
      <c r="V633" s="7">
        <v>44927</v>
      </c>
      <c r="W633" s="7">
        <v>44985</v>
      </c>
      <c r="X633" s="7">
        <v>45012</v>
      </c>
      <c r="Y633">
        <v>0</v>
      </c>
      <c r="AA633">
        <v>35558.300000000003</v>
      </c>
      <c r="AB633" t="s">
        <v>1272</v>
      </c>
      <c r="AC633" t="s">
        <v>83</v>
      </c>
    </row>
    <row r="634" spans="1:29" x14ac:dyDescent="0.25">
      <c r="A634" t="s">
        <v>2463</v>
      </c>
      <c r="B634">
        <v>2</v>
      </c>
      <c r="C634">
        <v>201</v>
      </c>
      <c r="D634">
        <v>0</v>
      </c>
      <c r="E634">
        <v>0</v>
      </c>
      <c r="F634">
        <v>1895</v>
      </c>
      <c r="G634">
        <v>0</v>
      </c>
      <c r="H634">
        <v>1895</v>
      </c>
      <c r="I634">
        <v>0</v>
      </c>
      <c r="J634" t="s">
        <v>2443</v>
      </c>
      <c r="K634" t="s">
        <v>98</v>
      </c>
      <c r="L634">
        <v>6</v>
      </c>
      <c r="M634" t="s">
        <v>78</v>
      </c>
      <c r="N634" t="s">
        <v>1270</v>
      </c>
      <c r="P634">
        <v>500</v>
      </c>
      <c r="Q634">
        <v>0</v>
      </c>
      <c r="R634">
        <v>0</v>
      </c>
      <c r="S634">
        <v>500</v>
      </c>
      <c r="T634">
        <v>0</v>
      </c>
      <c r="U634" t="s">
        <v>79</v>
      </c>
      <c r="V634" s="7">
        <v>44927</v>
      </c>
      <c r="W634" s="7">
        <v>44985</v>
      </c>
      <c r="X634" s="7">
        <v>45012</v>
      </c>
      <c r="Y634">
        <v>0</v>
      </c>
      <c r="AA634">
        <v>1895</v>
      </c>
      <c r="AB634" t="s">
        <v>1272</v>
      </c>
      <c r="AC634" t="s">
        <v>83</v>
      </c>
    </row>
    <row r="635" spans="1:29" x14ac:dyDescent="0.25">
      <c r="A635" t="s">
        <v>2464</v>
      </c>
      <c r="B635">
        <v>2</v>
      </c>
      <c r="C635">
        <v>201</v>
      </c>
      <c r="D635">
        <v>0</v>
      </c>
      <c r="E635">
        <v>0</v>
      </c>
      <c r="F635">
        <v>26647.24</v>
      </c>
      <c r="G635">
        <v>150</v>
      </c>
      <c r="H635">
        <v>26497.24</v>
      </c>
      <c r="I635">
        <v>0</v>
      </c>
      <c r="J635" t="s">
        <v>2465</v>
      </c>
      <c r="K635" t="s">
        <v>98</v>
      </c>
      <c r="L635">
        <v>6</v>
      </c>
      <c r="M635" t="s">
        <v>78</v>
      </c>
      <c r="N635" t="s">
        <v>1270</v>
      </c>
      <c r="P635">
        <v>500</v>
      </c>
      <c r="Q635">
        <v>0</v>
      </c>
      <c r="R635">
        <v>0</v>
      </c>
      <c r="S635">
        <v>500</v>
      </c>
      <c r="T635">
        <v>0</v>
      </c>
      <c r="U635" t="s">
        <v>79</v>
      </c>
      <c r="V635" s="7">
        <v>44927</v>
      </c>
      <c r="W635" s="7">
        <v>44985</v>
      </c>
      <c r="X635" s="7">
        <v>45012</v>
      </c>
      <c r="Y635">
        <v>0</v>
      </c>
      <c r="AA635">
        <v>26497.24</v>
      </c>
      <c r="AB635" t="s">
        <v>1272</v>
      </c>
      <c r="AC635" t="s">
        <v>83</v>
      </c>
    </row>
    <row r="636" spans="1:29" x14ac:dyDescent="0.25">
      <c r="A636" t="s">
        <v>2466</v>
      </c>
      <c r="B636">
        <v>2</v>
      </c>
      <c r="C636">
        <v>201</v>
      </c>
      <c r="D636">
        <v>0</v>
      </c>
      <c r="E636">
        <v>0</v>
      </c>
      <c r="F636">
        <v>2040</v>
      </c>
      <c r="G636">
        <v>0</v>
      </c>
      <c r="H636">
        <v>2040</v>
      </c>
      <c r="I636">
        <v>0</v>
      </c>
      <c r="J636" t="s">
        <v>2467</v>
      </c>
      <c r="K636" t="s">
        <v>98</v>
      </c>
      <c r="L636">
        <v>6</v>
      </c>
      <c r="M636" t="s">
        <v>78</v>
      </c>
      <c r="N636" t="s">
        <v>1270</v>
      </c>
      <c r="P636">
        <v>500</v>
      </c>
      <c r="Q636">
        <v>0</v>
      </c>
      <c r="R636">
        <v>0</v>
      </c>
      <c r="S636">
        <v>500</v>
      </c>
      <c r="T636">
        <v>0</v>
      </c>
      <c r="U636" t="s">
        <v>79</v>
      </c>
      <c r="V636" s="7">
        <v>44927</v>
      </c>
      <c r="W636" s="7">
        <v>44985</v>
      </c>
      <c r="X636" s="7">
        <v>45012</v>
      </c>
      <c r="Y636">
        <v>0</v>
      </c>
      <c r="AA636">
        <v>2040</v>
      </c>
      <c r="AB636" t="s">
        <v>1272</v>
      </c>
      <c r="AC636" t="s">
        <v>83</v>
      </c>
    </row>
    <row r="637" spans="1:29" x14ac:dyDescent="0.25">
      <c r="A637" t="s">
        <v>2468</v>
      </c>
      <c r="B637">
        <v>2</v>
      </c>
      <c r="C637">
        <v>201</v>
      </c>
      <c r="D637">
        <v>0</v>
      </c>
      <c r="E637">
        <v>0</v>
      </c>
      <c r="F637">
        <v>1057.98</v>
      </c>
      <c r="G637">
        <v>0</v>
      </c>
      <c r="H637">
        <v>1057.98</v>
      </c>
      <c r="I637">
        <v>0</v>
      </c>
      <c r="J637" t="s">
        <v>2469</v>
      </c>
      <c r="K637" t="s">
        <v>98</v>
      </c>
      <c r="L637">
        <v>6</v>
      </c>
      <c r="M637" t="s">
        <v>78</v>
      </c>
      <c r="N637" t="s">
        <v>1270</v>
      </c>
      <c r="P637">
        <v>500</v>
      </c>
      <c r="Q637">
        <v>0</v>
      </c>
      <c r="R637">
        <v>0</v>
      </c>
      <c r="S637">
        <v>500</v>
      </c>
      <c r="T637">
        <v>0</v>
      </c>
      <c r="U637" t="s">
        <v>79</v>
      </c>
      <c r="V637" s="7">
        <v>44927</v>
      </c>
      <c r="W637" s="7">
        <v>44985</v>
      </c>
      <c r="X637" s="7">
        <v>45012</v>
      </c>
      <c r="Y637">
        <v>0</v>
      </c>
      <c r="AA637">
        <v>1057.98</v>
      </c>
      <c r="AB637" t="s">
        <v>1272</v>
      </c>
      <c r="AC637" t="s">
        <v>83</v>
      </c>
    </row>
    <row r="638" spans="1:29" x14ac:dyDescent="0.25">
      <c r="A638" t="s">
        <v>2470</v>
      </c>
      <c r="B638">
        <v>2</v>
      </c>
      <c r="C638">
        <v>201</v>
      </c>
      <c r="D638">
        <v>0</v>
      </c>
      <c r="E638">
        <v>0</v>
      </c>
      <c r="F638">
        <v>2541.6</v>
      </c>
      <c r="G638">
        <v>0</v>
      </c>
      <c r="H638">
        <v>2541.6</v>
      </c>
      <c r="I638">
        <v>0</v>
      </c>
      <c r="J638" t="s">
        <v>2471</v>
      </c>
      <c r="K638" t="s">
        <v>98</v>
      </c>
      <c r="L638">
        <v>6</v>
      </c>
      <c r="M638" t="s">
        <v>78</v>
      </c>
      <c r="N638" t="s">
        <v>1270</v>
      </c>
      <c r="P638">
        <v>500</v>
      </c>
      <c r="Q638">
        <v>0</v>
      </c>
      <c r="R638">
        <v>0</v>
      </c>
      <c r="S638">
        <v>500</v>
      </c>
      <c r="T638">
        <v>0</v>
      </c>
      <c r="U638" t="s">
        <v>79</v>
      </c>
      <c r="V638" s="7">
        <v>44927</v>
      </c>
      <c r="W638" s="7">
        <v>44985</v>
      </c>
      <c r="X638" s="7">
        <v>45012</v>
      </c>
      <c r="Y638">
        <v>0</v>
      </c>
      <c r="AA638">
        <v>2541.6</v>
      </c>
      <c r="AB638" t="s">
        <v>1272</v>
      </c>
      <c r="AC638" t="s">
        <v>83</v>
      </c>
    </row>
    <row r="639" spans="1:29" x14ac:dyDescent="0.25">
      <c r="A639" t="s">
        <v>2472</v>
      </c>
      <c r="B639">
        <v>2</v>
      </c>
      <c r="C639">
        <v>201</v>
      </c>
      <c r="D639">
        <v>0</v>
      </c>
      <c r="E639">
        <v>0</v>
      </c>
      <c r="F639">
        <v>5207.88</v>
      </c>
      <c r="G639">
        <v>0</v>
      </c>
      <c r="H639">
        <v>5207.88</v>
      </c>
      <c r="I639">
        <v>0</v>
      </c>
      <c r="J639" t="s">
        <v>2473</v>
      </c>
      <c r="K639" t="s">
        <v>98</v>
      </c>
      <c r="L639">
        <v>6</v>
      </c>
      <c r="M639" t="s">
        <v>78</v>
      </c>
      <c r="N639" t="s">
        <v>1270</v>
      </c>
      <c r="P639">
        <v>500</v>
      </c>
      <c r="Q639">
        <v>0</v>
      </c>
      <c r="R639">
        <v>0</v>
      </c>
      <c r="S639">
        <v>500</v>
      </c>
      <c r="T639">
        <v>0</v>
      </c>
      <c r="U639" t="s">
        <v>79</v>
      </c>
      <c r="V639" s="7">
        <v>44927</v>
      </c>
      <c r="W639" s="7">
        <v>44985</v>
      </c>
      <c r="X639" s="7">
        <v>45012</v>
      </c>
      <c r="Y639">
        <v>0</v>
      </c>
      <c r="AA639">
        <v>5207.88</v>
      </c>
      <c r="AB639" t="s">
        <v>1272</v>
      </c>
      <c r="AC639" t="s">
        <v>83</v>
      </c>
    </row>
    <row r="640" spans="1:29" x14ac:dyDescent="0.25">
      <c r="A640" t="s">
        <v>2474</v>
      </c>
      <c r="B640">
        <v>2</v>
      </c>
      <c r="C640">
        <v>201</v>
      </c>
      <c r="D640">
        <v>0</v>
      </c>
      <c r="E640">
        <v>0</v>
      </c>
      <c r="F640">
        <v>48010</v>
      </c>
      <c r="G640">
        <v>0</v>
      </c>
      <c r="H640">
        <v>48010</v>
      </c>
      <c r="I640">
        <v>0</v>
      </c>
      <c r="J640" t="s">
        <v>2475</v>
      </c>
      <c r="K640" t="s">
        <v>98</v>
      </c>
      <c r="L640">
        <v>6</v>
      </c>
      <c r="M640" t="s">
        <v>78</v>
      </c>
      <c r="N640" t="s">
        <v>1270</v>
      </c>
      <c r="P640">
        <v>500</v>
      </c>
      <c r="Q640">
        <v>0</v>
      </c>
      <c r="R640">
        <v>0</v>
      </c>
      <c r="S640">
        <v>500</v>
      </c>
      <c r="T640">
        <v>0</v>
      </c>
      <c r="U640" t="s">
        <v>79</v>
      </c>
      <c r="V640" s="7">
        <v>44927</v>
      </c>
      <c r="W640" s="7">
        <v>44985</v>
      </c>
      <c r="X640" s="7">
        <v>45012</v>
      </c>
      <c r="Y640">
        <v>0</v>
      </c>
      <c r="AA640">
        <v>48010</v>
      </c>
      <c r="AB640" t="s">
        <v>1272</v>
      </c>
      <c r="AC640" t="s">
        <v>83</v>
      </c>
    </row>
    <row r="641" spans="1:29" x14ac:dyDescent="0.25">
      <c r="A641" t="s">
        <v>2476</v>
      </c>
      <c r="B641">
        <v>2</v>
      </c>
      <c r="C641">
        <v>201</v>
      </c>
      <c r="D641">
        <v>0</v>
      </c>
      <c r="E641">
        <v>0</v>
      </c>
      <c r="F641">
        <v>168801.58</v>
      </c>
      <c r="G641">
        <v>0</v>
      </c>
      <c r="H641">
        <v>168801.58</v>
      </c>
      <c r="I641">
        <v>0</v>
      </c>
      <c r="J641" t="s">
        <v>2477</v>
      </c>
      <c r="K641" t="s">
        <v>98</v>
      </c>
      <c r="L641">
        <v>6</v>
      </c>
      <c r="M641" t="s">
        <v>78</v>
      </c>
      <c r="N641" t="s">
        <v>1270</v>
      </c>
      <c r="P641">
        <v>500</v>
      </c>
      <c r="Q641">
        <v>0</v>
      </c>
      <c r="R641">
        <v>0</v>
      </c>
      <c r="S641">
        <v>500</v>
      </c>
      <c r="T641">
        <v>0</v>
      </c>
      <c r="U641" t="s">
        <v>79</v>
      </c>
      <c r="V641" s="7">
        <v>44927</v>
      </c>
      <c r="W641" s="7">
        <v>44985</v>
      </c>
      <c r="X641" s="7">
        <v>45012</v>
      </c>
      <c r="Y641">
        <v>0</v>
      </c>
      <c r="AA641">
        <v>168801.58</v>
      </c>
      <c r="AB641" t="s">
        <v>1272</v>
      </c>
      <c r="AC641" t="s">
        <v>83</v>
      </c>
    </row>
    <row r="642" spans="1:29" x14ac:dyDescent="0.25">
      <c r="A642" t="s">
        <v>2478</v>
      </c>
      <c r="B642">
        <v>2</v>
      </c>
      <c r="C642">
        <v>201</v>
      </c>
      <c r="D642">
        <v>0</v>
      </c>
      <c r="E642">
        <v>0</v>
      </c>
      <c r="F642">
        <v>1411.25</v>
      </c>
      <c r="G642">
        <v>405</v>
      </c>
      <c r="H642">
        <v>1006.25</v>
      </c>
      <c r="I642">
        <v>0</v>
      </c>
      <c r="J642" t="s">
        <v>2479</v>
      </c>
      <c r="K642" t="s">
        <v>98</v>
      </c>
      <c r="L642">
        <v>6</v>
      </c>
      <c r="M642" t="s">
        <v>78</v>
      </c>
      <c r="N642" t="s">
        <v>1270</v>
      </c>
      <c r="P642">
        <v>500</v>
      </c>
      <c r="Q642">
        <v>0</v>
      </c>
      <c r="R642">
        <v>0</v>
      </c>
      <c r="S642">
        <v>500</v>
      </c>
      <c r="T642">
        <v>0</v>
      </c>
      <c r="U642" t="s">
        <v>79</v>
      </c>
      <c r="V642" s="7">
        <v>44927</v>
      </c>
      <c r="W642" s="7">
        <v>44985</v>
      </c>
      <c r="X642" s="7">
        <v>45012</v>
      </c>
      <c r="Y642">
        <v>0</v>
      </c>
      <c r="AA642">
        <v>1006.25</v>
      </c>
      <c r="AB642" t="s">
        <v>1272</v>
      </c>
      <c r="AC642" t="s">
        <v>83</v>
      </c>
    </row>
    <row r="643" spans="1:29" x14ac:dyDescent="0.25">
      <c r="A643" t="s">
        <v>2480</v>
      </c>
      <c r="B643">
        <v>2</v>
      </c>
      <c r="C643">
        <v>201</v>
      </c>
      <c r="D643">
        <v>0</v>
      </c>
      <c r="E643">
        <v>0</v>
      </c>
      <c r="F643">
        <v>17708.060000000001</v>
      </c>
      <c r="G643">
        <v>0</v>
      </c>
      <c r="H643">
        <v>17708.060000000001</v>
      </c>
      <c r="I643">
        <v>0</v>
      </c>
      <c r="J643" t="s">
        <v>2481</v>
      </c>
      <c r="K643" t="s">
        <v>98</v>
      </c>
      <c r="L643">
        <v>6</v>
      </c>
      <c r="M643" t="s">
        <v>78</v>
      </c>
      <c r="N643" t="s">
        <v>1270</v>
      </c>
      <c r="P643">
        <v>500</v>
      </c>
      <c r="Q643">
        <v>0</v>
      </c>
      <c r="R643">
        <v>0</v>
      </c>
      <c r="S643">
        <v>500</v>
      </c>
      <c r="T643">
        <v>0</v>
      </c>
      <c r="U643" t="s">
        <v>79</v>
      </c>
      <c r="V643" s="7">
        <v>44927</v>
      </c>
      <c r="W643" s="7">
        <v>44985</v>
      </c>
      <c r="X643" s="7">
        <v>45012</v>
      </c>
      <c r="Y643">
        <v>0</v>
      </c>
      <c r="AA643">
        <v>17708.060000000001</v>
      </c>
      <c r="AB643" t="s">
        <v>1272</v>
      </c>
      <c r="AC643" t="s">
        <v>83</v>
      </c>
    </row>
    <row r="644" spans="1:29" x14ac:dyDescent="0.25">
      <c r="A644" t="s">
        <v>2482</v>
      </c>
      <c r="B644">
        <v>2</v>
      </c>
      <c r="C644">
        <v>201</v>
      </c>
      <c r="D644">
        <v>0</v>
      </c>
      <c r="E644">
        <v>0</v>
      </c>
      <c r="F644">
        <v>738</v>
      </c>
      <c r="G644">
        <v>0</v>
      </c>
      <c r="H644">
        <v>738</v>
      </c>
      <c r="I644">
        <v>0</v>
      </c>
      <c r="J644" t="s">
        <v>2483</v>
      </c>
      <c r="K644" t="s">
        <v>98</v>
      </c>
      <c r="L644">
        <v>6</v>
      </c>
      <c r="M644" t="s">
        <v>78</v>
      </c>
      <c r="N644" t="s">
        <v>1270</v>
      </c>
      <c r="P644">
        <v>500</v>
      </c>
      <c r="Q644">
        <v>0</v>
      </c>
      <c r="R644">
        <v>0</v>
      </c>
      <c r="S644">
        <v>500</v>
      </c>
      <c r="T644">
        <v>0</v>
      </c>
      <c r="U644" t="s">
        <v>79</v>
      </c>
      <c r="V644" s="7">
        <v>44927</v>
      </c>
      <c r="W644" s="7">
        <v>44985</v>
      </c>
      <c r="X644" s="7">
        <v>45012</v>
      </c>
      <c r="Y644">
        <v>0</v>
      </c>
      <c r="AA644">
        <v>738</v>
      </c>
      <c r="AB644" t="s">
        <v>1272</v>
      </c>
      <c r="AC644" t="s">
        <v>83</v>
      </c>
    </row>
    <row r="645" spans="1:29" x14ac:dyDescent="0.25">
      <c r="A645" t="s">
        <v>2484</v>
      </c>
      <c r="B645">
        <v>2</v>
      </c>
      <c r="C645">
        <v>201</v>
      </c>
      <c r="D645">
        <v>0</v>
      </c>
      <c r="E645">
        <v>0</v>
      </c>
      <c r="F645">
        <v>26822.400000000001</v>
      </c>
      <c r="G645">
        <v>5900</v>
      </c>
      <c r="H645">
        <v>20922.400000000001</v>
      </c>
      <c r="I645">
        <v>0</v>
      </c>
      <c r="J645" t="s">
        <v>2485</v>
      </c>
      <c r="K645" t="s">
        <v>98</v>
      </c>
      <c r="L645">
        <v>6</v>
      </c>
      <c r="M645" t="s">
        <v>78</v>
      </c>
      <c r="N645" t="s">
        <v>1270</v>
      </c>
      <c r="P645">
        <v>500</v>
      </c>
      <c r="Q645">
        <v>0</v>
      </c>
      <c r="R645">
        <v>0</v>
      </c>
      <c r="S645">
        <v>500</v>
      </c>
      <c r="T645">
        <v>0</v>
      </c>
      <c r="U645" t="s">
        <v>79</v>
      </c>
      <c r="V645" s="7">
        <v>44927</v>
      </c>
      <c r="W645" s="7">
        <v>44985</v>
      </c>
      <c r="X645" s="7">
        <v>45012</v>
      </c>
      <c r="Y645">
        <v>0</v>
      </c>
      <c r="AA645">
        <v>20922.400000000001</v>
      </c>
      <c r="AB645" t="s">
        <v>1272</v>
      </c>
      <c r="AC645" t="s">
        <v>83</v>
      </c>
    </row>
    <row r="646" spans="1:29" x14ac:dyDescent="0.25">
      <c r="A646" t="s">
        <v>2486</v>
      </c>
      <c r="B646">
        <v>2</v>
      </c>
      <c r="C646">
        <v>201</v>
      </c>
      <c r="D646">
        <v>0</v>
      </c>
      <c r="E646">
        <v>0</v>
      </c>
      <c r="F646">
        <v>1190.2</v>
      </c>
      <c r="G646">
        <v>0</v>
      </c>
      <c r="H646">
        <v>1190.2</v>
      </c>
      <c r="I646">
        <v>0</v>
      </c>
      <c r="J646" t="s">
        <v>2487</v>
      </c>
      <c r="K646" t="s">
        <v>98</v>
      </c>
      <c r="L646">
        <v>6</v>
      </c>
      <c r="M646" t="s">
        <v>78</v>
      </c>
      <c r="N646" t="s">
        <v>1270</v>
      </c>
      <c r="P646">
        <v>500</v>
      </c>
      <c r="Q646">
        <v>0</v>
      </c>
      <c r="R646">
        <v>0</v>
      </c>
      <c r="S646">
        <v>500</v>
      </c>
      <c r="T646">
        <v>0</v>
      </c>
      <c r="U646" t="s">
        <v>79</v>
      </c>
      <c r="V646" s="7">
        <v>44927</v>
      </c>
      <c r="W646" s="7">
        <v>44985</v>
      </c>
      <c r="X646" s="7">
        <v>45012</v>
      </c>
      <c r="Y646">
        <v>0</v>
      </c>
      <c r="AA646">
        <v>1190.2</v>
      </c>
      <c r="AB646" t="s">
        <v>1272</v>
      </c>
      <c r="AC646" t="s">
        <v>83</v>
      </c>
    </row>
    <row r="647" spans="1:29" x14ac:dyDescent="0.25">
      <c r="A647" t="s">
        <v>2488</v>
      </c>
      <c r="B647">
        <v>2</v>
      </c>
      <c r="C647">
        <v>201</v>
      </c>
      <c r="D647">
        <v>0</v>
      </c>
      <c r="E647">
        <v>0</v>
      </c>
      <c r="F647">
        <v>281163.90999999997</v>
      </c>
      <c r="G647">
        <v>0</v>
      </c>
      <c r="H647">
        <v>281163.90999999997</v>
      </c>
      <c r="I647">
        <v>0</v>
      </c>
      <c r="J647" t="s">
        <v>2489</v>
      </c>
      <c r="K647" t="s">
        <v>78</v>
      </c>
      <c r="L647">
        <v>3</v>
      </c>
      <c r="M647" t="s">
        <v>1269</v>
      </c>
      <c r="N647" t="s">
        <v>1270</v>
      </c>
      <c r="P647">
        <v>0</v>
      </c>
      <c r="Q647">
        <v>0</v>
      </c>
      <c r="R647">
        <v>0</v>
      </c>
      <c r="S647">
        <v>500</v>
      </c>
      <c r="T647">
        <v>0</v>
      </c>
      <c r="U647" t="s">
        <v>79</v>
      </c>
      <c r="V647" s="7">
        <v>44927</v>
      </c>
      <c r="W647" s="7">
        <v>44985</v>
      </c>
      <c r="X647" s="7">
        <v>45012</v>
      </c>
      <c r="Y647">
        <v>0</v>
      </c>
      <c r="AA647">
        <v>281163.90999999997</v>
      </c>
      <c r="AB647" t="s">
        <v>1272</v>
      </c>
      <c r="AC647" t="s">
        <v>83</v>
      </c>
    </row>
    <row r="648" spans="1:29" x14ac:dyDescent="0.25">
      <c r="A648" t="s">
        <v>2490</v>
      </c>
      <c r="B648">
        <v>2</v>
      </c>
      <c r="C648">
        <v>201</v>
      </c>
      <c r="D648">
        <v>0</v>
      </c>
      <c r="E648">
        <v>0</v>
      </c>
      <c r="F648">
        <v>281163.90999999997</v>
      </c>
      <c r="G648">
        <v>0</v>
      </c>
      <c r="H648">
        <v>281163.90999999997</v>
      </c>
      <c r="I648">
        <v>0</v>
      </c>
      <c r="J648" t="s">
        <v>2491</v>
      </c>
      <c r="K648" t="s">
        <v>78</v>
      </c>
      <c r="L648">
        <v>4</v>
      </c>
      <c r="M648" t="s">
        <v>1269</v>
      </c>
      <c r="N648" t="s">
        <v>1270</v>
      </c>
      <c r="P648">
        <v>0</v>
      </c>
      <c r="Q648">
        <v>0</v>
      </c>
      <c r="R648">
        <v>0</v>
      </c>
      <c r="S648">
        <v>500</v>
      </c>
      <c r="T648">
        <v>0</v>
      </c>
      <c r="U648" t="s">
        <v>79</v>
      </c>
      <c r="V648" s="7">
        <v>44927</v>
      </c>
      <c r="W648" s="7">
        <v>44985</v>
      </c>
      <c r="X648" s="7">
        <v>45012</v>
      </c>
      <c r="Y648">
        <v>0</v>
      </c>
      <c r="AA648">
        <v>281163.90999999997</v>
      </c>
      <c r="AB648" t="s">
        <v>1272</v>
      </c>
      <c r="AC648" t="s">
        <v>83</v>
      </c>
    </row>
    <row r="649" spans="1:29" x14ac:dyDescent="0.25">
      <c r="A649" t="s">
        <v>2492</v>
      </c>
      <c r="B649">
        <v>2</v>
      </c>
      <c r="C649">
        <v>201</v>
      </c>
      <c r="D649">
        <v>0</v>
      </c>
      <c r="E649">
        <v>0</v>
      </c>
      <c r="F649">
        <v>281163.90999999997</v>
      </c>
      <c r="G649">
        <v>0</v>
      </c>
      <c r="H649">
        <v>281163.90999999997</v>
      </c>
      <c r="I649">
        <v>0</v>
      </c>
      <c r="J649" t="s">
        <v>2493</v>
      </c>
      <c r="K649" t="s">
        <v>78</v>
      </c>
      <c r="L649">
        <v>5</v>
      </c>
      <c r="M649" t="s">
        <v>1269</v>
      </c>
      <c r="N649" t="s">
        <v>1270</v>
      </c>
      <c r="P649">
        <v>0</v>
      </c>
      <c r="Q649">
        <v>0</v>
      </c>
      <c r="R649">
        <v>0</v>
      </c>
      <c r="S649">
        <v>500</v>
      </c>
      <c r="T649">
        <v>0</v>
      </c>
      <c r="U649" t="s">
        <v>79</v>
      </c>
      <c r="V649" s="7">
        <v>44927</v>
      </c>
      <c r="W649" s="7">
        <v>44985</v>
      </c>
      <c r="X649" s="7">
        <v>45012</v>
      </c>
      <c r="Y649">
        <v>0</v>
      </c>
      <c r="AA649">
        <v>281163.90999999997</v>
      </c>
      <c r="AB649" t="s">
        <v>1272</v>
      </c>
      <c r="AC649" t="s">
        <v>83</v>
      </c>
    </row>
    <row r="650" spans="1:29" x14ac:dyDescent="0.25">
      <c r="A650" t="s">
        <v>2494</v>
      </c>
      <c r="B650">
        <v>2</v>
      </c>
      <c r="C650">
        <v>201</v>
      </c>
      <c r="D650">
        <v>0</v>
      </c>
      <c r="E650">
        <v>0</v>
      </c>
      <c r="F650">
        <v>281163.90999999997</v>
      </c>
      <c r="G650">
        <v>0</v>
      </c>
      <c r="H650">
        <v>281163.90999999997</v>
      </c>
      <c r="I650">
        <v>0</v>
      </c>
      <c r="J650" t="s">
        <v>2495</v>
      </c>
      <c r="K650" t="s">
        <v>78</v>
      </c>
      <c r="L650">
        <v>6</v>
      </c>
      <c r="M650" t="s">
        <v>1269</v>
      </c>
      <c r="N650" t="s">
        <v>1270</v>
      </c>
      <c r="P650">
        <v>0</v>
      </c>
      <c r="Q650">
        <v>0</v>
      </c>
      <c r="R650">
        <v>0</v>
      </c>
      <c r="S650">
        <v>500</v>
      </c>
      <c r="T650">
        <v>0</v>
      </c>
      <c r="U650" t="s">
        <v>79</v>
      </c>
      <c r="V650" s="7">
        <v>44927</v>
      </c>
      <c r="W650" s="7">
        <v>44985</v>
      </c>
      <c r="X650" s="7">
        <v>45012</v>
      </c>
      <c r="Y650">
        <v>0</v>
      </c>
      <c r="AA650">
        <v>281163.90999999997</v>
      </c>
      <c r="AB650" t="s">
        <v>1272</v>
      </c>
      <c r="AC650" t="s">
        <v>83</v>
      </c>
    </row>
    <row r="651" spans="1:29" x14ac:dyDescent="0.25">
      <c r="A651" t="s">
        <v>2496</v>
      </c>
      <c r="B651">
        <v>2</v>
      </c>
      <c r="C651">
        <v>201</v>
      </c>
      <c r="D651">
        <v>0</v>
      </c>
      <c r="E651">
        <v>0</v>
      </c>
      <c r="F651">
        <v>245861.37</v>
      </c>
      <c r="G651">
        <v>0</v>
      </c>
      <c r="H651">
        <v>245861.37</v>
      </c>
      <c r="I651">
        <v>0</v>
      </c>
      <c r="J651" t="s">
        <v>2497</v>
      </c>
      <c r="K651" t="s">
        <v>98</v>
      </c>
      <c r="L651">
        <v>7</v>
      </c>
      <c r="M651" t="s">
        <v>78</v>
      </c>
      <c r="N651" t="s">
        <v>1270</v>
      </c>
      <c r="P651">
        <v>500</v>
      </c>
      <c r="Q651">
        <v>0</v>
      </c>
      <c r="R651">
        <v>0</v>
      </c>
      <c r="S651">
        <v>500</v>
      </c>
      <c r="T651">
        <v>0</v>
      </c>
      <c r="U651" t="s">
        <v>79</v>
      </c>
      <c r="V651" s="7">
        <v>44927</v>
      </c>
      <c r="W651" s="7">
        <v>44985</v>
      </c>
      <c r="X651" s="7">
        <v>45012</v>
      </c>
      <c r="Y651">
        <v>0</v>
      </c>
      <c r="AA651">
        <v>245861.37</v>
      </c>
      <c r="AB651" t="s">
        <v>1272</v>
      </c>
      <c r="AC651" t="s">
        <v>83</v>
      </c>
    </row>
    <row r="652" spans="1:29" x14ac:dyDescent="0.25">
      <c r="A652" t="s">
        <v>2498</v>
      </c>
      <c r="B652">
        <v>2</v>
      </c>
      <c r="C652">
        <v>201</v>
      </c>
      <c r="D652">
        <v>0</v>
      </c>
      <c r="E652">
        <v>0</v>
      </c>
      <c r="F652">
        <v>35302.54</v>
      </c>
      <c r="G652">
        <v>0</v>
      </c>
      <c r="H652">
        <v>35302.54</v>
      </c>
      <c r="I652">
        <v>0</v>
      </c>
      <c r="J652" t="s">
        <v>2499</v>
      </c>
      <c r="K652" t="s">
        <v>98</v>
      </c>
      <c r="L652">
        <v>7</v>
      </c>
      <c r="M652" t="s">
        <v>78</v>
      </c>
      <c r="N652" t="s">
        <v>1270</v>
      </c>
      <c r="P652">
        <v>500</v>
      </c>
      <c r="Q652">
        <v>0</v>
      </c>
      <c r="R652">
        <v>0</v>
      </c>
      <c r="S652">
        <v>500</v>
      </c>
      <c r="T652">
        <v>0</v>
      </c>
      <c r="U652" t="s">
        <v>79</v>
      </c>
      <c r="V652" s="7">
        <v>44927</v>
      </c>
      <c r="W652" s="7">
        <v>44985</v>
      </c>
      <c r="X652" s="7">
        <v>45012</v>
      </c>
      <c r="Y652">
        <v>0</v>
      </c>
      <c r="AA652">
        <v>35302.54</v>
      </c>
      <c r="AB652" t="s">
        <v>1272</v>
      </c>
      <c r="AC652" t="s">
        <v>83</v>
      </c>
    </row>
    <row r="653" spans="1:29" x14ac:dyDescent="0.25">
      <c r="A653" t="s">
        <v>2500</v>
      </c>
      <c r="B653">
        <v>2</v>
      </c>
      <c r="C653">
        <v>201</v>
      </c>
      <c r="D653">
        <v>0</v>
      </c>
      <c r="E653">
        <v>0</v>
      </c>
      <c r="F653">
        <v>1393277.98</v>
      </c>
      <c r="G653">
        <v>0</v>
      </c>
      <c r="H653">
        <v>1393277.98</v>
      </c>
      <c r="I653">
        <v>0</v>
      </c>
      <c r="J653" t="s">
        <v>2501</v>
      </c>
      <c r="K653" t="s">
        <v>78</v>
      </c>
      <c r="L653">
        <v>2</v>
      </c>
      <c r="M653" t="s">
        <v>1269</v>
      </c>
      <c r="N653" t="s">
        <v>1270</v>
      </c>
      <c r="P653">
        <v>0</v>
      </c>
      <c r="Q653">
        <v>0</v>
      </c>
      <c r="R653">
        <v>0</v>
      </c>
      <c r="S653">
        <v>500</v>
      </c>
      <c r="T653">
        <v>0</v>
      </c>
      <c r="U653" t="s">
        <v>79</v>
      </c>
      <c r="V653" s="7">
        <v>44927</v>
      </c>
      <c r="W653" s="7">
        <v>44985</v>
      </c>
      <c r="X653" s="7">
        <v>45012</v>
      </c>
      <c r="Y653">
        <v>0</v>
      </c>
      <c r="AA653">
        <v>1393277.98</v>
      </c>
      <c r="AB653" t="s">
        <v>1272</v>
      </c>
      <c r="AC653" t="s">
        <v>83</v>
      </c>
    </row>
    <row r="654" spans="1:29" x14ac:dyDescent="0.25">
      <c r="A654" t="s">
        <v>2502</v>
      </c>
      <c r="B654">
        <v>2</v>
      </c>
      <c r="C654">
        <v>201</v>
      </c>
      <c r="D654">
        <v>0</v>
      </c>
      <c r="E654">
        <v>0</v>
      </c>
      <c r="F654">
        <v>321750.90000000002</v>
      </c>
      <c r="G654">
        <v>0</v>
      </c>
      <c r="H654">
        <v>321750.90000000002</v>
      </c>
      <c r="I654">
        <v>0</v>
      </c>
      <c r="J654" t="s">
        <v>2503</v>
      </c>
      <c r="K654" t="s">
        <v>78</v>
      </c>
      <c r="L654">
        <v>3</v>
      </c>
      <c r="M654" t="s">
        <v>1269</v>
      </c>
      <c r="N654" t="s">
        <v>1270</v>
      </c>
      <c r="P654">
        <v>0</v>
      </c>
      <c r="Q654">
        <v>0</v>
      </c>
      <c r="R654">
        <v>0</v>
      </c>
      <c r="S654">
        <v>500</v>
      </c>
      <c r="T654">
        <v>0</v>
      </c>
      <c r="U654" t="s">
        <v>79</v>
      </c>
      <c r="V654" s="7">
        <v>44927</v>
      </c>
      <c r="W654" s="7">
        <v>44985</v>
      </c>
      <c r="X654" s="7">
        <v>45012</v>
      </c>
      <c r="Y654">
        <v>0</v>
      </c>
      <c r="AA654">
        <v>321750.90000000002</v>
      </c>
      <c r="AB654" t="s">
        <v>1272</v>
      </c>
      <c r="AC654" t="s">
        <v>83</v>
      </c>
    </row>
    <row r="655" spans="1:29" x14ac:dyDescent="0.25">
      <c r="A655" t="s">
        <v>2504</v>
      </c>
      <c r="B655">
        <v>2</v>
      </c>
      <c r="C655">
        <v>201</v>
      </c>
      <c r="D655">
        <v>0</v>
      </c>
      <c r="E655">
        <v>0</v>
      </c>
      <c r="F655">
        <v>321750.90000000002</v>
      </c>
      <c r="G655">
        <v>0</v>
      </c>
      <c r="H655">
        <v>321750.90000000002</v>
      </c>
      <c r="I655">
        <v>0</v>
      </c>
      <c r="J655" t="s">
        <v>2505</v>
      </c>
      <c r="K655" t="s">
        <v>78</v>
      </c>
      <c r="L655">
        <v>4</v>
      </c>
      <c r="M655" t="s">
        <v>1269</v>
      </c>
      <c r="N655" t="s">
        <v>1270</v>
      </c>
      <c r="P655">
        <v>0</v>
      </c>
      <c r="Q655">
        <v>0</v>
      </c>
      <c r="R655">
        <v>0</v>
      </c>
      <c r="S655">
        <v>500</v>
      </c>
      <c r="T655">
        <v>0</v>
      </c>
      <c r="U655" t="s">
        <v>79</v>
      </c>
      <c r="V655" s="7">
        <v>44927</v>
      </c>
      <c r="W655" s="7">
        <v>44985</v>
      </c>
      <c r="X655" s="7">
        <v>45012</v>
      </c>
      <c r="Y655">
        <v>0</v>
      </c>
      <c r="AA655">
        <v>321750.90000000002</v>
      </c>
      <c r="AB655" t="s">
        <v>1272</v>
      </c>
      <c r="AC655" t="s">
        <v>83</v>
      </c>
    </row>
    <row r="656" spans="1:29" x14ac:dyDescent="0.25">
      <c r="A656" t="s">
        <v>2506</v>
      </c>
      <c r="B656">
        <v>2</v>
      </c>
      <c r="C656">
        <v>201</v>
      </c>
      <c r="D656">
        <v>0</v>
      </c>
      <c r="E656">
        <v>0</v>
      </c>
      <c r="F656">
        <v>321750.90000000002</v>
      </c>
      <c r="G656">
        <v>0</v>
      </c>
      <c r="H656">
        <v>321750.90000000002</v>
      </c>
      <c r="I656">
        <v>0</v>
      </c>
      <c r="J656" t="s">
        <v>2507</v>
      </c>
      <c r="K656" t="s">
        <v>78</v>
      </c>
      <c r="L656">
        <v>5</v>
      </c>
      <c r="M656" t="s">
        <v>1269</v>
      </c>
      <c r="N656" t="s">
        <v>1270</v>
      </c>
      <c r="P656">
        <v>0</v>
      </c>
      <c r="Q656">
        <v>0</v>
      </c>
      <c r="R656">
        <v>0</v>
      </c>
      <c r="S656">
        <v>500</v>
      </c>
      <c r="T656">
        <v>0</v>
      </c>
      <c r="U656" t="s">
        <v>79</v>
      </c>
      <c r="V656" s="7">
        <v>44927</v>
      </c>
      <c r="W656" s="7">
        <v>44985</v>
      </c>
      <c r="X656" s="7">
        <v>45012</v>
      </c>
      <c r="Y656">
        <v>0</v>
      </c>
      <c r="AA656">
        <v>321750.90000000002</v>
      </c>
      <c r="AB656" t="s">
        <v>1272</v>
      </c>
      <c r="AC656" t="s">
        <v>83</v>
      </c>
    </row>
    <row r="657" spans="1:29" x14ac:dyDescent="0.25">
      <c r="A657" t="s">
        <v>2508</v>
      </c>
      <c r="B657">
        <v>2</v>
      </c>
      <c r="C657">
        <v>201</v>
      </c>
      <c r="D657">
        <v>0</v>
      </c>
      <c r="E657">
        <v>0</v>
      </c>
      <c r="F657">
        <v>321750.90000000002</v>
      </c>
      <c r="G657">
        <v>0</v>
      </c>
      <c r="H657">
        <v>321750.90000000002</v>
      </c>
      <c r="I657">
        <v>0</v>
      </c>
      <c r="J657" t="s">
        <v>2509</v>
      </c>
      <c r="K657" t="s">
        <v>98</v>
      </c>
      <c r="L657">
        <v>6</v>
      </c>
      <c r="M657" t="s">
        <v>78</v>
      </c>
      <c r="N657" t="s">
        <v>1270</v>
      </c>
      <c r="P657">
        <v>500</v>
      </c>
      <c r="Q657">
        <v>0</v>
      </c>
      <c r="R657">
        <v>0</v>
      </c>
      <c r="S657">
        <v>500</v>
      </c>
      <c r="T657">
        <v>0</v>
      </c>
      <c r="U657" t="s">
        <v>79</v>
      </c>
      <c r="V657" s="7">
        <v>44927</v>
      </c>
      <c r="W657" s="7">
        <v>44985</v>
      </c>
      <c r="X657" s="7">
        <v>45012</v>
      </c>
      <c r="Y657">
        <v>0</v>
      </c>
      <c r="AA657">
        <v>321750.90000000002</v>
      </c>
      <c r="AB657" t="s">
        <v>1272</v>
      </c>
      <c r="AC657" t="s">
        <v>83</v>
      </c>
    </row>
    <row r="658" spans="1:29" x14ac:dyDescent="0.25">
      <c r="A658" t="s">
        <v>2510</v>
      </c>
      <c r="B658">
        <v>2</v>
      </c>
      <c r="C658">
        <v>201</v>
      </c>
      <c r="D658">
        <v>0</v>
      </c>
      <c r="E658">
        <v>0</v>
      </c>
      <c r="F658">
        <v>998880.82</v>
      </c>
      <c r="G658">
        <v>0</v>
      </c>
      <c r="H658">
        <v>998880.82</v>
      </c>
      <c r="I658">
        <v>0</v>
      </c>
      <c r="J658" t="s">
        <v>2511</v>
      </c>
      <c r="K658" t="s">
        <v>78</v>
      </c>
      <c r="L658">
        <v>3</v>
      </c>
      <c r="M658" t="s">
        <v>1269</v>
      </c>
      <c r="N658" t="s">
        <v>1270</v>
      </c>
      <c r="P658">
        <v>0</v>
      </c>
      <c r="Q658">
        <v>0</v>
      </c>
      <c r="R658">
        <v>0</v>
      </c>
      <c r="S658">
        <v>500</v>
      </c>
      <c r="T658">
        <v>0</v>
      </c>
      <c r="U658" t="s">
        <v>79</v>
      </c>
      <c r="V658" s="7">
        <v>44927</v>
      </c>
      <c r="W658" s="7">
        <v>44985</v>
      </c>
      <c r="X658" s="7">
        <v>45012</v>
      </c>
      <c r="Y658">
        <v>0</v>
      </c>
      <c r="AA658">
        <v>998880.82</v>
      </c>
      <c r="AB658" t="s">
        <v>1272</v>
      </c>
      <c r="AC658" t="s">
        <v>83</v>
      </c>
    </row>
    <row r="659" spans="1:29" x14ac:dyDescent="0.25">
      <c r="A659" t="s">
        <v>2512</v>
      </c>
      <c r="B659">
        <v>2</v>
      </c>
      <c r="C659">
        <v>201</v>
      </c>
      <c r="D659">
        <v>0</v>
      </c>
      <c r="E659">
        <v>0</v>
      </c>
      <c r="F659">
        <v>995457.82</v>
      </c>
      <c r="G659">
        <v>0</v>
      </c>
      <c r="H659">
        <v>995457.82</v>
      </c>
      <c r="I659">
        <v>0</v>
      </c>
      <c r="J659" t="s">
        <v>2513</v>
      </c>
      <c r="K659" t="s">
        <v>78</v>
      </c>
      <c r="L659">
        <v>4</v>
      </c>
      <c r="M659" t="s">
        <v>1269</v>
      </c>
      <c r="N659" t="s">
        <v>1270</v>
      </c>
      <c r="P659">
        <v>0</v>
      </c>
      <c r="Q659">
        <v>0</v>
      </c>
      <c r="R659">
        <v>0</v>
      </c>
      <c r="S659">
        <v>500</v>
      </c>
      <c r="T659">
        <v>0</v>
      </c>
      <c r="U659" t="s">
        <v>79</v>
      </c>
      <c r="V659" s="7">
        <v>44927</v>
      </c>
      <c r="W659" s="7">
        <v>44985</v>
      </c>
      <c r="X659" s="7">
        <v>45012</v>
      </c>
      <c r="Y659">
        <v>0</v>
      </c>
      <c r="AA659">
        <v>995457.82</v>
      </c>
      <c r="AB659" t="s">
        <v>1272</v>
      </c>
      <c r="AC659" t="s">
        <v>83</v>
      </c>
    </row>
    <row r="660" spans="1:29" x14ac:dyDescent="0.25">
      <c r="A660" t="s">
        <v>2514</v>
      </c>
      <c r="B660">
        <v>2</v>
      </c>
      <c r="C660">
        <v>201</v>
      </c>
      <c r="D660">
        <v>0</v>
      </c>
      <c r="E660">
        <v>0</v>
      </c>
      <c r="F660">
        <v>995457.82</v>
      </c>
      <c r="G660">
        <v>0</v>
      </c>
      <c r="H660">
        <v>995457.82</v>
      </c>
      <c r="I660">
        <v>0</v>
      </c>
      <c r="J660" t="s">
        <v>2515</v>
      </c>
      <c r="K660" t="s">
        <v>78</v>
      </c>
      <c r="L660">
        <v>5</v>
      </c>
      <c r="M660" t="s">
        <v>1269</v>
      </c>
      <c r="N660" t="s">
        <v>1270</v>
      </c>
      <c r="P660">
        <v>0</v>
      </c>
      <c r="Q660">
        <v>0</v>
      </c>
      <c r="R660">
        <v>0</v>
      </c>
      <c r="S660">
        <v>500</v>
      </c>
      <c r="T660">
        <v>0</v>
      </c>
      <c r="U660" t="s">
        <v>79</v>
      </c>
      <c r="V660" s="7">
        <v>44927</v>
      </c>
      <c r="W660" s="7">
        <v>44985</v>
      </c>
      <c r="X660" s="7">
        <v>45012</v>
      </c>
      <c r="Y660">
        <v>0</v>
      </c>
      <c r="AA660">
        <v>995457.82</v>
      </c>
      <c r="AB660" t="s">
        <v>1272</v>
      </c>
      <c r="AC660" t="s">
        <v>83</v>
      </c>
    </row>
    <row r="661" spans="1:29" x14ac:dyDescent="0.25">
      <c r="A661" t="s">
        <v>2516</v>
      </c>
      <c r="B661">
        <v>2</v>
      </c>
      <c r="C661">
        <v>201</v>
      </c>
      <c r="D661">
        <v>0</v>
      </c>
      <c r="E661">
        <v>0</v>
      </c>
      <c r="F661">
        <v>995457.82</v>
      </c>
      <c r="G661">
        <v>0</v>
      </c>
      <c r="H661">
        <v>995457.82</v>
      </c>
      <c r="I661">
        <v>0</v>
      </c>
      <c r="J661" t="s">
        <v>2517</v>
      </c>
      <c r="K661" t="s">
        <v>98</v>
      </c>
      <c r="L661">
        <v>6</v>
      </c>
      <c r="M661" t="s">
        <v>78</v>
      </c>
      <c r="N661" t="s">
        <v>1270</v>
      </c>
      <c r="P661">
        <v>500</v>
      </c>
      <c r="Q661">
        <v>0</v>
      </c>
      <c r="R661">
        <v>0</v>
      </c>
      <c r="S661">
        <v>500</v>
      </c>
      <c r="T661">
        <v>0</v>
      </c>
      <c r="U661" t="s">
        <v>79</v>
      </c>
      <c r="V661" s="7">
        <v>44927</v>
      </c>
      <c r="W661" s="7">
        <v>44985</v>
      </c>
      <c r="X661" s="7">
        <v>45012</v>
      </c>
      <c r="Y661">
        <v>0</v>
      </c>
      <c r="AA661">
        <v>995457.82</v>
      </c>
      <c r="AB661" t="s">
        <v>1272</v>
      </c>
      <c r="AC661" t="s">
        <v>83</v>
      </c>
    </row>
    <row r="662" spans="1:29" x14ac:dyDescent="0.25">
      <c r="A662" t="s">
        <v>2518</v>
      </c>
      <c r="B662">
        <v>2</v>
      </c>
      <c r="C662">
        <v>201</v>
      </c>
      <c r="D662">
        <v>0</v>
      </c>
      <c r="E662">
        <v>0</v>
      </c>
      <c r="F662">
        <v>3423</v>
      </c>
      <c r="G662">
        <v>0</v>
      </c>
      <c r="H662">
        <v>3423</v>
      </c>
      <c r="I662">
        <v>0</v>
      </c>
      <c r="J662" t="s">
        <v>2519</v>
      </c>
      <c r="K662" t="s">
        <v>78</v>
      </c>
      <c r="L662">
        <v>4</v>
      </c>
      <c r="M662" t="s">
        <v>1269</v>
      </c>
      <c r="N662" t="s">
        <v>1270</v>
      </c>
      <c r="P662">
        <v>0</v>
      </c>
      <c r="Q662">
        <v>0</v>
      </c>
      <c r="R662">
        <v>0</v>
      </c>
      <c r="S662">
        <v>500</v>
      </c>
      <c r="T662">
        <v>0</v>
      </c>
      <c r="U662" t="s">
        <v>79</v>
      </c>
      <c r="V662" s="7">
        <v>44927</v>
      </c>
      <c r="W662" s="7">
        <v>44985</v>
      </c>
      <c r="X662" s="7">
        <v>45012</v>
      </c>
      <c r="Y662">
        <v>0</v>
      </c>
      <c r="AA662">
        <v>3423</v>
      </c>
      <c r="AB662" t="s">
        <v>1272</v>
      </c>
      <c r="AC662" t="s">
        <v>83</v>
      </c>
    </row>
    <row r="663" spans="1:29" x14ac:dyDescent="0.25">
      <c r="A663" t="s">
        <v>2520</v>
      </c>
      <c r="B663">
        <v>2</v>
      </c>
      <c r="C663">
        <v>201</v>
      </c>
      <c r="D663">
        <v>0</v>
      </c>
      <c r="E663">
        <v>0</v>
      </c>
      <c r="F663">
        <v>3423</v>
      </c>
      <c r="G663">
        <v>0</v>
      </c>
      <c r="H663">
        <v>3423</v>
      </c>
      <c r="I663">
        <v>0</v>
      </c>
      <c r="J663" t="s">
        <v>2521</v>
      </c>
      <c r="K663" t="s">
        <v>78</v>
      </c>
      <c r="L663">
        <v>5</v>
      </c>
      <c r="M663" t="s">
        <v>1269</v>
      </c>
      <c r="N663" t="s">
        <v>1270</v>
      </c>
      <c r="P663">
        <v>0</v>
      </c>
      <c r="Q663">
        <v>0</v>
      </c>
      <c r="R663">
        <v>0</v>
      </c>
      <c r="S663">
        <v>500</v>
      </c>
      <c r="T663">
        <v>0</v>
      </c>
      <c r="U663" t="s">
        <v>79</v>
      </c>
      <c r="V663" s="7">
        <v>44927</v>
      </c>
      <c r="W663" s="7">
        <v>44985</v>
      </c>
      <c r="X663" s="7">
        <v>45012</v>
      </c>
      <c r="Y663">
        <v>0</v>
      </c>
      <c r="AA663">
        <v>3423</v>
      </c>
      <c r="AB663" t="s">
        <v>1272</v>
      </c>
      <c r="AC663" t="s">
        <v>83</v>
      </c>
    </row>
    <row r="664" spans="1:29" x14ac:dyDescent="0.25">
      <c r="A664" t="s">
        <v>2522</v>
      </c>
      <c r="B664">
        <v>2</v>
      </c>
      <c r="C664">
        <v>201</v>
      </c>
      <c r="D664">
        <v>0</v>
      </c>
      <c r="E664">
        <v>0</v>
      </c>
      <c r="F664">
        <v>3423</v>
      </c>
      <c r="G664">
        <v>0</v>
      </c>
      <c r="H664">
        <v>3423</v>
      </c>
      <c r="I664">
        <v>0</v>
      </c>
      <c r="J664" t="s">
        <v>2523</v>
      </c>
      <c r="K664" t="s">
        <v>98</v>
      </c>
      <c r="L664">
        <v>6</v>
      </c>
      <c r="M664" t="s">
        <v>78</v>
      </c>
      <c r="N664" t="s">
        <v>1270</v>
      </c>
      <c r="P664">
        <v>500</v>
      </c>
      <c r="Q664">
        <v>0</v>
      </c>
      <c r="R664">
        <v>0</v>
      </c>
      <c r="S664">
        <v>500</v>
      </c>
      <c r="T664">
        <v>0</v>
      </c>
      <c r="U664" t="s">
        <v>79</v>
      </c>
      <c r="V664" s="7">
        <v>44927</v>
      </c>
      <c r="W664" s="7">
        <v>44985</v>
      </c>
      <c r="X664" s="7">
        <v>45012</v>
      </c>
      <c r="Y664">
        <v>0</v>
      </c>
      <c r="AA664">
        <v>3423</v>
      </c>
      <c r="AB664" t="s">
        <v>1272</v>
      </c>
      <c r="AC664" t="s">
        <v>83</v>
      </c>
    </row>
    <row r="665" spans="1:29" x14ac:dyDescent="0.25">
      <c r="A665" t="s">
        <v>2524</v>
      </c>
      <c r="B665">
        <v>2</v>
      </c>
      <c r="C665">
        <v>201</v>
      </c>
      <c r="D665">
        <v>0</v>
      </c>
      <c r="E665">
        <v>0</v>
      </c>
      <c r="F665">
        <v>72646.259999999995</v>
      </c>
      <c r="G665">
        <v>0</v>
      </c>
      <c r="H665">
        <v>72646.259999999995</v>
      </c>
      <c r="I665">
        <v>0</v>
      </c>
      <c r="J665" t="s">
        <v>2525</v>
      </c>
      <c r="K665" t="s">
        <v>78</v>
      </c>
      <c r="L665">
        <v>3</v>
      </c>
      <c r="M665" t="s">
        <v>1269</v>
      </c>
      <c r="N665" t="s">
        <v>1270</v>
      </c>
      <c r="P665">
        <v>0</v>
      </c>
      <c r="Q665">
        <v>0</v>
      </c>
      <c r="R665">
        <v>0</v>
      </c>
      <c r="S665">
        <v>500</v>
      </c>
      <c r="T665">
        <v>0</v>
      </c>
      <c r="U665" t="s">
        <v>79</v>
      </c>
      <c r="V665" s="7">
        <v>44927</v>
      </c>
      <c r="W665" s="7">
        <v>44985</v>
      </c>
      <c r="X665" s="7">
        <v>45012</v>
      </c>
      <c r="Y665">
        <v>0</v>
      </c>
      <c r="AA665">
        <v>72646.259999999995</v>
      </c>
      <c r="AB665" t="s">
        <v>1272</v>
      </c>
      <c r="AC665" t="s">
        <v>83</v>
      </c>
    </row>
    <row r="666" spans="1:29" x14ac:dyDescent="0.25">
      <c r="A666" t="s">
        <v>2526</v>
      </c>
      <c r="B666">
        <v>2</v>
      </c>
      <c r="C666">
        <v>201</v>
      </c>
      <c r="D666">
        <v>0</v>
      </c>
      <c r="E666">
        <v>0</v>
      </c>
      <c r="F666">
        <v>72646.259999999995</v>
      </c>
      <c r="G666">
        <v>0</v>
      </c>
      <c r="H666">
        <v>72646.259999999995</v>
      </c>
      <c r="I666">
        <v>0</v>
      </c>
      <c r="J666" t="s">
        <v>2527</v>
      </c>
      <c r="K666" t="s">
        <v>78</v>
      </c>
      <c r="L666">
        <v>4</v>
      </c>
      <c r="M666" t="s">
        <v>1269</v>
      </c>
      <c r="N666" t="s">
        <v>1270</v>
      </c>
      <c r="P666">
        <v>0</v>
      </c>
      <c r="Q666">
        <v>0</v>
      </c>
      <c r="R666">
        <v>0</v>
      </c>
      <c r="S666">
        <v>500</v>
      </c>
      <c r="T666">
        <v>0</v>
      </c>
      <c r="U666" t="s">
        <v>79</v>
      </c>
      <c r="V666" s="7">
        <v>44927</v>
      </c>
      <c r="W666" s="7">
        <v>44985</v>
      </c>
      <c r="X666" s="7">
        <v>45012</v>
      </c>
      <c r="Y666">
        <v>0</v>
      </c>
      <c r="AA666">
        <v>72646.259999999995</v>
      </c>
      <c r="AB666" t="s">
        <v>1272</v>
      </c>
      <c r="AC666" t="s">
        <v>83</v>
      </c>
    </row>
    <row r="667" spans="1:29" x14ac:dyDescent="0.25">
      <c r="A667" t="s">
        <v>2528</v>
      </c>
      <c r="B667">
        <v>2</v>
      </c>
      <c r="C667">
        <v>201</v>
      </c>
      <c r="D667">
        <v>0</v>
      </c>
      <c r="E667">
        <v>0</v>
      </c>
      <c r="F667">
        <v>72646.259999999995</v>
      </c>
      <c r="G667">
        <v>0</v>
      </c>
      <c r="H667">
        <v>72646.259999999995</v>
      </c>
      <c r="I667">
        <v>0</v>
      </c>
      <c r="J667" t="s">
        <v>2529</v>
      </c>
      <c r="K667" t="s">
        <v>78</v>
      </c>
      <c r="L667">
        <v>5</v>
      </c>
      <c r="M667" t="s">
        <v>1269</v>
      </c>
      <c r="N667" t="s">
        <v>1270</v>
      </c>
      <c r="P667">
        <v>0</v>
      </c>
      <c r="Q667">
        <v>0</v>
      </c>
      <c r="R667">
        <v>0</v>
      </c>
      <c r="S667">
        <v>500</v>
      </c>
      <c r="T667">
        <v>0</v>
      </c>
      <c r="U667" t="s">
        <v>79</v>
      </c>
      <c r="V667" s="7">
        <v>44927</v>
      </c>
      <c r="W667" s="7">
        <v>44985</v>
      </c>
      <c r="X667" s="7">
        <v>45012</v>
      </c>
      <c r="Y667">
        <v>0</v>
      </c>
      <c r="AA667">
        <v>72646.259999999995</v>
      </c>
      <c r="AB667" t="s">
        <v>1272</v>
      </c>
      <c r="AC667" t="s">
        <v>83</v>
      </c>
    </row>
    <row r="668" spans="1:29" x14ac:dyDescent="0.25">
      <c r="A668" t="s">
        <v>2530</v>
      </c>
      <c r="B668">
        <v>2</v>
      </c>
      <c r="C668">
        <v>201</v>
      </c>
      <c r="D668">
        <v>0</v>
      </c>
      <c r="E668">
        <v>0</v>
      </c>
      <c r="F668">
        <v>40282.639999999999</v>
      </c>
      <c r="G668">
        <v>0</v>
      </c>
      <c r="H668">
        <v>40282.639999999999</v>
      </c>
      <c r="I668">
        <v>0</v>
      </c>
      <c r="J668" t="s">
        <v>2523</v>
      </c>
      <c r="K668" t="s">
        <v>98</v>
      </c>
      <c r="L668">
        <v>6</v>
      </c>
      <c r="M668" t="s">
        <v>78</v>
      </c>
      <c r="N668" t="s">
        <v>1270</v>
      </c>
      <c r="P668">
        <v>500</v>
      </c>
      <c r="Q668">
        <v>0</v>
      </c>
      <c r="R668">
        <v>0</v>
      </c>
      <c r="S668">
        <v>500</v>
      </c>
      <c r="T668">
        <v>0</v>
      </c>
      <c r="U668" t="s">
        <v>79</v>
      </c>
      <c r="V668" s="7">
        <v>44927</v>
      </c>
      <c r="W668" s="7">
        <v>44985</v>
      </c>
      <c r="X668" s="7">
        <v>45012</v>
      </c>
      <c r="Y668">
        <v>0</v>
      </c>
      <c r="AA668">
        <v>40282.639999999999</v>
      </c>
      <c r="AB668" t="s">
        <v>1272</v>
      </c>
      <c r="AC668" t="s">
        <v>83</v>
      </c>
    </row>
    <row r="669" spans="1:29" x14ac:dyDescent="0.25">
      <c r="A669" t="s">
        <v>2531</v>
      </c>
      <c r="B669">
        <v>2</v>
      </c>
      <c r="C669">
        <v>201</v>
      </c>
      <c r="D669">
        <v>0</v>
      </c>
      <c r="E669">
        <v>0</v>
      </c>
      <c r="F669">
        <v>32363.62</v>
      </c>
      <c r="G669">
        <v>0</v>
      </c>
      <c r="H669">
        <v>32363.62</v>
      </c>
      <c r="I669">
        <v>0</v>
      </c>
      <c r="J669" t="s">
        <v>2532</v>
      </c>
      <c r="K669" t="s">
        <v>98</v>
      </c>
      <c r="L669">
        <v>6</v>
      </c>
      <c r="M669" t="s">
        <v>78</v>
      </c>
      <c r="N669" t="s">
        <v>1270</v>
      </c>
      <c r="P669">
        <v>500</v>
      </c>
      <c r="Q669">
        <v>0</v>
      </c>
      <c r="R669">
        <v>0</v>
      </c>
      <c r="S669">
        <v>500</v>
      </c>
      <c r="T669">
        <v>0</v>
      </c>
      <c r="U669" t="s">
        <v>79</v>
      </c>
      <c r="V669" s="7">
        <v>44927</v>
      </c>
      <c r="W669" s="7">
        <v>44985</v>
      </c>
      <c r="X669" s="7">
        <v>45012</v>
      </c>
      <c r="Y669">
        <v>0</v>
      </c>
      <c r="AA669">
        <v>32363.62</v>
      </c>
      <c r="AB669" t="s">
        <v>1272</v>
      </c>
      <c r="AC669" t="s">
        <v>83</v>
      </c>
    </row>
    <row r="670" spans="1:29" x14ac:dyDescent="0.25">
      <c r="A670" t="s">
        <v>2533</v>
      </c>
      <c r="B670">
        <v>2</v>
      </c>
      <c r="C670">
        <v>201</v>
      </c>
      <c r="D670">
        <v>0</v>
      </c>
      <c r="E670">
        <v>0</v>
      </c>
      <c r="F670">
        <v>311036.94</v>
      </c>
      <c r="G670">
        <v>234</v>
      </c>
      <c r="H670">
        <v>310802.94</v>
      </c>
      <c r="I670">
        <v>0</v>
      </c>
      <c r="J670" t="s">
        <v>2534</v>
      </c>
      <c r="K670" t="s">
        <v>78</v>
      </c>
      <c r="L670">
        <v>2</v>
      </c>
      <c r="M670" t="s">
        <v>1269</v>
      </c>
      <c r="N670" t="s">
        <v>1270</v>
      </c>
      <c r="P670">
        <v>0</v>
      </c>
      <c r="Q670">
        <v>0</v>
      </c>
      <c r="R670">
        <v>0</v>
      </c>
      <c r="S670">
        <v>500</v>
      </c>
      <c r="T670">
        <v>0</v>
      </c>
      <c r="U670" t="s">
        <v>79</v>
      </c>
      <c r="V670" s="7">
        <v>44927</v>
      </c>
      <c r="W670" s="7">
        <v>44985</v>
      </c>
      <c r="X670" s="7">
        <v>45012</v>
      </c>
      <c r="Y670">
        <v>0</v>
      </c>
      <c r="AA670">
        <v>310802.94</v>
      </c>
      <c r="AB670" t="s">
        <v>1272</v>
      </c>
      <c r="AC670" t="s">
        <v>83</v>
      </c>
    </row>
    <row r="671" spans="1:29" x14ac:dyDescent="0.25">
      <c r="A671" t="s">
        <v>2535</v>
      </c>
      <c r="B671">
        <v>2</v>
      </c>
      <c r="C671">
        <v>201</v>
      </c>
      <c r="D671">
        <v>0</v>
      </c>
      <c r="E671">
        <v>0</v>
      </c>
      <c r="F671">
        <v>6222.3</v>
      </c>
      <c r="G671">
        <v>0</v>
      </c>
      <c r="H671">
        <v>6222.3</v>
      </c>
      <c r="I671">
        <v>0</v>
      </c>
      <c r="J671" t="s">
        <v>2536</v>
      </c>
      <c r="K671" t="s">
        <v>78</v>
      </c>
      <c r="L671">
        <v>3</v>
      </c>
      <c r="M671" t="s">
        <v>1269</v>
      </c>
      <c r="N671" t="s">
        <v>1270</v>
      </c>
      <c r="P671">
        <v>0</v>
      </c>
      <c r="Q671">
        <v>0</v>
      </c>
      <c r="R671">
        <v>0</v>
      </c>
      <c r="S671">
        <v>500</v>
      </c>
      <c r="T671">
        <v>0</v>
      </c>
      <c r="U671" t="s">
        <v>79</v>
      </c>
      <c r="V671" s="7">
        <v>44927</v>
      </c>
      <c r="W671" s="7">
        <v>44985</v>
      </c>
      <c r="X671" s="7">
        <v>45012</v>
      </c>
      <c r="Y671">
        <v>0</v>
      </c>
      <c r="AA671">
        <v>6222.3</v>
      </c>
      <c r="AB671" t="s">
        <v>1272</v>
      </c>
      <c r="AC671" t="s">
        <v>83</v>
      </c>
    </row>
    <row r="672" spans="1:29" x14ac:dyDescent="0.25">
      <c r="A672" t="s">
        <v>2537</v>
      </c>
      <c r="B672">
        <v>2</v>
      </c>
      <c r="C672">
        <v>201</v>
      </c>
      <c r="D672">
        <v>0</v>
      </c>
      <c r="E672">
        <v>0</v>
      </c>
      <c r="F672">
        <v>6222.3</v>
      </c>
      <c r="G672">
        <v>0</v>
      </c>
      <c r="H672">
        <v>6222.3</v>
      </c>
      <c r="I672">
        <v>0</v>
      </c>
      <c r="J672" t="s">
        <v>2538</v>
      </c>
      <c r="K672" t="s">
        <v>78</v>
      </c>
      <c r="L672">
        <v>4</v>
      </c>
      <c r="M672" t="s">
        <v>1269</v>
      </c>
      <c r="N672" t="s">
        <v>1270</v>
      </c>
      <c r="P672">
        <v>0</v>
      </c>
      <c r="Q672">
        <v>0</v>
      </c>
      <c r="R672">
        <v>0</v>
      </c>
      <c r="S672">
        <v>500</v>
      </c>
      <c r="T672">
        <v>0</v>
      </c>
      <c r="U672" t="s">
        <v>79</v>
      </c>
      <c r="V672" s="7">
        <v>44927</v>
      </c>
      <c r="W672" s="7">
        <v>44985</v>
      </c>
      <c r="X672" s="7">
        <v>45012</v>
      </c>
      <c r="Y672">
        <v>0</v>
      </c>
      <c r="AA672">
        <v>6222.3</v>
      </c>
      <c r="AB672" t="s">
        <v>1272</v>
      </c>
      <c r="AC672" t="s">
        <v>83</v>
      </c>
    </row>
    <row r="673" spans="1:29" x14ac:dyDescent="0.25">
      <c r="A673" t="s">
        <v>2539</v>
      </c>
      <c r="B673">
        <v>2</v>
      </c>
      <c r="C673">
        <v>201</v>
      </c>
      <c r="D673">
        <v>0</v>
      </c>
      <c r="E673">
        <v>0</v>
      </c>
      <c r="F673">
        <v>6222.3</v>
      </c>
      <c r="G673">
        <v>0</v>
      </c>
      <c r="H673">
        <v>6222.3</v>
      </c>
      <c r="I673">
        <v>0</v>
      </c>
      <c r="J673" t="s">
        <v>2540</v>
      </c>
      <c r="K673" t="s">
        <v>78</v>
      </c>
      <c r="L673">
        <v>5</v>
      </c>
      <c r="M673" t="s">
        <v>1269</v>
      </c>
      <c r="N673" t="s">
        <v>1270</v>
      </c>
      <c r="P673">
        <v>0</v>
      </c>
      <c r="Q673">
        <v>0</v>
      </c>
      <c r="R673">
        <v>0</v>
      </c>
      <c r="S673">
        <v>500</v>
      </c>
      <c r="T673">
        <v>0</v>
      </c>
      <c r="U673" t="s">
        <v>79</v>
      </c>
      <c r="V673" s="7">
        <v>44927</v>
      </c>
      <c r="W673" s="7">
        <v>44985</v>
      </c>
      <c r="X673" s="7">
        <v>45012</v>
      </c>
      <c r="Y673">
        <v>0</v>
      </c>
      <c r="AA673">
        <v>6222.3</v>
      </c>
      <c r="AB673" t="s">
        <v>1272</v>
      </c>
      <c r="AC673" t="s">
        <v>83</v>
      </c>
    </row>
    <row r="674" spans="1:29" x14ac:dyDescent="0.25">
      <c r="A674" t="s">
        <v>2541</v>
      </c>
      <c r="B674">
        <v>2</v>
      </c>
      <c r="C674">
        <v>201</v>
      </c>
      <c r="D674">
        <v>0</v>
      </c>
      <c r="E674">
        <v>0</v>
      </c>
      <c r="F674">
        <v>6222.3</v>
      </c>
      <c r="G674">
        <v>0</v>
      </c>
      <c r="H674">
        <v>6222.3</v>
      </c>
      <c r="I674">
        <v>0</v>
      </c>
      <c r="J674" t="s">
        <v>2542</v>
      </c>
      <c r="K674" t="s">
        <v>98</v>
      </c>
      <c r="L674">
        <v>6</v>
      </c>
      <c r="M674" t="s">
        <v>78</v>
      </c>
      <c r="N674" t="s">
        <v>1270</v>
      </c>
      <c r="P674">
        <v>500</v>
      </c>
      <c r="Q674">
        <v>0</v>
      </c>
      <c r="R674">
        <v>0</v>
      </c>
      <c r="S674">
        <v>500</v>
      </c>
      <c r="T674">
        <v>0</v>
      </c>
      <c r="U674" t="s">
        <v>79</v>
      </c>
      <c r="V674" s="7">
        <v>44927</v>
      </c>
      <c r="W674" s="7">
        <v>44985</v>
      </c>
      <c r="X674" s="7">
        <v>45012</v>
      </c>
      <c r="Y674">
        <v>0</v>
      </c>
      <c r="AA674">
        <v>6222.3</v>
      </c>
      <c r="AB674" t="s">
        <v>1272</v>
      </c>
      <c r="AC674" t="s">
        <v>83</v>
      </c>
    </row>
    <row r="675" spans="1:29" x14ac:dyDescent="0.25">
      <c r="A675" t="s">
        <v>2543</v>
      </c>
      <c r="B675">
        <v>2</v>
      </c>
      <c r="C675">
        <v>201</v>
      </c>
      <c r="D675">
        <v>0</v>
      </c>
      <c r="E675">
        <v>0</v>
      </c>
      <c r="F675">
        <v>304814.64</v>
      </c>
      <c r="G675">
        <v>234</v>
      </c>
      <c r="H675">
        <v>304580.64</v>
      </c>
      <c r="I675">
        <v>0</v>
      </c>
      <c r="J675" t="s">
        <v>2544</v>
      </c>
      <c r="K675" t="s">
        <v>78</v>
      </c>
      <c r="L675">
        <v>3</v>
      </c>
      <c r="M675" t="s">
        <v>1269</v>
      </c>
      <c r="N675" t="s">
        <v>1270</v>
      </c>
      <c r="P675">
        <v>0</v>
      </c>
      <c r="Q675">
        <v>0</v>
      </c>
      <c r="R675">
        <v>0</v>
      </c>
      <c r="S675">
        <v>500</v>
      </c>
      <c r="T675">
        <v>0</v>
      </c>
      <c r="U675" t="s">
        <v>79</v>
      </c>
      <c r="V675" s="7">
        <v>44927</v>
      </c>
      <c r="W675" s="7">
        <v>44985</v>
      </c>
      <c r="X675" s="7">
        <v>45012</v>
      </c>
      <c r="Y675">
        <v>0</v>
      </c>
      <c r="AA675">
        <v>304580.64</v>
      </c>
      <c r="AB675" t="s">
        <v>1272</v>
      </c>
      <c r="AC675" t="s">
        <v>83</v>
      </c>
    </row>
    <row r="676" spans="1:29" x14ac:dyDescent="0.25">
      <c r="A676" t="s">
        <v>2545</v>
      </c>
      <c r="B676">
        <v>2</v>
      </c>
      <c r="C676">
        <v>201</v>
      </c>
      <c r="D676">
        <v>0</v>
      </c>
      <c r="E676">
        <v>0</v>
      </c>
      <c r="F676">
        <v>304814.64</v>
      </c>
      <c r="G676">
        <v>234</v>
      </c>
      <c r="H676">
        <v>304580.64</v>
      </c>
      <c r="I676">
        <v>0</v>
      </c>
      <c r="J676" t="s">
        <v>2546</v>
      </c>
      <c r="K676" t="s">
        <v>78</v>
      </c>
      <c r="L676">
        <v>5</v>
      </c>
      <c r="M676" t="s">
        <v>1269</v>
      </c>
      <c r="N676" t="s">
        <v>1270</v>
      </c>
      <c r="P676">
        <v>0</v>
      </c>
      <c r="Q676">
        <v>0</v>
      </c>
      <c r="R676">
        <v>0</v>
      </c>
      <c r="S676">
        <v>500</v>
      </c>
      <c r="T676">
        <v>0</v>
      </c>
      <c r="U676" t="s">
        <v>79</v>
      </c>
      <c r="V676" s="7">
        <v>44927</v>
      </c>
      <c r="W676" s="7">
        <v>44985</v>
      </c>
      <c r="X676" s="7">
        <v>45012</v>
      </c>
      <c r="Y676">
        <v>0</v>
      </c>
      <c r="AA676">
        <v>304580.64</v>
      </c>
      <c r="AB676" t="s">
        <v>1272</v>
      </c>
      <c r="AC676" t="s">
        <v>83</v>
      </c>
    </row>
    <row r="677" spans="1:29" x14ac:dyDescent="0.25">
      <c r="A677" t="s">
        <v>2547</v>
      </c>
      <c r="B677">
        <v>2</v>
      </c>
      <c r="C677">
        <v>201</v>
      </c>
      <c r="D677">
        <v>0</v>
      </c>
      <c r="E677">
        <v>0</v>
      </c>
      <c r="F677">
        <v>260079.75</v>
      </c>
      <c r="G677">
        <v>0</v>
      </c>
      <c r="H677">
        <v>260079.75</v>
      </c>
      <c r="I677">
        <v>0</v>
      </c>
      <c r="J677" t="s">
        <v>2548</v>
      </c>
      <c r="K677" t="s">
        <v>78</v>
      </c>
      <c r="L677">
        <v>6</v>
      </c>
      <c r="M677" t="s">
        <v>1269</v>
      </c>
      <c r="N677" t="s">
        <v>1270</v>
      </c>
      <c r="P677">
        <v>0</v>
      </c>
      <c r="Q677">
        <v>0</v>
      </c>
      <c r="R677">
        <v>0</v>
      </c>
      <c r="S677">
        <v>500</v>
      </c>
      <c r="T677">
        <v>0</v>
      </c>
      <c r="U677" t="s">
        <v>79</v>
      </c>
      <c r="V677" s="7">
        <v>44927</v>
      </c>
      <c r="W677" s="7">
        <v>44985</v>
      </c>
      <c r="X677" s="7">
        <v>45012</v>
      </c>
      <c r="Y677">
        <v>0</v>
      </c>
      <c r="AA677">
        <v>260079.75</v>
      </c>
      <c r="AB677" t="s">
        <v>1272</v>
      </c>
      <c r="AC677" t="s">
        <v>83</v>
      </c>
    </row>
    <row r="678" spans="1:29" x14ac:dyDescent="0.25">
      <c r="A678" t="s">
        <v>2549</v>
      </c>
      <c r="B678">
        <v>2</v>
      </c>
      <c r="C678">
        <v>201</v>
      </c>
      <c r="D678">
        <v>0</v>
      </c>
      <c r="E678">
        <v>0</v>
      </c>
      <c r="F678">
        <v>260079.75</v>
      </c>
      <c r="G678">
        <v>0</v>
      </c>
      <c r="H678">
        <v>260079.75</v>
      </c>
      <c r="I678">
        <v>0</v>
      </c>
      <c r="J678" t="s">
        <v>2550</v>
      </c>
      <c r="K678" t="s">
        <v>98</v>
      </c>
      <c r="L678">
        <v>7</v>
      </c>
      <c r="M678" t="s">
        <v>78</v>
      </c>
      <c r="N678" t="s">
        <v>1270</v>
      </c>
      <c r="P678">
        <v>500</v>
      </c>
      <c r="Q678">
        <v>0</v>
      </c>
      <c r="R678">
        <v>0</v>
      </c>
      <c r="S678">
        <v>500</v>
      </c>
      <c r="T678">
        <v>0</v>
      </c>
      <c r="U678" t="s">
        <v>79</v>
      </c>
      <c r="V678" s="7">
        <v>44927</v>
      </c>
      <c r="W678" s="7">
        <v>44985</v>
      </c>
      <c r="X678" s="7">
        <v>45012</v>
      </c>
      <c r="Y678">
        <v>0</v>
      </c>
      <c r="AA678">
        <v>260079.75</v>
      </c>
      <c r="AB678" t="s">
        <v>1272</v>
      </c>
      <c r="AC678" t="s">
        <v>83</v>
      </c>
    </row>
    <row r="679" spans="1:29" x14ac:dyDescent="0.25">
      <c r="A679" t="s">
        <v>2551</v>
      </c>
      <c r="B679">
        <v>2</v>
      </c>
      <c r="C679">
        <v>201</v>
      </c>
      <c r="D679">
        <v>0</v>
      </c>
      <c r="E679">
        <v>0</v>
      </c>
      <c r="F679">
        <v>44734.89</v>
      </c>
      <c r="G679">
        <v>234</v>
      </c>
      <c r="H679">
        <v>44500.89</v>
      </c>
      <c r="I679">
        <v>0</v>
      </c>
      <c r="J679" t="s">
        <v>2552</v>
      </c>
      <c r="K679" t="s">
        <v>98</v>
      </c>
      <c r="L679">
        <v>6</v>
      </c>
      <c r="M679" t="s">
        <v>78</v>
      </c>
      <c r="N679" t="s">
        <v>1270</v>
      </c>
      <c r="P679">
        <v>500</v>
      </c>
      <c r="Q679">
        <v>0</v>
      </c>
      <c r="R679">
        <v>0</v>
      </c>
      <c r="S679">
        <v>500</v>
      </c>
      <c r="T679">
        <v>0</v>
      </c>
      <c r="U679" t="s">
        <v>79</v>
      </c>
      <c r="V679" s="7">
        <v>44927</v>
      </c>
      <c r="W679" s="7">
        <v>44985</v>
      </c>
      <c r="X679" s="7">
        <v>45012</v>
      </c>
      <c r="Y679">
        <v>0</v>
      </c>
      <c r="AA679">
        <v>44500.89</v>
      </c>
      <c r="AB679" t="s">
        <v>1272</v>
      </c>
      <c r="AC679" t="s">
        <v>83</v>
      </c>
    </row>
    <row r="680" spans="1:29" x14ac:dyDescent="0.25">
      <c r="A680" t="s">
        <v>2553</v>
      </c>
      <c r="B680">
        <v>2</v>
      </c>
      <c r="C680">
        <v>201</v>
      </c>
      <c r="D680">
        <v>0</v>
      </c>
      <c r="E680">
        <v>0</v>
      </c>
      <c r="F680">
        <v>76195.179999999993</v>
      </c>
      <c r="G680">
        <v>0</v>
      </c>
      <c r="H680">
        <v>76195.179999999993</v>
      </c>
      <c r="I680">
        <v>0</v>
      </c>
      <c r="J680" t="s">
        <v>2554</v>
      </c>
      <c r="K680" t="s">
        <v>78</v>
      </c>
      <c r="L680">
        <v>2</v>
      </c>
      <c r="M680" t="s">
        <v>1269</v>
      </c>
      <c r="N680" t="s">
        <v>1270</v>
      </c>
      <c r="P680">
        <v>0</v>
      </c>
      <c r="Q680">
        <v>0</v>
      </c>
      <c r="R680">
        <v>0</v>
      </c>
      <c r="S680">
        <v>500</v>
      </c>
      <c r="T680">
        <v>0</v>
      </c>
      <c r="U680" t="s">
        <v>79</v>
      </c>
      <c r="V680" s="7">
        <v>44927</v>
      </c>
      <c r="W680" s="7">
        <v>44985</v>
      </c>
      <c r="X680" s="7">
        <v>45012</v>
      </c>
      <c r="Y680">
        <v>0</v>
      </c>
      <c r="AA680">
        <v>76195.179999999993</v>
      </c>
      <c r="AB680" t="s">
        <v>1272</v>
      </c>
      <c r="AC680" t="s">
        <v>83</v>
      </c>
    </row>
    <row r="681" spans="1:29" x14ac:dyDescent="0.25">
      <c r="A681" t="s">
        <v>2555</v>
      </c>
      <c r="B681">
        <v>2</v>
      </c>
      <c r="C681">
        <v>201</v>
      </c>
      <c r="D681">
        <v>0</v>
      </c>
      <c r="E681">
        <v>0</v>
      </c>
      <c r="F681">
        <v>193.24</v>
      </c>
      <c r="G681">
        <v>0</v>
      </c>
      <c r="H681">
        <v>193.24</v>
      </c>
      <c r="I681">
        <v>0</v>
      </c>
      <c r="J681" t="s">
        <v>2556</v>
      </c>
      <c r="K681" t="s">
        <v>78</v>
      </c>
      <c r="L681">
        <v>3</v>
      </c>
      <c r="M681" t="s">
        <v>1269</v>
      </c>
      <c r="N681" t="s">
        <v>1270</v>
      </c>
      <c r="P681">
        <v>0</v>
      </c>
      <c r="Q681">
        <v>0</v>
      </c>
      <c r="R681">
        <v>0</v>
      </c>
      <c r="S681">
        <v>500</v>
      </c>
      <c r="T681">
        <v>0</v>
      </c>
      <c r="U681" t="s">
        <v>79</v>
      </c>
      <c r="V681" s="7">
        <v>44927</v>
      </c>
      <c r="W681" s="7">
        <v>44985</v>
      </c>
      <c r="X681" s="7">
        <v>45012</v>
      </c>
      <c r="Y681">
        <v>0</v>
      </c>
      <c r="AA681">
        <v>193.24</v>
      </c>
      <c r="AB681" t="s">
        <v>1272</v>
      </c>
      <c r="AC681" t="s">
        <v>83</v>
      </c>
    </row>
    <row r="682" spans="1:29" x14ac:dyDescent="0.25">
      <c r="A682" t="s">
        <v>2557</v>
      </c>
      <c r="B682">
        <v>2</v>
      </c>
      <c r="C682">
        <v>201</v>
      </c>
      <c r="D682">
        <v>0</v>
      </c>
      <c r="E682">
        <v>0</v>
      </c>
      <c r="F682">
        <v>193.24</v>
      </c>
      <c r="G682">
        <v>0</v>
      </c>
      <c r="H682">
        <v>193.24</v>
      </c>
      <c r="I682">
        <v>0</v>
      </c>
      <c r="J682" t="s">
        <v>1535</v>
      </c>
      <c r="K682" t="s">
        <v>78</v>
      </c>
      <c r="L682">
        <v>4</v>
      </c>
      <c r="M682" t="s">
        <v>1269</v>
      </c>
      <c r="N682" t="s">
        <v>1270</v>
      </c>
      <c r="P682">
        <v>0</v>
      </c>
      <c r="Q682">
        <v>0</v>
      </c>
      <c r="R682">
        <v>0</v>
      </c>
      <c r="S682">
        <v>500</v>
      </c>
      <c r="T682">
        <v>0</v>
      </c>
      <c r="U682" t="s">
        <v>79</v>
      </c>
      <c r="V682" s="7">
        <v>44927</v>
      </c>
      <c r="W682" s="7">
        <v>44985</v>
      </c>
      <c r="X682" s="7">
        <v>45012</v>
      </c>
      <c r="Y682">
        <v>0</v>
      </c>
      <c r="AA682">
        <v>193.24</v>
      </c>
      <c r="AB682" t="s">
        <v>1272</v>
      </c>
      <c r="AC682" t="s">
        <v>83</v>
      </c>
    </row>
    <row r="683" spans="1:29" x14ac:dyDescent="0.25">
      <c r="A683" t="s">
        <v>2558</v>
      </c>
      <c r="B683">
        <v>2</v>
      </c>
      <c r="C683">
        <v>201</v>
      </c>
      <c r="D683">
        <v>0</v>
      </c>
      <c r="E683">
        <v>0</v>
      </c>
      <c r="F683">
        <v>193.24</v>
      </c>
      <c r="G683">
        <v>0</v>
      </c>
      <c r="H683">
        <v>193.24</v>
      </c>
      <c r="I683">
        <v>0</v>
      </c>
      <c r="J683" t="s">
        <v>2559</v>
      </c>
      <c r="K683" t="s">
        <v>78</v>
      </c>
      <c r="L683">
        <v>5</v>
      </c>
      <c r="M683" t="s">
        <v>1269</v>
      </c>
      <c r="N683" t="s">
        <v>1270</v>
      </c>
      <c r="P683">
        <v>0</v>
      </c>
      <c r="Q683">
        <v>0</v>
      </c>
      <c r="R683">
        <v>0</v>
      </c>
      <c r="S683">
        <v>500</v>
      </c>
      <c r="T683">
        <v>0</v>
      </c>
      <c r="U683" t="s">
        <v>79</v>
      </c>
      <c r="V683" s="7">
        <v>44927</v>
      </c>
      <c r="W683" s="7">
        <v>44985</v>
      </c>
      <c r="X683" s="7">
        <v>45012</v>
      </c>
      <c r="Y683">
        <v>0</v>
      </c>
      <c r="AA683">
        <v>193.24</v>
      </c>
      <c r="AB683" t="s">
        <v>1272</v>
      </c>
      <c r="AC683" t="s">
        <v>83</v>
      </c>
    </row>
    <row r="684" spans="1:29" x14ac:dyDescent="0.25">
      <c r="A684" t="s">
        <v>2560</v>
      </c>
      <c r="B684">
        <v>2</v>
      </c>
      <c r="C684">
        <v>201</v>
      </c>
      <c r="D684">
        <v>0</v>
      </c>
      <c r="E684">
        <v>0</v>
      </c>
      <c r="F684">
        <v>193.24</v>
      </c>
      <c r="G684">
        <v>0</v>
      </c>
      <c r="H684">
        <v>193.24</v>
      </c>
      <c r="I684">
        <v>0</v>
      </c>
      <c r="J684" t="s">
        <v>1539</v>
      </c>
      <c r="K684" t="s">
        <v>98</v>
      </c>
      <c r="L684">
        <v>6</v>
      </c>
      <c r="M684" t="s">
        <v>78</v>
      </c>
      <c r="N684" t="s">
        <v>1270</v>
      </c>
      <c r="P684">
        <v>500</v>
      </c>
      <c r="Q684">
        <v>0</v>
      </c>
      <c r="R684">
        <v>0</v>
      </c>
      <c r="S684">
        <v>500</v>
      </c>
      <c r="T684">
        <v>0</v>
      </c>
      <c r="U684" t="s">
        <v>79</v>
      </c>
      <c r="V684" s="7">
        <v>44927</v>
      </c>
      <c r="W684" s="7">
        <v>44985</v>
      </c>
      <c r="X684" s="7">
        <v>45012</v>
      </c>
      <c r="Y684">
        <v>0</v>
      </c>
      <c r="AA684">
        <v>193.24</v>
      </c>
      <c r="AB684" t="s">
        <v>1272</v>
      </c>
      <c r="AC684" t="s">
        <v>83</v>
      </c>
    </row>
    <row r="685" spans="1:29" x14ac:dyDescent="0.25">
      <c r="A685" t="s">
        <v>2561</v>
      </c>
      <c r="B685">
        <v>2</v>
      </c>
      <c r="C685">
        <v>201</v>
      </c>
      <c r="D685">
        <v>0</v>
      </c>
      <c r="E685">
        <v>0</v>
      </c>
      <c r="F685">
        <v>76001.94</v>
      </c>
      <c r="G685">
        <v>0</v>
      </c>
      <c r="H685">
        <v>76001.94</v>
      </c>
      <c r="I685">
        <v>0</v>
      </c>
      <c r="J685" t="s">
        <v>2523</v>
      </c>
      <c r="K685" t="s">
        <v>78</v>
      </c>
      <c r="L685">
        <v>3</v>
      </c>
      <c r="M685" t="s">
        <v>1269</v>
      </c>
      <c r="N685" t="s">
        <v>1270</v>
      </c>
      <c r="P685">
        <v>0</v>
      </c>
      <c r="Q685">
        <v>0</v>
      </c>
      <c r="R685">
        <v>0</v>
      </c>
      <c r="S685">
        <v>500</v>
      </c>
      <c r="T685">
        <v>0</v>
      </c>
      <c r="U685" t="s">
        <v>79</v>
      </c>
      <c r="V685" s="7">
        <v>44927</v>
      </c>
      <c r="W685" s="7">
        <v>44985</v>
      </c>
      <c r="X685" s="7">
        <v>45012</v>
      </c>
      <c r="Y685">
        <v>0</v>
      </c>
      <c r="AA685">
        <v>76001.94</v>
      </c>
      <c r="AB685" t="s">
        <v>1272</v>
      </c>
      <c r="AC685" t="s">
        <v>83</v>
      </c>
    </row>
    <row r="686" spans="1:29" x14ac:dyDescent="0.25">
      <c r="A686" t="s">
        <v>2562</v>
      </c>
      <c r="B686">
        <v>2</v>
      </c>
      <c r="C686">
        <v>201</v>
      </c>
      <c r="D686">
        <v>0</v>
      </c>
      <c r="E686">
        <v>0</v>
      </c>
      <c r="F686">
        <v>76001.94</v>
      </c>
      <c r="G686">
        <v>0</v>
      </c>
      <c r="H686">
        <v>76001.94</v>
      </c>
      <c r="I686">
        <v>0</v>
      </c>
      <c r="J686" t="s">
        <v>2563</v>
      </c>
      <c r="K686" t="s">
        <v>78</v>
      </c>
      <c r="L686">
        <v>4</v>
      </c>
      <c r="M686" t="s">
        <v>1269</v>
      </c>
      <c r="N686" t="s">
        <v>1270</v>
      </c>
      <c r="P686">
        <v>0</v>
      </c>
      <c r="Q686">
        <v>0</v>
      </c>
      <c r="R686">
        <v>0</v>
      </c>
      <c r="S686">
        <v>500</v>
      </c>
      <c r="T686">
        <v>0</v>
      </c>
      <c r="U686" t="s">
        <v>79</v>
      </c>
      <c r="V686" s="7">
        <v>44927</v>
      </c>
      <c r="W686" s="7">
        <v>44985</v>
      </c>
      <c r="X686" s="7">
        <v>45012</v>
      </c>
      <c r="Y686">
        <v>0</v>
      </c>
      <c r="AA686">
        <v>76001.94</v>
      </c>
      <c r="AB686" t="s">
        <v>1272</v>
      </c>
      <c r="AC686" t="s">
        <v>83</v>
      </c>
    </row>
    <row r="687" spans="1:29" x14ac:dyDescent="0.25">
      <c r="A687" t="s">
        <v>2564</v>
      </c>
      <c r="B687">
        <v>2</v>
      </c>
      <c r="C687">
        <v>201</v>
      </c>
      <c r="D687">
        <v>0</v>
      </c>
      <c r="E687">
        <v>0</v>
      </c>
      <c r="F687">
        <v>76001.94</v>
      </c>
      <c r="G687">
        <v>0</v>
      </c>
      <c r="H687">
        <v>76001.94</v>
      </c>
      <c r="I687">
        <v>0</v>
      </c>
      <c r="J687" t="s">
        <v>2565</v>
      </c>
      <c r="K687" t="s">
        <v>78</v>
      </c>
      <c r="L687">
        <v>5</v>
      </c>
      <c r="M687" t="s">
        <v>1269</v>
      </c>
      <c r="N687" t="s">
        <v>1270</v>
      </c>
      <c r="P687">
        <v>0</v>
      </c>
      <c r="Q687">
        <v>0</v>
      </c>
      <c r="R687">
        <v>0</v>
      </c>
      <c r="S687">
        <v>500</v>
      </c>
      <c r="T687">
        <v>0</v>
      </c>
      <c r="U687" t="s">
        <v>79</v>
      </c>
      <c r="V687" s="7">
        <v>44927</v>
      </c>
      <c r="W687" s="7">
        <v>44985</v>
      </c>
      <c r="X687" s="7">
        <v>45012</v>
      </c>
      <c r="Y687">
        <v>0</v>
      </c>
      <c r="AA687">
        <v>76001.94</v>
      </c>
      <c r="AB687" t="s">
        <v>1272</v>
      </c>
      <c r="AC687" t="s">
        <v>83</v>
      </c>
    </row>
    <row r="688" spans="1:29" x14ac:dyDescent="0.25">
      <c r="A688" t="s">
        <v>2566</v>
      </c>
      <c r="B688">
        <v>2</v>
      </c>
      <c r="C688">
        <v>201</v>
      </c>
      <c r="D688">
        <v>0</v>
      </c>
      <c r="E688">
        <v>0</v>
      </c>
      <c r="F688">
        <v>76001.94</v>
      </c>
      <c r="G688">
        <v>0</v>
      </c>
      <c r="H688">
        <v>76001.94</v>
      </c>
      <c r="I688">
        <v>0</v>
      </c>
      <c r="J688" t="s">
        <v>2567</v>
      </c>
      <c r="K688" t="s">
        <v>98</v>
      </c>
      <c r="L688">
        <v>6</v>
      </c>
      <c r="M688" t="s">
        <v>78</v>
      </c>
      <c r="N688" t="s">
        <v>1270</v>
      </c>
      <c r="P688">
        <v>500</v>
      </c>
      <c r="Q688">
        <v>0</v>
      </c>
      <c r="R688">
        <v>0</v>
      </c>
      <c r="S688">
        <v>500</v>
      </c>
      <c r="T688">
        <v>0</v>
      </c>
      <c r="U688" t="s">
        <v>79</v>
      </c>
      <c r="V688" s="7">
        <v>44927</v>
      </c>
      <c r="W688" s="7">
        <v>44985</v>
      </c>
      <c r="X688" s="7">
        <v>45012</v>
      </c>
      <c r="Y688">
        <v>0</v>
      </c>
      <c r="AA688">
        <v>76001.94</v>
      </c>
      <c r="AB688" t="s">
        <v>1272</v>
      </c>
      <c r="AC688" t="s">
        <v>83</v>
      </c>
    </row>
    <row r="689" spans="1:29" x14ac:dyDescent="0.25">
      <c r="A689" t="s">
        <v>2568</v>
      </c>
      <c r="B689">
        <v>2</v>
      </c>
      <c r="C689">
        <v>201</v>
      </c>
      <c r="D689">
        <v>0</v>
      </c>
      <c r="E689">
        <v>0</v>
      </c>
      <c r="F689">
        <v>2139827.91</v>
      </c>
      <c r="G689">
        <v>469.6</v>
      </c>
      <c r="H689">
        <v>2139358.31</v>
      </c>
      <c r="I689">
        <v>0</v>
      </c>
      <c r="J689" t="s">
        <v>2569</v>
      </c>
      <c r="K689" t="s">
        <v>78</v>
      </c>
      <c r="L689">
        <v>2</v>
      </c>
      <c r="M689" t="s">
        <v>1269</v>
      </c>
      <c r="N689" t="s">
        <v>1270</v>
      </c>
      <c r="P689">
        <v>0</v>
      </c>
      <c r="Q689">
        <v>0</v>
      </c>
      <c r="R689">
        <v>0</v>
      </c>
      <c r="S689">
        <v>500</v>
      </c>
      <c r="T689">
        <v>0</v>
      </c>
      <c r="U689" t="s">
        <v>79</v>
      </c>
      <c r="V689" s="7">
        <v>44927</v>
      </c>
      <c r="W689" s="7">
        <v>44985</v>
      </c>
      <c r="X689" s="7">
        <v>45012</v>
      </c>
      <c r="Y689">
        <v>0</v>
      </c>
      <c r="AA689">
        <v>2139358.31</v>
      </c>
      <c r="AB689" t="s">
        <v>1272</v>
      </c>
      <c r="AC689" t="s">
        <v>83</v>
      </c>
    </row>
    <row r="690" spans="1:29" x14ac:dyDescent="0.25">
      <c r="A690" t="s">
        <v>2570</v>
      </c>
      <c r="B690">
        <v>2</v>
      </c>
      <c r="C690">
        <v>201</v>
      </c>
      <c r="D690">
        <v>0</v>
      </c>
      <c r="E690">
        <v>0</v>
      </c>
      <c r="F690">
        <v>1000</v>
      </c>
      <c r="G690">
        <v>0</v>
      </c>
      <c r="H690">
        <v>1000</v>
      </c>
      <c r="I690">
        <v>0</v>
      </c>
      <c r="J690" t="s">
        <v>2571</v>
      </c>
      <c r="K690" t="s">
        <v>78</v>
      </c>
      <c r="L690">
        <v>3</v>
      </c>
      <c r="M690" t="s">
        <v>1269</v>
      </c>
      <c r="N690" t="s">
        <v>1270</v>
      </c>
      <c r="P690">
        <v>0</v>
      </c>
      <c r="Q690">
        <v>0</v>
      </c>
      <c r="R690">
        <v>0</v>
      </c>
      <c r="S690">
        <v>500</v>
      </c>
      <c r="T690">
        <v>0</v>
      </c>
      <c r="U690" t="s">
        <v>79</v>
      </c>
      <c r="V690" s="7">
        <v>44927</v>
      </c>
      <c r="W690" s="7">
        <v>44985</v>
      </c>
      <c r="X690" s="7">
        <v>45012</v>
      </c>
      <c r="Y690">
        <v>0</v>
      </c>
      <c r="AA690">
        <v>1000</v>
      </c>
      <c r="AB690" t="s">
        <v>1272</v>
      </c>
      <c r="AC690" t="s">
        <v>83</v>
      </c>
    </row>
    <row r="691" spans="1:29" x14ac:dyDescent="0.25">
      <c r="A691" t="s">
        <v>2572</v>
      </c>
      <c r="B691">
        <v>2</v>
      </c>
      <c r="C691">
        <v>201</v>
      </c>
      <c r="D691">
        <v>0</v>
      </c>
      <c r="E691">
        <v>0</v>
      </c>
      <c r="F691">
        <v>1000</v>
      </c>
      <c r="G691">
        <v>0</v>
      </c>
      <c r="H691">
        <v>1000</v>
      </c>
      <c r="I691">
        <v>0</v>
      </c>
      <c r="J691" t="s">
        <v>2573</v>
      </c>
      <c r="K691" t="s">
        <v>78</v>
      </c>
      <c r="L691">
        <v>4</v>
      </c>
      <c r="M691" t="s">
        <v>1269</v>
      </c>
      <c r="N691" t="s">
        <v>1270</v>
      </c>
      <c r="P691">
        <v>0</v>
      </c>
      <c r="Q691">
        <v>0</v>
      </c>
      <c r="R691">
        <v>0</v>
      </c>
      <c r="S691">
        <v>500</v>
      </c>
      <c r="T691">
        <v>0</v>
      </c>
      <c r="U691" t="s">
        <v>79</v>
      </c>
      <c r="V691" s="7">
        <v>44927</v>
      </c>
      <c r="W691" s="7">
        <v>44985</v>
      </c>
      <c r="X691" s="7">
        <v>45012</v>
      </c>
      <c r="Y691">
        <v>0</v>
      </c>
      <c r="AA691">
        <v>1000</v>
      </c>
      <c r="AB691" t="s">
        <v>1272</v>
      </c>
      <c r="AC691" t="s">
        <v>83</v>
      </c>
    </row>
    <row r="692" spans="1:29" x14ac:dyDescent="0.25">
      <c r="A692" t="s">
        <v>2574</v>
      </c>
      <c r="B692">
        <v>2</v>
      </c>
      <c r="C692">
        <v>201</v>
      </c>
      <c r="D692">
        <v>0</v>
      </c>
      <c r="E692">
        <v>0</v>
      </c>
      <c r="F692">
        <v>1000</v>
      </c>
      <c r="G692">
        <v>0</v>
      </c>
      <c r="H692">
        <v>1000</v>
      </c>
      <c r="I692">
        <v>0</v>
      </c>
      <c r="J692" t="s">
        <v>2575</v>
      </c>
      <c r="K692" t="s">
        <v>78</v>
      </c>
      <c r="L692">
        <v>5</v>
      </c>
      <c r="M692" t="s">
        <v>1269</v>
      </c>
      <c r="N692" t="s">
        <v>1270</v>
      </c>
      <c r="P692">
        <v>0</v>
      </c>
      <c r="Q692">
        <v>0</v>
      </c>
      <c r="R692">
        <v>0</v>
      </c>
      <c r="S692">
        <v>500</v>
      </c>
      <c r="T692">
        <v>0</v>
      </c>
      <c r="U692" t="s">
        <v>79</v>
      </c>
      <c r="V692" s="7">
        <v>44927</v>
      </c>
      <c r="W692" s="7">
        <v>44985</v>
      </c>
      <c r="X692" s="7">
        <v>45012</v>
      </c>
      <c r="Y692">
        <v>0</v>
      </c>
      <c r="AA692">
        <v>1000</v>
      </c>
      <c r="AB692" t="s">
        <v>1272</v>
      </c>
      <c r="AC692" t="s">
        <v>83</v>
      </c>
    </row>
    <row r="693" spans="1:29" x14ac:dyDescent="0.25">
      <c r="A693" t="s">
        <v>2576</v>
      </c>
      <c r="B693">
        <v>2</v>
      </c>
      <c r="C693">
        <v>201</v>
      </c>
      <c r="D693">
        <v>0</v>
      </c>
      <c r="E693">
        <v>0</v>
      </c>
      <c r="F693">
        <v>1000</v>
      </c>
      <c r="G693">
        <v>0</v>
      </c>
      <c r="H693">
        <v>1000</v>
      </c>
      <c r="I693">
        <v>0</v>
      </c>
      <c r="J693" t="s">
        <v>2577</v>
      </c>
      <c r="K693" t="s">
        <v>98</v>
      </c>
      <c r="L693">
        <v>6</v>
      </c>
      <c r="M693" t="s">
        <v>78</v>
      </c>
      <c r="N693" t="s">
        <v>1270</v>
      </c>
      <c r="P693">
        <v>500</v>
      </c>
      <c r="Q693">
        <v>0</v>
      </c>
      <c r="R693">
        <v>0</v>
      </c>
      <c r="S693">
        <v>500</v>
      </c>
      <c r="T693">
        <v>0</v>
      </c>
      <c r="U693" t="s">
        <v>79</v>
      </c>
      <c r="V693" s="7">
        <v>44927</v>
      </c>
      <c r="W693" s="7">
        <v>44985</v>
      </c>
      <c r="X693" s="7">
        <v>45012</v>
      </c>
      <c r="Y693">
        <v>0</v>
      </c>
      <c r="AA693">
        <v>1000</v>
      </c>
      <c r="AB693" t="s">
        <v>1272</v>
      </c>
      <c r="AC693" t="s">
        <v>83</v>
      </c>
    </row>
    <row r="694" spans="1:29" x14ac:dyDescent="0.25">
      <c r="A694" t="s">
        <v>2578</v>
      </c>
      <c r="B694">
        <v>2</v>
      </c>
      <c r="C694">
        <v>201</v>
      </c>
      <c r="D694">
        <v>0</v>
      </c>
      <c r="E694">
        <v>0</v>
      </c>
      <c r="F694">
        <v>116673.74</v>
      </c>
      <c r="G694">
        <v>0</v>
      </c>
      <c r="H694">
        <v>116673.74</v>
      </c>
      <c r="I694">
        <v>0</v>
      </c>
      <c r="J694" t="s">
        <v>2579</v>
      </c>
      <c r="K694" t="s">
        <v>78</v>
      </c>
      <c r="L694">
        <v>3</v>
      </c>
      <c r="M694" t="s">
        <v>1269</v>
      </c>
      <c r="N694" t="s">
        <v>1270</v>
      </c>
      <c r="P694">
        <v>0</v>
      </c>
      <c r="Q694">
        <v>0</v>
      </c>
      <c r="R694">
        <v>0</v>
      </c>
      <c r="S694">
        <v>500</v>
      </c>
      <c r="T694">
        <v>0</v>
      </c>
      <c r="U694" t="s">
        <v>79</v>
      </c>
      <c r="V694" s="7">
        <v>44927</v>
      </c>
      <c r="W694" s="7">
        <v>44985</v>
      </c>
      <c r="X694" s="7">
        <v>45012</v>
      </c>
      <c r="Y694">
        <v>0</v>
      </c>
      <c r="AA694">
        <v>116673.74</v>
      </c>
      <c r="AB694" t="s">
        <v>1272</v>
      </c>
      <c r="AC694" t="s">
        <v>83</v>
      </c>
    </row>
    <row r="695" spans="1:29" x14ac:dyDescent="0.25">
      <c r="A695" t="s">
        <v>2580</v>
      </c>
      <c r="B695">
        <v>2</v>
      </c>
      <c r="C695">
        <v>201</v>
      </c>
      <c r="D695">
        <v>0</v>
      </c>
      <c r="E695">
        <v>0</v>
      </c>
      <c r="F695">
        <v>116673.74</v>
      </c>
      <c r="G695">
        <v>0</v>
      </c>
      <c r="H695">
        <v>116673.74</v>
      </c>
      <c r="I695">
        <v>0</v>
      </c>
      <c r="J695" t="s">
        <v>2581</v>
      </c>
      <c r="K695" t="s">
        <v>78</v>
      </c>
      <c r="L695">
        <v>4</v>
      </c>
      <c r="M695" t="s">
        <v>1269</v>
      </c>
      <c r="N695" t="s">
        <v>1270</v>
      </c>
      <c r="P695">
        <v>0</v>
      </c>
      <c r="Q695">
        <v>0</v>
      </c>
      <c r="R695">
        <v>0</v>
      </c>
      <c r="S695">
        <v>500</v>
      </c>
      <c r="T695">
        <v>0</v>
      </c>
      <c r="U695" t="s">
        <v>79</v>
      </c>
      <c r="V695" s="7">
        <v>44927</v>
      </c>
      <c r="W695" s="7">
        <v>44985</v>
      </c>
      <c r="X695" s="7">
        <v>45012</v>
      </c>
      <c r="Y695">
        <v>0</v>
      </c>
      <c r="AA695">
        <v>116673.74</v>
      </c>
      <c r="AB695" t="s">
        <v>1272</v>
      </c>
      <c r="AC695" t="s">
        <v>83</v>
      </c>
    </row>
    <row r="696" spans="1:29" x14ac:dyDescent="0.25">
      <c r="A696" t="s">
        <v>2582</v>
      </c>
      <c r="B696">
        <v>2</v>
      </c>
      <c r="C696">
        <v>201</v>
      </c>
      <c r="D696">
        <v>0</v>
      </c>
      <c r="E696">
        <v>0</v>
      </c>
      <c r="F696">
        <v>116673.74</v>
      </c>
      <c r="G696">
        <v>0</v>
      </c>
      <c r="H696">
        <v>116673.74</v>
      </c>
      <c r="I696">
        <v>0</v>
      </c>
      <c r="J696" t="s">
        <v>2583</v>
      </c>
      <c r="K696" t="s">
        <v>78</v>
      </c>
      <c r="L696">
        <v>5</v>
      </c>
      <c r="M696" t="s">
        <v>1269</v>
      </c>
      <c r="N696" t="s">
        <v>1270</v>
      </c>
      <c r="P696">
        <v>0</v>
      </c>
      <c r="Q696">
        <v>0</v>
      </c>
      <c r="R696">
        <v>0</v>
      </c>
      <c r="S696">
        <v>500</v>
      </c>
      <c r="T696">
        <v>0</v>
      </c>
      <c r="U696" t="s">
        <v>79</v>
      </c>
      <c r="V696" s="7">
        <v>44927</v>
      </c>
      <c r="W696" s="7">
        <v>44985</v>
      </c>
      <c r="X696" s="7">
        <v>45012</v>
      </c>
      <c r="Y696">
        <v>0</v>
      </c>
      <c r="AA696">
        <v>116673.74</v>
      </c>
      <c r="AB696" t="s">
        <v>1272</v>
      </c>
      <c r="AC696" t="s">
        <v>83</v>
      </c>
    </row>
    <row r="697" spans="1:29" x14ac:dyDescent="0.25">
      <c r="A697" t="s">
        <v>2584</v>
      </c>
      <c r="B697">
        <v>2</v>
      </c>
      <c r="C697">
        <v>201</v>
      </c>
      <c r="D697">
        <v>0</v>
      </c>
      <c r="E697">
        <v>0</v>
      </c>
      <c r="F697">
        <v>116673.74</v>
      </c>
      <c r="G697">
        <v>0</v>
      </c>
      <c r="H697">
        <v>116673.74</v>
      </c>
      <c r="I697">
        <v>0</v>
      </c>
      <c r="J697" t="s">
        <v>1878</v>
      </c>
      <c r="K697" t="s">
        <v>98</v>
      </c>
      <c r="L697">
        <v>6</v>
      </c>
      <c r="M697" t="s">
        <v>78</v>
      </c>
      <c r="N697" t="s">
        <v>1270</v>
      </c>
      <c r="P697">
        <v>500</v>
      </c>
      <c r="Q697">
        <v>0</v>
      </c>
      <c r="R697">
        <v>0</v>
      </c>
      <c r="S697">
        <v>500</v>
      </c>
      <c r="T697">
        <v>0</v>
      </c>
      <c r="U697" t="s">
        <v>79</v>
      </c>
      <c r="V697" s="7">
        <v>44927</v>
      </c>
      <c r="W697" s="7">
        <v>44985</v>
      </c>
      <c r="X697" s="7">
        <v>45012</v>
      </c>
      <c r="Y697">
        <v>0</v>
      </c>
      <c r="AA697">
        <v>116673.74</v>
      </c>
      <c r="AB697" t="s">
        <v>1272</v>
      </c>
      <c r="AC697" t="s">
        <v>83</v>
      </c>
    </row>
    <row r="698" spans="1:29" x14ac:dyDescent="0.25">
      <c r="A698" t="s">
        <v>2585</v>
      </c>
      <c r="B698">
        <v>2</v>
      </c>
      <c r="C698">
        <v>201</v>
      </c>
      <c r="D698">
        <v>0</v>
      </c>
      <c r="E698">
        <v>0</v>
      </c>
      <c r="F698">
        <v>2022154.17</v>
      </c>
      <c r="G698">
        <v>469.6</v>
      </c>
      <c r="H698">
        <v>2021684.57</v>
      </c>
      <c r="I698">
        <v>0</v>
      </c>
      <c r="J698" t="s">
        <v>2586</v>
      </c>
      <c r="K698" t="s">
        <v>78</v>
      </c>
      <c r="L698">
        <v>3</v>
      </c>
      <c r="M698" t="s">
        <v>1269</v>
      </c>
      <c r="N698" t="s">
        <v>1270</v>
      </c>
      <c r="P698">
        <v>0</v>
      </c>
      <c r="Q698">
        <v>0</v>
      </c>
      <c r="R698">
        <v>0</v>
      </c>
      <c r="S698">
        <v>500</v>
      </c>
      <c r="T698">
        <v>0</v>
      </c>
      <c r="U698" t="s">
        <v>79</v>
      </c>
      <c r="V698" s="7">
        <v>44927</v>
      </c>
      <c r="W698" s="7">
        <v>44985</v>
      </c>
      <c r="X698" s="7">
        <v>45012</v>
      </c>
      <c r="Y698">
        <v>0</v>
      </c>
      <c r="AA698">
        <v>2021684.57</v>
      </c>
      <c r="AB698" t="s">
        <v>1272</v>
      </c>
      <c r="AC698" t="s">
        <v>83</v>
      </c>
    </row>
    <row r="699" spans="1:29" x14ac:dyDescent="0.25">
      <c r="A699" t="s">
        <v>2587</v>
      </c>
      <c r="B699">
        <v>2</v>
      </c>
      <c r="C699">
        <v>201</v>
      </c>
      <c r="D699">
        <v>0</v>
      </c>
      <c r="E699">
        <v>0</v>
      </c>
      <c r="F699">
        <v>4203.1000000000004</v>
      </c>
      <c r="G699">
        <v>469.6</v>
      </c>
      <c r="H699">
        <v>3733.5</v>
      </c>
      <c r="I699">
        <v>0</v>
      </c>
      <c r="J699" t="s">
        <v>2588</v>
      </c>
      <c r="K699" t="s">
        <v>78</v>
      </c>
      <c r="L699">
        <v>4</v>
      </c>
      <c r="M699" t="s">
        <v>1269</v>
      </c>
      <c r="N699" t="s">
        <v>1270</v>
      </c>
      <c r="P699">
        <v>0</v>
      </c>
      <c r="Q699">
        <v>0</v>
      </c>
      <c r="R699">
        <v>0</v>
      </c>
      <c r="S699">
        <v>500</v>
      </c>
      <c r="T699">
        <v>0</v>
      </c>
      <c r="U699" t="s">
        <v>79</v>
      </c>
      <c r="V699" s="7">
        <v>44927</v>
      </c>
      <c r="W699" s="7">
        <v>44985</v>
      </c>
      <c r="X699" s="7">
        <v>45012</v>
      </c>
      <c r="Y699">
        <v>0</v>
      </c>
      <c r="AA699">
        <v>3733.5</v>
      </c>
      <c r="AB699" t="s">
        <v>1272</v>
      </c>
      <c r="AC699" t="s">
        <v>83</v>
      </c>
    </row>
    <row r="700" spans="1:29" x14ac:dyDescent="0.25">
      <c r="A700" t="s">
        <v>2589</v>
      </c>
      <c r="B700">
        <v>2</v>
      </c>
      <c r="C700">
        <v>201</v>
      </c>
      <c r="D700">
        <v>0</v>
      </c>
      <c r="E700">
        <v>0</v>
      </c>
      <c r="F700">
        <v>4203.1000000000004</v>
      </c>
      <c r="G700">
        <v>469.6</v>
      </c>
      <c r="H700">
        <v>3733.5</v>
      </c>
      <c r="I700">
        <v>0</v>
      </c>
      <c r="J700" t="s">
        <v>2590</v>
      </c>
      <c r="K700" t="s">
        <v>98</v>
      </c>
      <c r="L700">
        <v>5</v>
      </c>
      <c r="M700" t="s">
        <v>78</v>
      </c>
      <c r="N700" t="s">
        <v>1270</v>
      </c>
      <c r="P700">
        <v>500</v>
      </c>
      <c r="Q700">
        <v>0</v>
      </c>
      <c r="R700">
        <v>0</v>
      </c>
      <c r="S700">
        <v>500</v>
      </c>
      <c r="T700">
        <v>0</v>
      </c>
      <c r="U700" t="s">
        <v>79</v>
      </c>
      <c r="V700" s="7">
        <v>44927</v>
      </c>
      <c r="W700" s="7">
        <v>44985</v>
      </c>
      <c r="X700" s="7">
        <v>45012</v>
      </c>
      <c r="Y700">
        <v>0</v>
      </c>
      <c r="AA700">
        <v>3733.5</v>
      </c>
      <c r="AB700" t="s">
        <v>1272</v>
      </c>
      <c r="AC700" t="s">
        <v>83</v>
      </c>
    </row>
    <row r="701" spans="1:29" x14ac:dyDescent="0.25">
      <c r="A701" t="s">
        <v>2591</v>
      </c>
      <c r="B701">
        <v>2</v>
      </c>
      <c r="C701">
        <v>201</v>
      </c>
      <c r="D701">
        <v>0</v>
      </c>
      <c r="E701">
        <v>0</v>
      </c>
      <c r="F701">
        <v>15405.87</v>
      </c>
      <c r="G701">
        <v>0</v>
      </c>
      <c r="H701">
        <v>15405.87</v>
      </c>
      <c r="I701">
        <v>0</v>
      </c>
      <c r="J701" t="s">
        <v>2592</v>
      </c>
      <c r="K701" t="s">
        <v>78</v>
      </c>
      <c r="L701">
        <v>4</v>
      </c>
      <c r="M701" t="s">
        <v>1269</v>
      </c>
      <c r="N701" t="s">
        <v>1270</v>
      </c>
      <c r="P701">
        <v>0</v>
      </c>
      <c r="Q701">
        <v>0</v>
      </c>
      <c r="R701">
        <v>0</v>
      </c>
      <c r="S701">
        <v>500</v>
      </c>
      <c r="T701">
        <v>0</v>
      </c>
      <c r="U701" t="s">
        <v>79</v>
      </c>
      <c r="V701" s="7">
        <v>44927</v>
      </c>
      <c r="W701" s="7">
        <v>44985</v>
      </c>
      <c r="X701" s="7">
        <v>45012</v>
      </c>
      <c r="Y701">
        <v>0</v>
      </c>
      <c r="AA701">
        <v>15405.87</v>
      </c>
      <c r="AB701" t="s">
        <v>1272</v>
      </c>
      <c r="AC701" t="s">
        <v>83</v>
      </c>
    </row>
    <row r="702" spans="1:29" x14ac:dyDescent="0.25">
      <c r="A702" t="s">
        <v>2593</v>
      </c>
      <c r="B702">
        <v>12</v>
      </c>
      <c r="C702">
        <v>1201</v>
      </c>
      <c r="D702">
        <v>0</v>
      </c>
      <c r="E702">
        <v>0</v>
      </c>
      <c r="F702">
        <v>15405.87</v>
      </c>
      <c r="G702">
        <v>0</v>
      </c>
      <c r="H702">
        <v>15405.87</v>
      </c>
      <c r="I702">
        <v>0</v>
      </c>
      <c r="J702" t="s">
        <v>2594</v>
      </c>
      <c r="K702" t="s">
        <v>98</v>
      </c>
      <c r="L702">
        <v>5</v>
      </c>
      <c r="M702" t="s">
        <v>78</v>
      </c>
      <c r="N702" t="s">
        <v>1270</v>
      </c>
      <c r="P702">
        <v>500</v>
      </c>
      <c r="Q702">
        <v>0</v>
      </c>
      <c r="R702">
        <v>0</v>
      </c>
      <c r="S702">
        <v>500</v>
      </c>
      <c r="T702">
        <v>0</v>
      </c>
      <c r="U702" t="s">
        <v>79</v>
      </c>
      <c r="V702" s="7">
        <v>44927</v>
      </c>
      <c r="W702" s="7">
        <v>44985</v>
      </c>
      <c r="X702" s="7">
        <v>45012</v>
      </c>
      <c r="Y702">
        <v>0</v>
      </c>
      <c r="AA702">
        <v>15405.87</v>
      </c>
      <c r="AB702" t="s">
        <v>1272</v>
      </c>
      <c r="AC702" t="s">
        <v>283</v>
      </c>
    </row>
    <row r="703" spans="1:29" x14ac:dyDescent="0.25">
      <c r="A703" t="s">
        <v>2595</v>
      </c>
      <c r="B703">
        <v>2</v>
      </c>
      <c r="C703">
        <v>201</v>
      </c>
      <c r="D703">
        <v>0</v>
      </c>
      <c r="E703">
        <v>0</v>
      </c>
      <c r="F703">
        <v>2002545.2</v>
      </c>
      <c r="G703">
        <v>0</v>
      </c>
      <c r="H703">
        <v>2002545.2</v>
      </c>
      <c r="I703">
        <v>0</v>
      </c>
      <c r="J703" t="s">
        <v>2596</v>
      </c>
      <c r="K703" t="s">
        <v>78</v>
      </c>
      <c r="L703">
        <v>4</v>
      </c>
      <c r="M703" t="s">
        <v>1269</v>
      </c>
      <c r="N703" t="s">
        <v>1270</v>
      </c>
      <c r="P703">
        <v>0</v>
      </c>
      <c r="Q703">
        <v>0</v>
      </c>
      <c r="R703">
        <v>0</v>
      </c>
      <c r="S703">
        <v>500</v>
      </c>
      <c r="T703">
        <v>0</v>
      </c>
      <c r="U703" t="s">
        <v>79</v>
      </c>
      <c r="V703" s="7">
        <v>44927</v>
      </c>
      <c r="W703" s="7">
        <v>44985</v>
      </c>
      <c r="X703" s="7">
        <v>45012</v>
      </c>
      <c r="Y703">
        <v>0</v>
      </c>
      <c r="AA703">
        <v>2002545.2</v>
      </c>
      <c r="AB703" t="s">
        <v>1272</v>
      </c>
      <c r="AC703" t="s">
        <v>83</v>
      </c>
    </row>
    <row r="704" spans="1:29" x14ac:dyDescent="0.25">
      <c r="A704" t="s">
        <v>2597</v>
      </c>
      <c r="B704">
        <v>2</v>
      </c>
      <c r="C704">
        <v>201</v>
      </c>
      <c r="D704">
        <v>0</v>
      </c>
      <c r="E704">
        <v>0</v>
      </c>
      <c r="F704">
        <v>2545.1999999999998</v>
      </c>
      <c r="G704">
        <v>0</v>
      </c>
      <c r="H704">
        <v>2545.1999999999998</v>
      </c>
      <c r="I704">
        <v>0</v>
      </c>
      <c r="J704" t="s">
        <v>2598</v>
      </c>
      <c r="K704" t="s">
        <v>78</v>
      </c>
      <c r="L704">
        <v>5</v>
      </c>
      <c r="M704" t="s">
        <v>1269</v>
      </c>
      <c r="N704" t="s">
        <v>1270</v>
      </c>
      <c r="P704">
        <v>0</v>
      </c>
      <c r="Q704">
        <v>0</v>
      </c>
      <c r="R704">
        <v>0</v>
      </c>
      <c r="S704">
        <v>500</v>
      </c>
      <c r="T704">
        <v>0</v>
      </c>
      <c r="U704" t="s">
        <v>79</v>
      </c>
      <c r="V704" s="7">
        <v>44927</v>
      </c>
      <c r="W704" s="7">
        <v>44985</v>
      </c>
      <c r="X704" s="7">
        <v>45012</v>
      </c>
      <c r="Y704">
        <v>0</v>
      </c>
      <c r="AA704">
        <v>2545.1999999999998</v>
      </c>
      <c r="AB704" t="s">
        <v>1272</v>
      </c>
      <c r="AC704" t="s">
        <v>83</v>
      </c>
    </row>
    <row r="705" spans="1:29" x14ac:dyDescent="0.25">
      <c r="A705" t="s">
        <v>2599</v>
      </c>
      <c r="B705">
        <v>2</v>
      </c>
      <c r="C705">
        <v>201</v>
      </c>
      <c r="D705">
        <v>0</v>
      </c>
      <c r="E705">
        <v>0</v>
      </c>
      <c r="F705">
        <v>2545.1999999999998</v>
      </c>
      <c r="G705">
        <v>0</v>
      </c>
      <c r="H705">
        <v>2545.1999999999998</v>
      </c>
      <c r="I705">
        <v>0</v>
      </c>
      <c r="J705" t="s">
        <v>2600</v>
      </c>
      <c r="K705" t="s">
        <v>98</v>
      </c>
      <c r="L705">
        <v>6</v>
      </c>
      <c r="M705" t="s">
        <v>78</v>
      </c>
      <c r="N705" t="s">
        <v>1270</v>
      </c>
      <c r="P705">
        <v>500</v>
      </c>
      <c r="Q705">
        <v>0</v>
      </c>
      <c r="R705">
        <v>0</v>
      </c>
      <c r="S705">
        <v>500</v>
      </c>
      <c r="T705">
        <v>0</v>
      </c>
      <c r="U705" t="s">
        <v>79</v>
      </c>
      <c r="V705" s="7">
        <v>44927</v>
      </c>
      <c r="W705" s="7">
        <v>44985</v>
      </c>
      <c r="X705" s="7">
        <v>45012</v>
      </c>
      <c r="Y705">
        <v>0</v>
      </c>
      <c r="AA705">
        <v>2545.1999999999998</v>
      </c>
      <c r="AB705" t="s">
        <v>1272</v>
      </c>
      <c r="AC705" t="s">
        <v>83</v>
      </c>
    </row>
    <row r="706" spans="1:29" x14ac:dyDescent="0.25">
      <c r="A706" t="s">
        <v>2601</v>
      </c>
      <c r="B706">
        <v>2</v>
      </c>
      <c r="C706">
        <v>201</v>
      </c>
      <c r="D706">
        <v>0</v>
      </c>
      <c r="E706">
        <v>0</v>
      </c>
      <c r="F706">
        <v>2000000</v>
      </c>
      <c r="G706">
        <v>0</v>
      </c>
      <c r="H706">
        <v>2000000</v>
      </c>
      <c r="I706">
        <v>0</v>
      </c>
      <c r="J706" t="s">
        <v>2602</v>
      </c>
      <c r="K706" t="s">
        <v>78</v>
      </c>
      <c r="L706">
        <v>5</v>
      </c>
      <c r="M706" t="s">
        <v>1269</v>
      </c>
      <c r="N706" t="s">
        <v>1270</v>
      </c>
      <c r="P706">
        <v>0</v>
      </c>
      <c r="Q706">
        <v>0</v>
      </c>
      <c r="R706">
        <v>0</v>
      </c>
      <c r="S706">
        <v>500</v>
      </c>
      <c r="T706">
        <v>0</v>
      </c>
      <c r="U706" t="s">
        <v>79</v>
      </c>
      <c r="V706" s="7">
        <v>44927</v>
      </c>
      <c r="W706" s="7">
        <v>44985</v>
      </c>
      <c r="X706" s="7">
        <v>45012</v>
      </c>
      <c r="Y706">
        <v>0</v>
      </c>
      <c r="AA706">
        <v>2000000</v>
      </c>
      <c r="AB706" t="s">
        <v>1272</v>
      </c>
      <c r="AC706" t="s">
        <v>83</v>
      </c>
    </row>
    <row r="707" spans="1:29" x14ac:dyDescent="0.25">
      <c r="A707" t="s">
        <v>2603</v>
      </c>
      <c r="B707">
        <v>2</v>
      </c>
      <c r="C707">
        <v>201</v>
      </c>
      <c r="D707">
        <v>0</v>
      </c>
      <c r="E707">
        <v>0</v>
      </c>
      <c r="F707">
        <v>2000000</v>
      </c>
      <c r="G707">
        <v>0</v>
      </c>
      <c r="H707">
        <v>2000000</v>
      </c>
      <c r="I707">
        <v>0</v>
      </c>
      <c r="J707" t="s">
        <v>2604</v>
      </c>
      <c r="K707" t="s">
        <v>98</v>
      </c>
      <c r="L707">
        <v>6</v>
      </c>
      <c r="M707" t="s">
        <v>78</v>
      </c>
      <c r="N707" t="s">
        <v>1270</v>
      </c>
      <c r="P707">
        <v>500</v>
      </c>
      <c r="Q707">
        <v>0</v>
      </c>
      <c r="R707">
        <v>0</v>
      </c>
      <c r="S707">
        <v>500</v>
      </c>
      <c r="T707">
        <v>0</v>
      </c>
      <c r="U707" t="s">
        <v>79</v>
      </c>
      <c r="V707" s="7">
        <v>44927</v>
      </c>
      <c r="W707" s="7">
        <v>44985</v>
      </c>
      <c r="X707" s="7">
        <v>45012</v>
      </c>
      <c r="Y707">
        <v>0</v>
      </c>
      <c r="AA707">
        <v>2000000</v>
      </c>
      <c r="AB707" t="s">
        <v>1272</v>
      </c>
      <c r="AC707" t="s">
        <v>83</v>
      </c>
    </row>
    <row r="708" spans="1:29" x14ac:dyDescent="0.25">
      <c r="A708" t="s">
        <v>2605</v>
      </c>
      <c r="B708">
        <v>2</v>
      </c>
      <c r="C708">
        <v>201</v>
      </c>
      <c r="D708">
        <v>0</v>
      </c>
      <c r="E708">
        <v>0</v>
      </c>
      <c r="F708">
        <v>344305.07</v>
      </c>
      <c r="G708">
        <v>11286610.74</v>
      </c>
      <c r="H708">
        <v>0</v>
      </c>
      <c r="I708">
        <v>10942305.67</v>
      </c>
      <c r="J708" t="s">
        <v>2606</v>
      </c>
      <c r="K708" t="s">
        <v>78</v>
      </c>
      <c r="L708">
        <v>1</v>
      </c>
      <c r="M708" t="s">
        <v>1269</v>
      </c>
      <c r="N708" t="s">
        <v>1270</v>
      </c>
      <c r="P708">
        <v>0</v>
      </c>
      <c r="Q708">
        <v>0</v>
      </c>
      <c r="R708">
        <v>0</v>
      </c>
      <c r="S708">
        <v>500</v>
      </c>
      <c r="T708">
        <v>0</v>
      </c>
      <c r="U708" t="s">
        <v>79</v>
      </c>
      <c r="V708" s="7">
        <v>44927</v>
      </c>
      <c r="W708" s="7">
        <v>44985</v>
      </c>
      <c r="X708" s="7">
        <v>45012</v>
      </c>
      <c r="Y708">
        <v>0</v>
      </c>
      <c r="AA708">
        <v>10942305.67</v>
      </c>
      <c r="AB708" t="s">
        <v>1589</v>
      </c>
      <c r="AC708" t="s">
        <v>83</v>
      </c>
    </row>
    <row r="709" spans="1:29" x14ac:dyDescent="0.25">
      <c r="A709" t="s">
        <v>2607</v>
      </c>
      <c r="B709">
        <v>2</v>
      </c>
      <c r="C709">
        <v>201</v>
      </c>
      <c r="D709">
        <v>0</v>
      </c>
      <c r="E709">
        <v>0</v>
      </c>
      <c r="F709">
        <v>104754.27</v>
      </c>
      <c r="G709">
        <v>1447752.38</v>
      </c>
      <c r="H709">
        <v>0</v>
      </c>
      <c r="I709">
        <v>1342998.11</v>
      </c>
      <c r="J709" t="s">
        <v>2556</v>
      </c>
      <c r="K709" t="s">
        <v>78</v>
      </c>
      <c r="L709">
        <v>2</v>
      </c>
      <c r="M709" t="s">
        <v>1269</v>
      </c>
      <c r="N709" t="s">
        <v>1270</v>
      </c>
      <c r="P709">
        <v>0</v>
      </c>
      <c r="Q709">
        <v>0</v>
      </c>
      <c r="R709">
        <v>0</v>
      </c>
      <c r="S709">
        <v>500</v>
      </c>
      <c r="T709">
        <v>0</v>
      </c>
      <c r="U709" t="s">
        <v>79</v>
      </c>
      <c r="V709" s="7">
        <v>44927</v>
      </c>
      <c r="W709" s="7">
        <v>44985</v>
      </c>
      <c r="X709" s="7">
        <v>45012</v>
      </c>
      <c r="Y709">
        <v>0</v>
      </c>
      <c r="AA709">
        <v>1342998.11</v>
      </c>
      <c r="AB709" t="s">
        <v>1589</v>
      </c>
      <c r="AC709" t="s">
        <v>83</v>
      </c>
    </row>
    <row r="710" spans="1:29" x14ac:dyDescent="0.25">
      <c r="A710" t="s">
        <v>2608</v>
      </c>
      <c r="B710">
        <v>2</v>
      </c>
      <c r="C710">
        <v>201</v>
      </c>
      <c r="D710">
        <v>0</v>
      </c>
      <c r="E710">
        <v>0</v>
      </c>
      <c r="F710">
        <v>104740.2</v>
      </c>
      <c r="G710">
        <v>1179374.68</v>
      </c>
      <c r="H710">
        <v>0</v>
      </c>
      <c r="I710">
        <v>1074634.48</v>
      </c>
      <c r="J710" t="s">
        <v>1529</v>
      </c>
      <c r="K710" t="s">
        <v>78</v>
      </c>
      <c r="L710">
        <v>3</v>
      </c>
      <c r="M710" t="s">
        <v>1269</v>
      </c>
      <c r="N710" t="s">
        <v>1270</v>
      </c>
      <c r="P710">
        <v>0</v>
      </c>
      <c r="Q710">
        <v>0</v>
      </c>
      <c r="R710">
        <v>0</v>
      </c>
      <c r="S710">
        <v>500</v>
      </c>
      <c r="T710">
        <v>0</v>
      </c>
      <c r="U710" t="s">
        <v>79</v>
      </c>
      <c r="V710" s="7">
        <v>44927</v>
      </c>
      <c r="W710" s="7">
        <v>44985</v>
      </c>
      <c r="X710" s="7">
        <v>45012</v>
      </c>
      <c r="Y710">
        <v>0</v>
      </c>
      <c r="AA710">
        <v>1074634.48</v>
      </c>
      <c r="AB710" t="s">
        <v>1589</v>
      </c>
      <c r="AC710" t="s">
        <v>83</v>
      </c>
    </row>
    <row r="711" spans="1:29" x14ac:dyDescent="0.25">
      <c r="A711" t="s">
        <v>2609</v>
      </c>
      <c r="B711">
        <v>2</v>
      </c>
      <c r="C711">
        <v>201</v>
      </c>
      <c r="D711">
        <v>0</v>
      </c>
      <c r="E711">
        <v>0</v>
      </c>
      <c r="F711">
        <v>104740.2</v>
      </c>
      <c r="G711">
        <v>1038840.65</v>
      </c>
      <c r="H711">
        <v>0</v>
      </c>
      <c r="I711">
        <v>934100.45</v>
      </c>
      <c r="J711" t="s">
        <v>2610</v>
      </c>
      <c r="K711" t="s">
        <v>78</v>
      </c>
      <c r="L711">
        <v>4</v>
      </c>
      <c r="M711" t="s">
        <v>1269</v>
      </c>
      <c r="N711" t="s">
        <v>1270</v>
      </c>
      <c r="P711">
        <v>0</v>
      </c>
      <c r="Q711">
        <v>0</v>
      </c>
      <c r="R711">
        <v>0</v>
      </c>
      <c r="S711">
        <v>500</v>
      </c>
      <c r="T711">
        <v>0</v>
      </c>
      <c r="U711" t="s">
        <v>79</v>
      </c>
      <c r="V711" s="7">
        <v>44927</v>
      </c>
      <c r="W711" s="7">
        <v>44985</v>
      </c>
      <c r="X711" s="7">
        <v>45012</v>
      </c>
      <c r="Y711">
        <v>0</v>
      </c>
      <c r="AA711">
        <v>934100.45</v>
      </c>
      <c r="AB711" t="s">
        <v>1589</v>
      </c>
      <c r="AC711" t="s">
        <v>83</v>
      </c>
    </row>
    <row r="712" spans="1:29" x14ac:dyDescent="0.25">
      <c r="A712" t="s">
        <v>2611</v>
      </c>
      <c r="B712">
        <v>2</v>
      </c>
      <c r="C712">
        <v>201</v>
      </c>
      <c r="D712">
        <v>0</v>
      </c>
      <c r="E712">
        <v>0</v>
      </c>
      <c r="F712">
        <v>104740.2</v>
      </c>
      <c r="G712">
        <v>1038840.65</v>
      </c>
      <c r="H712">
        <v>0</v>
      </c>
      <c r="I712">
        <v>934100.45</v>
      </c>
      <c r="J712" t="s">
        <v>2612</v>
      </c>
      <c r="K712" t="s">
        <v>78</v>
      </c>
      <c r="L712">
        <v>5</v>
      </c>
      <c r="M712" t="s">
        <v>1269</v>
      </c>
      <c r="N712" t="s">
        <v>1270</v>
      </c>
      <c r="P712">
        <v>0</v>
      </c>
      <c r="Q712">
        <v>0</v>
      </c>
      <c r="R712">
        <v>0</v>
      </c>
      <c r="S712">
        <v>500</v>
      </c>
      <c r="T712">
        <v>0</v>
      </c>
      <c r="U712" t="s">
        <v>79</v>
      </c>
      <c r="V712" s="7">
        <v>44927</v>
      </c>
      <c r="W712" s="7">
        <v>44985</v>
      </c>
      <c r="X712" s="7">
        <v>45012</v>
      </c>
      <c r="Y712">
        <v>0</v>
      </c>
      <c r="AA712">
        <v>934100.45</v>
      </c>
      <c r="AB712" t="s">
        <v>1589</v>
      </c>
      <c r="AC712" t="s">
        <v>83</v>
      </c>
    </row>
    <row r="713" spans="1:29" x14ac:dyDescent="0.25">
      <c r="A713" t="s">
        <v>2613</v>
      </c>
      <c r="B713">
        <v>2</v>
      </c>
      <c r="C713">
        <v>201</v>
      </c>
      <c r="D713">
        <v>0</v>
      </c>
      <c r="E713">
        <v>0</v>
      </c>
      <c r="F713">
        <v>0</v>
      </c>
      <c r="G713">
        <v>670590.18999999994</v>
      </c>
      <c r="H713">
        <v>0</v>
      </c>
      <c r="I713">
        <v>670590.18999999994</v>
      </c>
      <c r="J713" t="s">
        <v>2614</v>
      </c>
      <c r="K713" t="s">
        <v>98</v>
      </c>
      <c r="L713">
        <v>6</v>
      </c>
      <c r="M713" t="s">
        <v>78</v>
      </c>
      <c r="N713" t="s">
        <v>1270</v>
      </c>
      <c r="P713">
        <v>500</v>
      </c>
      <c r="Q713">
        <v>0</v>
      </c>
      <c r="R713">
        <v>0</v>
      </c>
      <c r="S713">
        <v>500</v>
      </c>
      <c r="T713">
        <v>0</v>
      </c>
      <c r="U713" t="s">
        <v>79</v>
      </c>
      <c r="V713" s="7">
        <v>44927</v>
      </c>
      <c r="W713" s="7">
        <v>44985</v>
      </c>
      <c r="X713" s="7">
        <v>45012</v>
      </c>
      <c r="Y713">
        <v>0</v>
      </c>
      <c r="AA713">
        <v>670590.18999999994</v>
      </c>
      <c r="AB713" t="s">
        <v>1589</v>
      </c>
      <c r="AC713" t="s">
        <v>83</v>
      </c>
    </row>
    <row r="714" spans="1:29" x14ac:dyDescent="0.25">
      <c r="A714" t="s">
        <v>2615</v>
      </c>
      <c r="B714">
        <v>2</v>
      </c>
      <c r="C714">
        <v>201</v>
      </c>
      <c r="D714">
        <v>0</v>
      </c>
      <c r="E714">
        <v>0</v>
      </c>
      <c r="F714">
        <v>104740.2</v>
      </c>
      <c r="G714">
        <v>305167.96000000002</v>
      </c>
      <c r="H714">
        <v>0</v>
      </c>
      <c r="I714">
        <v>200427.76</v>
      </c>
      <c r="J714" t="s">
        <v>2616</v>
      </c>
      <c r="K714" t="s">
        <v>78</v>
      </c>
      <c r="L714">
        <v>6</v>
      </c>
      <c r="M714" t="s">
        <v>1269</v>
      </c>
      <c r="N714" t="s">
        <v>1270</v>
      </c>
      <c r="P714">
        <v>0</v>
      </c>
      <c r="Q714">
        <v>0</v>
      </c>
      <c r="R714">
        <v>0</v>
      </c>
      <c r="S714">
        <v>500</v>
      </c>
      <c r="T714">
        <v>0</v>
      </c>
      <c r="U714" t="s">
        <v>79</v>
      </c>
      <c r="V714" s="7">
        <v>44927</v>
      </c>
      <c r="W714" s="7">
        <v>44985</v>
      </c>
      <c r="X714" s="7">
        <v>45012</v>
      </c>
      <c r="Y714">
        <v>0</v>
      </c>
      <c r="AA714">
        <v>200427.76</v>
      </c>
      <c r="AB714" t="s">
        <v>1589</v>
      </c>
      <c r="AC714" t="s">
        <v>83</v>
      </c>
    </row>
    <row r="715" spans="1:29" x14ac:dyDescent="0.25">
      <c r="A715" t="s">
        <v>2617</v>
      </c>
      <c r="B715">
        <v>2</v>
      </c>
      <c r="C715">
        <v>201</v>
      </c>
      <c r="D715">
        <v>0</v>
      </c>
      <c r="E715">
        <v>0</v>
      </c>
      <c r="F715">
        <v>91984.26</v>
      </c>
      <c r="G715">
        <v>279551.59999999998</v>
      </c>
      <c r="H715">
        <v>0</v>
      </c>
      <c r="I715">
        <v>187567.34</v>
      </c>
      <c r="J715" t="s">
        <v>2618</v>
      </c>
      <c r="K715" t="s">
        <v>98</v>
      </c>
      <c r="L715">
        <v>7</v>
      </c>
      <c r="M715" t="s">
        <v>78</v>
      </c>
      <c r="N715" t="s">
        <v>1270</v>
      </c>
      <c r="P715">
        <v>500</v>
      </c>
      <c r="Q715">
        <v>0</v>
      </c>
      <c r="R715">
        <v>0</v>
      </c>
      <c r="S715">
        <v>500</v>
      </c>
      <c r="T715">
        <v>0</v>
      </c>
      <c r="U715" t="s">
        <v>79</v>
      </c>
      <c r="V715" s="7">
        <v>44927</v>
      </c>
      <c r="W715" s="7">
        <v>44985</v>
      </c>
      <c r="X715" s="7">
        <v>45012</v>
      </c>
      <c r="Y715">
        <v>0</v>
      </c>
      <c r="AA715">
        <v>187567.34</v>
      </c>
      <c r="AB715" t="s">
        <v>1589</v>
      </c>
      <c r="AC715" t="s">
        <v>83</v>
      </c>
    </row>
    <row r="716" spans="1:29" x14ac:dyDescent="0.25">
      <c r="A716" t="s">
        <v>2619</v>
      </c>
      <c r="B716">
        <v>2</v>
      </c>
      <c r="C716">
        <v>201</v>
      </c>
      <c r="D716">
        <v>0</v>
      </c>
      <c r="E716">
        <v>0</v>
      </c>
      <c r="F716">
        <v>12755.94</v>
      </c>
      <c r="G716">
        <v>25616.36</v>
      </c>
      <c r="H716">
        <v>0</v>
      </c>
      <c r="I716">
        <v>12860.42</v>
      </c>
      <c r="J716" t="s">
        <v>2620</v>
      </c>
      <c r="K716" t="s">
        <v>98</v>
      </c>
      <c r="L716">
        <v>7</v>
      </c>
      <c r="M716" t="s">
        <v>78</v>
      </c>
      <c r="N716" t="s">
        <v>1270</v>
      </c>
      <c r="P716">
        <v>500</v>
      </c>
      <c r="Q716">
        <v>0</v>
      </c>
      <c r="R716">
        <v>0</v>
      </c>
      <c r="S716">
        <v>500</v>
      </c>
      <c r="T716">
        <v>0</v>
      </c>
      <c r="U716" t="s">
        <v>79</v>
      </c>
      <c r="V716" s="7">
        <v>44927</v>
      </c>
      <c r="W716" s="7">
        <v>44985</v>
      </c>
      <c r="X716" s="7">
        <v>45012</v>
      </c>
      <c r="Y716">
        <v>0</v>
      </c>
      <c r="AA716">
        <v>12860.42</v>
      </c>
      <c r="AB716" t="s">
        <v>1589</v>
      </c>
      <c r="AC716" t="s">
        <v>83</v>
      </c>
    </row>
    <row r="717" spans="1:29" x14ac:dyDescent="0.25">
      <c r="A717" t="s">
        <v>2621</v>
      </c>
      <c r="B717">
        <v>2</v>
      </c>
      <c r="C717">
        <v>201</v>
      </c>
      <c r="D717">
        <v>0</v>
      </c>
      <c r="E717">
        <v>0</v>
      </c>
      <c r="F717">
        <v>0</v>
      </c>
      <c r="G717">
        <v>63082.5</v>
      </c>
      <c r="H717">
        <v>0</v>
      </c>
      <c r="I717">
        <v>63082.5</v>
      </c>
      <c r="J717" t="s">
        <v>2622</v>
      </c>
      <c r="K717" t="s">
        <v>98</v>
      </c>
      <c r="L717">
        <v>6</v>
      </c>
      <c r="M717" t="s">
        <v>78</v>
      </c>
      <c r="N717" t="s">
        <v>1270</v>
      </c>
      <c r="P717">
        <v>500</v>
      </c>
      <c r="Q717">
        <v>0</v>
      </c>
      <c r="R717">
        <v>0</v>
      </c>
      <c r="S717">
        <v>500</v>
      </c>
      <c r="T717">
        <v>0</v>
      </c>
      <c r="U717" t="s">
        <v>79</v>
      </c>
      <c r="V717" s="7">
        <v>44927</v>
      </c>
      <c r="W717" s="7">
        <v>44985</v>
      </c>
      <c r="X717" s="7">
        <v>45012</v>
      </c>
      <c r="Y717">
        <v>0</v>
      </c>
      <c r="AA717">
        <v>63082.5</v>
      </c>
      <c r="AB717" t="s">
        <v>1589</v>
      </c>
      <c r="AC717" t="s">
        <v>83</v>
      </c>
    </row>
    <row r="718" spans="1:29" x14ac:dyDescent="0.25">
      <c r="A718" t="s">
        <v>2623</v>
      </c>
      <c r="B718">
        <v>2</v>
      </c>
      <c r="C718">
        <v>201</v>
      </c>
      <c r="D718">
        <v>0</v>
      </c>
      <c r="E718">
        <v>0</v>
      </c>
      <c r="F718">
        <v>0</v>
      </c>
      <c r="G718">
        <v>140534.03</v>
      </c>
      <c r="H718">
        <v>0</v>
      </c>
      <c r="I718">
        <v>140534.03</v>
      </c>
      <c r="J718" t="s">
        <v>2624</v>
      </c>
      <c r="K718" t="s">
        <v>78</v>
      </c>
      <c r="L718">
        <v>4</v>
      </c>
      <c r="M718" t="s">
        <v>1269</v>
      </c>
      <c r="N718" t="s">
        <v>1270</v>
      </c>
      <c r="P718">
        <v>0</v>
      </c>
      <c r="Q718">
        <v>0</v>
      </c>
      <c r="R718">
        <v>0</v>
      </c>
      <c r="S718">
        <v>500</v>
      </c>
      <c r="T718">
        <v>0</v>
      </c>
      <c r="U718" t="s">
        <v>79</v>
      </c>
      <c r="V718" s="7">
        <v>44927</v>
      </c>
      <c r="W718" s="7">
        <v>44985</v>
      </c>
      <c r="X718" s="7">
        <v>45012</v>
      </c>
      <c r="Y718">
        <v>0</v>
      </c>
      <c r="AA718">
        <v>140534.03</v>
      </c>
      <c r="AB718" t="s">
        <v>1589</v>
      </c>
      <c r="AC718" t="s">
        <v>83</v>
      </c>
    </row>
    <row r="719" spans="1:29" x14ac:dyDescent="0.25">
      <c r="A719" t="s">
        <v>2625</v>
      </c>
      <c r="B719">
        <v>2</v>
      </c>
      <c r="C719">
        <v>201</v>
      </c>
      <c r="D719">
        <v>0</v>
      </c>
      <c r="E719">
        <v>0</v>
      </c>
      <c r="F719">
        <v>0</v>
      </c>
      <c r="G719">
        <v>140534.03</v>
      </c>
      <c r="H719">
        <v>0</v>
      </c>
      <c r="I719">
        <v>140534.03</v>
      </c>
      <c r="J719" t="s">
        <v>2626</v>
      </c>
      <c r="K719" t="s">
        <v>78</v>
      </c>
      <c r="L719">
        <v>5</v>
      </c>
      <c r="M719" t="s">
        <v>1269</v>
      </c>
      <c r="N719" t="s">
        <v>1270</v>
      </c>
      <c r="P719">
        <v>0</v>
      </c>
      <c r="Q719">
        <v>0</v>
      </c>
      <c r="R719">
        <v>0</v>
      </c>
      <c r="S719">
        <v>500</v>
      </c>
      <c r="T719">
        <v>0</v>
      </c>
      <c r="U719" t="s">
        <v>79</v>
      </c>
      <c r="V719" s="7">
        <v>44927</v>
      </c>
      <c r="W719" s="7">
        <v>44985</v>
      </c>
      <c r="X719" s="7">
        <v>45012</v>
      </c>
      <c r="Y719">
        <v>0</v>
      </c>
      <c r="AA719">
        <v>140534.03</v>
      </c>
      <c r="AB719" t="s">
        <v>1589</v>
      </c>
      <c r="AC719" t="s">
        <v>83</v>
      </c>
    </row>
    <row r="720" spans="1:29" x14ac:dyDescent="0.25">
      <c r="A720" t="s">
        <v>2627</v>
      </c>
      <c r="B720">
        <v>2</v>
      </c>
      <c r="C720">
        <v>201</v>
      </c>
      <c r="D720">
        <v>0</v>
      </c>
      <c r="E720">
        <v>0</v>
      </c>
      <c r="F720">
        <v>0</v>
      </c>
      <c r="G720">
        <v>140534.03</v>
      </c>
      <c r="H720">
        <v>0</v>
      </c>
      <c r="I720">
        <v>140534.03</v>
      </c>
      <c r="J720" t="s">
        <v>1533</v>
      </c>
      <c r="K720" t="s">
        <v>98</v>
      </c>
      <c r="L720">
        <v>6</v>
      </c>
      <c r="M720" t="s">
        <v>78</v>
      </c>
      <c r="N720" t="s">
        <v>1270</v>
      </c>
      <c r="P720">
        <v>500</v>
      </c>
      <c r="Q720">
        <v>0</v>
      </c>
      <c r="R720">
        <v>0</v>
      </c>
      <c r="S720">
        <v>500</v>
      </c>
      <c r="T720">
        <v>0</v>
      </c>
      <c r="U720" t="s">
        <v>79</v>
      </c>
      <c r="V720" s="7">
        <v>44927</v>
      </c>
      <c r="W720" s="7">
        <v>44985</v>
      </c>
      <c r="X720" s="7">
        <v>45012</v>
      </c>
      <c r="Y720">
        <v>0</v>
      </c>
      <c r="AA720">
        <v>140534.03</v>
      </c>
      <c r="AB720" t="s">
        <v>1589</v>
      </c>
      <c r="AC720" t="s">
        <v>83</v>
      </c>
    </row>
    <row r="721" spans="1:29" x14ac:dyDescent="0.25">
      <c r="A721" t="s">
        <v>2628</v>
      </c>
      <c r="B721">
        <v>2</v>
      </c>
      <c r="C721">
        <v>201</v>
      </c>
      <c r="D721">
        <v>0</v>
      </c>
      <c r="E721">
        <v>0</v>
      </c>
      <c r="F721">
        <v>14.07</v>
      </c>
      <c r="G721">
        <v>268377.7</v>
      </c>
      <c r="H721">
        <v>0</v>
      </c>
      <c r="I721">
        <v>268363.63</v>
      </c>
      <c r="J721" t="s">
        <v>1535</v>
      </c>
      <c r="K721" t="s">
        <v>78</v>
      </c>
      <c r="L721">
        <v>3</v>
      </c>
      <c r="M721" t="s">
        <v>1269</v>
      </c>
      <c r="N721" t="s">
        <v>1270</v>
      </c>
      <c r="P721">
        <v>0</v>
      </c>
      <c r="Q721">
        <v>0</v>
      </c>
      <c r="R721">
        <v>0</v>
      </c>
      <c r="S721">
        <v>500</v>
      </c>
      <c r="T721">
        <v>0</v>
      </c>
      <c r="U721" t="s">
        <v>79</v>
      </c>
      <c r="V721" s="7">
        <v>44927</v>
      </c>
      <c r="W721" s="7">
        <v>44985</v>
      </c>
      <c r="X721" s="7">
        <v>45012</v>
      </c>
      <c r="Y721">
        <v>0</v>
      </c>
      <c r="AA721">
        <v>268363.63</v>
      </c>
      <c r="AB721" t="s">
        <v>1589</v>
      </c>
      <c r="AC721" t="s">
        <v>83</v>
      </c>
    </row>
    <row r="722" spans="1:29" x14ac:dyDescent="0.25">
      <c r="A722" t="s">
        <v>2629</v>
      </c>
      <c r="B722">
        <v>2</v>
      </c>
      <c r="C722">
        <v>201</v>
      </c>
      <c r="D722">
        <v>0</v>
      </c>
      <c r="E722">
        <v>0</v>
      </c>
      <c r="F722">
        <v>14.07</v>
      </c>
      <c r="G722">
        <v>267739.71999999997</v>
      </c>
      <c r="H722">
        <v>0</v>
      </c>
      <c r="I722">
        <v>267725.65000000002</v>
      </c>
      <c r="J722" t="s">
        <v>1537</v>
      </c>
      <c r="K722" t="s">
        <v>78</v>
      </c>
      <c r="L722">
        <v>4</v>
      </c>
      <c r="M722" t="s">
        <v>1269</v>
      </c>
      <c r="N722" t="s">
        <v>1270</v>
      </c>
      <c r="P722">
        <v>0</v>
      </c>
      <c r="Q722">
        <v>0</v>
      </c>
      <c r="R722">
        <v>0</v>
      </c>
      <c r="S722">
        <v>500</v>
      </c>
      <c r="T722">
        <v>0</v>
      </c>
      <c r="U722" t="s">
        <v>79</v>
      </c>
      <c r="V722" s="7">
        <v>44927</v>
      </c>
      <c r="W722" s="7">
        <v>44985</v>
      </c>
      <c r="X722" s="7">
        <v>45012</v>
      </c>
      <c r="Y722">
        <v>0</v>
      </c>
      <c r="AA722">
        <v>267725.65000000002</v>
      </c>
      <c r="AB722" t="s">
        <v>1589</v>
      </c>
      <c r="AC722" t="s">
        <v>83</v>
      </c>
    </row>
    <row r="723" spans="1:29" x14ac:dyDescent="0.25">
      <c r="A723" t="s">
        <v>2630</v>
      </c>
      <c r="B723">
        <v>2</v>
      </c>
      <c r="C723">
        <v>201</v>
      </c>
      <c r="D723">
        <v>0</v>
      </c>
      <c r="E723">
        <v>0</v>
      </c>
      <c r="F723">
        <v>14.07</v>
      </c>
      <c r="G723">
        <v>267739.71999999997</v>
      </c>
      <c r="H723">
        <v>0</v>
      </c>
      <c r="I723">
        <v>267725.65000000002</v>
      </c>
      <c r="J723" t="s">
        <v>2631</v>
      </c>
      <c r="K723" t="s">
        <v>78</v>
      </c>
      <c r="L723">
        <v>5</v>
      </c>
      <c r="M723" t="s">
        <v>1269</v>
      </c>
      <c r="N723" t="s">
        <v>1270</v>
      </c>
      <c r="P723">
        <v>0</v>
      </c>
      <c r="Q723">
        <v>0</v>
      </c>
      <c r="R723">
        <v>0</v>
      </c>
      <c r="S723">
        <v>500</v>
      </c>
      <c r="T723">
        <v>0</v>
      </c>
      <c r="U723" t="s">
        <v>79</v>
      </c>
      <c r="V723" s="7">
        <v>44927</v>
      </c>
      <c r="W723" s="7">
        <v>44985</v>
      </c>
      <c r="X723" s="7">
        <v>45012</v>
      </c>
      <c r="Y723">
        <v>0</v>
      </c>
      <c r="AA723">
        <v>267725.65000000002</v>
      </c>
      <c r="AB723" t="s">
        <v>1589</v>
      </c>
      <c r="AC723" t="s">
        <v>83</v>
      </c>
    </row>
    <row r="724" spans="1:29" x14ac:dyDescent="0.25">
      <c r="A724" t="s">
        <v>2632</v>
      </c>
      <c r="B724">
        <v>2</v>
      </c>
      <c r="C724">
        <v>201</v>
      </c>
      <c r="D724">
        <v>0</v>
      </c>
      <c r="E724">
        <v>0</v>
      </c>
      <c r="F724">
        <v>14.07</v>
      </c>
      <c r="G724">
        <v>261</v>
      </c>
      <c r="H724">
        <v>0</v>
      </c>
      <c r="I724">
        <v>246.93</v>
      </c>
      <c r="J724" t="s">
        <v>2633</v>
      </c>
      <c r="K724" t="s">
        <v>98</v>
      </c>
      <c r="L724">
        <v>6</v>
      </c>
      <c r="M724" t="s">
        <v>78</v>
      </c>
      <c r="N724" t="s">
        <v>1270</v>
      </c>
      <c r="P724">
        <v>500</v>
      </c>
      <c r="Q724">
        <v>0</v>
      </c>
      <c r="R724">
        <v>0</v>
      </c>
      <c r="S724">
        <v>500</v>
      </c>
      <c r="T724">
        <v>0</v>
      </c>
      <c r="U724" t="s">
        <v>79</v>
      </c>
      <c r="V724" s="7">
        <v>44927</v>
      </c>
      <c r="W724" s="7">
        <v>44985</v>
      </c>
      <c r="X724" s="7">
        <v>45012</v>
      </c>
      <c r="Y724">
        <v>0</v>
      </c>
      <c r="AA724">
        <v>246.93</v>
      </c>
      <c r="AB724" t="s">
        <v>1589</v>
      </c>
      <c r="AC724" t="s">
        <v>83</v>
      </c>
    </row>
    <row r="725" spans="1:29" x14ac:dyDescent="0.25">
      <c r="A725" t="s">
        <v>2634</v>
      </c>
      <c r="B725">
        <v>2</v>
      </c>
      <c r="C725">
        <v>201</v>
      </c>
      <c r="D725">
        <v>0</v>
      </c>
      <c r="E725">
        <v>0</v>
      </c>
      <c r="F725">
        <v>0</v>
      </c>
      <c r="G725">
        <v>638.79999999999995</v>
      </c>
      <c r="H725">
        <v>0</v>
      </c>
      <c r="I725">
        <v>638.79999999999995</v>
      </c>
      <c r="J725" t="s">
        <v>2635</v>
      </c>
      <c r="K725" t="s">
        <v>78</v>
      </c>
      <c r="L725">
        <v>6</v>
      </c>
      <c r="M725" t="s">
        <v>1269</v>
      </c>
      <c r="N725" t="s">
        <v>1270</v>
      </c>
      <c r="P725">
        <v>0</v>
      </c>
      <c r="Q725">
        <v>0</v>
      </c>
      <c r="R725">
        <v>0</v>
      </c>
      <c r="S725">
        <v>500</v>
      </c>
      <c r="T725">
        <v>0</v>
      </c>
      <c r="U725" t="s">
        <v>79</v>
      </c>
      <c r="V725" s="7">
        <v>44927</v>
      </c>
      <c r="W725" s="7">
        <v>44985</v>
      </c>
      <c r="X725" s="7">
        <v>45012</v>
      </c>
      <c r="Y725">
        <v>0</v>
      </c>
      <c r="AA725">
        <v>638.79999999999995</v>
      </c>
      <c r="AB725" t="s">
        <v>1589</v>
      </c>
      <c r="AC725" t="s">
        <v>83</v>
      </c>
    </row>
    <row r="726" spans="1:29" x14ac:dyDescent="0.25">
      <c r="A726" t="s">
        <v>2636</v>
      </c>
      <c r="B726">
        <v>2</v>
      </c>
      <c r="C726">
        <v>201</v>
      </c>
      <c r="D726">
        <v>0</v>
      </c>
      <c r="E726">
        <v>0</v>
      </c>
      <c r="F726">
        <v>0</v>
      </c>
      <c r="G726">
        <v>638.79999999999995</v>
      </c>
      <c r="H726">
        <v>0</v>
      </c>
      <c r="I726">
        <v>638.79999999999995</v>
      </c>
      <c r="J726" t="s">
        <v>2637</v>
      </c>
      <c r="K726" t="s">
        <v>98</v>
      </c>
      <c r="L726">
        <v>7</v>
      </c>
      <c r="M726" t="s">
        <v>78</v>
      </c>
      <c r="N726" t="s">
        <v>1270</v>
      </c>
      <c r="P726">
        <v>500</v>
      </c>
      <c r="Q726">
        <v>0</v>
      </c>
      <c r="R726">
        <v>0</v>
      </c>
      <c r="S726">
        <v>500</v>
      </c>
      <c r="T726">
        <v>0</v>
      </c>
      <c r="U726" t="s">
        <v>79</v>
      </c>
      <c r="V726" s="7">
        <v>44927</v>
      </c>
      <c r="W726" s="7">
        <v>44985</v>
      </c>
      <c r="X726" s="7">
        <v>45012</v>
      </c>
      <c r="Y726">
        <v>0</v>
      </c>
      <c r="AA726">
        <v>638.79999999999995</v>
      </c>
      <c r="AB726" t="s">
        <v>1589</v>
      </c>
      <c r="AC726" t="s">
        <v>83</v>
      </c>
    </row>
    <row r="727" spans="1:29" x14ac:dyDescent="0.25">
      <c r="A727" t="s">
        <v>2638</v>
      </c>
      <c r="B727">
        <v>2</v>
      </c>
      <c r="C727">
        <v>201</v>
      </c>
      <c r="D727">
        <v>0</v>
      </c>
      <c r="E727">
        <v>0</v>
      </c>
      <c r="F727">
        <v>0</v>
      </c>
      <c r="G727">
        <v>180</v>
      </c>
      <c r="H727">
        <v>0</v>
      </c>
      <c r="I727">
        <v>180</v>
      </c>
      <c r="J727" t="s">
        <v>2639</v>
      </c>
      <c r="K727" t="s">
        <v>98</v>
      </c>
      <c r="L727">
        <v>6</v>
      </c>
      <c r="M727" t="s">
        <v>78</v>
      </c>
      <c r="N727" t="s">
        <v>1270</v>
      </c>
      <c r="P727">
        <v>500</v>
      </c>
      <c r="Q727">
        <v>0</v>
      </c>
      <c r="R727">
        <v>0</v>
      </c>
      <c r="S727">
        <v>500</v>
      </c>
      <c r="T727">
        <v>0</v>
      </c>
      <c r="U727" t="s">
        <v>79</v>
      </c>
      <c r="V727" s="7">
        <v>44927</v>
      </c>
      <c r="W727" s="7">
        <v>44985</v>
      </c>
      <c r="X727" s="7">
        <v>45012</v>
      </c>
      <c r="Y727">
        <v>0</v>
      </c>
      <c r="AA727">
        <v>180</v>
      </c>
      <c r="AB727" t="s">
        <v>1589</v>
      </c>
      <c r="AC727" t="s">
        <v>83</v>
      </c>
    </row>
    <row r="728" spans="1:29" x14ac:dyDescent="0.25">
      <c r="A728" t="s">
        <v>2640</v>
      </c>
      <c r="B728">
        <v>2</v>
      </c>
      <c r="C728">
        <v>201</v>
      </c>
      <c r="D728">
        <v>0</v>
      </c>
      <c r="E728">
        <v>0</v>
      </c>
      <c r="F728">
        <v>0</v>
      </c>
      <c r="G728">
        <v>266659.92</v>
      </c>
      <c r="H728">
        <v>0</v>
      </c>
      <c r="I728">
        <v>266659.92</v>
      </c>
      <c r="J728" t="s">
        <v>2641</v>
      </c>
      <c r="K728" t="s">
        <v>78</v>
      </c>
      <c r="L728">
        <v>6</v>
      </c>
      <c r="M728" t="s">
        <v>1269</v>
      </c>
      <c r="N728" t="s">
        <v>1270</v>
      </c>
      <c r="P728">
        <v>0</v>
      </c>
      <c r="Q728">
        <v>0</v>
      </c>
      <c r="R728">
        <v>0</v>
      </c>
      <c r="S728">
        <v>500</v>
      </c>
      <c r="T728">
        <v>0</v>
      </c>
      <c r="U728" t="s">
        <v>79</v>
      </c>
      <c r="V728" s="7">
        <v>44927</v>
      </c>
      <c r="W728" s="7">
        <v>44985</v>
      </c>
      <c r="X728" s="7">
        <v>45012</v>
      </c>
      <c r="Y728">
        <v>0</v>
      </c>
      <c r="AA728">
        <v>266659.92</v>
      </c>
      <c r="AB728" t="s">
        <v>1589</v>
      </c>
      <c r="AC728" t="s">
        <v>83</v>
      </c>
    </row>
    <row r="729" spans="1:29" x14ac:dyDescent="0.25">
      <c r="A729" t="s">
        <v>2642</v>
      </c>
      <c r="B729">
        <v>2</v>
      </c>
      <c r="C729">
        <v>201</v>
      </c>
      <c r="D729">
        <v>0</v>
      </c>
      <c r="E729">
        <v>0</v>
      </c>
      <c r="F729">
        <v>0</v>
      </c>
      <c r="G729">
        <v>266659.92</v>
      </c>
      <c r="H729">
        <v>0</v>
      </c>
      <c r="I729">
        <v>266659.92</v>
      </c>
      <c r="J729" t="s">
        <v>2643</v>
      </c>
      <c r="K729" t="s">
        <v>98</v>
      </c>
      <c r="L729">
        <v>7</v>
      </c>
      <c r="M729" t="s">
        <v>78</v>
      </c>
      <c r="N729" t="s">
        <v>1270</v>
      </c>
      <c r="P729">
        <v>500</v>
      </c>
      <c r="Q729">
        <v>0</v>
      </c>
      <c r="R729">
        <v>0</v>
      </c>
      <c r="S729">
        <v>500</v>
      </c>
      <c r="T729">
        <v>0</v>
      </c>
      <c r="U729" t="s">
        <v>79</v>
      </c>
      <c r="V729" s="7">
        <v>44927</v>
      </c>
      <c r="W729" s="7">
        <v>44985</v>
      </c>
      <c r="X729" s="7">
        <v>45012</v>
      </c>
      <c r="Y729">
        <v>0</v>
      </c>
      <c r="AA729">
        <v>266659.92</v>
      </c>
      <c r="AB729" t="s">
        <v>1589</v>
      </c>
      <c r="AC729" t="s">
        <v>83</v>
      </c>
    </row>
    <row r="730" spans="1:29" x14ac:dyDescent="0.25">
      <c r="A730" t="s">
        <v>2644</v>
      </c>
      <c r="B730">
        <v>2</v>
      </c>
      <c r="C730">
        <v>201</v>
      </c>
      <c r="D730">
        <v>0</v>
      </c>
      <c r="E730">
        <v>0</v>
      </c>
      <c r="F730">
        <v>0</v>
      </c>
      <c r="G730">
        <v>637.98</v>
      </c>
      <c r="H730">
        <v>0</v>
      </c>
      <c r="I730">
        <v>637.98</v>
      </c>
      <c r="J730" t="s">
        <v>1539</v>
      </c>
      <c r="K730" t="s">
        <v>78</v>
      </c>
      <c r="L730">
        <v>4</v>
      </c>
      <c r="M730" t="s">
        <v>1269</v>
      </c>
      <c r="N730" t="s">
        <v>1270</v>
      </c>
      <c r="P730">
        <v>0</v>
      </c>
      <c r="Q730">
        <v>0</v>
      </c>
      <c r="R730">
        <v>0</v>
      </c>
      <c r="S730">
        <v>500</v>
      </c>
      <c r="T730">
        <v>0</v>
      </c>
      <c r="U730" t="s">
        <v>79</v>
      </c>
      <c r="V730" s="7">
        <v>44927</v>
      </c>
      <c r="W730" s="7">
        <v>44985</v>
      </c>
      <c r="X730" s="7">
        <v>45012</v>
      </c>
      <c r="Y730">
        <v>0</v>
      </c>
      <c r="AA730">
        <v>637.98</v>
      </c>
      <c r="AB730" t="s">
        <v>1589</v>
      </c>
      <c r="AC730" t="s">
        <v>83</v>
      </c>
    </row>
    <row r="731" spans="1:29" x14ac:dyDescent="0.25">
      <c r="A731" t="s">
        <v>2645</v>
      </c>
      <c r="B731">
        <v>2</v>
      </c>
      <c r="C731">
        <v>201</v>
      </c>
      <c r="D731">
        <v>0</v>
      </c>
      <c r="E731">
        <v>0</v>
      </c>
      <c r="F731">
        <v>0</v>
      </c>
      <c r="G731">
        <v>637.98</v>
      </c>
      <c r="H731">
        <v>0</v>
      </c>
      <c r="I731">
        <v>637.98</v>
      </c>
      <c r="J731" t="s">
        <v>2646</v>
      </c>
      <c r="K731" t="s">
        <v>78</v>
      </c>
      <c r="L731">
        <v>5</v>
      </c>
      <c r="M731" t="s">
        <v>1269</v>
      </c>
      <c r="N731" t="s">
        <v>1270</v>
      </c>
      <c r="P731">
        <v>0</v>
      </c>
      <c r="Q731">
        <v>0</v>
      </c>
      <c r="R731">
        <v>0</v>
      </c>
      <c r="S731">
        <v>500</v>
      </c>
      <c r="T731">
        <v>0</v>
      </c>
      <c r="U731" t="s">
        <v>79</v>
      </c>
      <c r="V731" s="7">
        <v>44927</v>
      </c>
      <c r="W731" s="7">
        <v>44985</v>
      </c>
      <c r="X731" s="7">
        <v>45012</v>
      </c>
      <c r="Y731">
        <v>0</v>
      </c>
      <c r="AA731">
        <v>637.98</v>
      </c>
      <c r="AB731" t="s">
        <v>1589</v>
      </c>
      <c r="AC731" t="s">
        <v>83</v>
      </c>
    </row>
    <row r="732" spans="1:29" x14ac:dyDescent="0.25">
      <c r="A732" t="s">
        <v>2647</v>
      </c>
      <c r="B732">
        <v>2</v>
      </c>
      <c r="C732">
        <v>201</v>
      </c>
      <c r="D732">
        <v>0</v>
      </c>
      <c r="E732">
        <v>0</v>
      </c>
      <c r="F732">
        <v>0</v>
      </c>
      <c r="G732">
        <v>637.98</v>
      </c>
      <c r="H732">
        <v>0</v>
      </c>
      <c r="I732">
        <v>637.98</v>
      </c>
      <c r="J732" t="s">
        <v>2648</v>
      </c>
      <c r="K732" t="s">
        <v>98</v>
      </c>
      <c r="L732">
        <v>6</v>
      </c>
      <c r="M732" t="s">
        <v>78</v>
      </c>
      <c r="N732" t="s">
        <v>1270</v>
      </c>
      <c r="P732">
        <v>500</v>
      </c>
      <c r="Q732">
        <v>0</v>
      </c>
      <c r="R732">
        <v>0</v>
      </c>
      <c r="S732">
        <v>500</v>
      </c>
      <c r="T732">
        <v>0</v>
      </c>
      <c r="U732" t="s">
        <v>79</v>
      </c>
      <c r="V732" s="7">
        <v>44927</v>
      </c>
      <c r="W732" s="7">
        <v>44985</v>
      </c>
      <c r="X732" s="7">
        <v>45012</v>
      </c>
      <c r="Y732">
        <v>0</v>
      </c>
      <c r="AA732">
        <v>637.98</v>
      </c>
      <c r="AB732" t="s">
        <v>1589</v>
      </c>
      <c r="AC732" t="s">
        <v>83</v>
      </c>
    </row>
    <row r="733" spans="1:29" x14ac:dyDescent="0.25">
      <c r="A733" t="s">
        <v>2649</v>
      </c>
      <c r="B733">
        <v>2</v>
      </c>
      <c r="C733">
        <v>201</v>
      </c>
      <c r="D733">
        <v>0</v>
      </c>
      <c r="E733">
        <v>0</v>
      </c>
      <c r="F733">
        <v>215186.72</v>
      </c>
      <c r="G733">
        <v>1049466.42</v>
      </c>
      <c r="H733">
        <v>0</v>
      </c>
      <c r="I733">
        <v>834279.7</v>
      </c>
      <c r="J733" t="s">
        <v>2523</v>
      </c>
      <c r="K733" t="s">
        <v>78</v>
      </c>
      <c r="L733">
        <v>2</v>
      </c>
      <c r="M733" t="s">
        <v>1269</v>
      </c>
      <c r="N733" t="s">
        <v>1270</v>
      </c>
      <c r="P733">
        <v>0</v>
      </c>
      <c r="Q733">
        <v>0</v>
      </c>
      <c r="R733">
        <v>0</v>
      </c>
      <c r="S733">
        <v>500</v>
      </c>
      <c r="T733">
        <v>0</v>
      </c>
      <c r="U733" t="s">
        <v>79</v>
      </c>
      <c r="V733" s="7">
        <v>44927</v>
      </c>
      <c r="W733" s="7">
        <v>44985</v>
      </c>
      <c r="X733" s="7">
        <v>45012</v>
      </c>
      <c r="Y733">
        <v>0</v>
      </c>
      <c r="AA733">
        <v>834279.7</v>
      </c>
      <c r="AB733" t="s">
        <v>1589</v>
      </c>
      <c r="AC733" t="s">
        <v>83</v>
      </c>
    </row>
    <row r="734" spans="1:29" x14ac:dyDescent="0.25">
      <c r="A734" t="s">
        <v>2650</v>
      </c>
      <c r="B734">
        <v>2</v>
      </c>
      <c r="C734">
        <v>201</v>
      </c>
      <c r="D734">
        <v>0</v>
      </c>
      <c r="E734">
        <v>0</v>
      </c>
      <c r="F734">
        <v>215186.72</v>
      </c>
      <c r="G734">
        <v>1016155.04</v>
      </c>
      <c r="H734">
        <v>0</v>
      </c>
      <c r="I734">
        <v>800968.32</v>
      </c>
      <c r="J734" t="s">
        <v>2563</v>
      </c>
      <c r="K734" t="s">
        <v>78</v>
      </c>
      <c r="L734">
        <v>3</v>
      </c>
      <c r="M734" t="s">
        <v>1269</v>
      </c>
      <c r="N734" t="s">
        <v>1270</v>
      </c>
      <c r="P734">
        <v>0</v>
      </c>
      <c r="Q734">
        <v>0</v>
      </c>
      <c r="R734">
        <v>0</v>
      </c>
      <c r="S734">
        <v>500</v>
      </c>
      <c r="T734">
        <v>0</v>
      </c>
      <c r="U734" t="s">
        <v>79</v>
      </c>
      <c r="V734" s="7">
        <v>44927</v>
      </c>
      <c r="W734" s="7">
        <v>44985</v>
      </c>
      <c r="X734" s="7">
        <v>45012</v>
      </c>
      <c r="Y734">
        <v>0</v>
      </c>
      <c r="AA734">
        <v>800968.32</v>
      </c>
      <c r="AB734" t="s">
        <v>1589</v>
      </c>
      <c r="AC734" t="s">
        <v>83</v>
      </c>
    </row>
    <row r="735" spans="1:29" x14ac:dyDescent="0.25">
      <c r="A735" t="s">
        <v>2651</v>
      </c>
      <c r="B735">
        <v>2</v>
      </c>
      <c r="C735">
        <v>201</v>
      </c>
      <c r="D735">
        <v>0</v>
      </c>
      <c r="E735">
        <v>0</v>
      </c>
      <c r="F735">
        <v>215186.72</v>
      </c>
      <c r="G735">
        <v>1016155.04</v>
      </c>
      <c r="H735">
        <v>0</v>
      </c>
      <c r="I735">
        <v>800968.32</v>
      </c>
      <c r="J735" t="s">
        <v>2652</v>
      </c>
      <c r="K735" t="s">
        <v>78</v>
      </c>
      <c r="L735">
        <v>4</v>
      </c>
      <c r="M735" t="s">
        <v>1269</v>
      </c>
      <c r="N735" t="s">
        <v>1270</v>
      </c>
      <c r="P735">
        <v>0</v>
      </c>
      <c r="Q735">
        <v>0</v>
      </c>
      <c r="R735">
        <v>0</v>
      </c>
      <c r="S735">
        <v>500</v>
      </c>
      <c r="T735">
        <v>0</v>
      </c>
      <c r="U735" t="s">
        <v>79</v>
      </c>
      <c r="V735" s="7">
        <v>44927</v>
      </c>
      <c r="W735" s="7">
        <v>44985</v>
      </c>
      <c r="X735" s="7">
        <v>45012</v>
      </c>
      <c r="Y735">
        <v>0</v>
      </c>
      <c r="AA735">
        <v>800968.32</v>
      </c>
      <c r="AB735" t="s">
        <v>1589</v>
      </c>
      <c r="AC735" t="s">
        <v>83</v>
      </c>
    </row>
    <row r="736" spans="1:29" x14ac:dyDescent="0.25">
      <c r="A736" t="s">
        <v>2653</v>
      </c>
      <c r="B736">
        <v>2</v>
      </c>
      <c r="C736">
        <v>201</v>
      </c>
      <c r="D736">
        <v>0</v>
      </c>
      <c r="E736">
        <v>0</v>
      </c>
      <c r="F736">
        <v>214196.72</v>
      </c>
      <c r="G736">
        <v>421854.96</v>
      </c>
      <c r="H736">
        <v>0</v>
      </c>
      <c r="I736">
        <v>207658.23999999999</v>
      </c>
      <c r="J736" t="s">
        <v>2654</v>
      </c>
      <c r="K736" t="s">
        <v>78</v>
      </c>
      <c r="L736">
        <v>5</v>
      </c>
      <c r="M736" t="s">
        <v>1269</v>
      </c>
      <c r="N736" t="s">
        <v>1270</v>
      </c>
      <c r="P736">
        <v>0</v>
      </c>
      <c r="Q736">
        <v>0</v>
      </c>
      <c r="R736">
        <v>0</v>
      </c>
      <c r="S736">
        <v>500</v>
      </c>
      <c r="T736">
        <v>0</v>
      </c>
      <c r="U736" t="s">
        <v>79</v>
      </c>
      <c r="V736" s="7">
        <v>44927</v>
      </c>
      <c r="W736" s="7">
        <v>44985</v>
      </c>
      <c r="X736" s="7">
        <v>45012</v>
      </c>
      <c r="Y736">
        <v>0</v>
      </c>
      <c r="AA736">
        <v>207658.23999999999</v>
      </c>
      <c r="AB736" t="s">
        <v>1589</v>
      </c>
      <c r="AC736" t="s">
        <v>83</v>
      </c>
    </row>
    <row r="737" spans="1:29" x14ac:dyDescent="0.25">
      <c r="A737" t="s">
        <v>2655</v>
      </c>
      <c r="B737">
        <v>2</v>
      </c>
      <c r="C737">
        <v>201</v>
      </c>
      <c r="D737">
        <v>0</v>
      </c>
      <c r="E737">
        <v>0</v>
      </c>
      <c r="F737">
        <v>214196.72</v>
      </c>
      <c r="G737">
        <v>421854.96</v>
      </c>
      <c r="H737">
        <v>0</v>
      </c>
      <c r="I737">
        <v>207658.23999999999</v>
      </c>
      <c r="J737" t="s">
        <v>2656</v>
      </c>
      <c r="K737" t="s">
        <v>78</v>
      </c>
      <c r="L737">
        <v>6</v>
      </c>
      <c r="M737" t="s">
        <v>1269</v>
      </c>
      <c r="N737" t="s">
        <v>1270</v>
      </c>
      <c r="P737">
        <v>0</v>
      </c>
      <c r="Q737">
        <v>0</v>
      </c>
      <c r="R737">
        <v>0</v>
      </c>
      <c r="S737">
        <v>500</v>
      </c>
      <c r="T737">
        <v>0</v>
      </c>
      <c r="U737" t="s">
        <v>79</v>
      </c>
      <c r="V737" s="7">
        <v>44927</v>
      </c>
      <c r="W737" s="7">
        <v>44985</v>
      </c>
      <c r="X737" s="7">
        <v>45012</v>
      </c>
      <c r="Y737">
        <v>0</v>
      </c>
      <c r="AA737">
        <v>207658.23999999999</v>
      </c>
      <c r="AB737" t="s">
        <v>1589</v>
      </c>
      <c r="AC737" t="s">
        <v>83</v>
      </c>
    </row>
    <row r="738" spans="1:29" x14ac:dyDescent="0.25">
      <c r="A738" t="s">
        <v>2657</v>
      </c>
      <c r="B738">
        <v>12</v>
      </c>
      <c r="C738">
        <v>1201</v>
      </c>
      <c r="D738">
        <v>0</v>
      </c>
      <c r="E738">
        <v>0</v>
      </c>
      <c r="F738">
        <v>214196.72</v>
      </c>
      <c r="G738">
        <v>421854.96</v>
      </c>
      <c r="H738">
        <v>0</v>
      </c>
      <c r="I738">
        <v>207658.23999999999</v>
      </c>
      <c r="J738" t="s">
        <v>2658</v>
      </c>
      <c r="K738" t="s">
        <v>98</v>
      </c>
      <c r="L738">
        <v>7</v>
      </c>
      <c r="M738" t="s">
        <v>78</v>
      </c>
      <c r="N738" t="s">
        <v>1270</v>
      </c>
      <c r="P738">
        <v>500</v>
      </c>
      <c r="Q738">
        <v>0</v>
      </c>
      <c r="R738">
        <v>0</v>
      </c>
      <c r="S738">
        <v>500</v>
      </c>
      <c r="T738">
        <v>0</v>
      </c>
      <c r="U738" t="s">
        <v>79</v>
      </c>
      <c r="V738" s="7">
        <v>44927</v>
      </c>
      <c r="W738" s="7">
        <v>44985</v>
      </c>
      <c r="X738" s="7">
        <v>45012</v>
      </c>
      <c r="Y738">
        <v>0</v>
      </c>
      <c r="AA738">
        <v>207658.23999999999</v>
      </c>
      <c r="AB738" t="s">
        <v>1589</v>
      </c>
      <c r="AC738" t="s">
        <v>283</v>
      </c>
    </row>
    <row r="739" spans="1:29" x14ac:dyDescent="0.25">
      <c r="A739" t="s">
        <v>2659</v>
      </c>
      <c r="B739">
        <v>2</v>
      </c>
      <c r="C739">
        <v>201</v>
      </c>
      <c r="D739">
        <v>0</v>
      </c>
      <c r="E739">
        <v>0</v>
      </c>
      <c r="F739">
        <v>990</v>
      </c>
      <c r="G739">
        <v>594300.07999999996</v>
      </c>
      <c r="H739">
        <v>0</v>
      </c>
      <c r="I739">
        <v>593310.07999999996</v>
      </c>
      <c r="J739" t="s">
        <v>2660</v>
      </c>
      <c r="K739" t="s">
        <v>78</v>
      </c>
      <c r="L739">
        <v>5</v>
      </c>
      <c r="M739" t="s">
        <v>1269</v>
      </c>
      <c r="N739" t="s">
        <v>1270</v>
      </c>
      <c r="P739">
        <v>0</v>
      </c>
      <c r="Q739">
        <v>0</v>
      </c>
      <c r="R739">
        <v>0</v>
      </c>
      <c r="S739">
        <v>500</v>
      </c>
      <c r="T739">
        <v>0</v>
      </c>
      <c r="U739" t="s">
        <v>79</v>
      </c>
      <c r="V739" s="7">
        <v>44927</v>
      </c>
      <c r="W739" s="7">
        <v>44985</v>
      </c>
      <c r="X739" s="7">
        <v>45012</v>
      </c>
      <c r="Y739">
        <v>0</v>
      </c>
      <c r="AA739">
        <v>593310.07999999996</v>
      </c>
      <c r="AB739" t="s">
        <v>1589</v>
      </c>
      <c r="AC739" t="s">
        <v>83</v>
      </c>
    </row>
    <row r="740" spans="1:29" x14ac:dyDescent="0.25">
      <c r="A740" t="s">
        <v>2661</v>
      </c>
      <c r="B740">
        <v>2</v>
      </c>
      <c r="C740">
        <v>201</v>
      </c>
      <c r="D740">
        <v>0</v>
      </c>
      <c r="E740">
        <v>0</v>
      </c>
      <c r="F740">
        <v>0</v>
      </c>
      <c r="G740">
        <v>237324.09</v>
      </c>
      <c r="H740">
        <v>0</v>
      </c>
      <c r="I740">
        <v>237324.09</v>
      </c>
      <c r="J740" t="s">
        <v>2662</v>
      </c>
      <c r="K740" t="s">
        <v>78</v>
      </c>
      <c r="L740">
        <v>6</v>
      </c>
      <c r="M740" t="s">
        <v>1269</v>
      </c>
      <c r="N740" t="s">
        <v>1270</v>
      </c>
      <c r="P740">
        <v>0</v>
      </c>
      <c r="Q740">
        <v>0</v>
      </c>
      <c r="R740">
        <v>0</v>
      </c>
      <c r="S740">
        <v>500</v>
      </c>
      <c r="T740">
        <v>0</v>
      </c>
      <c r="U740" t="s">
        <v>79</v>
      </c>
      <c r="V740" s="7">
        <v>44927</v>
      </c>
      <c r="W740" s="7">
        <v>44985</v>
      </c>
      <c r="X740" s="7">
        <v>45012</v>
      </c>
      <c r="Y740">
        <v>0</v>
      </c>
      <c r="AA740">
        <v>237324.09</v>
      </c>
      <c r="AB740" t="s">
        <v>1589</v>
      </c>
      <c r="AC740" t="s">
        <v>83</v>
      </c>
    </row>
    <row r="741" spans="1:29" x14ac:dyDescent="0.25">
      <c r="A741" t="s">
        <v>2663</v>
      </c>
      <c r="B741">
        <v>12</v>
      </c>
      <c r="C741">
        <v>1201</v>
      </c>
      <c r="D741">
        <v>0</v>
      </c>
      <c r="E741">
        <v>0</v>
      </c>
      <c r="F741">
        <v>0</v>
      </c>
      <c r="G741">
        <v>237324.09</v>
      </c>
      <c r="H741">
        <v>0</v>
      </c>
      <c r="I741">
        <v>237324.09</v>
      </c>
      <c r="J741" t="s">
        <v>2664</v>
      </c>
      <c r="K741" t="s">
        <v>98</v>
      </c>
      <c r="L741">
        <v>7</v>
      </c>
      <c r="M741" t="s">
        <v>78</v>
      </c>
      <c r="N741" t="s">
        <v>1270</v>
      </c>
      <c r="P741">
        <v>500</v>
      </c>
      <c r="Q741">
        <v>0</v>
      </c>
      <c r="R741">
        <v>0</v>
      </c>
      <c r="S741">
        <v>500</v>
      </c>
      <c r="T741">
        <v>0</v>
      </c>
      <c r="U741" t="s">
        <v>79</v>
      </c>
      <c r="V741" s="7">
        <v>44927</v>
      </c>
      <c r="W741" s="7">
        <v>44985</v>
      </c>
      <c r="X741" s="7">
        <v>45012</v>
      </c>
      <c r="Y741">
        <v>0</v>
      </c>
      <c r="AA741">
        <v>237324.09</v>
      </c>
      <c r="AB741" t="s">
        <v>1589</v>
      </c>
      <c r="AC741" t="s">
        <v>283</v>
      </c>
    </row>
    <row r="742" spans="1:29" x14ac:dyDescent="0.25">
      <c r="A742" t="s">
        <v>2665</v>
      </c>
      <c r="B742">
        <v>2</v>
      </c>
      <c r="C742">
        <v>201</v>
      </c>
      <c r="D742">
        <v>0</v>
      </c>
      <c r="E742">
        <v>0</v>
      </c>
      <c r="F742">
        <v>495</v>
      </c>
      <c r="G742">
        <v>495</v>
      </c>
      <c r="H742">
        <v>0</v>
      </c>
      <c r="I742">
        <v>0</v>
      </c>
      <c r="J742" t="s">
        <v>2666</v>
      </c>
      <c r="K742" t="s">
        <v>98</v>
      </c>
      <c r="L742">
        <v>6</v>
      </c>
      <c r="M742" t="s">
        <v>78</v>
      </c>
      <c r="N742" t="s">
        <v>1270</v>
      </c>
      <c r="P742">
        <v>500</v>
      </c>
      <c r="Q742">
        <v>0</v>
      </c>
      <c r="R742">
        <v>0</v>
      </c>
      <c r="S742">
        <v>500</v>
      </c>
      <c r="T742">
        <v>0</v>
      </c>
      <c r="U742" t="s">
        <v>79</v>
      </c>
      <c r="V742" s="7">
        <v>44927</v>
      </c>
      <c r="W742" s="7">
        <v>44985</v>
      </c>
      <c r="X742" s="7">
        <v>45012</v>
      </c>
      <c r="Y742">
        <v>0</v>
      </c>
      <c r="AA742">
        <v>0</v>
      </c>
      <c r="AC742" t="s">
        <v>83</v>
      </c>
    </row>
    <row r="743" spans="1:29" x14ac:dyDescent="0.25">
      <c r="A743" t="s">
        <v>2665</v>
      </c>
      <c r="B743">
        <v>12</v>
      </c>
      <c r="C743">
        <v>1201</v>
      </c>
      <c r="D743">
        <v>0</v>
      </c>
      <c r="E743">
        <v>0</v>
      </c>
      <c r="F743">
        <v>495</v>
      </c>
      <c r="G743">
        <v>356480.99</v>
      </c>
      <c r="H743">
        <v>0</v>
      </c>
      <c r="I743">
        <v>355985.99</v>
      </c>
      <c r="J743" t="s">
        <v>2666</v>
      </c>
      <c r="K743" t="s">
        <v>98</v>
      </c>
      <c r="L743">
        <v>6</v>
      </c>
      <c r="M743" t="s">
        <v>78</v>
      </c>
      <c r="N743" t="s">
        <v>1270</v>
      </c>
      <c r="P743">
        <v>500</v>
      </c>
      <c r="Q743">
        <v>0</v>
      </c>
      <c r="R743">
        <v>0</v>
      </c>
      <c r="S743">
        <v>500</v>
      </c>
      <c r="T743">
        <v>0</v>
      </c>
      <c r="U743" t="s">
        <v>79</v>
      </c>
      <c r="V743" s="7">
        <v>44927</v>
      </c>
      <c r="W743" s="7">
        <v>44985</v>
      </c>
      <c r="X743" s="7">
        <v>45012</v>
      </c>
      <c r="Y743">
        <v>0</v>
      </c>
      <c r="AA743">
        <v>355985.99</v>
      </c>
      <c r="AB743" t="s">
        <v>1589</v>
      </c>
      <c r="AC743" t="s">
        <v>283</v>
      </c>
    </row>
    <row r="744" spans="1:29" x14ac:dyDescent="0.25">
      <c r="A744" t="s">
        <v>2667</v>
      </c>
      <c r="B744">
        <v>2</v>
      </c>
      <c r="C744">
        <v>201</v>
      </c>
      <c r="D744">
        <v>0</v>
      </c>
      <c r="E744">
        <v>0</v>
      </c>
      <c r="F744">
        <v>0</v>
      </c>
      <c r="G744">
        <v>33311.379999999997</v>
      </c>
      <c r="H744">
        <v>0</v>
      </c>
      <c r="I744">
        <v>33311.379999999997</v>
      </c>
      <c r="J744" t="s">
        <v>2668</v>
      </c>
      <c r="K744" t="s">
        <v>78</v>
      </c>
      <c r="L744">
        <v>3</v>
      </c>
      <c r="M744" t="s">
        <v>1269</v>
      </c>
      <c r="N744" t="s">
        <v>1270</v>
      </c>
      <c r="P744">
        <v>0</v>
      </c>
      <c r="Q744">
        <v>0</v>
      </c>
      <c r="R744">
        <v>0</v>
      </c>
      <c r="S744">
        <v>500</v>
      </c>
      <c r="T744">
        <v>0</v>
      </c>
      <c r="U744" t="s">
        <v>79</v>
      </c>
      <c r="V744" s="7">
        <v>44927</v>
      </c>
      <c r="W744" s="7">
        <v>44985</v>
      </c>
      <c r="X744" s="7">
        <v>45012</v>
      </c>
      <c r="Y744">
        <v>0</v>
      </c>
      <c r="AA744">
        <v>33311.379999999997</v>
      </c>
      <c r="AB744" t="s">
        <v>1589</v>
      </c>
      <c r="AC744" t="s">
        <v>83</v>
      </c>
    </row>
    <row r="745" spans="1:29" x14ac:dyDescent="0.25">
      <c r="A745" t="s">
        <v>2669</v>
      </c>
      <c r="B745">
        <v>2</v>
      </c>
      <c r="C745">
        <v>201</v>
      </c>
      <c r="D745">
        <v>0</v>
      </c>
      <c r="E745">
        <v>0</v>
      </c>
      <c r="F745">
        <v>0</v>
      </c>
      <c r="G745">
        <v>33311.379999999997</v>
      </c>
      <c r="H745">
        <v>0</v>
      </c>
      <c r="I745">
        <v>33311.379999999997</v>
      </c>
      <c r="J745" t="s">
        <v>2670</v>
      </c>
      <c r="K745" t="s">
        <v>78</v>
      </c>
      <c r="L745">
        <v>5</v>
      </c>
      <c r="M745" t="s">
        <v>1269</v>
      </c>
      <c r="N745" t="s">
        <v>1270</v>
      </c>
      <c r="P745">
        <v>0</v>
      </c>
      <c r="Q745">
        <v>0</v>
      </c>
      <c r="R745">
        <v>0</v>
      </c>
      <c r="S745">
        <v>500</v>
      </c>
      <c r="T745">
        <v>0</v>
      </c>
      <c r="U745" t="s">
        <v>79</v>
      </c>
      <c r="V745" s="7">
        <v>44927</v>
      </c>
      <c r="W745" s="7">
        <v>44985</v>
      </c>
      <c r="X745" s="7">
        <v>45012</v>
      </c>
      <c r="Y745">
        <v>0</v>
      </c>
      <c r="AA745">
        <v>33311.379999999997</v>
      </c>
      <c r="AB745" t="s">
        <v>1589</v>
      </c>
      <c r="AC745" t="s">
        <v>83</v>
      </c>
    </row>
    <row r="746" spans="1:29" x14ac:dyDescent="0.25">
      <c r="A746" t="s">
        <v>2671</v>
      </c>
      <c r="B746">
        <v>2</v>
      </c>
      <c r="C746">
        <v>201</v>
      </c>
      <c r="D746">
        <v>0</v>
      </c>
      <c r="E746">
        <v>0</v>
      </c>
      <c r="F746">
        <v>0</v>
      </c>
      <c r="G746">
        <v>33311.379999999997</v>
      </c>
      <c r="H746">
        <v>0</v>
      </c>
      <c r="I746">
        <v>33311.379999999997</v>
      </c>
      <c r="J746" t="s">
        <v>2668</v>
      </c>
      <c r="K746" t="s">
        <v>98</v>
      </c>
      <c r="L746">
        <v>6</v>
      </c>
      <c r="M746" t="s">
        <v>78</v>
      </c>
      <c r="N746" t="s">
        <v>1270</v>
      </c>
      <c r="P746">
        <v>500</v>
      </c>
      <c r="Q746">
        <v>0</v>
      </c>
      <c r="R746">
        <v>0</v>
      </c>
      <c r="S746">
        <v>500</v>
      </c>
      <c r="T746">
        <v>0</v>
      </c>
      <c r="U746" t="s">
        <v>79</v>
      </c>
      <c r="V746" s="7">
        <v>44927</v>
      </c>
      <c r="W746" s="7">
        <v>44985</v>
      </c>
      <c r="X746" s="7">
        <v>45012</v>
      </c>
      <c r="Y746">
        <v>0</v>
      </c>
      <c r="AA746">
        <v>33311.379999999997</v>
      </c>
      <c r="AB746" t="s">
        <v>1589</v>
      </c>
      <c r="AC746" t="s">
        <v>83</v>
      </c>
    </row>
    <row r="747" spans="1:29" x14ac:dyDescent="0.25">
      <c r="A747" t="s">
        <v>2672</v>
      </c>
      <c r="B747">
        <v>2</v>
      </c>
      <c r="C747">
        <v>201</v>
      </c>
      <c r="D747">
        <v>0</v>
      </c>
      <c r="E747">
        <v>0</v>
      </c>
      <c r="F747">
        <v>18500</v>
      </c>
      <c r="G747">
        <v>146224</v>
      </c>
      <c r="H747">
        <v>0</v>
      </c>
      <c r="I747">
        <v>127724</v>
      </c>
      <c r="J747" t="s">
        <v>2673</v>
      </c>
      <c r="K747" t="s">
        <v>78</v>
      </c>
      <c r="L747">
        <v>2</v>
      </c>
      <c r="M747" t="s">
        <v>1269</v>
      </c>
      <c r="N747" t="s">
        <v>1270</v>
      </c>
      <c r="P747">
        <v>0</v>
      </c>
      <c r="Q747">
        <v>0</v>
      </c>
      <c r="R747">
        <v>0</v>
      </c>
      <c r="S747">
        <v>500</v>
      </c>
      <c r="T747">
        <v>0</v>
      </c>
      <c r="U747" t="s">
        <v>79</v>
      </c>
      <c r="V747" s="7">
        <v>44927</v>
      </c>
      <c r="W747" s="7">
        <v>44985</v>
      </c>
      <c r="X747" s="7">
        <v>45012</v>
      </c>
      <c r="Y747">
        <v>0</v>
      </c>
      <c r="AA747">
        <v>127724</v>
      </c>
      <c r="AB747" t="s">
        <v>1589</v>
      </c>
      <c r="AC747" t="s">
        <v>83</v>
      </c>
    </row>
    <row r="748" spans="1:29" x14ac:dyDescent="0.25">
      <c r="A748" t="s">
        <v>2674</v>
      </c>
      <c r="B748">
        <v>2</v>
      </c>
      <c r="C748">
        <v>201</v>
      </c>
      <c r="D748">
        <v>0</v>
      </c>
      <c r="E748">
        <v>0</v>
      </c>
      <c r="F748">
        <v>18500</v>
      </c>
      <c r="G748">
        <v>146224</v>
      </c>
      <c r="H748">
        <v>0</v>
      </c>
      <c r="I748">
        <v>127724</v>
      </c>
      <c r="J748" t="s">
        <v>2675</v>
      </c>
      <c r="K748" t="s">
        <v>78</v>
      </c>
      <c r="L748">
        <v>3</v>
      </c>
      <c r="M748" t="s">
        <v>1269</v>
      </c>
      <c r="N748" t="s">
        <v>1270</v>
      </c>
      <c r="P748">
        <v>0</v>
      </c>
      <c r="Q748">
        <v>0</v>
      </c>
      <c r="R748">
        <v>0</v>
      </c>
      <c r="S748">
        <v>500</v>
      </c>
      <c r="T748">
        <v>0</v>
      </c>
      <c r="U748" t="s">
        <v>79</v>
      </c>
      <c r="V748" s="7">
        <v>44927</v>
      </c>
      <c r="W748" s="7">
        <v>44985</v>
      </c>
      <c r="X748" s="7">
        <v>45012</v>
      </c>
      <c r="Y748">
        <v>0</v>
      </c>
      <c r="AA748">
        <v>127724</v>
      </c>
      <c r="AB748" t="s">
        <v>1589</v>
      </c>
      <c r="AC748" t="s">
        <v>83</v>
      </c>
    </row>
    <row r="749" spans="1:29" x14ac:dyDescent="0.25">
      <c r="A749" t="s">
        <v>2676</v>
      </c>
      <c r="B749">
        <v>2</v>
      </c>
      <c r="C749">
        <v>201</v>
      </c>
      <c r="D749">
        <v>0</v>
      </c>
      <c r="E749">
        <v>0</v>
      </c>
      <c r="F749">
        <v>18500</v>
      </c>
      <c r="G749">
        <v>146224</v>
      </c>
      <c r="H749">
        <v>0</v>
      </c>
      <c r="I749">
        <v>127724</v>
      </c>
      <c r="J749" t="s">
        <v>2677</v>
      </c>
      <c r="K749" t="s">
        <v>78</v>
      </c>
      <c r="L749">
        <v>4</v>
      </c>
      <c r="M749" t="s">
        <v>1269</v>
      </c>
      <c r="N749" t="s">
        <v>1270</v>
      </c>
      <c r="P749">
        <v>0</v>
      </c>
      <c r="Q749">
        <v>0</v>
      </c>
      <c r="R749">
        <v>0</v>
      </c>
      <c r="S749">
        <v>500</v>
      </c>
      <c r="T749">
        <v>0</v>
      </c>
      <c r="U749" t="s">
        <v>79</v>
      </c>
      <c r="V749" s="7">
        <v>44927</v>
      </c>
      <c r="W749" s="7">
        <v>44985</v>
      </c>
      <c r="X749" s="7">
        <v>45012</v>
      </c>
      <c r="Y749">
        <v>0</v>
      </c>
      <c r="AA749">
        <v>127724</v>
      </c>
      <c r="AB749" t="s">
        <v>1589</v>
      </c>
      <c r="AC749" t="s">
        <v>83</v>
      </c>
    </row>
    <row r="750" spans="1:29" x14ac:dyDescent="0.25">
      <c r="A750" t="s">
        <v>2678</v>
      </c>
      <c r="B750">
        <v>2</v>
      </c>
      <c r="C750">
        <v>201</v>
      </c>
      <c r="D750">
        <v>0</v>
      </c>
      <c r="E750">
        <v>0</v>
      </c>
      <c r="F750">
        <v>18500</v>
      </c>
      <c r="G750">
        <v>146224</v>
      </c>
      <c r="H750">
        <v>0</v>
      </c>
      <c r="I750">
        <v>127724</v>
      </c>
      <c r="J750" t="s">
        <v>2679</v>
      </c>
      <c r="K750" t="s">
        <v>78</v>
      </c>
      <c r="L750">
        <v>5</v>
      </c>
      <c r="M750" t="s">
        <v>1269</v>
      </c>
      <c r="N750" t="s">
        <v>1270</v>
      </c>
      <c r="P750">
        <v>0</v>
      </c>
      <c r="Q750">
        <v>0</v>
      </c>
      <c r="R750">
        <v>0</v>
      </c>
      <c r="S750">
        <v>500</v>
      </c>
      <c r="T750">
        <v>0</v>
      </c>
      <c r="U750" t="s">
        <v>79</v>
      </c>
      <c r="V750" s="7">
        <v>44927</v>
      </c>
      <c r="W750" s="7">
        <v>44985</v>
      </c>
      <c r="X750" s="7">
        <v>45012</v>
      </c>
      <c r="Y750">
        <v>0</v>
      </c>
      <c r="AA750">
        <v>127724</v>
      </c>
      <c r="AB750" t="s">
        <v>1589</v>
      </c>
      <c r="AC750" t="s">
        <v>83</v>
      </c>
    </row>
    <row r="751" spans="1:29" x14ac:dyDescent="0.25">
      <c r="A751" t="s">
        <v>2680</v>
      </c>
      <c r="B751">
        <v>2</v>
      </c>
      <c r="C751">
        <v>201</v>
      </c>
      <c r="D751">
        <v>0</v>
      </c>
      <c r="E751">
        <v>0</v>
      </c>
      <c r="F751">
        <v>18500</v>
      </c>
      <c r="G751">
        <v>131350</v>
      </c>
      <c r="H751">
        <v>0</v>
      </c>
      <c r="I751">
        <v>112850</v>
      </c>
      <c r="J751" t="s">
        <v>2681</v>
      </c>
      <c r="K751" t="s">
        <v>98</v>
      </c>
      <c r="L751">
        <v>6</v>
      </c>
      <c r="M751" t="s">
        <v>78</v>
      </c>
      <c r="N751" t="s">
        <v>1270</v>
      </c>
      <c r="P751">
        <v>500</v>
      </c>
      <c r="Q751">
        <v>0</v>
      </c>
      <c r="R751">
        <v>0</v>
      </c>
      <c r="S751">
        <v>500</v>
      </c>
      <c r="T751">
        <v>0</v>
      </c>
      <c r="U751" t="s">
        <v>79</v>
      </c>
      <c r="V751" s="7">
        <v>44927</v>
      </c>
      <c r="W751" s="7">
        <v>44985</v>
      </c>
      <c r="X751" s="7">
        <v>45012</v>
      </c>
      <c r="Y751">
        <v>0</v>
      </c>
      <c r="AA751">
        <v>112850</v>
      </c>
      <c r="AB751" t="s">
        <v>1589</v>
      </c>
      <c r="AC751" t="s">
        <v>83</v>
      </c>
    </row>
    <row r="752" spans="1:29" x14ac:dyDescent="0.25">
      <c r="A752" t="s">
        <v>2682</v>
      </c>
      <c r="B752">
        <v>2</v>
      </c>
      <c r="C752">
        <v>201</v>
      </c>
      <c r="D752">
        <v>0</v>
      </c>
      <c r="E752">
        <v>0</v>
      </c>
      <c r="F752">
        <v>0</v>
      </c>
      <c r="G752">
        <v>9171.9</v>
      </c>
      <c r="H752">
        <v>0</v>
      </c>
      <c r="I752">
        <v>9171.9</v>
      </c>
      <c r="J752" t="s">
        <v>2683</v>
      </c>
      <c r="K752" t="s">
        <v>98</v>
      </c>
      <c r="L752">
        <v>6</v>
      </c>
      <c r="M752" t="s">
        <v>78</v>
      </c>
      <c r="N752" t="s">
        <v>1270</v>
      </c>
      <c r="P752">
        <v>500</v>
      </c>
      <c r="Q752">
        <v>0</v>
      </c>
      <c r="R752">
        <v>0</v>
      </c>
      <c r="S752">
        <v>500</v>
      </c>
      <c r="T752">
        <v>0</v>
      </c>
      <c r="U752" t="s">
        <v>79</v>
      </c>
      <c r="V752" s="7">
        <v>44927</v>
      </c>
      <c r="W752" s="7">
        <v>44985</v>
      </c>
      <c r="X752" s="7">
        <v>45012</v>
      </c>
      <c r="Y752">
        <v>0</v>
      </c>
      <c r="AA752">
        <v>9171.9</v>
      </c>
      <c r="AB752" t="s">
        <v>1589</v>
      </c>
      <c r="AC752" t="s">
        <v>83</v>
      </c>
    </row>
    <row r="753" spans="1:29" x14ac:dyDescent="0.25">
      <c r="A753" t="s">
        <v>2684</v>
      </c>
      <c r="B753">
        <v>2</v>
      </c>
      <c r="C753">
        <v>201</v>
      </c>
      <c r="D753">
        <v>0</v>
      </c>
      <c r="E753">
        <v>0</v>
      </c>
      <c r="F753">
        <v>0</v>
      </c>
      <c r="G753">
        <v>5702.1</v>
      </c>
      <c r="H753">
        <v>0</v>
      </c>
      <c r="I753">
        <v>5702.1</v>
      </c>
      <c r="J753" t="s">
        <v>2685</v>
      </c>
      <c r="K753" t="s">
        <v>78</v>
      </c>
      <c r="L753">
        <v>6</v>
      </c>
      <c r="M753" t="s">
        <v>1269</v>
      </c>
      <c r="N753" t="s">
        <v>1270</v>
      </c>
      <c r="P753">
        <v>0</v>
      </c>
      <c r="Q753">
        <v>0</v>
      </c>
      <c r="R753">
        <v>0</v>
      </c>
      <c r="S753">
        <v>500</v>
      </c>
      <c r="T753">
        <v>0</v>
      </c>
      <c r="U753" t="s">
        <v>79</v>
      </c>
      <c r="V753" s="7">
        <v>44927</v>
      </c>
      <c r="W753" s="7">
        <v>44985</v>
      </c>
      <c r="X753" s="7">
        <v>45012</v>
      </c>
      <c r="Y753">
        <v>0</v>
      </c>
      <c r="AA753">
        <v>5702.1</v>
      </c>
      <c r="AB753" t="s">
        <v>1589</v>
      </c>
      <c r="AC753" t="s">
        <v>83</v>
      </c>
    </row>
    <row r="754" spans="1:29" x14ac:dyDescent="0.25">
      <c r="A754" t="s">
        <v>2686</v>
      </c>
      <c r="B754">
        <v>2</v>
      </c>
      <c r="C754">
        <v>201</v>
      </c>
      <c r="D754">
        <v>0</v>
      </c>
      <c r="E754">
        <v>0</v>
      </c>
      <c r="F754">
        <v>0</v>
      </c>
      <c r="G754">
        <v>5702.1</v>
      </c>
      <c r="H754">
        <v>0</v>
      </c>
      <c r="I754">
        <v>5702.1</v>
      </c>
      <c r="J754" t="s">
        <v>2687</v>
      </c>
      <c r="K754" t="s">
        <v>98</v>
      </c>
      <c r="L754">
        <v>7</v>
      </c>
      <c r="M754" t="s">
        <v>78</v>
      </c>
      <c r="N754" t="s">
        <v>1270</v>
      </c>
      <c r="P754">
        <v>500</v>
      </c>
      <c r="Q754">
        <v>0</v>
      </c>
      <c r="R754">
        <v>0</v>
      </c>
      <c r="S754">
        <v>500</v>
      </c>
      <c r="T754">
        <v>0</v>
      </c>
      <c r="U754" t="s">
        <v>79</v>
      </c>
      <c r="V754" s="7">
        <v>44927</v>
      </c>
      <c r="W754" s="7">
        <v>44985</v>
      </c>
      <c r="X754" s="7">
        <v>45012</v>
      </c>
      <c r="Y754">
        <v>0</v>
      </c>
      <c r="AA754">
        <v>5702.1</v>
      </c>
      <c r="AB754" t="s">
        <v>1589</v>
      </c>
      <c r="AC754" t="s">
        <v>83</v>
      </c>
    </row>
    <row r="755" spans="1:29" x14ac:dyDescent="0.25">
      <c r="A755" t="s">
        <v>2688</v>
      </c>
      <c r="B755">
        <v>2</v>
      </c>
      <c r="C755">
        <v>201</v>
      </c>
      <c r="D755">
        <v>0</v>
      </c>
      <c r="E755">
        <v>0</v>
      </c>
      <c r="F755">
        <v>0</v>
      </c>
      <c r="G755">
        <v>1074163.93</v>
      </c>
      <c r="H755">
        <v>0</v>
      </c>
      <c r="I755">
        <v>1074163.93</v>
      </c>
      <c r="J755" t="s">
        <v>2689</v>
      </c>
      <c r="K755" t="s">
        <v>78</v>
      </c>
      <c r="L755">
        <v>2</v>
      </c>
      <c r="M755" t="s">
        <v>1269</v>
      </c>
      <c r="N755" t="s">
        <v>1270</v>
      </c>
      <c r="P755">
        <v>0</v>
      </c>
      <c r="Q755">
        <v>0</v>
      </c>
      <c r="R755">
        <v>0</v>
      </c>
      <c r="S755">
        <v>500</v>
      </c>
      <c r="T755">
        <v>0</v>
      </c>
      <c r="U755" t="s">
        <v>79</v>
      </c>
      <c r="V755" s="7">
        <v>44927</v>
      </c>
      <c r="W755" s="7">
        <v>44985</v>
      </c>
      <c r="X755" s="7">
        <v>45012</v>
      </c>
      <c r="Y755">
        <v>0</v>
      </c>
      <c r="AA755">
        <v>1074163.93</v>
      </c>
      <c r="AB755" t="s">
        <v>1589</v>
      </c>
      <c r="AC755" t="s">
        <v>83</v>
      </c>
    </row>
    <row r="756" spans="1:29" x14ac:dyDescent="0.25">
      <c r="A756" t="s">
        <v>2690</v>
      </c>
      <c r="B756">
        <v>2</v>
      </c>
      <c r="C756">
        <v>201</v>
      </c>
      <c r="D756">
        <v>0</v>
      </c>
      <c r="E756">
        <v>0</v>
      </c>
      <c r="F756">
        <v>0</v>
      </c>
      <c r="G756">
        <v>178354.51</v>
      </c>
      <c r="H756">
        <v>0</v>
      </c>
      <c r="I756">
        <v>178354.51</v>
      </c>
      <c r="J756" t="s">
        <v>2691</v>
      </c>
      <c r="K756" t="s">
        <v>78</v>
      </c>
      <c r="L756">
        <v>3</v>
      </c>
      <c r="M756" t="s">
        <v>1269</v>
      </c>
      <c r="N756" t="s">
        <v>1270</v>
      </c>
      <c r="P756">
        <v>0</v>
      </c>
      <c r="Q756">
        <v>0</v>
      </c>
      <c r="R756">
        <v>0</v>
      </c>
      <c r="S756">
        <v>500</v>
      </c>
      <c r="T756">
        <v>0</v>
      </c>
      <c r="U756" t="s">
        <v>79</v>
      </c>
      <c r="V756" s="7">
        <v>44927</v>
      </c>
      <c r="W756" s="7">
        <v>44985</v>
      </c>
      <c r="X756" s="7">
        <v>45012</v>
      </c>
      <c r="Y756">
        <v>0</v>
      </c>
      <c r="AA756">
        <v>178354.51</v>
      </c>
      <c r="AB756" t="s">
        <v>1589</v>
      </c>
      <c r="AC756" t="s">
        <v>83</v>
      </c>
    </row>
    <row r="757" spans="1:29" x14ac:dyDescent="0.25">
      <c r="A757" t="s">
        <v>2692</v>
      </c>
      <c r="B757">
        <v>2</v>
      </c>
      <c r="C757">
        <v>201</v>
      </c>
      <c r="D757">
        <v>0</v>
      </c>
      <c r="E757">
        <v>0</v>
      </c>
      <c r="F757">
        <v>0</v>
      </c>
      <c r="G757">
        <v>96819.91</v>
      </c>
      <c r="H757">
        <v>0</v>
      </c>
      <c r="I757">
        <v>96819.91</v>
      </c>
      <c r="J757" t="s">
        <v>2693</v>
      </c>
      <c r="K757" t="s">
        <v>78</v>
      </c>
      <c r="L757">
        <v>4</v>
      </c>
      <c r="M757" t="s">
        <v>1269</v>
      </c>
      <c r="N757" t="s">
        <v>1270</v>
      </c>
      <c r="P757">
        <v>0</v>
      </c>
      <c r="Q757">
        <v>0</v>
      </c>
      <c r="R757">
        <v>0</v>
      </c>
      <c r="S757">
        <v>500</v>
      </c>
      <c r="T757">
        <v>0</v>
      </c>
      <c r="U757" t="s">
        <v>79</v>
      </c>
      <c r="V757" s="7">
        <v>44927</v>
      </c>
      <c r="W757" s="7">
        <v>44985</v>
      </c>
      <c r="X757" s="7">
        <v>45012</v>
      </c>
      <c r="Y757">
        <v>0</v>
      </c>
      <c r="AA757">
        <v>96819.91</v>
      </c>
      <c r="AB757" t="s">
        <v>1589</v>
      </c>
      <c r="AC757" t="s">
        <v>83</v>
      </c>
    </row>
    <row r="758" spans="1:29" x14ac:dyDescent="0.25">
      <c r="A758" t="s">
        <v>2694</v>
      </c>
      <c r="B758">
        <v>2</v>
      </c>
      <c r="C758">
        <v>201</v>
      </c>
      <c r="D758">
        <v>0</v>
      </c>
      <c r="E758">
        <v>0</v>
      </c>
      <c r="F758">
        <v>0</v>
      </c>
      <c r="G758">
        <v>96819.91</v>
      </c>
      <c r="H758">
        <v>0</v>
      </c>
      <c r="I758">
        <v>96819.91</v>
      </c>
      <c r="J758" t="s">
        <v>2695</v>
      </c>
      <c r="K758" t="s">
        <v>78</v>
      </c>
      <c r="L758">
        <v>5</v>
      </c>
      <c r="M758" t="s">
        <v>1269</v>
      </c>
      <c r="N758" t="s">
        <v>1270</v>
      </c>
      <c r="P758">
        <v>0</v>
      </c>
      <c r="Q758">
        <v>0</v>
      </c>
      <c r="R758">
        <v>0</v>
      </c>
      <c r="S758">
        <v>500</v>
      </c>
      <c r="T758">
        <v>0</v>
      </c>
      <c r="U758" t="s">
        <v>79</v>
      </c>
      <c r="V758" s="7">
        <v>44927</v>
      </c>
      <c r="W758" s="7">
        <v>44985</v>
      </c>
      <c r="X758" s="7">
        <v>45012</v>
      </c>
      <c r="Y758">
        <v>0</v>
      </c>
      <c r="AA758">
        <v>96819.91</v>
      </c>
      <c r="AB758" t="s">
        <v>1589</v>
      </c>
      <c r="AC758" t="s">
        <v>83</v>
      </c>
    </row>
    <row r="759" spans="1:29" x14ac:dyDescent="0.25">
      <c r="A759" t="s">
        <v>2696</v>
      </c>
      <c r="B759">
        <v>2</v>
      </c>
      <c r="C759">
        <v>201</v>
      </c>
      <c r="D759">
        <v>0</v>
      </c>
      <c r="E759">
        <v>0</v>
      </c>
      <c r="F759">
        <v>0</v>
      </c>
      <c r="G759">
        <v>31583.56</v>
      </c>
      <c r="H759">
        <v>0</v>
      </c>
      <c r="I759">
        <v>31583.56</v>
      </c>
      <c r="J759" t="s">
        <v>2697</v>
      </c>
      <c r="K759" t="s">
        <v>98</v>
      </c>
      <c r="L759">
        <v>6</v>
      </c>
      <c r="M759" t="s">
        <v>78</v>
      </c>
      <c r="N759" t="s">
        <v>1270</v>
      </c>
      <c r="P759">
        <v>500</v>
      </c>
      <c r="Q759">
        <v>0</v>
      </c>
      <c r="R759">
        <v>0</v>
      </c>
      <c r="S759">
        <v>500</v>
      </c>
      <c r="T759">
        <v>0</v>
      </c>
      <c r="U759" t="s">
        <v>79</v>
      </c>
      <c r="V759" s="7">
        <v>44927</v>
      </c>
      <c r="W759" s="7">
        <v>44985</v>
      </c>
      <c r="X759" s="7">
        <v>45012</v>
      </c>
      <c r="Y759">
        <v>0</v>
      </c>
      <c r="AA759">
        <v>31583.56</v>
      </c>
      <c r="AB759" t="s">
        <v>1589</v>
      </c>
      <c r="AC759" t="s">
        <v>83</v>
      </c>
    </row>
    <row r="760" spans="1:29" x14ac:dyDescent="0.25">
      <c r="A760" t="s">
        <v>2698</v>
      </c>
      <c r="B760">
        <v>2</v>
      </c>
      <c r="C760">
        <v>201</v>
      </c>
      <c r="D760">
        <v>0</v>
      </c>
      <c r="E760">
        <v>0</v>
      </c>
      <c r="F760">
        <v>0</v>
      </c>
      <c r="G760">
        <v>873.11</v>
      </c>
      <c r="H760">
        <v>0</v>
      </c>
      <c r="I760">
        <v>873.11</v>
      </c>
      <c r="J760" t="s">
        <v>2699</v>
      </c>
      <c r="K760" t="s">
        <v>98</v>
      </c>
      <c r="L760">
        <v>6</v>
      </c>
      <c r="M760" t="s">
        <v>78</v>
      </c>
      <c r="N760" t="s">
        <v>1270</v>
      </c>
      <c r="P760">
        <v>500</v>
      </c>
      <c r="Q760">
        <v>0</v>
      </c>
      <c r="R760">
        <v>0</v>
      </c>
      <c r="S760">
        <v>500</v>
      </c>
      <c r="T760">
        <v>0</v>
      </c>
      <c r="U760" t="s">
        <v>79</v>
      </c>
      <c r="V760" s="7">
        <v>44927</v>
      </c>
      <c r="W760" s="7">
        <v>44985</v>
      </c>
      <c r="X760" s="7">
        <v>45012</v>
      </c>
      <c r="Y760">
        <v>0</v>
      </c>
      <c r="AA760">
        <v>873.11</v>
      </c>
      <c r="AB760" t="s">
        <v>1589</v>
      </c>
      <c r="AC760" t="s">
        <v>83</v>
      </c>
    </row>
    <row r="761" spans="1:29" x14ac:dyDescent="0.25">
      <c r="A761" t="s">
        <v>2700</v>
      </c>
      <c r="B761">
        <v>2</v>
      </c>
      <c r="C761">
        <v>201</v>
      </c>
      <c r="D761">
        <v>0</v>
      </c>
      <c r="E761">
        <v>0</v>
      </c>
      <c r="F761">
        <v>0</v>
      </c>
      <c r="G761">
        <v>64363.24</v>
      </c>
      <c r="H761">
        <v>0</v>
      </c>
      <c r="I761">
        <v>64363.24</v>
      </c>
      <c r="J761" t="s">
        <v>2701</v>
      </c>
      <c r="K761" t="s">
        <v>98</v>
      </c>
      <c r="L761">
        <v>6</v>
      </c>
      <c r="M761" t="s">
        <v>78</v>
      </c>
      <c r="N761" t="s">
        <v>1270</v>
      </c>
      <c r="P761">
        <v>500</v>
      </c>
      <c r="Q761">
        <v>0</v>
      </c>
      <c r="R761">
        <v>0</v>
      </c>
      <c r="S761">
        <v>500</v>
      </c>
      <c r="T761">
        <v>0</v>
      </c>
      <c r="U761" t="s">
        <v>79</v>
      </c>
      <c r="V761" s="7">
        <v>44927</v>
      </c>
      <c r="W761" s="7">
        <v>44985</v>
      </c>
      <c r="X761" s="7">
        <v>45012</v>
      </c>
      <c r="Y761">
        <v>0</v>
      </c>
      <c r="AA761">
        <v>64363.24</v>
      </c>
      <c r="AB761" t="s">
        <v>1589</v>
      </c>
      <c r="AC761" t="s">
        <v>83</v>
      </c>
    </row>
    <row r="762" spans="1:29" x14ac:dyDescent="0.25">
      <c r="A762" t="s">
        <v>2702</v>
      </c>
      <c r="B762">
        <v>2</v>
      </c>
      <c r="C762">
        <v>201</v>
      </c>
      <c r="D762">
        <v>0</v>
      </c>
      <c r="E762">
        <v>0</v>
      </c>
      <c r="F762">
        <v>0</v>
      </c>
      <c r="G762">
        <v>81534.600000000006</v>
      </c>
      <c r="H762">
        <v>0</v>
      </c>
      <c r="I762">
        <v>81534.600000000006</v>
      </c>
      <c r="J762" t="s">
        <v>2703</v>
      </c>
      <c r="K762" t="s">
        <v>78</v>
      </c>
      <c r="L762">
        <v>4</v>
      </c>
      <c r="M762" t="s">
        <v>1269</v>
      </c>
      <c r="N762" t="s">
        <v>1270</v>
      </c>
      <c r="P762">
        <v>0</v>
      </c>
      <c r="Q762">
        <v>0</v>
      </c>
      <c r="R762">
        <v>0</v>
      </c>
      <c r="S762">
        <v>500</v>
      </c>
      <c r="T762">
        <v>0</v>
      </c>
      <c r="U762" t="s">
        <v>79</v>
      </c>
      <c r="V762" s="7">
        <v>44927</v>
      </c>
      <c r="W762" s="7">
        <v>44985</v>
      </c>
      <c r="X762" s="7">
        <v>45012</v>
      </c>
      <c r="Y762">
        <v>0</v>
      </c>
      <c r="AA762">
        <v>81534.600000000006</v>
      </c>
      <c r="AB762" t="s">
        <v>1589</v>
      </c>
      <c r="AC762" t="s">
        <v>83</v>
      </c>
    </row>
    <row r="763" spans="1:29" x14ac:dyDescent="0.25">
      <c r="A763" t="s">
        <v>2704</v>
      </c>
      <c r="B763">
        <v>2</v>
      </c>
      <c r="C763">
        <v>201</v>
      </c>
      <c r="D763">
        <v>0</v>
      </c>
      <c r="E763">
        <v>0</v>
      </c>
      <c r="F763">
        <v>0</v>
      </c>
      <c r="G763">
        <v>81534.600000000006</v>
      </c>
      <c r="H763">
        <v>0</v>
      </c>
      <c r="I763">
        <v>81534.600000000006</v>
      </c>
      <c r="J763" t="s">
        <v>2705</v>
      </c>
      <c r="K763" t="s">
        <v>78</v>
      </c>
      <c r="L763">
        <v>5</v>
      </c>
      <c r="M763" t="s">
        <v>1269</v>
      </c>
      <c r="N763" t="s">
        <v>1270</v>
      </c>
      <c r="P763">
        <v>0</v>
      </c>
      <c r="Q763">
        <v>0</v>
      </c>
      <c r="R763">
        <v>0</v>
      </c>
      <c r="S763">
        <v>500</v>
      </c>
      <c r="T763">
        <v>0</v>
      </c>
      <c r="U763" t="s">
        <v>79</v>
      </c>
      <c r="V763" s="7">
        <v>44927</v>
      </c>
      <c r="W763" s="7">
        <v>44985</v>
      </c>
      <c r="X763" s="7">
        <v>45012</v>
      </c>
      <c r="Y763">
        <v>0</v>
      </c>
      <c r="AA763">
        <v>81534.600000000006</v>
      </c>
      <c r="AB763" t="s">
        <v>1589</v>
      </c>
      <c r="AC763" t="s">
        <v>83</v>
      </c>
    </row>
    <row r="764" spans="1:29" x14ac:dyDescent="0.25">
      <c r="A764" t="s">
        <v>2706</v>
      </c>
      <c r="B764">
        <v>2</v>
      </c>
      <c r="C764">
        <v>201</v>
      </c>
      <c r="D764">
        <v>0</v>
      </c>
      <c r="E764">
        <v>0</v>
      </c>
      <c r="F764">
        <v>0</v>
      </c>
      <c r="G764">
        <v>81534.600000000006</v>
      </c>
      <c r="H764">
        <v>0</v>
      </c>
      <c r="I764">
        <v>81534.600000000006</v>
      </c>
      <c r="J764" t="s">
        <v>2707</v>
      </c>
      <c r="K764" t="s">
        <v>98</v>
      </c>
      <c r="L764">
        <v>6</v>
      </c>
      <c r="M764" t="s">
        <v>78</v>
      </c>
      <c r="N764" t="s">
        <v>1270</v>
      </c>
      <c r="P764">
        <v>500</v>
      </c>
      <c r="Q764">
        <v>0</v>
      </c>
      <c r="R764">
        <v>0</v>
      </c>
      <c r="S764">
        <v>500</v>
      </c>
      <c r="T764">
        <v>0</v>
      </c>
      <c r="U764" t="s">
        <v>79</v>
      </c>
      <c r="V764" s="7">
        <v>44927</v>
      </c>
      <c r="W764" s="7">
        <v>44985</v>
      </c>
      <c r="X764" s="7">
        <v>45012</v>
      </c>
      <c r="Y764">
        <v>0</v>
      </c>
      <c r="AA764">
        <v>81534.600000000006</v>
      </c>
      <c r="AB764" t="s">
        <v>1589</v>
      </c>
      <c r="AC764" t="s">
        <v>83</v>
      </c>
    </row>
    <row r="765" spans="1:29" x14ac:dyDescent="0.25">
      <c r="A765" t="s">
        <v>2708</v>
      </c>
      <c r="B765">
        <v>2</v>
      </c>
      <c r="C765">
        <v>201</v>
      </c>
      <c r="D765">
        <v>0</v>
      </c>
      <c r="E765">
        <v>0</v>
      </c>
      <c r="F765">
        <v>0</v>
      </c>
      <c r="G765">
        <v>24.92</v>
      </c>
      <c r="H765">
        <v>0</v>
      </c>
      <c r="I765">
        <v>24.92</v>
      </c>
      <c r="J765" t="s">
        <v>2709</v>
      </c>
      <c r="K765" t="s">
        <v>78</v>
      </c>
      <c r="L765">
        <v>3</v>
      </c>
      <c r="M765" t="s">
        <v>1269</v>
      </c>
      <c r="N765" t="s">
        <v>1270</v>
      </c>
      <c r="P765">
        <v>0</v>
      </c>
      <c r="Q765">
        <v>0</v>
      </c>
      <c r="R765">
        <v>0</v>
      </c>
      <c r="S765">
        <v>500</v>
      </c>
      <c r="T765">
        <v>0</v>
      </c>
      <c r="U765" t="s">
        <v>79</v>
      </c>
      <c r="V765" s="7">
        <v>44927</v>
      </c>
      <c r="W765" s="7">
        <v>44985</v>
      </c>
      <c r="X765" s="7">
        <v>45012</v>
      </c>
      <c r="Y765">
        <v>0</v>
      </c>
      <c r="AA765">
        <v>24.92</v>
      </c>
      <c r="AB765" t="s">
        <v>1589</v>
      </c>
      <c r="AC765" t="s">
        <v>83</v>
      </c>
    </row>
    <row r="766" spans="1:29" x14ac:dyDescent="0.25">
      <c r="A766" t="s">
        <v>2710</v>
      </c>
      <c r="B766">
        <v>2</v>
      </c>
      <c r="C766">
        <v>201</v>
      </c>
      <c r="D766">
        <v>0</v>
      </c>
      <c r="E766">
        <v>0</v>
      </c>
      <c r="F766">
        <v>0</v>
      </c>
      <c r="G766">
        <v>24.92</v>
      </c>
      <c r="H766">
        <v>0</v>
      </c>
      <c r="I766">
        <v>24.92</v>
      </c>
      <c r="J766" t="s">
        <v>2711</v>
      </c>
      <c r="K766" t="s">
        <v>78</v>
      </c>
      <c r="L766">
        <v>4</v>
      </c>
      <c r="M766" t="s">
        <v>1269</v>
      </c>
      <c r="N766" t="s">
        <v>1270</v>
      </c>
      <c r="P766">
        <v>0</v>
      </c>
      <c r="Q766">
        <v>0</v>
      </c>
      <c r="R766">
        <v>0</v>
      </c>
      <c r="S766">
        <v>500</v>
      </c>
      <c r="T766">
        <v>0</v>
      </c>
      <c r="U766" t="s">
        <v>79</v>
      </c>
      <c r="V766" s="7">
        <v>44927</v>
      </c>
      <c r="W766" s="7">
        <v>44985</v>
      </c>
      <c r="X766" s="7">
        <v>45012</v>
      </c>
      <c r="Y766">
        <v>0</v>
      </c>
      <c r="AA766">
        <v>24.92</v>
      </c>
      <c r="AB766" t="s">
        <v>1589</v>
      </c>
      <c r="AC766" t="s">
        <v>83</v>
      </c>
    </row>
    <row r="767" spans="1:29" x14ac:dyDescent="0.25">
      <c r="A767" t="s">
        <v>2712</v>
      </c>
      <c r="B767">
        <v>2</v>
      </c>
      <c r="C767">
        <v>201</v>
      </c>
      <c r="D767">
        <v>0</v>
      </c>
      <c r="E767">
        <v>0</v>
      </c>
      <c r="F767">
        <v>0</v>
      </c>
      <c r="G767">
        <v>24.92</v>
      </c>
      <c r="H767">
        <v>0</v>
      </c>
      <c r="I767">
        <v>24.92</v>
      </c>
      <c r="J767" t="s">
        <v>2713</v>
      </c>
      <c r="K767" t="s">
        <v>78</v>
      </c>
      <c r="L767">
        <v>5</v>
      </c>
      <c r="M767" t="s">
        <v>1269</v>
      </c>
      <c r="N767" t="s">
        <v>1270</v>
      </c>
      <c r="P767">
        <v>0</v>
      </c>
      <c r="Q767">
        <v>0</v>
      </c>
      <c r="R767">
        <v>0</v>
      </c>
      <c r="S767">
        <v>500</v>
      </c>
      <c r="T767">
        <v>0</v>
      </c>
      <c r="U767" t="s">
        <v>79</v>
      </c>
      <c r="V767" s="7">
        <v>44927</v>
      </c>
      <c r="W767" s="7">
        <v>44985</v>
      </c>
      <c r="X767" s="7">
        <v>45012</v>
      </c>
      <c r="Y767">
        <v>0</v>
      </c>
      <c r="AA767">
        <v>24.92</v>
      </c>
      <c r="AB767" t="s">
        <v>1589</v>
      </c>
      <c r="AC767" t="s">
        <v>83</v>
      </c>
    </row>
    <row r="768" spans="1:29" x14ac:dyDescent="0.25">
      <c r="A768" t="s">
        <v>2714</v>
      </c>
      <c r="B768">
        <v>2</v>
      </c>
      <c r="C768">
        <v>201</v>
      </c>
      <c r="D768">
        <v>0</v>
      </c>
      <c r="E768">
        <v>0</v>
      </c>
      <c r="F768">
        <v>0</v>
      </c>
      <c r="G768">
        <v>24.92</v>
      </c>
      <c r="H768">
        <v>0</v>
      </c>
      <c r="I768">
        <v>24.92</v>
      </c>
      <c r="J768" t="s">
        <v>2715</v>
      </c>
      <c r="K768" t="s">
        <v>78</v>
      </c>
      <c r="L768">
        <v>6</v>
      </c>
      <c r="M768" t="s">
        <v>1269</v>
      </c>
      <c r="N768" t="s">
        <v>1270</v>
      </c>
      <c r="P768">
        <v>0</v>
      </c>
      <c r="Q768">
        <v>0</v>
      </c>
      <c r="R768">
        <v>0</v>
      </c>
      <c r="S768">
        <v>500</v>
      </c>
      <c r="T768">
        <v>0</v>
      </c>
      <c r="U768" t="s">
        <v>79</v>
      </c>
      <c r="V768" s="7">
        <v>44927</v>
      </c>
      <c r="W768" s="7">
        <v>44985</v>
      </c>
      <c r="X768" s="7">
        <v>45012</v>
      </c>
      <c r="Y768">
        <v>0</v>
      </c>
      <c r="AA768">
        <v>24.92</v>
      </c>
      <c r="AB768" t="s">
        <v>1589</v>
      </c>
      <c r="AC768" t="s">
        <v>83</v>
      </c>
    </row>
    <row r="769" spans="1:29" x14ac:dyDescent="0.25">
      <c r="A769" t="s">
        <v>2716</v>
      </c>
      <c r="B769">
        <v>2</v>
      </c>
      <c r="C769">
        <v>201</v>
      </c>
      <c r="D769">
        <v>0</v>
      </c>
      <c r="E769">
        <v>0</v>
      </c>
      <c r="F769">
        <v>0</v>
      </c>
      <c r="G769">
        <v>24.92</v>
      </c>
      <c r="H769">
        <v>0</v>
      </c>
      <c r="I769">
        <v>24.92</v>
      </c>
      <c r="J769" t="s">
        <v>2717</v>
      </c>
      <c r="K769" t="s">
        <v>98</v>
      </c>
      <c r="L769">
        <v>7</v>
      </c>
      <c r="M769" t="s">
        <v>78</v>
      </c>
      <c r="N769" t="s">
        <v>1270</v>
      </c>
      <c r="P769">
        <v>500</v>
      </c>
      <c r="Q769">
        <v>0</v>
      </c>
      <c r="R769">
        <v>0</v>
      </c>
      <c r="S769">
        <v>500</v>
      </c>
      <c r="T769">
        <v>0</v>
      </c>
      <c r="U769" t="s">
        <v>79</v>
      </c>
      <c r="V769" s="7">
        <v>44927</v>
      </c>
      <c r="W769" s="7">
        <v>44985</v>
      </c>
      <c r="X769" s="7">
        <v>45012</v>
      </c>
      <c r="Y769">
        <v>0</v>
      </c>
      <c r="AA769">
        <v>24.92</v>
      </c>
      <c r="AB769" t="s">
        <v>1589</v>
      </c>
      <c r="AC769" t="s">
        <v>83</v>
      </c>
    </row>
    <row r="770" spans="1:29" x14ac:dyDescent="0.25">
      <c r="A770" t="s">
        <v>2718</v>
      </c>
      <c r="B770">
        <v>2</v>
      </c>
      <c r="C770">
        <v>201</v>
      </c>
      <c r="D770">
        <v>0</v>
      </c>
      <c r="E770">
        <v>0</v>
      </c>
      <c r="F770">
        <v>0</v>
      </c>
      <c r="G770">
        <v>14226.35</v>
      </c>
      <c r="H770">
        <v>0</v>
      </c>
      <c r="I770">
        <v>14226.35</v>
      </c>
      <c r="J770" t="s">
        <v>2719</v>
      </c>
      <c r="K770" t="s">
        <v>78</v>
      </c>
      <c r="L770">
        <v>3</v>
      </c>
      <c r="M770" t="s">
        <v>1269</v>
      </c>
      <c r="N770" t="s">
        <v>1270</v>
      </c>
      <c r="P770">
        <v>0</v>
      </c>
      <c r="Q770">
        <v>0</v>
      </c>
      <c r="R770">
        <v>0</v>
      </c>
      <c r="S770">
        <v>500</v>
      </c>
      <c r="T770">
        <v>0</v>
      </c>
      <c r="U770" t="s">
        <v>79</v>
      </c>
      <c r="V770" s="7">
        <v>44927</v>
      </c>
      <c r="W770" s="7">
        <v>44985</v>
      </c>
      <c r="X770" s="7">
        <v>45012</v>
      </c>
      <c r="Y770">
        <v>0</v>
      </c>
      <c r="AA770">
        <v>14226.35</v>
      </c>
      <c r="AB770" t="s">
        <v>1589</v>
      </c>
      <c r="AC770" t="s">
        <v>83</v>
      </c>
    </row>
    <row r="771" spans="1:29" x14ac:dyDescent="0.25">
      <c r="A771" t="s">
        <v>2720</v>
      </c>
      <c r="B771">
        <v>2</v>
      </c>
      <c r="C771">
        <v>201</v>
      </c>
      <c r="D771">
        <v>0</v>
      </c>
      <c r="E771">
        <v>0</v>
      </c>
      <c r="F771">
        <v>0</v>
      </c>
      <c r="G771">
        <v>14226.35</v>
      </c>
      <c r="H771">
        <v>0</v>
      </c>
      <c r="I771">
        <v>14226.35</v>
      </c>
      <c r="J771" t="s">
        <v>2721</v>
      </c>
      <c r="K771" t="s">
        <v>98</v>
      </c>
      <c r="L771">
        <v>5</v>
      </c>
      <c r="M771" t="s">
        <v>78</v>
      </c>
      <c r="N771" t="s">
        <v>1270</v>
      </c>
      <c r="P771">
        <v>500</v>
      </c>
      <c r="Q771">
        <v>0</v>
      </c>
      <c r="R771">
        <v>0</v>
      </c>
      <c r="S771">
        <v>500</v>
      </c>
      <c r="T771">
        <v>0</v>
      </c>
      <c r="U771" t="s">
        <v>79</v>
      </c>
      <c r="V771" s="7">
        <v>44927</v>
      </c>
      <c r="W771" s="7">
        <v>44985</v>
      </c>
      <c r="X771" s="7">
        <v>45012</v>
      </c>
      <c r="Y771">
        <v>0</v>
      </c>
      <c r="AA771">
        <v>14226.35</v>
      </c>
      <c r="AB771" t="s">
        <v>1589</v>
      </c>
      <c r="AC771" t="s">
        <v>83</v>
      </c>
    </row>
    <row r="772" spans="1:29" x14ac:dyDescent="0.25">
      <c r="A772" t="s">
        <v>2722</v>
      </c>
      <c r="B772">
        <v>2</v>
      </c>
      <c r="C772">
        <v>201</v>
      </c>
      <c r="D772">
        <v>0</v>
      </c>
      <c r="E772">
        <v>0</v>
      </c>
      <c r="F772">
        <v>0</v>
      </c>
      <c r="G772">
        <v>881558.15</v>
      </c>
      <c r="H772">
        <v>0</v>
      </c>
      <c r="I772">
        <v>881558.15</v>
      </c>
      <c r="J772" t="s">
        <v>2723</v>
      </c>
      <c r="K772" t="s">
        <v>78</v>
      </c>
      <c r="L772">
        <v>3</v>
      </c>
      <c r="M772" t="s">
        <v>1269</v>
      </c>
      <c r="N772" t="s">
        <v>1270</v>
      </c>
      <c r="P772">
        <v>0</v>
      </c>
      <c r="Q772">
        <v>0</v>
      </c>
      <c r="R772">
        <v>0</v>
      </c>
      <c r="S772">
        <v>500</v>
      </c>
      <c r="T772">
        <v>0</v>
      </c>
      <c r="U772" t="s">
        <v>79</v>
      </c>
      <c r="V772" s="7">
        <v>44927</v>
      </c>
      <c r="W772" s="7">
        <v>44985</v>
      </c>
      <c r="X772" s="7">
        <v>45012</v>
      </c>
      <c r="Y772">
        <v>0</v>
      </c>
      <c r="AA772">
        <v>881558.15</v>
      </c>
      <c r="AB772" t="s">
        <v>1589</v>
      </c>
      <c r="AC772" t="s">
        <v>83</v>
      </c>
    </row>
    <row r="773" spans="1:29" x14ac:dyDescent="0.25">
      <c r="A773" t="s">
        <v>2724</v>
      </c>
      <c r="B773">
        <v>2</v>
      </c>
      <c r="C773">
        <v>201</v>
      </c>
      <c r="D773">
        <v>0</v>
      </c>
      <c r="E773">
        <v>0</v>
      </c>
      <c r="F773">
        <v>0</v>
      </c>
      <c r="G773">
        <v>879165.94</v>
      </c>
      <c r="H773">
        <v>0</v>
      </c>
      <c r="I773">
        <v>879165.94</v>
      </c>
      <c r="J773" t="s">
        <v>2725</v>
      </c>
      <c r="K773" t="s">
        <v>78</v>
      </c>
      <c r="L773">
        <v>4</v>
      </c>
      <c r="M773" t="s">
        <v>1269</v>
      </c>
      <c r="N773" t="s">
        <v>1270</v>
      </c>
      <c r="P773">
        <v>0</v>
      </c>
      <c r="Q773">
        <v>0</v>
      </c>
      <c r="R773">
        <v>0</v>
      </c>
      <c r="S773">
        <v>500</v>
      </c>
      <c r="T773">
        <v>0</v>
      </c>
      <c r="U773" t="s">
        <v>79</v>
      </c>
      <c r="V773" s="7">
        <v>44927</v>
      </c>
      <c r="W773" s="7">
        <v>44985</v>
      </c>
      <c r="X773" s="7">
        <v>45012</v>
      </c>
      <c r="Y773">
        <v>0</v>
      </c>
      <c r="AA773">
        <v>879165.94</v>
      </c>
      <c r="AB773" t="s">
        <v>1589</v>
      </c>
      <c r="AC773" t="s">
        <v>83</v>
      </c>
    </row>
    <row r="774" spans="1:29" x14ac:dyDescent="0.25">
      <c r="A774" t="s">
        <v>2726</v>
      </c>
      <c r="B774">
        <v>2</v>
      </c>
      <c r="C774">
        <v>201</v>
      </c>
      <c r="D774">
        <v>0</v>
      </c>
      <c r="E774">
        <v>0</v>
      </c>
      <c r="F774">
        <v>0</v>
      </c>
      <c r="G774">
        <v>879165.94</v>
      </c>
      <c r="H774">
        <v>0</v>
      </c>
      <c r="I774">
        <v>879165.94</v>
      </c>
      <c r="J774" t="s">
        <v>2727</v>
      </c>
      <c r="K774" t="s">
        <v>78</v>
      </c>
      <c r="L774">
        <v>5</v>
      </c>
      <c r="M774" t="s">
        <v>1269</v>
      </c>
      <c r="N774" t="s">
        <v>1270</v>
      </c>
      <c r="P774">
        <v>0</v>
      </c>
      <c r="Q774">
        <v>0</v>
      </c>
      <c r="R774">
        <v>0</v>
      </c>
      <c r="S774">
        <v>500</v>
      </c>
      <c r="T774">
        <v>0</v>
      </c>
      <c r="U774" t="s">
        <v>79</v>
      </c>
      <c r="V774" s="7">
        <v>44927</v>
      </c>
      <c r="W774" s="7">
        <v>44985</v>
      </c>
      <c r="X774" s="7">
        <v>45012</v>
      </c>
      <c r="Y774">
        <v>0</v>
      </c>
      <c r="AA774">
        <v>879165.94</v>
      </c>
      <c r="AB774" t="s">
        <v>1589</v>
      </c>
      <c r="AC774" t="s">
        <v>83</v>
      </c>
    </row>
    <row r="775" spans="1:29" x14ac:dyDescent="0.25">
      <c r="A775" t="s">
        <v>2728</v>
      </c>
      <c r="B775">
        <v>2</v>
      </c>
      <c r="C775">
        <v>201</v>
      </c>
      <c r="D775">
        <v>0</v>
      </c>
      <c r="E775">
        <v>0</v>
      </c>
      <c r="F775">
        <v>0</v>
      </c>
      <c r="G775">
        <v>44971.01</v>
      </c>
      <c r="H775">
        <v>0</v>
      </c>
      <c r="I775">
        <v>44971.01</v>
      </c>
      <c r="J775" t="s">
        <v>2729</v>
      </c>
      <c r="K775" t="s">
        <v>98</v>
      </c>
      <c r="L775">
        <v>6</v>
      </c>
      <c r="M775" t="s">
        <v>78</v>
      </c>
      <c r="N775" t="s">
        <v>1270</v>
      </c>
      <c r="P775">
        <v>500</v>
      </c>
      <c r="Q775">
        <v>0</v>
      </c>
      <c r="R775">
        <v>0</v>
      </c>
      <c r="S775">
        <v>500</v>
      </c>
      <c r="T775">
        <v>0</v>
      </c>
      <c r="U775" t="s">
        <v>79</v>
      </c>
      <c r="V775" s="7">
        <v>44927</v>
      </c>
      <c r="W775" s="7">
        <v>44985</v>
      </c>
      <c r="X775" s="7">
        <v>45012</v>
      </c>
      <c r="Y775">
        <v>0</v>
      </c>
      <c r="AA775">
        <v>44971.01</v>
      </c>
      <c r="AB775" t="s">
        <v>1589</v>
      </c>
      <c r="AC775" t="s">
        <v>83</v>
      </c>
    </row>
    <row r="776" spans="1:29" x14ac:dyDescent="0.25">
      <c r="A776" t="s">
        <v>2730</v>
      </c>
      <c r="B776">
        <v>2</v>
      </c>
      <c r="C776">
        <v>201</v>
      </c>
      <c r="D776">
        <v>0</v>
      </c>
      <c r="E776">
        <v>0</v>
      </c>
      <c r="F776">
        <v>0</v>
      </c>
      <c r="G776">
        <v>106770.53</v>
      </c>
      <c r="H776">
        <v>0</v>
      </c>
      <c r="I776">
        <v>106770.53</v>
      </c>
      <c r="J776" t="s">
        <v>2731</v>
      </c>
      <c r="K776" t="s">
        <v>98</v>
      </c>
      <c r="L776">
        <v>6</v>
      </c>
      <c r="M776" t="s">
        <v>78</v>
      </c>
      <c r="N776" t="s">
        <v>1270</v>
      </c>
      <c r="P776">
        <v>500</v>
      </c>
      <c r="Q776">
        <v>0</v>
      </c>
      <c r="R776">
        <v>0</v>
      </c>
      <c r="S776">
        <v>500</v>
      </c>
      <c r="T776">
        <v>0</v>
      </c>
      <c r="U776" t="s">
        <v>79</v>
      </c>
      <c r="V776" s="7">
        <v>44927</v>
      </c>
      <c r="W776" s="7">
        <v>44985</v>
      </c>
      <c r="X776" s="7">
        <v>45012</v>
      </c>
      <c r="Y776">
        <v>0</v>
      </c>
      <c r="AA776">
        <v>106770.53</v>
      </c>
      <c r="AB776" t="s">
        <v>1589</v>
      </c>
      <c r="AC776" t="s">
        <v>83</v>
      </c>
    </row>
    <row r="777" spans="1:29" x14ac:dyDescent="0.25">
      <c r="A777" t="s">
        <v>2732</v>
      </c>
      <c r="B777">
        <v>12</v>
      </c>
      <c r="C777">
        <v>1201</v>
      </c>
      <c r="D777">
        <v>0</v>
      </c>
      <c r="E777">
        <v>0</v>
      </c>
      <c r="F777">
        <v>0</v>
      </c>
      <c r="G777">
        <v>727424.4</v>
      </c>
      <c r="H777">
        <v>0</v>
      </c>
      <c r="I777">
        <v>727424.4</v>
      </c>
      <c r="J777" t="s">
        <v>2733</v>
      </c>
      <c r="K777" t="s">
        <v>98</v>
      </c>
      <c r="L777">
        <v>6</v>
      </c>
      <c r="M777" t="s">
        <v>78</v>
      </c>
      <c r="N777" t="s">
        <v>1270</v>
      </c>
      <c r="P777">
        <v>500</v>
      </c>
      <c r="Q777">
        <v>0</v>
      </c>
      <c r="R777">
        <v>0</v>
      </c>
      <c r="S777">
        <v>500</v>
      </c>
      <c r="T777">
        <v>0</v>
      </c>
      <c r="U777" t="s">
        <v>79</v>
      </c>
      <c r="V777" s="7">
        <v>44927</v>
      </c>
      <c r="W777" s="7">
        <v>44985</v>
      </c>
      <c r="X777" s="7">
        <v>45012</v>
      </c>
      <c r="Y777">
        <v>0</v>
      </c>
      <c r="AA777">
        <v>727424.4</v>
      </c>
      <c r="AB777" t="s">
        <v>1589</v>
      </c>
      <c r="AC777" t="s">
        <v>283</v>
      </c>
    </row>
    <row r="778" spans="1:29" x14ac:dyDescent="0.25">
      <c r="A778" t="s">
        <v>2734</v>
      </c>
      <c r="B778">
        <v>2</v>
      </c>
      <c r="C778">
        <v>201</v>
      </c>
      <c r="D778">
        <v>0</v>
      </c>
      <c r="E778">
        <v>0</v>
      </c>
      <c r="F778">
        <v>0</v>
      </c>
      <c r="G778">
        <v>2392.21</v>
      </c>
      <c r="H778">
        <v>0</v>
      </c>
      <c r="I778">
        <v>2392.21</v>
      </c>
      <c r="J778" t="s">
        <v>2735</v>
      </c>
      <c r="K778" t="s">
        <v>78</v>
      </c>
      <c r="L778">
        <v>4</v>
      </c>
      <c r="M778" t="s">
        <v>1269</v>
      </c>
      <c r="N778" t="s">
        <v>1270</v>
      </c>
      <c r="P778">
        <v>0</v>
      </c>
      <c r="Q778">
        <v>0</v>
      </c>
      <c r="R778">
        <v>0</v>
      </c>
      <c r="S778">
        <v>500</v>
      </c>
      <c r="T778">
        <v>0</v>
      </c>
      <c r="U778" t="s">
        <v>79</v>
      </c>
      <c r="V778" s="7">
        <v>44927</v>
      </c>
      <c r="W778" s="7">
        <v>44985</v>
      </c>
      <c r="X778" s="7">
        <v>45012</v>
      </c>
      <c r="Y778">
        <v>0</v>
      </c>
      <c r="AA778">
        <v>2392.21</v>
      </c>
      <c r="AB778" t="s">
        <v>1589</v>
      </c>
      <c r="AC778" t="s">
        <v>83</v>
      </c>
    </row>
    <row r="779" spans="1:29" x14ac:dyDescent="0.25">
      <c r="A779" t="s">
        <v>2736</v>
      </c>
      <c r="B779">
        <v>2</v>
      </c>
      <c r="C779">
        <v>201</v>
      </c>
      <c r="D779">
        <v>0</v>
      </c>
      <c r="E779">
        <v>0</v>
      </c>
      <c r="F779">
        <v>0</v>
      </c>
      <c r="G779">
        <v>2392.21</v>
      </c>
      <c r="H779">
        <v>0</v>
      </c>
      <c r="I779">
        <v>2392.21</v>
      </c>
      <c r="J779" t="s">
        <v>2737</v>
      </c>
      <c r="K779" t="s">
        <v>78</v>
      </c>
      <c r="L779">
        <v>5</v>
      </c>
      <c r="M779" t="s">
        <v>1269</v>
      </c>
      <c r="N779" t="s">
        <v>1270</v>
      </c>
      <c r="P779">
        <v>0</v>
      </c>
      <c r="Q779">
        <v>0</v>
      </c>
      <c r="R779">
        <v>0</v>
      </c>
      <c r="S779">
        <v>500</v>
      </c>
      <c r="T779">
        <v>0</v>
      </c>
      <c r="U779" t="s">
        <v>79</v>
      </c>
      <c r="V779" s="7">
        <v>44927</v>
      </c>
      <c r="W779" s="7">
        <v>44985</v>
      </c>
      <c r="X779" s="7">
        <v>45012</v>
      </c>
      <c r="Y779">
        <v>0</v>
      </c>
      <c r="AA779">
        <v>2392.21</v>
      </c>
      <c r="AB779" t="s">
        <v>1589</v>
      </c>
      <c r="AC779" t="s">
        <v>83</v>
      </c>
    </row>
    <row r="780" spans="1:29" x14ac:dyDescent="0.25">
      <c r="A780" t="s">
        <v>2738</v>
      </c>
      <c r="B780">
        <v>2</v>
      </c>
      <c r="C780">
        <v>201</v>
      </c>
      <c r="D780">
        <v>0</v>
      </c>
      <c r="E780">
        <v>0</v>
      </c>
      <c r="F780">
        <v>0</v>
      </c>
      <c r="G780">
        <v>2392.21</v>
      </c>
      <c r="H780">
        <v>0</v>
      </c>
      <c r="I780">
        <v>2392.21</v>
      </c>
      <c r="J780" t="s">
        <v>2739</v>
      </c>
      <c r="K780" t="s">
        <v>98</v>
      </c>
      <c r="L780">
        <v>6</v>
      </c>
      <c r="M780" t="s">
        <v>78</v>
      </c>
      <c r="N780" t="s">
        <v>1270</v>
      </c>
      <c r="P780">
        <v>500</v>
      </c>
      <c r="Q780">
        <v>0</v>
      </c>
      <c r="R780">
        <v>0</v>
      </c>
      <c r="S780">
        <v>500</v>
      </c>
      <c r="T780">
        <v>0</v>
      </c>
      <c r="U780" t="s">
        <v>79</v>
      </c>
      <c r="V780" s="7">
        <v>44927</v>
      </c>
      <c r="W780" s="7">
        <v>44985</v>
      </c>
      <c r="X780" s="7">
        <v>45012</v>
      </c>
      <c r="Y780">
        <v>0</v>
      </c>
      <c r="AA780">
        <v>2392.21</v>
      </c>
      <c r="AB780" t="s">
        <v>1589</v>
      </c>
      <c r="AC780" t="s">
        <v>83</v>
      </c>
    </row>
    <row r="781" spans="1:29" x14ac:dyDescent="0.25">
      <c r="A781" t="s">
        <v>2740</v>
      </c>
      <c r="B781">
        <v>2</v>
      </c>
      <c r="C781">
        <v>201</v>
      </c>
      <c r="D781">
        <v>0</v>
      </c>
      <c r="E781">
        <v>0</v>
      </c>
      <c r="F781">
        <v>0</v>
      </c>
      <c r="G781">
        <v>6583736.79</v>
      </c>
      <c r="H781">
        <v>0</v>
      </c>
      <c r="I781">
        <v>6583736.79</v>
      </c>
      <c r="J781" t="s">
        <v>2741</v>
      </c>
      <c r="K781" t="s">
        <v>78</v>
      </c>
      <c r="L781">
        <v>2</v>
      </c>
      <c r="M781" t="s">
        <v>1269</v>
      </c>
      <c r="N781" t="s">
        <v>1270</v>
      </c>
      <c r="P781">
        <v>0</v>
      </c>
      <c r="Q781">
        <v>0</v>
      </c>
      <c r="R781">
        <v>0</v>
      </c>
      <c r="S781">
        <v>500</v>
      </c>
      <c r="T781">
        <v>0</v>
      </c>
      <c r="U781" t="s">
        <v>79</v>
      </c>
      <c r="V781" s="7">
        <v>44927</v>
      </c>
      <c r="W781" s="7">
        <v>44985</v>
      </c>
      <c r="X781" s="7">
        <v>45012</v>
      </c>
      <c r="Y781">
        <v>0</v>
      </c>
      <c r="AA781">
        <v>6583736.79</v>
      </c>
      <c r="AB781" t="s">
        <v>1589</v>
      </c>
      <c r="AC781" t="s">
        <v>83</v>
      </c>
    </row>
    <row r="782" spans="1:29" x14ac:dyDescent="0.25">
      <c r="A782" t="s">
        <v>2742</v>
      </c>
      <c r="B782">
        <v>2</v>
      </c>
      <c r="C782">
        <v>201</v>
      </c>
      <c r="D782">
        <v>0</v>
      </c>
      <c r="E782">
        <v>0</v>
      </c>
      <c r="F782">
        <v>0</v>
      </c>
      <c r="G782">
        <v>6583736.79</v>
      </c>
      <c r="H782">
        <v>0</v>
      </c>
      <c r="I782">
        <v>6583736.79</v>
      </c>
      <c r="J782" t="s">
        <v>2511</v>
      </c>
      <c r="K782" t="s">
        <v>78</v>
      </c>
      <c r="L782">
        <v>3</v>
      </c>
      <c r="M782" t="s">
        <v>1269</v>
      </c>
      <c r="N782" t="s">
        <v>1270</v>
      </c>
      <c r="P782">
        <v>0</v>
      </c>
      <c r="Q782">
        <v>0</v>
      </c>
      <c r="R782">
        <v>0</v>
      </c>
      <c r="S782">
        <v>500</v>
      </c>
      <c r="T782">
        <v>0</v>
      </c>
      <c r="U782" t="s">
        <v>79</v>
      </c>
      <c r="V782" s="7">
        <v>44927</v>
      </c>
      <c r="W782" s="7">
        <v>44985</v>
      </c>
      <c r="X782" s="7">
        <v>45012</v>
      </c>
      <c r="Y782">
        <v>0</v>
      </c>
      <c r="AA782">
        <v>6583736.79</v>
      </c>
      <c r="AB782" t="s">
        <v>1589</v>
      </c>
      <c r="AC782" t="s">
        <v>83</v>
      </c>
    </row>
    <row r="783" spans="1:29" x14ac:dyDescent="0.25">
      <c r="A783" t="s">
        <v>2743</v>
      </c>
      <c r="B783">
        <v>2</v>
      </c>
      <c r="C783">
        <v>201</v>
      </c>
      <c r="D783">
        <v>0</v>
      </c>
      <c r="E783">
        <v>0</v>
      </c>
      <c r="F783">
        <v>0</v>
      </c>
      <c r="G783">
        <v>5602706.0599999996</v>
      </c>
      <c r="H783">
        <v>0</v>
      </c>
      <c r="I783">
        <v>5602706.0599999996</v>
      </c>
      <c r="J783" t="s">
        <v>2744</v>
      </c>
      <c r="K783" t="s">
        <v>78</v>
      </c>
      <c r="L783">
        <v>4</v>
      </c>
      <c r="M783" t="s">
        <v>1269</v>
      </c>
      <c r="N783" t="s">
        <v>1270</v>
      </c>
      <c r="P783">
        <v>0</v>
      </c>
      <c r="Q783">
        <v>0</v>
      </c>
      <c r="R783">
        <v>0</v>
      </c>
      <c r="S783">
        <v>500</v>
      </c>
      <c r="T783">
        <v>0</v>
      </c>
      <c r="U783" t="s">
        <v>79</v>
      </c>
      <c r="V783" s="7">
        <v>44927</v>
      </c>
      <c r="W783" s="7">
        <v>44985</v>
      </c>
      <c r="X783" s="7">
        <v>45012</v>
      </c>
      <c r="Y783">
        <v>0</v>
      </c>
      <c r="AA783">
        <v>5602706.0599999996</v>
      </c>
      <c r="AB783" t="s">
        <v>1589</v>
      </c>
      <c r="AC783" t="s">
        <v>83</v>
      </c>
    </row>
    <row r="784" spans="1:29" x14ac:dyDescent="0.25">
      <c r="A784" t="s">
        <v>2745</v>
      </c>
      <c r="B784">
        <v>2</v>
      </c>
      <c r="C784">
        <v>201</v>
      </c>
      <c r="D784">
        <v>0</v>
      </c>
      <c r="E784">
        <v>0</v>
      </c>
      <c r="F784">
        <v>0</v>
      </c>
      <c r="G784">
        <v>3140387.91</v>
      </c>
      <c r="H784">
        <v>0</v>
      </c>
      <c r="I784">
        <v>3140387.91</v>
      </c>
      <c r="J784" t="s">
        <v>2746</v>
      </c>
      <c r="K784" t="s">
        <v>78</v>
      </c>
      <c r="L784">
        <v>5</v>
      </c>
      <c r="M784" t="s">
        <v>1269</v>
      </c>
      <c r="N784" t="s">
        <v>1270</v>
      </c>
      <c r="P784">
        <v>0</v>
      </c>
      <c r="Q784">
        <v>0</v>
      </c>
      <c r="R784">
        <v>0</v>
      </c>
      <c r="S784">
        <v>500</v>
      </c>
      <c r="T784">
        <v>0</v>
      </c>
      <c r="U784" t="s">
        <v>79</v>
      </c>
      <c r="V784" s="7">
        <v>44927</v>
      </c>
      <c r="W784" s="7">
        <v>44985</v>
      </c>
      <c r="X784" s="7">
        <v>45012</v>
      </c>
      <c r="Y784">
        <v>0</v>
      </c>
      <c r="AA784">
        <v>3140387.91</v>
      </c>
      <c r="AB784" t="s">
        <v>1589</v>
      </c>
      <c r="AC784" t="s">
        <v>83</v>
      </c>
    </row>
    <row r="785" spans="1:29" x14ac:dyDescent="0.25">
      <c r="A785" t="s">
        <v>2747</v>
      </c>
      <c r="B785">
        <v>2</v>
      </c>
      <c r="C785">
        <v>201</v>
      </c>
      <c r="D785">
        <v>0</v>
      </c>
      <c r="E785">
        <v>0</v>
      </c>
      <c r="F785">
        <v>0</v>
      </c>
      <c r="G785">
        <v>2741165.85</v>
      </c>
      <c r="H785">
        <v>0</v>
      </c>
      <c r="I785">
        <v>2741165.85</v>
      </c>
      <c r="J785" t="s">
        <v>2748</v>
      </c>
      <c r="K785" t="s">
        <v>98</v>
      </c>
      <c r="L785">
        <v>6</v>
      </c>
      <c r="M785" t="s">
        <v>78</v>
      </c>
      <c r="N785" t="s">
        <v>1270</v>
      </c>
      <c r="P785">
        <v>500</v>
      </c>
      <c r="Q785">
        <v>0</v>
      </c>
      <c r="R785">
        <v>0</v>
      </c>
      <c r="S785">
        <v>500</v>
      </c>
      <c r="T785">
        <v>0</v>
      </c>
      <c r="U785" t="s">
        <v>79</v>
      </c>
      <c r="V785" s="7">
        <v>44927</v>
      </c>
      <c r="W785" s="7">
        <v>44985</v>
      </c>
      <c r="X785" s="7">
        <v>45012</v>
      </c>
      <c r="Y785">
        <v>0</v>
      </c>
      <c r="AA785">
        <v>2741165.85</v>
      </c>
      <c r="AB785" t="s">
        <v>1589</v>
      </c>
      <c r="AC785" t="s">
        <v>83</v>
      </c>
    </row>
    <row r="786" spans="1:29" x14ac:dyDescent="0.25">
      <c r="A786" t="s">
        <v>2749</v>
      </c>
      <c r="B786">
        <v>2</v>
      </c>
      <c r="C786">
        <v>201</v>
      </c>
      <c r="D786">
        <v>0</v>
      </c>
      <c r="E786">
        <v>0</v>
      </c>
      <c r="F786">
        <v>0</v>
      </c>
      <c r="G786">
        <v>1345.31</v>
      </c>
      <c r="H786">
        <v>0</v>
      </c>
      <c r="I786">
        <v>1345.31</v>
      </c>
      <c r="J786" t="s">
        <v>2750</v>
      </c>
      <c r="K786" t="s">
        <v>98</v>
      </c>
      <c r="L786">
        <v>6</v>
      </c>
      <c r="M786" t="s">
        <v>78</v>
      </c>
      <c r="N786" t="s">
        <v>1270</v>
      </c>
      <c r="P786">
        <v>500</v>
      </c>
      <c r="Q786">
        <v>0</v>
      </c>
      <c r="R786">
        <v>0</v>
      </c>
      <c r="S786">
        <v>500</v>
      </c>
      <c r="T786">
        <v>0</v>
      </c>
      <c r="U786" t="s">
        <v>79</v>
      </c>
      <c r="V786" s="7">
        <v>44927</v>
      </c>
      <c r="W786" s="7">
        <v>44985</v>
      </c>
      <c r="X786" s="7">
        <v>45012</v>
      </c>
      <c r="Y786">
        <v>0</v>
      </c>
      <c r="AA786">
        <v>1345.31</v>
      </c>
      <c r="AB786" t="s">
        <v>1589</v>
      </c>
      <c r="AC786" t="s">
        <v>83</v>
      </c>
    </row>
    <row r="787" spans="1:29" x14ac:dyDescent="0.25">
      <c r="A787" t="s">
        <v>2751</v>
      </c>
      <c r="B787">
        <v>2</v>
      </c>
      <c r="C787">
        <v>201</v>
      </c>
      <c r="D787">
        <v>0</v>
      </c>
      <c r="E787">
        <v>0</v>
      </c>
      <c r="F787">
        <v>0</v>
      </c>
      <c r="G787">
        <v>46861.35</v>
      </c>
      <c r="H787">
        <v>0</v>
      </c>
      <c r="I787">
        <v>46861.35</v>
      </c>
      <c r="J787" t="s">
        <v>2752</v>
      </c>
      <c r="K787" t="s">
        <v>98</v>
      </c>
      <c r="L787">
        <v>6</v>
      </c>
      <c r="M787" t="s">
        <v>78</v>
      </c>
      <c r="N787" t="s">
        <v>1270</v>
      </c>
      <c r="P787">
        <v>500</v>
      </c>
      <c r="Q787">
        <v>0</v>
      </c>
      <c r="R787">
        <v>0</v>
      </c>
      <c r="S787">
        <v>500</v>
      </c>
      <c r="T787">
        <v>0</v>
      </c>
      <c r="U787" t="s">
        <v>79</v>
      </c>
      <c r="V787" s="7">
        <v>44927</v>
      </c>
      <c r="W787" s="7">
        <v>44985</v>
      </c>
      <c r="X787" s="7">
        <v>45012</v>
      </c>
      <c r="Y787">
        <v>0</v>
      </c>
      <c r="AA787">
        <v>46861.35</v>
      </c>
      <c r="AB787" t="s">
        <v>1589</v>
      </c>
      <c r="AC787" t="s">
        <v>83</v>
      </c>
    </row>
    <row r="788" spans="1:29" x14ac:dyDescent="0.25">
      <c r="A788" t="s">
        <v>2753</v>
      </c>
      <c r="B788">
        <v>2</v>
      </c>
      <c r="C788">
        <v>201</v>
      </c>
      <c r="D788">
        <v>0</v>
      </c>
      <c r="E788">
        <v>0</v>
      </c>
      <c r="F788">
        <v>0</v>
      </c>
      <c r="G788">
        <v>232524.74</v>
      </c>
      <c r="H788">
        <v>0</v>
      </c>
      <c r="I788">
        <v>232524.74</v>
      </c>
      <c r="J788" t="s">
        <v>2754</v>
      </c>
      <c r="K788" t="s">
        <v>98</v>
      </c>
      <c r="L788">
        <v>6</v>
      </c>
      <c r="M788" t="s">
        <v>78</v>
      </c>
      <c r="N788" t="s">
        <v>1270</v>
      </c>
      <c r="P788">
        <v>500</v>
      </c>
      <c r="Q788">
        <v>0</v>
      </c>
      <c r="R788">
        <v>0</v>
      </c>
      <c r="S788">
        <v>500</v>
      </c>
      <c r="T788">
        <v>0</v>
      </c>
      <c r="U788" t="s">
        <v>79</v>
      </c>
      <c r="V788" s="7">
        <v>44927</v>
      </c>
      <c r="W788" s="7">
        <v>44985</v>
      </c>
      <c r="X788" s="7">
        <v>45012</v>
      </c>
      <c r="Y788">
        <v>0</v>
      </c>
      <c r="AA788">
        <v>232524.74</v>
      </c>
      <c r="AB788" t="s">
        <v>1589</v>
      </c>
      <c r="AC788" t="s">
        <v>83</v>
      </c>
    </row>
    <row r="789" spans="1:29" x14ac:dyDescent="0.25">
      <c r="A789" t="s">
        <v>2755</v>
      </c>
      <c r="B789">
        <v>2</v>
      </c>
      <c r="C789">
        <v>201</v>
      </c>
      <c r="D789">
        <v>0</v>
      </c>
      <c r="E789">
        <v>0</v>
      </c>
      <c r="F789">
        <v>0</v>
      </c>
      <c r="G789">
        <v>11219.69</v>
      </c>
      <c r="H789">
        <v>0</v>
      </c>
      <c r="I789">
        <v>11219.69</v>
      </c>
      <c r="J789" t="s">
        <v>2756</v>
      </c>
      <c r="K789" t="s">
        <v>98</v>
      </c>
      <c r="L789">
        <v>6</v>
      </c>
      <c r="M789" t="s">
        <v>78</v>
      </c>
      <c r="N789" t="s">
        <v>1270</v>
      </c>
      <c r="P789">
        <v>500</v>
      </c>
      <c r="Q789">
        <v>0</v>
      </c>
      <c r="R789">
        <v>0</v>
      </c>
      <c r="S789">
        <v>500</v>
      </c>
      <c r="T789">
        <v>0</v>
      </c>
      <c r="U789" t="s">
        <v>79</v>
      </c>
      <c r="V789" s="7">
        <v>44927</v>
      </c>
      <c r="W789" s="7">
        <v>44985</v>
      </c>
      <c r="X789" s="7">
        <v>45012</v>
      </c>
      <c r="Y789">
        <v>0</v>
      </c>
      <c r="AA789">
        <v>11219.69</v>
      </c>
      <c r="AB789" t="s">
        <v>1589</v>
      </c>
      <c r="AC789" t="s">
        <v>83</v>
      </c>
    </row>
    <row r="790" spans="1:29" x14ac:dyDescent="0.25">
      <c r="A790" t="s">
        <v>2757</v>
      </c>
      <c r="B790">
        <v>2</v>
      </c>
      <c r="C790">
        <v>201</v>
      </c>
      <c r="D790">
        <v>0</v>
      </c>
      <c r="E790">
        <v>0</v>
      </c>
      <c r="F790">
        <v>0</v>
      </c>
      <c r="G790">
        <v>92110.27</v>
      </c>
      <c r="H790">
        <v>0</v>
      </c>
      <c r="I790">
        <v>92110.27</v>
      </c>
      <c r="J790" t="s">
        <v>2758</v>
      </c>
      <c r="K790" t="s">
        <v>98</v>
      </c>
      <c r="L790">
        <v>6</v>
      </c>
      <c r="M790" t="s">
        <v>78</v>
      </c>
      <c r="N790" t="s">
        <v>1270</v>
      </c>
      <c r="P790">
        <v>500</v>
      </c>
      <c r="Q790">
        <v>0</v>
      </c>
      <c r="R790">
        <v>0</v>
      </c>
      <c r="S790">
        <v>500</v>
      </c>
      <c r="T790">
        <v>0</v>
      </c>
      <c r="U790" t="s">
        <v>79</v>
      </c>
      <c r="V790" s="7">
        <v>44927</v>
      </c>
      <c r="W790" s="7">
        <v>44985</v>
      </c>
      <c r="X790" s="7">
        <v>45012</v>
      </c>
      <c r="Y790">
        <v>0</v>
      </c>
      <c r="AA790">
        <v>92110.27</v>
      </c>
      <c r="AB790" t="s">
        <v>1589</v>
      </c>
      <c r="AC790" t="s">
        <v>83</v>
      </c>
    </row>
    <row r="791" spans="1:29" x14ac:dyDescent="0.25">
      <c r="A791" t="s">
        <v>2759</v>
      </c>
      <c r="B791">
        <v>2</v>
      </c>
      <c r="C791">
        <v>201</v>
      </c>
      <c r="D791">
        <v>0</v>
      </c>
      <c r="E791">
        <v>0</v>
      </c>
      <c r="F791">
        <v>0</v>
      </c>
      <c r="G791">
        <v>15160.7</v>
      </c>
      <c r="H791">
        <v>0</v>
      </c>
      <c r="I791">
        <v>15160.7</v>
      </c>
      <c r="J791" t="s">
        <v>2760</v>
      </c>
      <c r="K791" t="s">
        <v>78</v>
      </c>
      <c r="L791">
        <v>6</v>
      </c>
      <c r="M791" t="s">
        <v>1269</v>
      </c>
      <c r="N791" t="s">
        <v>1270</v>
      </c>
      <c r="P791">
        <v>0</v>
      </c>
      <c r="Q791">
        <v>0</v>
      </c>
      <c r="R791">
        <v>0</v>
      </c>
      <c r="S791">
        <v>500</v>
      </c>
      <c r="T791">
        <v>0</v>
      </c>
      <c r="U791" t="s">
        <v>79</v>
      </c>
      <c r="V791" s="7">
        <v>44927</v>
      </c>
      <c r="W791" s="7">
        <v>44985</v>
      </c>
      <c r="X791" s="7">
        <v>45012</v>
      </c>
      <c r="Y791">
        <v>0</v>
      </c>
      <c r="AA791">
        <v>15160.7</v>
      </c>
      <c r="AB791" t="s">
        <v>1589</v>
      </c>
      <c r="AC791" t="s">
        <v>83</v>
      </c>
    </row>
    <row r="792" spans="1:29" x14ac:dyDescent="0.25">
      <c r="A792" t="s">
        <v>2761</v>
      </c>
      <c r="B792">
        <v>2</v>
      </c>
      <c r="C792">
        <v>201</v>
      </c>
      <c r="D792">
        <v>0</v>
      </c>
      <c r="E792">
        <v>0</v>
      </c>
      <c r="F792">
        <v>0</v>
      </c>
      <c r="G792">
        <v>15160.7</v>
      </c>
      <c r="H792">
        <v>0</v>
      </c>
      <c r="I792">
        <v>15160.7</v>
      </c>
      <c r="J792" t="s">
        <v>2762</v>
      </c>
      <c r="K792" t="s">
        <v>98</v>
      </c>
      <c r="L792">
        <v>7</v>
      </c>
      <c r="M792" t="s">
        <v>78</v>
      </c>
      <c r="N792" t="s">
        <v>1270</v>
      </c>
      <c r="P792">
        <v>500</v>
      </c>
      <c r="Q792">
        <v>0</v>
      </c>
      <c r="R792">
        <v>0</v>
      </c>
      <c r="S792">
        <v>500</v>
      </c>
      <c r="T792">
        <v>0</v>
      </c>
      <c r="U792" t="s">
        <v>79</v>
      </c>
      <c r="V792" s="7">
        <v>44927</v>
      </c>
      <c r="W792" s="7">
        <v>44985</v>
      </c>
      <c r="X792" s="7">
        <v>45012</v>
      </c>
      <c r="Y792">
        <v>0</v>
      </c>
      <c r="AA792">
        <v>15160.7</v>
      </c>
      <c r="AB792" t="s">
        <v>1589</v>
      </c>
      <c r="AC792" t="s">
        <v>83</v>
      </c>
    </row>
    <row r="793" spans="1:29" x14ac:dyDescent="0.25">
      <c r="A793" t="s">
        <v>2763</v>
      </c>
      <c r="B793">
        <v>2</v>
      </c>
      <c r="C793">
        <v>201</v>
      </c>
      <c r="D793">
        <v>0</v>
      </c>
      <c r="E793">
        <v>0</v>
      </c>
      <c r="F793">
        <v>0</v>
      </c>
      <c r="G793">
        <v>2462318.15</v>
      </c>
      <c r="H793">
        <v>0</v>
      </c>
      <c r="I793">
        <v>2462318.15</v>
      </c>
      <c r="J793" t="s">
        <v>2764</v>
      </c>
      <c r="K793" t="s">
        <v>78</v>
      </c>
      <c r="L793">
        <v>5</v>
      </c>
      <c r="M793" t="s">
        <v>1269</v>
      </c>
      <c r="N793" t="s">
        <v>1270</v>
      </c>
      <c r="P793">
        <v>0</v>
      </c>
      <c r="Q793">
        <v>0</v>
      </c>
      <c r="R793">
        <v>0</v>
      </c>
      <c r="S793">
        <v>500</v>
      </c>
      <c r="T793">
        <v>0</v>
      </c>
      <c r="U793" t="s">
        <v>79</v>
      </c>
      <c r="V793" s="7">
        <v>44927</v>
      </c>
      <c r="W793" s="7">
        <v>44985</v>
      </c>
      <c r="X793" s="7">
        <v>45012</v>
      </c>
      <c r="Y793">
        <v>0</v>
      </c>
      <c r="AA793">
        <v>2462318.15</v>
      </c>
      <c r="AB793" t="s">
        <v>1589</v>
      </c>
      <c r="AC793" t="s">
        <v>83</v>
      </c>
    </row>
    <row r="794" spans="1:29" x14ac:dyDescent="0.25">
      <c r="A794" t="s">
        <v>2765</v>
      </c>
      <c r="B794">
        <v>2</v>
      </c>
      <c r="C794">
        <v>201</v>
      </c>
      <c r="D794">
        <v>0</v>
      </c>
      <c r="E794">
        <v>0</v>
      </c>
      <c r="F794">
        <v>0</v>
      </c>
      <c r="G794">
        <v>1821334.05</v>
      </c>
      <c r="H794">
        <v>0</v>
      </c>
      <c r="I794">
        <v>1821334.05</v>
      </c>
      <c r="J794" t="s">
        <v>2766</v>
      </c>
      <c r="K794" t="s">
        <v>98</v>
      </c>
      <c r="L794">
        <v>6</v>
      </c>
      <c r="M794" t="s">
        <v>78</v>
      </c>
      <c r="N794" t="s">
        <v>1270</v>
      </c>
      <c r="P794">
        <v>500</v>
      </c>
      <c r="Q794">
        <v>0</v>
      </c>
      <c r="R794">
        <v>0</v>
      </c>
      <c r="S794">
        <v>500</v>
      </c>
      <c r="T794">
        <v>0</v>
      </c>
      <c r="U794" t="s">
        <v>79</v>
      </c>
      <c r="V794" s="7">
        <v>44927</v>
      </c>
      <c r="W794" s="7">
        <v>44985</v>
      </c>
      <c r="X794" s="7">
        <v>45012</v>
      </c>
      <c r="Y794">
        <v>0</v>
      </c>
      <c r="AA794">
        <v>1821334.05</v>
      </c>
      <c r="AB794" t="s">
        <v>1589</v>
      </c>
      <c r="AC794" t="s">
        <v>83</v>
      </c>
    </row>
    <row r="795" spans="1:29" x14ac:dyDescent="0.25">
      <c r="A795" t="s">
        <v>2767</v>
      </c>
      <c r="B795">
        <v>2</v>
      </c>
      <c r="C795">
        <v>201</v>
      </c>
      <c r="D795">
        <v>0</v>
      </c>
      <c r="E795">
        <v>0</v>
      </c>
      <c r="F795">
        <v>0</v>
      </c>
      <c r="G795">
        <v>393661.9</v>
      </c>
      <c r="H795">
        <v>0</v>
      </c>
      <c r="I795">
        <v>393661.9</v>
      </c>
      <c r="J795" t="s">
        <v>2768</v>
      </c>
      <c r="K795" t="s">
        <v>98</v>
      </c>
      <c r="L795">
        <v>6</v>
      </c>
      <c r="M795" t="s">
        <v>78</v>
      </c>
      <c r="N795" t="s">
        <v>1270</v>
      </c>
      <c r="P795">
        <v>500</v>
      </c>
      <c r="Q795">
        <v>0</v>
      </c>
      <c r="R795">
        <v>0</v>
      </c>
      <c r="S795">
        <v>500</v>
      </c>
      <c r="T795">
        <v>0</v>
      </c>
      <c r="U795" t="s">
        <v>79</v>
      </c>
      <c r="V795" s="7">
        <v>44927</v>
      </c>
      <c r="W795" s="7">
        <v>44985</v>
      </c>
      <c r="X795" s="7">
        <v>45012</v>
      </c>
      <c r="Y795">
        <v>0</v>
      </c>
      <c r="AA795">
        <v>393661.9</v>
      </c>
      <c r="AB795" t="s">
        <v>1589</v>
      </c>
      <c r="AC795" t="s">
        <v>83</v>
      </c>
    </row>
    <row r="796" spans="1:29" x14ac:dyDescent="0.25">
      <c r="A796" t="s">
        <v>2769</v>
      </c>
      <c r="B796">
        <v>2</v>
      </c>
      <c r="C796">
        <v>201</v>
      </c>
      <c r="D796">
        <v>0</v>
      </c>
      <c r="E796">
        <v>0</v>
      </c>
      <c r="F796">
        <v>0</v>
      </c>
      <c r="G796">
        <v>19782</v>
      </c>
      <c r="H796">
        <v>0</v>
      </c>
      <c r="I796">
        <v>19782</v>
      </c>
      <c r="J796" t="s">
        <v>2770</v>
      </c>
      <c r="K796" t="s">
        <v>98</v>
      </c>
      <c r="L796">
        <v>6</v>
      </c>
      <c r="M796" t="s">
        <v>78</v>
      </c>
      <c r="N796" t="s">
        <v>1270</v>
      </c>
      <c r="P796">
        <v>500</v>
      </c>
      <c r="Q796">
        <v>0</v>
      </c>
      <c r="R796">
        <v>0</v>
      </c>
      <c r="S796">
        <v>500</v>
      </c>
      <c r="T796">
        <v>0</v>
      </c>
      <c r="U796" t="s">
        <v>79</v>
      </c>
      <c r="V796" s="7">
        <v>44927</v>
      </c>
      <c r="W796" s="7">
        <v>44985</v>
      </c>
      <c r="X796" s="7">
        <v>45012</v>
      </c>
      <c r="Y796">
        <v>0</v>
      </c>
      <c r="AA796">
        <v>19782</v>
      </c>
      <c r="AB796" t="s">
        <v>1589</v>
      </c>
      <c r="AC796" t="s">
        <v>83</v>
      </c>
    </row>
    <row r="797" spans="1:29" x14ac:dyDescent="0.25">
      <c r="A797" t="s">
        <v>2771</v>
      </c>
      <c r="B797">
        <v>2</v>
      </c>
      <c r="C797">
        <v>201</v>
      </c>
      <c r="D797">
        <v>0</v>
      </c>
      <c r="E797">
        <v>0</v>
      </c>
      <c r="F797">
        <v>0</v>
      </c>
      <c r="G797">
        <v>50.12</v>
      </c>
      <c r="H797">
        <v>0</v>
      </c>
      <c r="I797">
        <v>50.12</v>
      </c>
      <c r="J797" t="s">
        <v>2772</v>
      </c>
      <c r="K797" t="s">
        <v>98</v>
      </c>
      <c r="L797">
        <v>6</v>
      </c>
      <c r="M797" t="s">
        <v>78</v>
      </c>
      <c r="N797" t="s">
        <v>1270</v>
      </c>
      <c r="P797">
        <v>500</v>
      </c>
      <c r="Q797">
        <v>0</v>
      </c>
      <c r="R797">
        <v>0</v>
      </c>
      <c r="S797">
        <v>500</v>
      </c>
      <c r="T797">
        <v>0</v>
      </c>
      <c r="U797" t="s">
        <v>79</v>
      </c>
      <c r="V797" s="7">
        <v>44927</v>
      </c>
      <c r="W797" s="7">
        <v>44985</v>
      </c>
      <c r="X797" s="7">
        <v>45012</v>
      </c>
      <c r="Y797">
        <v>0</v>
      </c>
      <c r="AA797">
        <v>50.12</v>
      </c>
      <c r="AB797" t="s">
        <v>1589</v>
      </c>
      <c r="AC797" t="s">
        <v>83</v>
      </c>
    </row>
    <row r="798" spans="1:29" x14ac:dyDescent="0.25">
      <c r="A798" t="s">
        <v>2773</v>
      </c>
      <c r="B798">
        <v>2</v>
      </c>
      <c r="C798">
        <v>201</v>
      </c>
      <c r="D798">
        <v>0</v>
      </c>
      <c r="E798">
        <v>0</v>
      </c>
      <c r="F798">
        <v>0</v>
      </c>
      <c r="G798">
        <v>59666.080000000002</v>
      </c>
      <c r="H798">
        <v>0</v>
      </c>
      <c r="I798">
        <v>59666.080000000002</v>
      </c>
      <c r="J798" t="s">
        <v>2774</v>
      </c>
      <c r="K798" t="s">
        <v>98</v>
      </c>
      <c r="L798">
        <v>6</v>
      </c>
      <c r="M798" t="s">
        <v>78</v>
      </c>
      <c r="N798" t="s">
        <v>1270</v>
      </c>
      <c r="P798">
        <v>500</v>
      </c>
      <c r="Q798">
        <v>0</v>
      </c>
      <c r="R798">
        <v>0</v>
      </c>
      <c r="S798">
        <v>500</v>
      </c>
      <c r="T798">
        <v>0</v>
      </c>
      <c r="U798" t="s">
        <v>79</v>
      </c>
      <c r="V798" s="7">
        <v>44927</v>
      </c>
      <c r="W798" s="7">
        <v>44985</v>
      </c>
      <c r="X798" s="7">
        <v>45012</v>
      </c>
      <c r="Y798">
        <v>0</v>
      </c>
      <c r="AA798">
        <v>59666.080000000002</v>
      </c>
      <c r="AB798" t="s">
        <v>1589</v>
      </c>
      <c r="AC798" t="s">
        <v>83</v>
      </c>
    </row>
    <row r="799" spans="1:29" x14ac:dyDescent="0.25">
      <c r="A799" t="s">
        <v>2775</v>
      </c>
      <c r="B799">
        <v>2</v>
      </c>
      <c r="C799">
        <v>201</v>
      </c>
      <c r="D799">
        <v>0</v>
      </c>
      <c r="E799">
        <v>0</v>
      </c>
      <c r="F799">
        <v>0</v>
      </c>
      <c r="G799">
        <v>167824</v>
      </c>
      <c r="H799">
        <v>0</v>
      </c>
      <c r="I799">
        <v>167824</v>
      </c>
      <c r="J799" t="s">
        <v>2776</v>
      </c>
      <c r="K799" t="s">
        <v>98</v>
      </c>
      <c r="L799">
        <v>6</v>
      </c>
      <c r="M799" t="s">
        <v>78</v>
      </c>
      <c r="N799" t="s">
        <v>1270</v>
      </c>
      <c r="P799">
        <v>500</v>
      </c>
      <c r="Q799">
        <v>0</v>
      </c>
      <c r="R799">
        <v>0</v>
      </c>
      <c r="S799">
        <v>500</v>
      </c>
      <c r="T799">
        <v>0</v>
      </c>
      <c r="U799" t="s">
        <v>79</v>
      </c>
      <c r="V799" s="7">
        <v>44927</v>
      </c>
      <c r="W799" s="7">
        <v>44985</v>
      </c>
      <c r="X799" s="7">
        <v>45012</v>
      </c>
      <c r="Y799">
        <v>0</v>
      </c>
      <c r="AA799">
        <v>167824</v>
      </c>
      <c r="AB799" t="s">
        <v>1589</v>
      </c>
      <c r="AC799" t="s">
        <v>83</v>
      </c>
    </row>
    <row r="800" spans="1:29" x14ac:dyDescent="0.25">
      <c r="A800" t="s">
        <v>2777</v>
      </c>
      <c r="B800">
        <v>2</v>
      </c>
      <c r="C800">
        <v>201</v>
      </c>
      <c r="D800">
        <v>0</v>
      </c>
      <c r="E800">
        <v>0</v>
      </c>
      <c r="F800">
        <v>0</v>
      </c>
      <c r="G800">
        <v>947410.94</v>
      </c>
      <c r="H800">
        <v>0</v>
      </c>
      <c r="I800">
        <v>947410.94</v>
      </c>
      <c r="J800" t="s">
        <v>2778</v>
      </c>
      <c r="K800" t="s">
        <v>78</v>
      </c>
      <c r="L800">
        <v>4</v>
      </c>
      <c r="M800" t="s">
        <v>1269</v>
      </c>
      <c r="N800" t="s">
        <v>1270</v>
      </c>
      <c r="P800">
        <v>0</v>
      </c>
      <c r="Q800">
        <v>0</v>
      </c>
      <c r="R800">
        <v>0</v>
      </c>
      <c r="S800">
        <v>500</v>
      </c>
      <c r="T800">
        <v>0</v>
      </c>
      <c r="U800" t="s">
        <v>79</v>
      </c>
      <c r="V800" s="7">
        <v>44927</v>
      </c>
      <c r="W800" s="7">
        <v>44985</v>
      </c>
      <c r="X800" s="7">
        <v>45012</v>
      </c>
      <c r="Y800">
        <v>0</v>
      </c>
      <c r="AA800">
        <v>947410.94</v>
      </c>
      <c r="AB800" t="s">
        <v>1589</v>
      </c>
      <c r="AC800" t="s">
        <v>83</v>
      </c>
    </row>
    <row r="801" spans="1:29" x14ac:dyDescent="0.25">
      <c r="A801" t="s">
        <v>2779</v>
      </c>
      <c r="B801">
        <v>2</v>
      </c>
      <c r="C801">
        <v>201</v>
      </c>
      <c r="D801">
        <v>0</v>
      </c>
      <c r="E801">
        <v>0</v>
      </c>
      <c r="F801">
        <v>0</v>
      </c>
      <c r="G801">
        <v>947410.94</v>
      </c>
      <c r="H801">
        <v>0</v>
      </c>
      <c r="I801">
        <v>947410.94</v>
      </c>
      <c r="J801" t="s">
        <v>2780</v>
      </c>
      <c r="K801" t="s">
        <v>78</v>
      </c>
      <c r="L801">
        <v>5</v>
      </c>
      <c r="M801" t="s">
        <v>1269</v>
      </c>
      <c r="N801" t="s">
        <v>1270</v>
      </c>
      <c r="P801">
        <v>0</v>
      </c>
      <c r="Q801">
        <v>0</v>
      </c>
      <c r="R801">
        <v>0</v>
      </c>
      <c r="S801">
        <v>500</v>
      </c>
      <c r="T801">
        <v>0</v>
      </c>
      <c r="U801" t="s">
        <v>79</v>
      </c>
      <c r="V801" s="7">
        <v>44927</v>
      </c>
      <c r="W801" s="7">
        <v>44985</v>
      </c>
      <c r="X801" s="7">
        <v>45012</v>
      </c>
      <c r="Y801">
        <v>0</v>
      </c>
      <c r="AA801">
        <v>947410.94</v>
      </c>
      <c r="AB801" t="s">
        <v>1589</v>
      </c>
      <c r="AC801" t="s">
        <v>83</v>
      </c>
    </row>
    <row r="802" spans="1:29" x14ac:dyDescent="0.25">
      <c r="A802" t="s">
        <v>2781</v>
      </c>
      <c r="B802">
        <v>2</v>
      </c>
      <c r="C802">
        <v>201</v>
      </c>
      <c r="D802">
        <v>0</v>
      </c>
      <c r="E802">
        <v>0</v>
      </c>
      <c r="F802">
        <v>0</v>
      </c>
      <c r="G802">
        <v>947410.94</v>
      </c>
      <c r="H802">
        <v>0</v>
      </c>
      <c r="I802">
        <v>947410.94</v>
      </c>
      <c r="J802" t="s">
        <v>2782</v>
      </c>
      <c r="K802" t="s">
        <v>98</v>
      </c>
      <c r="L802">
        <v>6</v>
      </c>
      <c r="M802" t="s">
        <v>78</v>
      </c>
      <c r="N802" t="s">
        <v>1270</v>
      </c>
      <c r="P802">
        <v>500</v>
      </c>
      <c r="Q802">
        <v>0</v>
      </c>
      <c r="R802">
        <v>0</v>
      </c>
      <c r="S802">
        <v>500</v>
      </c>
      <c r="T802">
        <v>0</v>
      </c>
      <c r="U802" t="s">
        <v>79</v>
      </c>
      <c r="V802" s="7">
        <v>44927</v>
      </c>
      <c r="W802" s="7">
        <v>44985</v>
      </c>
      <c r="X802" s="7">
        <v>45012</v>
      </c>
      <c r="Y802">
        <v>0</v>
      </c>
      <c r="AA802">
        <v>947410.94</v>
      </c>
      <c r="AB802" t="s">
        <v>1589</v>
      </c>
      <c r="AC802" t="s">
        <v>83</v>
      </c>
    </row>
    <row r="803" spans="1:29" x14ac:dyDescent="0.25">
      <c r="A803" t="s">
        <v>2783</v>
      </c>
      <c r="B803">
        <v>2</v>
      </c>
      <c r="C803">
        <v>201</v>
      </c>
      <c r="D803">
        <v>0</v>
      </c>
      <c r="E803">
        <v>0</v>
      </c>
      <c r="F803">
        <v>0</v>
      </c>
      <c r="G803">
        <v>33619.79</v>
      </c>
      <c r="H803">
        <v>0</v>
      </c>
      <c r="I803">
        <v>33619.79</v>
      </c>
      <c r="J803" t="s">
        <v>2519</v>
      </c>
      <c r="K803" t="s">
        <v>78</v>
      </c>
      <c r="L803">
        <v>4</v>
      </c>
      <c r="M803" t="s">
        <v>1269</v>
      </c>
      <c r="N803" t="s">
        <v>1270</v>
      </c>
      <c r="P803">
        <v>0</v>
      </c>
      <c r="Q803">
        <v>0</v>
      </c>
      <c r="R803">
        <v>0</v>
      </c>
      <c r="S803">
        <v>500</v>
      </c>
      <c r="T803">
        <v>0</v>
      </c>
      <c r="U803" t="s">
        <v>79</v>
      </c>
      <c r="V803" s="7">
        <v>44927</v>
      </c>
      <c r="W803" s="7">
        <v>44985</v>
      </c>
      <c r="X803" s="7">
        <v>45012</v>
      </c>
      <c r="Y803">
        <v>0</v>
      </c>
      <c r="AA803">
        <v>33619.79</v>
      </c>
      <c r="AB803" t="s">
        <v>1589</v>
      </c>
      <c r="AC803" t="s">
        <v>83</v>
      </c>
    </row>
    <row r="804" spans="1:29" x14ac:dyDescent="0.25">
      <c r="A804" t="s">
        <v>2784</v>
      </c>
      <c r="B804">
        <v>2</v>
      </c>
      <c r="C804">
        <v>201</v>
      </c>
      <c r="D804">
        <v>0</v>
      </c>
      <c r="E804">
        <v>0</v>
      </c>
      <c r="F804">
        <v>0</v>
      </c>
      <c r="G804">
        <v>33619.79</v>
      </c>
      <c r="H804">
        <v>0</v>
      </c>
      <c r="I804">
        <v>33619.79</v>
      </c>
      <c r="J804" t="s">
        <v>2785</v>
      </c>
      <c r="K804" t="s">
        <v>78</v>
      </c>
      <c r="L804">
        <v>5</v>
      </c>
      <c r="M804" t="s">
        <v>1269</v>
      </c>
      <c r="N804" t="s">
        <v>1270</v>
      </c>
      <c r="P804">
        <v>0</v>
      </c>
      <c r="Q804">
        <v>0</v>
      </c>
      <c r="R804">
        <v>0</v>
      </c>
      <c r="S804">
        <v>500</v>
      </c>
      <c r="T804">
        <v>0</v>
      </c>
      <c r="U804" t="s">
        <v>79</v>
      </c>
      <c r="V804" s="7">
        <v>44927</v>
      </c>
      <c r="W804" s="7">
        <v>44985</v>
      </c>
      <c r="X804" s="7">
        <v>45012</v>
      </c>
      <c r="Y804">
        <v>0</v>
      </c>
      <c r="AA804">
        <v>33619.79</v>
      </c>
      <c r="AB804" t="s">
        <v>1589</v>
      </c>
      <c r="AC804" t="s">
        <v>83</v>
      </c>
    </row>
    <row r="805" spans="1:29" x14ac:dyDescent="0.25">
      <c r="A805" t="s">
        <v>2786</v>
      </c>
      <c r="B805">
        <v>2</v>
      </c>
      <c r="C805">
        <v>201</v>
      </c>
      <c r="D805">
        <v>0</v>
      </c>
      <c r="E805">
        <v>0</v>
      </c>
      <c r="F805">
        <v>0</v>
      </c>
      <c r="G805">
        <v>33619.79</v>
      </c>
      <c r="H805">
        <v>0</v>
      </c>
      <c r="I805">
        <v>33619.79</v>
      </c>
      <c r="J805" t="s">
        <v>2787</v>
      </c>
      <c r="K805" t="s">
        <v>98</v>
      </c>
      <c r="L805">
        <v>6</v>
      </c>
      <c r="M805" t="s">
        <v>78</v>
      </c>
      <c r="N805" t="s">
        <v>1270</v>
      </c>
      <c r="P805">
        <v>500</v>
      </c>
      <c r="Q805">
        <v>0</v>
      </c>
      <c r="R805">
        <v>0</v>
      </c>
      <c r="S805">
        <v>500</v>
      </c>
      <c r="T805">
        <v>0</v>
      </c>
      <c r="U805" t="s">
        <v>79</v>
      </c>
      <c r="V805" s="7">
        <v>44927</v>
      </c>
      <c r="W805" s="7">
        <v>44985</v>
      </c>
      <c r="X805" s="7">
        <v>45012</v>
      </c>
      <c r="Y805">
        <v>0</v>
      </c>
      <c r="AA805">
        <v>33619.79</v>
      </c>
      <c r="AB805" t="s">
        <v>1589</v>
      </c>
      <c r="AC805" t="s">
        <v>83</v>
      </c>
    </row>
    <row r="806" spans="1:29" x14ac:dyDescent="0.25">
      <c r="A806" t="s">
        <v>2788</v>
      </c>
      <c r="B806">
        <v>2</v>
      </c>
      <c r="C806">
        <v>201</v>
      </c>
      <c r="D806">
        <v>0</v>
      </c>
      <c r="E806">
        <v>0</v>
      </c>
      <c r="F806">
        <v>0</v>
      </c>
      <c r="G806">
        <v>329717.43</v>
      </c>
      <c r="H806">
        <v>0</v>
      </c>
      <c r="I806">
        <v>329717.43</v>
      </c>
      <c r="J806" t="s">
        <v>2789</v>
      </c>
      <c r="K806" t="s">
        <v>78</v>
      </c>
      <c r="L806">
        <v>2</v>
      </c>
      <c r="M806" t="s">
        <v>1269</v>
      </c>
      <c r="N806" t="s">
        <v>1270</v>
      </c>
      <c r="P806">
        <v>0</v>
      </c>
      <c r="Q806">
        <v>0</v>
      </c>
      <c r="R806">
        <v>0</v>
      </c>
      <c r="S806">
        <v>500</v>
      </c>
      <c r="T806">
        <v>0</v>
      </c>
      <c r="U806" t="s">
        <v>79</v>
      </c>
      <c r="V806" s="7">
        <v>44927</v>
      </c>
      <c r="W806" s="7">
        <v>44985</v>
      </c>
      <c r="X806" s="7">
        <v>45012</v>
      </c>
      <c r="Y806">
        <v>0</v>
      </c>
      <c r="AA806">
        <v>329717.43</v>
      </c>
      <c r="AB806" t="s">
        <v>1589</v>
      </c>
      <c r="AC806" t="s">
        <v>83</v>
      </c>
    </row>
    <row r="807" spans="1:29" x14ac:dyDescent="0.25">
      <c r="A807" t="s">
        <v>2790</v>
      </c>
      <c r="B807">
        <v>2</v>
      </c>
      <c r="C807">
        <v>201</v>
      </c>
      <c r="D807">
        <v>0</v>
      </c>
      <c r="E807">
        <v>0</v>
      </c>
      <c r="F807">
        <v>0</v>
      </c>
      <c r="G807">
        <v>7966.53</v>
      </c>
      <c r="H807">
        <v>0</v>
      </c>
      <c r="I807">
        <v>7966.53</v>
      </c>
      <c r="J807" t="s">
        <v>2791</v>
      </c>
      <c r="K807" t="s">
        <v>78</v>
      </c>
      <c r="L807">
        <v>3</v>
      </c>
      <c r="M807" t="s">
        <v>1269</v>
      </c>
      <c r="N807" t="s">
        <v>1270</v>
      </c>
      <c r="P807">
        <v>0</v>
      </c>
      <c r="Q807">
        <v>0</v>
      </c>
      <c r="R807">
        <v>0</v>
      </c>
      <c r="S807">
        <v>500</v>
      </c>
      <c r="T807">
        <v>0</v>
      </c>
      <c r="U807" t="s">
        <v>79</v>
      </c>
      <c r="V807" s="7">
        <v>44927</v>
      </c>
      <c r="W807" s="7">
        <v>44985</v>
      </c>
      <c r="X807" s="7">
        <v>45012</v>
      </c>
      <c r="Y807">
        <v>0</v>
      </c>
      <c r="AA807">
        <v>7966.53</v>
      </c>
      <c r="AB807" t="s">
        <v>1589</v>
      </c>
      <c r="AC807" t="s">
        <v>83</v>
      </c>
    </row>
    <row r="808" spans="1:29" x14ac:dyDescent="0.25">
      <c r="A808" t="s">
        <v>2792</v>
      </c>
      <c r="B808">
        <v>2</v>
      </c>
      <c r="C808">
        <v>201</v>
      </c>
      <c r="D808">
        <v>0</v>
      </c>
      <c r="E808">
        <v>0</v>
      </c>
      <c r="F808">
        <v>0</v>
      </c>
      <c r="G808">
        <v>7966.53</v>
      </c>
      <c r="H808">
        <v>0</v>
      </c>
      <c r="I808">
        <v>7966.53</v>
      </c>
      <c r="J808" t="s">
        <v>2793</v>
      </c>
      <c r="K808" t="s">
        <v>78</v>
      </c>
      <c r="L808">
        <v>4</v>
      </c>
      <c r="M808" t="s">
        <v>1269</v>
      </c>
      <c r="N808" t="s">
        <v>1270</v>
      </c>
      <c r="P808">
        <v>0</v>
      </c>
      <c r="Q808">
        <v>0</v>
      </c>
      <c r="R808">
        <v>0</v>
      </c>
      <c r="S808">
        <v>500</v>
      </c>
      <c r="T808">
        <v>0</v>
      </c>
      <c r="U808" t="s">
        <v>79</v>
      </c>
      <c r="V808" s="7">
        <v>44927</v>
      </c>
      <c r="W808" s="7">
        <v>44985</v>
      </c>
      <c r="X808" s="7">
        <v>45012</v>
      </c>
      <c r="Y808">
        <v>0</v>
      </c>
      <c r="AA808">
        <v>7966.53</v>
      </c>
      <c r="AB808" t="s">
        <v>1589</v>
      </c>
      <c r="AC808" t="s">
        <v>83</v>
      </c>
    </row>
    <row r="809" spans="1:29" x14ac:dyDescent="0.25">
      <c r="A809" t="s">
        <v>2794</v>
      </c>
      <c r="B809">
        <v>2</v>
      </c>
      <c r="C809">
        <v>201</v>
      </c>
      <c r="D809">
        <v>0</v>
      </c>
      <c r="E809">
        <v>0</v>
      </c>
      <c r="F809">
        <v>0</v>
      </c>
      <c r="G809">
        <v>7966.53</v>
      </c>
      <c r="H809">
        <v>0</v>
      </c>
      <c r="I809">
        <v>7966.53</v>
      </c>
      <c r="J809" t="s">
        <v>2795</v>
      </c>
      <c r="K809" t="s">
        <v>98</v>
      </c>
      <c r="L809">
        <v>5</v>
      </c>
      <c r="M809" t="s">
        <v>78</v>
      </c>
      <c r="N809" t="s">
        <v>1270</v>
      </c>
      <c r="P809">
        <v>500</v>
      </c>
      <c r="Q809">
        <v>0</v>
      </c>
      <c r="R809">
        <v>0</v>
      </c>
      <c r="S809">
        <v>500</v>
      </c>
      <c r="T809">
        <v>0</v>
      </c>
      <c r="U809" t="s">
        <v>79</v>
      </c>
      <c r="V809" s="7">
        <v>44927</v>
      </c>
      <c r="W809" s="7">
        <v>44985</v>
      </c>
      <c r="X809" s="7">
        <v>45012</v>
      </c>
      <c r="Y809">
        <v>0</v>
      </c>
      <c r="AA809">
        <v>7966.53</v>
      </c>
      <c r="AB809" t="s">
        <v>1589</v>
      </c>
      <c r="AC809" t="s">
        <v>83</v>
      </c>
    </row>
    <row r="810" spans="1:29" x14ac:dyDescent="0.25">
      <c r="A810" t="s">
        <v>2796</v>
      </c>
      <c r="B810">
        <v>2</v>
      </c>
      <c r="C810">
        <v>201</v>
      </c>
      <c r="D810">
        <v>0</v>
      </c>
      <c r="E810">
        <v>0</v>
      </c>
      <c r="F810">
        <v>0</v>
      </c>
      <c r="G810">
        <v>321750.90000000002</v>
      </c>
      <c r="H810">
        <v>0</v>
      </c>
      <c r="I810">
        <v>321750.90000000002</v>
      </c>
      <c r="J810" t="s">
        <v>2797</v>
      </c>
      <c r="K810" t="s">
        <v>78</v>
      </c>
      <c r="L810">
        <v>3</v>
      </c>
      <c r="M810" t="s">
        <v>1269</v>
      </c>
      <c r="N810" t="s">
        <v>1270</v>
      </c>
      <c r="P810">
        <v>0</v>
      </c>
      <c r="Q810">
        <v>0</v>
      </c>
      <c r="R810">
        <v>0</v>
      </c>
      <c r="S810">
        <v>500</v>
      </c>
      <c r="T810">
        <v>0</v>
      </c>
      <c r="U810" t="s">
        <v>79</v>
      </c>
      <c r="V810" s="7">
        <v>44927</v>
      </c>
      <c r="W810" s="7">
        <v>44985</v>
      </c>
      <c r="X810" s="7">
        <v>45012</v>
      </c>
      <c r="Y810">
        <v>0</v>
      </c>
      <c r="AA810">
        <v>321750.90000000002</v>
      </c>
      <c r="AB810" t="s">
        <v>1589</v>
      </c>
      <c r="AC810" t="s">
        <v>83</v>
      </c>
    </row>
    <row r="811" spans="1:29" x14ac:dyDescent="0.25">
      <c r="A811" t="s">
        <v>2798</v>
      </c>
      <c r="B811">
        <v>2</v>
      </c>
      <c r="C811">
        <v>201</v>
      </c>
      <c r="D811">
        <v>0</v>
      </c>
      <c r="E811">
        <v>0</v>
      </c>
      <c r="F811">
        <v>0</v>
      </c>
      <c r="G811">
        <v>321750.90000000002</v>
      </c>
      <c r="H811">
        <v>0</v>
      </c>
      <c r="I811">
        <v>321750.90000000002</v>
      </c>
      <c r="J811" t="s">
        <v>2797</v>
      </c>
      <c r="K811" t="s">
        <v>78</v>
      </c>
      <c r="L811">
        <v>4</v>
      </c>
      <c r="M811" t="s">
        <v>1269</v>
      </c>
      <c r="N811" t="s">
        <v>1270</v>
      </c>
      <c r="P811">
        <v>0</v>
      </c>
      <c r="Q811">
        <v>0</v>
      </c>
      <c r="R811">
        <v>0</v>
      </c>
      <c r="S811">
        <v>500</v>
      </c>
      <c r="T811">
        <v>0</v>
      </c>
      <c r="U811" t="s">
        <v>79</v>
      </c>
      <c r="V811" s="7">
        <v>44927</v>
      </c>
      <c r="W811" s="7">
        <v>44985</v>
      </c>
      <c r="X811" s="7">
        <v>45012</v>
      </c>
      <c r="Y811">
        <v>0</v>
      </c>
      <c r="AA811">
        <v>321750.90000000002</v>
      </c>
      <c r="AB811" t="s">
        <v>1589</v>
      </c>
      <c r="AC811" t="s">
        <v>83</v>
      </c>
    </row>
    <row r="812" spans="1:29" x14ac:dyDescent="0.25">
      <c r="A812" t="s">
        <v>2799</v>
      </c>
      <c r="B812">
        <v>2</v>
      </c>
      <c r="C812">
        <v>201</v>
      </c>
      <c r="D812">
        <v>0</v>
      </c>
      <c r="E812">
        <v>0</v>
      </c>
      <c r="F812">
        <v>0</v>
      </c>
      <c r="G812">
        <v>321750.90000000002</v>
      </c>
      <c r="H812">
        <v>0</v>
      </c>
      <c r="I812">
        <v>321750.90000000002</v>
      </c>
      <c r="J812" t="s">
        <v>2800</v>
      </c>
      <c r="K812" t="s">
        <v>78</v>
      </c>
      <c r="L812">
        <v>5</v>
      </c>
      <c r="M812" t="s">
        <v>1269</v>
      </c>
      <c r="N812" t="s">
        <v>1270</v>
      </c>
      <c r="P812">
        <v>0</v>
      </c>
      <c r="Q812">
        <v>0</v>
      </c>
      <c r="R812">
        <v>0</v>
      </c>
      <c r="S812">
        <v>500</v>
      </c>
      <c r="T812">
        <v>0</v>
      </c>
      <c r="U812" t="s">
        <v>79</v>
      </c>
      <c r="V812" s="7">
        <v>44927</v>
      </c>
      <c r="W812" s="7">
        <v>44985</v>
      </c>
      <c r="X812" s="7">
        <v>45012</v>
      </c>
      <c r="Y812">
        <v>0</v>
      </c>
      <c r="AA812">
        <v>321750.90000000002</v>
      </c>
      <c r="AB812" t="s">
        <v>1589</v>
      </c>
      <c r="AC812" t="s">
        <v>83</v>
      </c>
    </row>
    <row r="813" spans="1:29" x14ac:dyDescent="0.25">
      <c r="A813" t="s">
        <v>2801</v>
      </c>
      <c r="B813">
        <v>2</v>
      </c>
      <c r="C813">
        <v>201</v>
      </c>
      <c r="D813">
        <v>0</v>
      </c>
      <c r="E813">
        <v>0</v>
      </c>
      <c r="F813">
        <v>0</v>
      </c>
      <c r="G813">
        <v>321750.90000000002</v>
      </c>
      <c r="H813">
        <v>0</v>
      </c>
      <c r="I813">
        <v>321750.90000000002</v>
      </c>
      <c r="J813" t="s">
        <v>2802</v>
      </c>
      <c r="K813" t="s">
        <v>98</v>
      </c>
      <c r="L813">
        <v>6</v>
      </c>
      <c r="M813" t="s">
        <v>78</v>
      </c>
      <c r="N813" t="s">
        <v>1270</v>
      </c>
      <c r="P813">
        <v>500</v>
      </c>
      <c r="Q813">
        <v>0</v>
      </c>
      <c r="R813">
        <v>0</v>
      </c>
      <c r="S813">
        <v>500</v>
      </c>
      <c r="T813">
        <v>0</v>
      </c>
      <c r="U813" t="s">
        <v>79</v>
      </c>
      <c r="V813" s="7">
        <v>44927</v>
      </c>
      <c r="W813" s="7">
        <v>44985</v>
      </c>
      <c r="X813" s="7">
        <v>45012</v>
      </c>
      <c r="Y813">
        <v>0</v>
      </c>
      <c r="AA813">
        <v>321750.90000000002</v>
      </c>
      <c r="AB813" t="s">
        <v>1589</v>
      </c>
      <c r="AC813" t="s">
        <v>83</v>
      </c>
    </row>
    <row r="814" spans="1:29" x14ac:dyDescent="0.25">
      <c r="A814" t="s">
        <v>2803</v>
      </c>
      <c r="B814">
        <v>2</v>
      </c>
      <c r="C814">
        <v>201</v>
      </c>
      <c r="D814">
        <v>0</v>
      </c>
      <c r="E814">
        <v>0</v>
      </c>
      <c r="F814">
        <v>5864.08</v>
      </c>
      <c r="G814">
        <v>655549.79</v>
      </c>
      <c r="H814">
        <v>0</v>
      </c>
      <c r="I814">
        <v>649685.71</v>
      </c>
      <c r="J814" t="s">
        <v>2804</v>
      </c>
      <c r="K814" t="s">
        <v>78</v>
      </c>
      <c r="L814">
        <v>2</v>
      </c>
      <c r="M814" t="s">
        <v>1269</v>
      </c>
      <c r="N814" t="s">
        <v>1270</v>
      </c>
      <c r="P814">
        <v>0</v>
      </c>
      <c r="Q814">
        <v>0</v>
      </c>
      <c r="R814">
        <v>0</v>
      </c>
      <c r="S814">
        <v>500</v>
      </c>
      <c r="T814">
        <v>0</v>
      </c>
      <c r="U814" t="s">
        <v>79</v>
      </c>
      <c r="V814" s="7">
        <v>44927</v>
      </c>
      <c r="W814" s="7">
        <v>44985</v>
      </c>
      <c r="X814" s="7">
        <v>45012</v>
      </c>
      <c r="Y814">
        <v>0</v>
      </c>
      <c r="AA814">
        <v>649685.71</v>
      </c>
      <c r="AB814" t="s">
        <v>1589</v>
      </c>
      <c r="AC814" t="s">
        <v>83</v>
      </c>
    </row>
    <row r="815" spans="1:29" x14ac:dyDescent="0.25">
      <c r="A815" t="s">
        <v>2805</v>
      </c>
      <c r="B815">
        <v>2</v>
      </c>
      <c r="C815">
        <v>201</v>
      </c>
      <c r="D815">
        <v>0</v>
      </c>
      <c r="E815">
        <v>0</v>
      </c>
      <c r="F815">
        <v>5864.08</v>
      </c>
      <c r="G815">
        <v>655549.79</v>
      </c>
      <c r="H815">
        <v>0</v>
      </c>
      <c r="I815">
        <v>649685.71</v>
      </c>
      <c r="J815" t="s">
        <v>2806</v>
      </c>
      <c r="K815" t="s">
        <v>78</v>
      </c>
      <c r="L815">
        <v>3</v>
      </c>
      <c r="M815" t="s">
        <v>1269</v>
      </c>
      <c r="N815" t="s">
        <v>1270</v>
      </c>
      <c r="P815">
        <v>0</v>
      </c>
      <c r="Q815">
        <v>0</v>
      </c>
      <c r="R815">
        <v>0</v>
      </c>
      <c r="S815">
        <v>500</v>
      </c>
      <c r="T815">
        <v>0</v>
      </c>
      <c r="U815" t="s">
        <v>79</v>
      </c>
      <c r="V815" s="7">
        <v>44927</v>
      </c>
      <c r="W815" s="7">
        <v>44985</v>
      </c>
      <c r="X815" s="7">
        <v>45012</v>
      </c>
      <c r="Y815">
        <v>0</v>
      </c>
      <c r="AA815">
        <v>649685.71</v>
      </c>
      <c r="AB815" t="s">
        <v>1589</v>
      </c>
      <c r="AC815" t="s">
        <v>83</v>
      </c>
    </row>
    <row r="816" spans="1:29" x14ac:dyDescent="0.25">
      <c r="A816" t="s">
        <v>2807</v>
      </c>
      <c r="B816">
        <v>2</v>
      </c>
      <c r="C816">
        <v>201</v>
      </c>
      <c r="D816">
        <v>0</v>
      </c>
      <c r="E816">
        <v>0</v>
      </c>
      <c r="F816">
        <v>5864</v>
      </c>
      <c r="G816">
        <v>15549.63</v>
      </c>
      <c r="H816">
        <v>0</v>
      </c>
      <c r="I816">
        <v>9685.6299999999992</v>
      </c>
      <c r="J816" t="s">
        <v>2588</v>
      </c>
      <c r="K816" t="s">
        <v>78</v>
      </c>
      <c r="L816">
        <v>4</v>
      </c>
      <c r="M816" t="s">
        <v>1269</v>
      </c>
      <c r="N816" t="s">
        <v>1270</v>
      </c>
      <c r="P816">
        <v>0</v>
      </c>
      <c r="Q816">
        <v>0</v>
      </c>
      <c r="R816">
        <v>0</v>
      </c>
      <c r="S816">
        <v>500</v>
      </c>
      <c r="T816">
        <v>0</v>
      </c>
      <c r="U816" t="s">
        <v>79</v>
      </c>
      <c r="V816" s="7">
        <v>44927</v>
      </c>
      <c r="W816" s="7">
        <v>44985</v>
      </c>
      <c r="X816" s="7">
        <v>45012</v>
      </c>
      <c r="Y816">
        <v>0</v>
      </c>
      <c r="AA816">
        <v>9685.6299999999992</v>
      </c>
      <c r="AB816" t="s">
        <v>1589</v>
      </c>
      <c r="AC816" t="s">
        <v>83</v>
      </c>
    </row>
    <row r="817" spans="1:29" x14ac:dyDescent="0.25">
      <c r="A817" t="s">
        <v>2808</v>
      </c>
      <c r="B817">
        <v>2</v>
      </c>
      <c r="C817">
        <v>201</v>
      </c>
      <c r="D817">
        <v>0</v>
      </c>
      <c r="E817">
        <v>0</v>
      </c>
      <c r="F817">
        <v>5864</v>
      </c>
      <c r="G817">
        <v>15549.63</v>
      </c>
      <c r="H817">
        <v>0</v>
      </c>
      <c r="I817">
        <v>9685.6299999999992</v>
      </c>
      <c r="J817" t="s">
        <v>2590</v>
      </c>
      <c r="K817" t="s">
        <v>78</v>
      </c>
      <c r="L817">
        <v>5</v>
      </c>
      <c r="M817" t="s">
        <v>1269</v>
      </c>
      <c r="N817" t="s">
        <v>1270</v>
      </c>
      <c r="P817">
        <v>0</v>
      </c>
      <c r="Q817">
        <v>0</v>
      </c>
      <c r="R817">
        <v>0</v>
      </c>
      <c r="S817">
        <v>500</v>
      </c>
      <c r="T817">
        <v>0</v>
      </c>
      <c r="U817" t="s">
        <v>79</v>
      </c>
      <c r="V817" s="7">
        <v>44927</v>
      </c>
      <c r="W817" s="7">
        <v>44985</v>
      </c>
      <c r="X817" s="7">
        <v>45012</v>
      </c>
      <c r="Y817">
        <v>0</v>
      </c>
      <c r="AA817">
        <v>9685.6299999999992</v>
      </c>
      <c r="AB817" t="s">
        <v>1589</v>
      </c>
      <c r="AC817" t="s">
        <v>83</v>
      </c>
    </row>
    <row r="818" spans="1:29" x14ac:dyDescent="0.25">
      <c r="A818" t="s">
        <v>2809</v>
      </c>
      <c r="B818">
        <v>2</v>
      </c>
      <c r="C818">
        <v>201</v>
      </c>
      <c r="D818">
        <v>0</v>
      </c>
      <c r="E818">
        <v>0</v>
      </c>
      <c r="F818">
        <v>362.07</v>
      </c>
      <c r="G818">
        <v>362.07</v>
      </c>
      <c r="H818">
        <v>0</v>
      </c>
      <c r="I818">
        <v>0</v>
      </c>
      <c r="J818" t="s">
        <v>2810</v>
      </c>
      <c r="K818" t="s">
        <v>98</v>
      </c>
      <c r="L818">
        <v>6</v>
      </c>
      <c r="M818" t="s">
        <v>78</v>
      </c>
      <c r="N818" t="s">
        <v>1270</v>
      </c>
      <c r="P818">
        <v>500</v>
      </c>
      <c r="Q818">
        <v>0</v>
      </c>
      <c r="R818">
        <v>0</v>
      </c>
      <c r="S818">
        <v>500</v>
      </c>
      <c r="T818">
        <v>0</v>
      </c>
      <c r="U818" t="s">
        <v>79</v>
      </c>
      <c r="V818" s="7">
        <v>44927</v>
      </c>
      <c r="W818" s="7">
        <v>44985</v>
      </c>
      <c r="X818" s="7">
        <v>45012</v>
      </c>
      <c r="Y818">
        <v>0</v>
      </c>
      <c r="AA818">
        <v>0</v>
      </c>
      <c r="AC818" t="s">
        <v>83</v>
      </c>
    </row>
    <row r="819" spans="1:29" x14ac:dyDescent="0.25">
      <c r="A819" t="s">
        <v>2811</v>
      </c>
      <c r="B819">
        <v>2</v>
      </c>
      <c r="C819">
        <v>201</v>
      </c>
      <c r="D819">
        <v>0</v>
      </c>
      <c r="E819">
        <v>0</v>
      </c>
      <c r="F819">
        <v>5501.93</v>
      </c>
      <c r="G819">
        <v>15187.56</v>
      </c>
      <c r="H819">
        <v>0</v>
      </c>
      <c r="I819">
        <v>9685.6299999999992</v>
      </c>
      <c r="J819" t="s">
        <v>2812</v>
      </c>
      <c r="K819" t="s">
        <v>98</v>
      </c>
      <c r="L819">
        <v>6</v>
      </c>
      <c r="M819" t="s">
        <v>78</v>
      </c>
      <c r="N819" t="s">
        <v>1270</v>
      </c>
      <c r="P819">
        <v>500</v>
      </c>
      <c r="Q819">
        <v>0</v>
      </c>
      <c r="R819">
        <v>0</v>
      </c>
      <c r="S819">
        <v>500</v>
      </c>
      <c r="T819">
        <v>0</v>
      </c>
      <c r="U819" t="s">
        <v>79</v>
      </c>
      <c r="V819" s="7">
        <v>44927</v>
      </c>
      <c r="W819" s="7">
        <v>44985</v>
      </c>
      <c r="X819" s="7">
        <v>45012</v>
      </c>
      <c r="Y819">
        <v>0</v>
      </c>
      <c r="AA819">
        <v>9685.6299999999992</v>
      </c>
      <c r="AB819" t="s">
        <v>1589</v>
      </c>
      <c r="AC819" t="s">
        <v>83</v>
      </c>
    </row>
    <row r="820" spans="1:29" x14ac:dyDescent="0.25">
      <c r="A820" t="s">
        <v>2813</v>
      </c>
      <c r="B820">
        <v>2</v>
      </c>
      <c r="C820">
        <v>201</v>
      </c>
      <c r="D820">
        <v>0</v>
      </c>
      <c r="E820">
        <v>0</v>
      </c>
      <c r="F820">
        <v>0.08</v>
      </c>
      <c r="G820">
        <v>640000.16</v>
      </c>
      <c r="H820">
        <v>0</v>
      </c>
      <c r="I820">
        <v>640000.07999999996</v>
      </c>
      <c r="J820" t="s">
        <v>2814</v>
      </c>
      <c r="K820" t="s">
        <v>78</v>
      </c>
      <c r="L820">
        <v>4</v>
      </c>
      <c r="M820" t="s">
        <v>1269</v>
      </c>
      <c r="N820" t="s">
        <v>1270</v>
      </c>
      <c r="P820">
        <v>0</v>
      </c>
      <c r="Q820">
        <v>0</v>
      </c>
      <c r="R820">
        <v>0</v>
      </c>
      <c r="S820">
        <v>500</v>
      </c>
      <c r="T820">
        <v>0</v>
      </c>
      <c r="U820" t="s">
        <v>79</v>
      </c>
      <c r="V820" s="7">
        <v>44927</v>
      </c>
      <c r="W820" s="7">
        <v>44985</v>
      </c>
      <c r="X820" s="7">
        <v>45012</v>
      </c>
      <c r="Y820">
        <v>0</v>
      </c>
      <c r="AA820">
        <v>640000.07999999996</v>
      </c>
      <c r="AB820" t="s">
        <v>1589</v>
      </c>
      <c r="AC820" t="s">
        <v>83</v>
      </c>
    </row>
    <row r="821" spans="1:29" x14ac:dyDescent="0.25">
      <c r="A821" t="s">
        <v>2815</v>
      </c>
      <c r="B821">
        <v>2</v>
      </c>
      <c r="C821">
        <v>201</v>
      </c>
      <c r="D821">
        <v>0</v>
      </c>
      <c r="E821">
        <v>0</v>
      </c>
      <c r="F821">
        <v>0</v>
      </c>
      <c r="G821">
        <v>640000.07999999996</v>
      </c>
      <c r="H821">
        <v>0</v>
      </c>
      <c r="I821">
        <v>640000.07999999996</v>
      </c>
      <c r="J821" t="s">
        <v>2816</v>
      </c>
      <c r="K821" t="s">
        <v>78</v>
      </c>
      <c r="L821">
        <v>5</v>
      </c>
      <c r="M821" t="s">
        <v>1269</v>
      </c>
      <c r="N821" t="s">
        <v>1270</v>
      </c>
      <c r="P821">
        <v>0</v>
      </c>
      <c r="Q821">
        <v>0</v>
      </c>
      <c r="R821">
        <v>0</v>
      </c>
      <c r="S821">
        <v>500</v>
      </c>
      <c r="T821">
        <v>0</v>
      </c>
      <c r="U821" t="s">
        <v>79</v>
      </c>
      <c r="V821" s="7">
        <v>44927</v>
      </c>
      <c r="W821" s="7">
        <v>44985</v>
      </c>
      <c r="X821" s="7">
        <v>45012</v>
      </c>
      <c r="Y821">
        <v>0</v>
      </c>
      <c r="AA821">
        <v>640000.07999999996</v>
      </c>
      <c r="AB821" t="s">
        <v>1589</v>
      </c>
      <c r="AC821" t="s">
        <v>83</v>
      </c>
    </row>
    <row r="822" spans="1:29" x14ac:dyDescent="0.25">
      <c r="A822" t="s">
        <v>2817</v>
      </c>
      <c r="B822">
        <v>2</v>
      </c>
      <c r="C822">
        <v>201</v>
      </c>
      <c r="D822">
        <v>0</v>
      </c>
      <c r="E822">
        <v>0</v>
      </c>
      <c r="F822">
        <v>0</v>
      </c>
      <c r="G822">
        <v>640000</v>
      </c>
      <c r="H822">
        <v>0</v>
      </c>
      <c r="I822">
        <v>640000</v>
      </c>
      <c r="J822" t="s">
        <v>2818</v>
      </c>
      <c r="K822" t="s">
        <v>98</v>
      </c>
      <c r="L822">
        <v>6</v>
      </c>
      <c r="M822" t="s">
        <v>78</v>
      </c>
      <c r="N822" t="s">
        <v>1270</v>
      </c>
      <c r="P822">
        <v>500</v>
      </c>
      <c r="Q822">
        <v>0</v>
      </c>
      <c r="R822">
        <v>0</v>
      </c>
      <c r="S822">
        <v>500</v>
      </c>
      <c r="T822">
        <v>0</v>
      </c>
      <c r="U822" t="s">
        <v>79</v>
      </c>
      <c r="V822" s="7">
        <v>44927</v>
      </c>
      <c r="W822" s="7">
        <v>44985</v>
      </c>
      <c r="X822" s="7">
        <v>45012</v>
      </c>
      <c r="Y822">
        <v>0</v>
      </c>
      <c r="AA822">
        <v>640000</v>
      </c>
      <c r="AB822" t="s">
        <v>1589</v>
      </c>
      <c r="AC822" t="s">
        <v>83</v>
      </c>
    </row>
    <row r="823" spans="1:29" x14ac:dyDescent="0.25">
      <c r="A823" t="s">
        <v>2819</v>
      </c>
      <c r="B823">
        <v>2</v>
      </c>
      <c r="C823">
        <v>201</v>
      </c>
      <c r="D823">
        <v>0</v>
      </c>
      <c r="E823">
        <v>0</v>
      </c>
      <c r="F823">
        <v>0</v>
      </c>
      <c r="G823">
        <v>0.08</v>
      </c>
      <c r="H823">
        <v>0</v>
      </c>
      <c r="I823">
        <v>0.08</v>
      </c>
      <c r="J823" t="s">
        <v>888</v>
      </c>
      <c r="K823" t="s">
        <v>98</v>
      </c>
      <c r="L823">
        <v>6</v>
      </c>
      <c r="M823" t="s">
        <v>78</v>
      </c>
      <c r="N823" t="s">
        <v>1270</v>
      </c>
      <c r="P823">
        <v>500</v>
      </c>
      <c r="Q823">
        <v>0</v>
      </c>
      <c r="R823">
        <v>0</v>
      </c>
      <c r="S823">
        <v>500</v>
      </c>
      <c r="T823">
        <v>0</v>
      </c>
      <c r="U823" t="s">
        <v>79</v>
      </c>
      <c r="V823" s="7">
        <v>44927</v>
      </c>
      <c r="W823" s="7">
        <v>44985</v>
      </c>
      <c r="X823" s="7">
        <v>45012</v>
      </c>
      <c r="Y823">
        <v>0</v>
      </c>
      <c r="AA823">
        <v>0.08</v>
      </c>
      <c r="AB823" t="s">
        <v>1589</v>
      </c>
      <c r="AC823" t="s">
        <v>83</v>
      </c>
    </row>
    <row r="824" spans="1:29" x14ac:dyDescent="0.25">
      <c r="A824" t="s">
        <v>2820</v>
      </c>
      <c r="B824">
        <v>2</v>
      </c>
      <c r="C824">
        <v>201</v>
      </c>
      <c r="D824">
        <v>0</v>
      </c>
      <c r="E824">
        <v>0</v>
      </c>
      <c r="F824">
        <v>0.08</v>
      </c>
      <c r="G824">
        <v>0.08</v>
      </c>
      <c r="H824">
        <v>0</v>
      </c>
      <c r="I824">
        <v>0</v>
      </c>
      <c r="J824" t="s">
        <v>2821</v>
      </c>
      <c r="K824" t="s">
        <v>78</v>
      </c>
      <c r="L824">
        <v>5</v>
      </c>
      <c r="M824" t="s">
        <v>1269</v>
      </c>
      <c r="N824" t="s">
        <v>1270</v>
      </c>
      <c r="P824">
        <v>0</v>
      </c>
      <c r="Q824">
        <v>0</v>
      </c>
      <c r="R824">
        <v>0</v>
      </c>
      <c r="S824">
        <v>500</v>
      </c>
      <c r="T824">
        <v>0</v>
      </c>
      <c r="U824" t="s">
        <v>79</v>
      </c>
      <c r="V824" s="7">
        <v>44927</v>
      </c>
      <c r="W824" s="7">
        <v>44985</v>
      </c>
      <c r="X824" s="7">
        <v>45012</v>
      </c>
      <c r="Y824">
        <v>0</v>
      </c>
      <c r="AA824">
        <v>0</v>
      </c>
      <c r="AC824" t="s">
        <v>83</v>
      </c>
    </row>
    <row r="825" spans="1:29" x14ac:dyDescent="0.25">
      <c r="A825" t="s">
        <v>2822</v>
      </c>
      <c r="B825">
        <v>2</v>
      </c>
      <c r="C825">
        <v>201</v>
      </c>
      <c r="D825">
        <v>0</v>
      </c>
      <c r="E825">
        <v>0</v>
      </c>
      <c r="F825">
        <v>0.08</v>
      </c>
      <c r="G825">
        <v>0.08</v>
      </c>
      <c r="H825">
        <v>0</v>
      </c>
      <c r="I825">
        <v>0</v>
      </c>
      <c r="J825" t="s">
        <v>888</v>
      </c>
      <c r="K825" t="s">
        <v>98</v>
      </c>
      <c r="L825">
        <v>6</v>
      </c>
      <c r="M825" t="s">
        <v>78</v>
      </c>
      <c r="N825" t="s">
        <v>1270</v>
      </c>
      <c r="P825">
        <v>500</v>
      </c>
      <c r="Q825">
        <v>0</v>
      </c>
      <c r="R825">
        <v>0</v>
      </c>
      <c r="S825">
        <v>500</v>
      </c>
      <c r="T825">
        <v>0</v>
      </c>
      <c r="U825" t="s">
        <v>79</v>
      </c>
      <c r="V825" s="7">
        <v>44927</v>
      </c>
      <c r="W825" s="7">
        <v>44985</v>
      </c>
      <c r="X825" s="7">
        <v>45012</v>
      </c>
      <c r="Y825">
        <v>0</v>
      </c>
      <c r="AA825">
        <v>0</v>
      </c>
      <c r="AC825" t="s">
        <v>83</v>
      </c>
    </row>
    <row r="826" spans="1:29" x14ac:dyDescent="0.25">
      <c r="A826" t="s">
        <v>2823</v>
      </c>
      <c r="B826">
        <v>2</v>
      </c>
      <c r="C826">
        <v>201</v>
      </c>
      <c r="D826">
        <v>3935780.24</v>
      </c>
      <c r="E826">
        <v>0</v>
      </c>
      <c r="F826">
        <v>113373609.8</v>
      </c>
      <c r="G826">
        <v>18424348.32</v>
      </c>
      <c r="H826">
        <v>98885041.719999999</v>
      </c>
      <c r="I826">
        <v>0</v>
      </c>
      <c r="J826" t="s">
        <v>2824</v>
      </c>
      <c r="K826" t="s">
        <v>78</v>
      </c>
      <c r="L826">
        <v>1</v>
      </c>
      <c r="M826" t="s">
        <v>1269</v>
      </c>
      <c r="N826" t="s">
        <v>2825</v>
      </c>
      <c r="P826">
        <v>0</v>
      </c>
      <c r="Q826">
        <v>0</v>
      </c>
      <c r="R826">
        <v>0</v>
      </c>
      <c r="S826">
        <v>500</v>
      </c>
      <c r="T826">
        <v>0</v>
      </c>
      <c r="U826" t="s">
        <v>79</v>
      </c>
      <c r="V826" s="7">
        <v>44927</v>
      </c>
      <c r="W826" s="7">
        <v>44985</v>
      </c>
      <c r="X826" s="7">
        <v>45012</v>
      </c>
      <c r="Y826">
        <v>3935780.24</v>
      </c>
      <c r="Z826" t="s">
        <v>1272</v>
      </c>
      <c r="AA826">
        <v>98885041.719999999</v>
      </c>
      <c r="AB826" t="s">
        <v>1272</v>
      </c>
      <c r="AC826" t="s">
        <v>83</v>
      </c>
    </row>
    <row r="827" spans="1:29" x14ac:dyDescent="0.25">
      <c r="A827" t="s">
        <v>2826</v>
      </c>
      <c r="B827">
        <v>2</v>
      </c>
      <c r="C827">
        <v>201</v>
      </c>
      <c r="D827">
        <v>0</v>
      </c>
      <c r="E827">
        <v>0</v>
      </c>
      <c r="F827">
        <v>109698842.84999999</v>
      </c>
      <c r="G827">
        <v>14749581.369999999</v>
      </c>
      <c r="H827">
        <v>94949261.480000004</v>
      </c>
      <c r="I827">
        <v>0</v>
      </c>
      <c r="J827" t="s">
        <v>2827</v>
      </c>
      <c r="K827" t="s">
        <v>78</v>
      </c>
      <c r="L827">
        <v>2</v>
      </c>
      <c r="M827" t="s">
        <v>1269</v>
      </c>
      <c r="N827" t="s">
        <v>2825</v>
      </c>
      <c r="P827">
        <v>0</v>
      </c>
      <c r="Q827">
        <v>0</v>
      </c>
      <c r="R827">
        <v>0</v>
      </c>
      <c r="S827">
        <v>500</v>
      </c>
      <c r="T827">
        <v>0</v>
      </c>
      <c r="U827" t="s">
        <v>79</v>
      </c>
      <c r="V827" s="7">
        <v>44927</v>
      </c>
      <c r="W827" s="7">
        <v>44985</v>
      </c>
      <c r="X827" s="7">
        <v>45012</v>
      </c>
      <c r="Y827">
        <v>0</v>
      </c>
      <c r="AA827">
        <v>94949261.480000004</v>
      </c>
      <c r="AB827" t="s">
        <v>1272</v>
      </c>
      <c r="AC827" t="s">
        <v>83</v>
      </c>
    </row>
    <row r="828" spans="1:29" x14ac:dyDescent="0.25">
      <c r="A828" t="s">
        <v>2828</v>
      </c>
      <c r="B828">
        <v>2</v>
      </c>
      <c r="C828">
        <v>201</v>
      </c>
      <c r="D828">
        <v>0</v>
      </c>
      <c r="E828">
        <v>0</v>
      </c>
      <c r="F828">
        <v>52475838.600000001</v>
      </c>
      <c r="G828">
        <v>10930560</v>
      </c>
      <c r="H828">
        <v>41545278.600000001</v>
      </c>
      <c r="I828">
        <v>0</v>
      </c>
      <c r="J828" t="s">
        <v>2829</v>
      </c>
      <c r="K828" t="s">
        <v>78</v>
      </c>
      <c r="L828">
        <v>3</v>
      </c>
      <c r="M828" t="s">
        <v>1269</v>
      </c>
      <c r="N828" t="s">
        <v>2825</v>
      </c>
      <c r="P828">
        <v>0</v>
      </c>
      <c r="Q828">
        <v>0</v>
      </c>
      <c r="R828">
        <v>0</v>
      </c>
      <c r="S828">
        <v>500</v>
      </c>
      <c r="T828">
        <v>0</v>
      </c>
      <c r="U828" t="s">
        <v>79</v>
      </c>
      <c r="V828" s="7">
        <v>44927</v>
      </c>
      <c r="W828" s="7">
        <v>44985</v>
      </c>
      <c r="X828" s="7">
        <v>45012</v>
      </c>
      <c r="Y828">
        <v>0</v>
      </c>
      <c r="AA828">
        <v>41545278.600000001</v>
      </c>
      <c r="AB828" t="s">
        <v>1272</v>
      </c>
      <c r="AC828" t="s">
        <v>83</v>
      </c>
    </row>
    <row r="829" spans="1:29" x14ac:dyDescent="0.25">
      <c r="A829" t="s">
        <v>2830</v>
      </c>
      <c r="B829">
        <v>2</v>
      </c>
      <c r="C829">
        <v>201</v>
      </c>
      <c r="D829">
        <v>0</v>
      </c>
      <c r="E829">
        <v>0</v>
      </c>
      <c r="F829">
        <v>52224500.340000004</v>
      </c>
      <c r="G829">
        <v>10930560</v>
      </c>
      <c r="H829">
        <v>41293940.340000004</v>
      </c>
      <c r="I829">
        <v>0</v>
      </c>
      <c r="J829" t="s">
        <v>2831</v>
      </c>
      <c r="K829" t="s">
        <v>78</v>
      </c>
      <c r="L829">
        <v>4</v>
      </c>
      <c r="M829" t="s">
        <v>1269</v>
      </c>
      <c r="N829" t="s">
        <v>2825</v>
      </c>
      <c r="P829">
        <v>0</v>
      </c>
      <c r="Q829">
        <v>0</v>
      </c>
      <c r="R829">
        <v>0</v>
      </c>
      <c r="S829">
        <v>500</v>
      </c>
      <c r="T829">
        <v>0</v>
      </c>
      <c r="U829" t="s">
        <v>79</v>
      </c>
      <c r="V829" s="7">
        <v>44927</v>
      </c>
      <c r="W829" s="7">
        <v>44985</v>
      </c>
      <c r="X829" s="7">
        <v>45012</v>
      </c>
      <c r="Y829">
        <v>0</v>
      </c>
      <c r="AA829">
        <v>41293940.340000004</v>
      </c>
      <c r="AB829" t="s">
        <v>1272</v>
      </c>
      <c r="AC829" t="s">
        <v>83</v>
      </c>
    </row>
    <row r="830" spans="1:29" x14ac:dyDescent="0.25">
      <c r="A830" t="s">
        <v>2832</v>
      </c>
      <c r="B830">
        <v>2</v>
      </c>
      <c r="C830">
        <v>201</v>
      </c>
      <c r="D830">
        <v>0</v>
      </c>
      <c r="E830">
        <v>0</v>
      </c>
      <c r="F830">
        <v>40787880.340000004</v>
      </c>
      <c r="G830">
        <v>0</v>
      </c>
      <c r="H830">
        <v>40787880.340000004</v>
      </c>
      <c r="I830">
        <v>0</v>
      </c>
      <c r="J830" t="s">
        <v>2833</v>
      </c>
      <c r="K830" t="s">
        <v>98</v>
      </c>
      <c r="L830">
        <v>5</v>
      </c>
      <c r="M830" t="s">
        <v>78</v>
      </c>
      <c r="N830" t="s">
        <v>2825</v>
      </c>
      <c r="P830">
        <v>500</v>
      </c>
      <c r="Q830">
        <v>0</v>
      </c>
      <c r="R830">
        <v>0</v>
      </c>
      <c r="S830">
        <v>500</v>
      </c>
      <c r="T830">
        <v>0</v>
      </c>
      <c r="U830" t="s">
        <v>79</v>
      </c>
      <c r="V830" s="7">
        <v>44927</v>
      </c>
      <c r="W830" s="7">
        <v>44985</v>
      </c>
      <c r="X830" s="7">
        <v>45012</v>
      </c>
      <c r="Y830">
        <v>0</v>
      </c>
      <c r="AA830">
        <v>40787880.340000004</v>
      </c>
      <c r="AB830" t="s">
        <v>1272</v>
      </c>
      <c r="AC830" t="s">
        <v>83</v>
      </c>
    </row>
    <row r="831" spans="1:29" x14ac:dyDescent="0.25">
      <c r="A831" t="s">
        <v>2832</v>
      </c>
      <c r="B831">
        <v>12</v>
      </c>
      <c r="C831">
        <v>1201</v>
      </c>
      <c r="D831">
        <v>0</v>
      </c>
      <c r="E831">
        <v>0</v>
      </c>
      <c r="F831">
        <v>5971340</v>
      </c>
      <c r="G831">
        <v>0</v>
      </c>
      <c r="H831">
        <v>5971340</v>
      </c>
      <c r="I831">
        <v>0</v>
      </c>
      <c r="J831" t="s">
        <v>2833</v>
      </c>
      <c r="K831" t="s">
        <v>98</v>
      </c>
      <c r="L831">
        <v>5</v>
      </c>
      <c r="M831" t="s">
        <v>78</v>
      </c>
      <c r="N831" t="s">
        <v>2825</v>
      </c>
      <c r="P831">
        <v>500</v>
      </c>
      <c r="Q831">
        <v>0</v>
      </c>
      <c r="R831">
        <v>0</v>
      </c>
      <c r="S831">
        <v>500</v>
      </c>
      <c r="T831">
        <v>0</v>
      </c>
      <c r="U831" t="s">
        <v>79</v>
      </c>
      <c r="V831" s="7">
        <v>44927</v>
      </c>
      <c r="W831" s="7">
        <v>44985</v>
      </c>
      <c r="X831" s="7">
        <v>45012</v>
      </c>
      <c r="Y831">
        <v>0</v>
      </c>
      <c r="AA831">
        <v>5971340</v>
      </c>
      <c r="AB831" t="s">
        <v>1272</v>
      </c>
      <c r="AC831" t="s">
        <v>283</v>
      </c>
    </row>
    <row r="832" spans="1:29" x14ac:dyDescent="0.25">
      <c r="A832" t="s">
        <v>2834</v>
      </c>
      <c r="B832">
        <v>2</v>
      </c>
      <c r="C832">
        <v>201</v>
      </c>
      <c r="D832">
        <v>0</v>
      </c>
      <c r="E832">
        <v>0</v>
      </c>
      <c r="F832">
        <v>5465280</v>
      </c>
      <c r="G832">
        <v>10930560</v>
      </c>
      <c r="H832">
        <v>0</v>
      </c>
      <c r="I832">
        <v>5465280</v>
      </c>
      <c r="J832" t="s">
        <v>2835</v>
      </c>
      <c r="K832" t="s">
        <v>78</v>
      </c>
      <c r="L832">
        <v>5</v>
      </c>
      <c r="M832" t="s">
        <v>1269</v>
      </c>
      <c r="N832" t="s">
        <v>2825</v>
      </c>
      <c r="P832">
        <v>0</v>
      </c>
      <c r="Q832">
        <v>0</v>
      </c>
      <c r="R832">
        <v>0</v>
      </c>
      <c r="S832">
        <v>500</v>
      </c>
      <c r="T832">
        <v>0</v>
      </c>
      <c r="U832" t="s">
        <v>79</v>
      </c>
      <c r="V832" s="7">
        <v>44927</v>
      </c>
      <c r="W832" s="7">
        <v>44985</v>
      </c>
      <c r="X832" s="7">
        <v>45012</v>
      </c>
      <c r="Y832">
        <v>0</v>
      </c>
      <c r="AA832">
        <v>5465280</v>
      </c>
      <c r="AB832" t="s">
        <v>1589</v>
      </c>
      <c r="AC832" t="s">
        <v>83</v>
      </c>
    </row>
    <row r="833" spans="1:29" x14ac:dyDescent="0.25">
      <c r="A833" t="s">
        <v>2836</v>
      </c>
      <c r="B833">
        <v>2</v>
      </c>
      <c r="C833">
        <v>201</v>
      </c>
      <c r="D833">
        <v>0</v>
      </c>
      <c r="E833">
        <v>0</v>
      </c>
      <c r="F833">
        <v>0</v>
      </c>
      <c r="G833">
        <v>5371280</v>
      </c>
      <c r="H833">
        <v>0</v>
      </c>
      <c r="I833">
        <v>5371280</v>
      </c>
      <c r="J833" t="s">
        <v>2837</v>
      </c>
      <c r="K833" t="s">
        <v>78</v>
      </c>
      <c r="L833">
        <v>6</v>
      </c>
      <c r="M833" t="s">
        <v>1269</v>
      </c>
      <c r="N833" t="s">
        <v>2825</v>
      </c>
      <c r="P833">
        <v>0</v>
      </c>
      <c r="Q833">
        <v>0</v>
      </c>
      <c r="R833">
        <v>0</v>
      </c>
      <c r="S833">
        <v>500</v>
      </c>
      <c r="T833">
        <v>0</v>
      </c>
      <c r="U833" t="s">
        <v>79</v>
      </c>
      <c r="V833" s="7">
        <v>44927</v>
      </c>
      <c r="W833" s="7">
        <v>44985</v>
      </c>
      <c r="X833" s="7">
        <v>45012</v>
      </c>
      <c r="Y833">
        <v>0</v>
      </c>
      <c r="AA833">
        <v>5371280</v>
      </c>
      <c r="AB833" t="s">
        <v>1589</v>
      </c>
      <c r="AC833" t="s">
        <v>83</v>
      </c>
    </row>
    <row r="834" spans="1:29" x14ac:dyDescent="0.25">
      <c r="A834" t="s">
        <v>2838</v>
      </c>
      <c r="B834">
        <v>2</v>
      </c>
      <c r="C834">
        <v>201</v>
      </c>
      <c r="D834">
        <v>0</v>
      </c>
      <c r="E834">
        <v>0</v>
      </c>
      <c r="F834">
        <v>0</v>
      </c>
      <c r="G834">
        <v>5371280</v>
      </c>
      <c r="H834">
        <v>0</v>
      </c>
      <c r="I834">
        <v>5371280</v>
      </c>
      <c r="J834" t="s">
        <v>2839</v>
      </c>
      <c r="K834" t="s">
        <v>98</v>
      </c>
      <c r="L834">
        <v>7</v>
      </c>
      <c r="M834" t="s">
        <v>78</v>
      </c>
      <c r="N834" t="s">
        <v>2825</v>
      </c>
      <c r="P834">
        <v>500</v>
      </c>
      <c r="Q834">
        <v>0</v>
      </c>
      <c r="R834">
        <v>0</v>
      </c>
      <c r="S834">
        <v>500</v>
      </c>
      <c r="T834">
        <v>0</v>
      </c>
      <c r="U834" t="s">
        <v>79</v>
      </c>
      <c r="V834" s="7">
        <v>44927</v>
      </c>
      <c r="W834" s="7">
        <v>44985</v>
      </c>
      <c r="X834" s="7">
        <v>45012</v>
      </c>
      <c r="Y834">
        <v>0</v>
      </c>
      <c r="AA834">
        <v>5371280</v>
      </c>
      <c r="AB834" t="s">
        <v>1589</v>
      </c>
      <c r="AC834" t="s">
        <v>83</v>
      </c>
    </row>
    <row r="835" spans="1:29" x14ac:dyDescent="0.25">
      <c r="A835" t="s">
        <v>2840</v>
      </c>
      <c r="B835">
        <v>2</v>
      </c>
      <c r="C835">
        <v>201</v>
      </c>
      <c r="D835">
        <v>0</v>
      </c>
      <c r="E835">
        <v>0</v>
      </c>
      <c r="F835">
        <v>0</v>
      </c>
      <c r="G835">
        <v>94000</v>
      </c>
      <c r="H835">
        <v>0</v>
      </c>
      <c r="I835">
        <v>94000</v>
      </c>
      <c r="J835" t="s">
        <v>2841</v>
      </c>
      <c r="K835" t="s">
        <v>98</v>
      </c>
      <c r="L835">
        <v>6</v>
      </c>
      <c r="M835" t="s">
        <v>78</v>
      </c>
      <c r="N835" t="s">
        <v>2825</v>
      </c>
      <c r="P835">
        <v>500</v>
      </c>
      <c r="Q835">
        <v>0</v>
      </c>
      <c r="R835">
        <v>0</v>
      </c>
      <c r="S835">
        <v>500</v>
      </c>
      <c r="T835">
        <v>0</v>
      </c>
      <c r="U835" t="s">
        <v>79</v>
      </c>
      <c r="V835" s="7">
        <v>44927</v>
      </c>
      <c r="W835" s="7">
        <v>44985</v>
      </c>
      <c r="X835" s="7">
        <v>45012</v>
      </c>
      <c r="Y835">
        <v>0</v>
      </c>
      <c r="AA835">
        <v>94000</v>
      </c>
      <c r="AB835" t="s">
        <v>1589</v>
      </c>
      <c r="AC835" t="s">
        <v>83</v>
      </c>
    </row>
    <row r="836" spans="1:29" x14ac:dyDescent="0.25">
      <c r="A836" t="s">
        <v>2842</v>
      </c>
      <c r="B836">
        <v>2</v>
      </c>
      <c r="C836">
        <v>201</v>
      </c>
      <c r="D836">
        <v>0</v>
      </c>
      <c r="E836">
        <v>0</v>
      </c>
      <c r="F836">
        <v>5465280</v>
      </c>
      <c r="G836">
        <v>5465280</v>
      </c>
      <c r="H836">
        <v>0</v>
      </c>
      <c r="I836">
        <v>0</v>
      </c>
      <c r="J836" t="s">
        <v>2843</v>
      </c>
      <c r="K836" t="s">
        <v>98</v>
      </c>
      <c r="L836">
        <v>6</v>
      </c>
      <c r="M836" t="s">
        <v>78</v>
      </c>
      <c r="N836" t="s">
        <v>2825</v>
      </c>
      <c r="P836">
        <v>500</v>
      </c>
      <c r="Q836">
        <v>0</v>
      </c>
      <c r="R836">
        <v>0</v>
      </c>
      <c r="S836">
        <v>500</v>
      </c>
      <c r="T836">
        <v>0</v>
      </c>
      <c r="U836" t="s">
        <v>79</v>
      </c>
      <c r="V836" s="7">
        <v>44927</v>
      </c>
      <c r="W836" s="7">
        <v>44985</v>
      </c>
      <c r="X836" s="7">
        <v>45012</v>
      </c>
      <c r="Y836">
        <v>0</v>
      </c>
      <c r="AA836">
        <v>0</v>
      </c>
      <c r="AC836" t="s">
        <v>83</v>
      </c>
    </row>
    <row r="837" spans="1:29" x14ac:dyDescent="0.25">
      <c r="A837" t="s">
        <v>2844</v>
      </c>
      <c r="B837">
        <v>2</v>
      </c>
      <c r="C837">
        <v>201</v>
      </c>
      <c r="D837">
        <v>0</v>
      </c>
      <c r="E837">
        <v>0</v>
      </c>
      <c r="F837">
        <v>251338.26</v>
      </c>
      <c r="G837">
        <v>0</v>
      </c>
      <c r="H837">
        <v>251338.26</v>
      </c>
      <c r="I837">
        <v>0</v>
      </c>
      <c r="J837" t="s">
        <v>2845</v>
      </c>
      <c r="K837" t="s">
        <v>78</v>
      </c>
      <c r="L837">
        <v>4</v>
      </c>
      <c r="M837" t="s">
        <v>1269</v>
      </c>
      <c r="N837" t="s">
        <v>2825</v>
      </c>
      <c r="P837">
        <v>0</v>
      </c>
      <c r="Q837">
        <v>0</v>
      </c>
      <c r="R837">
        <v>0</v>
      </c>
      <c r="S837">
        <v>500</v>
      </c>
      <c r="T837">
        <v>0</v>
      </c>
      <c r="U837" t="s">
        <v>79</v>
      </c>
      <c r="V837" s="7">
        <v>44927</v>
      </c>
      <c r="W837" s="7">
        <v>44985</v>
      </c>
      <c r="X837" s="7">
        <v>45012</v>
      </c>
      <c r="Y837">
        <v>0</v>
      </c>
      <c r="AA837">
        <v>251338.26</v>
      </c>
      <c r="AB837" t="s">
        <v>1272</v>
      </c>
      <c r="AC837" t="s">
        <v>83</v>
      </c>
    </row>
    <row r="838" spans="1:29" x14ac:dyDescent="0.25">
      <c r="A838" t="s">
        <v>2846</v>
      </c>
      <c r="B838">
        <v>2</v>
      </c>
      <c r="C838">
        <v>201</v>
      </c>
      <c r="D838">
        <v>0</v>
      </c>
      <c r="E838">
        <v>0</v>
      </c>
      <c r="F838">
        <v>251338.26</v>
      </c>
      <c r="G838">
        <v>0</v>
      </c>
      <c r="H838">
        <v>251338.26</v>
      </c>
      <c r="I838">
        <v>0</v>
      </c>
      <c r="J838" t="s">
        <v>2847</v>
      </c>
      <c r="K838" t="s">
        <v>78</v>
      </c>
      <c r="L838">
        <v>5</v>
      </c>
      <c r="M838" t="s">
        <v>1269</v>
      </c>
      <c r="N838" t="s">
        <v>2825</v>
      </c>
      <c r="P838">
        <v>0</v>
      </c>
      <c r="Q838">
        <v>0</v>
      </c>
      <c r="R838">
        <v>0</v>
      </c>
      <c r="S838">
        <v>500</v>
      </c>
      <c r="T838">
        <v>0</v>
      </c>
      <c r="U838" t="s">
        <v>79</v>
      </c>
      <c r="V838" s="7">
        <v>44927</v>
      </c>
      <c r="W838" s="7">
        <v>44985</v>
      </c>
      <c r="X838" s="7">
        <v>45012</v>
      </c>
      <c r="Y838">
        <v>0</v>
      </c>
      <c r="AA838">
        <v>251338.26</v>
      </c>
      <c r="AB838" t="s">
        <v>1272</v>
      </c>
      <c r="AC838" t="s">
        <v>83</v>
      </c>
    </row>
    <row r="839" spans="1:29" x14ac:dyDescent="0.25">
      <c r="A839" t="s">
        <v>2848</v>
      </c>
      <c r="B839">
        <v>2</v>
      </c>
      <c r="C839">
        <v>201</v>
      </c>
      <c r="D839">
        <v>0</v>
      </c>
      <c r="E839">
        <v>0</v>
      </c>
      <c r="F839">
        <v>251338.26</v>
      </c>
      <c r="G839">
        <v>0</v>
      </c>
      <c r="H839">
        <v>251338.26</v>
      </c>
      <c r="I839">
        <v>0</v>
      </c>
      <c r="J839" t="s">
        <v>2849</v>
      </c>
      <c r="K839" t="s">
        <v>98</v>
      </c>
      <c r="L839">
        <v>6</v>
      </c>
      <c r="M839" t="s">
        <v>78</v>
      </c>
      <c r="N839" t="s">
        <v>2825</v>
      </c>
      <c r="P839">
        <v>500</v>
      </c>
      <c r="Q839">
        <v>0</v>
      </c>
      <c r="R839">
        <v>0</v>
      </c>
      <c r="S839">
        <v>500</v>
      </c>
      <c r="T839">
        <v>0</v>
      </c>
      <c r="U839" t="s">
        <v>79</v>
      </c>
      <c r="V839" s="7">
        <v>44927</v>
      </c>
      <c r="W839" s="7">
        <v>44985</v>
      </c>
      <c r="X839" s="7">
        <v>45012</v>
      </c>
      <c r="Y839">
        <v>0</v>
      </c>
      <c r="AA839">
        <v>251338.26</v>
      </c>
      <c r="AB839" t="s">
        <v>1272</v>
      </c>
      <c r="AC839" t="s">
        <v>83</v>
      </c>
    </row>
    <row r="840" spans="1:29" x14ac:dyDescent="0.25">
      <c r="A840" t="s">
        <v>2850</v>
      </c>
      <c r="B840">
        <v>2</v>
      </c>
      <c r="C840">
        <v>201</v>
      </c>
      <c r="D840">
        <v>0</v>
      </c>
      <c r="E840">
        <v>0</v>
      </c>
      <c r="F840">
        <v>57223004.25</v>
      </c>
      <c r="G840">
        <v>3819021.37</v>
      </c>
      <c r="H840">
        <v>53403982.880000003</v>
      </c>
      <c r="I840">
        <v>0</v>
      </c>
      <c r="J840" t="s">
        <v>2851</v>
      </c>
      <c r="K840" t="s">
        <v>78</v>
      </c>
      <c r="L840">
        <v>3</v>
      </c>
      <c r="M840" t="s">
        <v>1269</v>
      </c>
      <c r="N840" t="s">
        <v>2825</v>
      </c>
      <c r="P840">
        <v>0</v>
      </c>
      <c r="Q840">
        <v>0</v>
      </c>
      <c r="R840">
        <v>0</v>
      </c>
      <c r="S840">
        <v>500</v>
      </c>
      <c r="T840">
        <v>0</v>
      </c>
      <c r="U840" t="s">
        <v>79</v>
      </c>
      <c r="V840" s="7">
        <v>44927</v>
      </c>
      <c r="W840" s="7">
        <v>44985</v>
      </c>
      <c r="X840" s="7">
        <v>45012</v>
      </c>
      <c r="Y840">
        <v>0</v>
      </c>
      <c r="AA840">
        <v>53403982.880000003</v>
      </c>
      <c r="AB840" t="s">
        <v>1272</v>
      </c>
      <c r="AC840" t="s">
        <v>83</v>
      </c>
    </row>
    <row r="841" spans="1:29" x14ac:dyDescent="0.25">
      <c r="A841" t="s">
        <v>2852</v>
      </c>
      <c r="B841">
        <v>2</v>
      </c>
      <c r="C841">
        <v>201</v>
      </c>
      <c r="D841">
        <v>0</v>
      </c>
      <c r="E841">
        <v>0</v>
      </c>
      <c r="F841">
        <v>47411206.020000003</v>
      </c>
      <c r="G841">
        <v>3676970.9</v>
      </c>
      <c r="H841">
        <v>43734235.119999997</v>
      </c>
      <c r="I841">
        <v>0</v>
      </c>
      <c r="J841" t="s">
        <v>2853</v>
      </c>
      <c r="K841" t="s">
        <v>78</v>
      </c>
      <c r="L841">
        <v>4</v>
      </c>
      <c r="M841" t="s">
        <v>1269</v>
      </c>
      <c r="N841" t="s">
        <v>2825</v>
      </c>
      <c r="P841">
        <v>0</v>
      </c>
      <c r="Q841">
        <v>0</v>
      </c>
      <c r="R841">
        <v>0</v>
      </c>
      <c r="S841">
        <v>500</v>
      </c>
      <c r="T841">
        <v>0</v>
      </c>
      <c r="U841" t="s">
        <v>79</v>
      </c>
      <c r="V841" s="7">
        <v>44927</v>
      </c>
      <c r="W841" s="7">
        <v>44985</v>
      </c>
      <c r="X841" s="7">
        <v>45012</v>
      </c>
      <c r="Y841">
        <v>0</v>
      </c>
      <c r="AA841">
        <v>43734235.119999997</v>
      </c>
      <c r="AB841" t="s">
        <v>1272</v>
      </c>
      <c r="AC841" t="s">
        <v>83</v>
      </c>
    </row>
    <row r="842" spans="1:29" x14ac:dyDescent="0.25">
      <c r="A842" t="s">
        <v>2854</v>
      </c>
      <c r="B842">
        <v>2</v>
      </c>
      <c r="C842">
        <v>201</v>
      </c>
      <c r="D842">
        <v>0</v>
      </c>
      <c r="E842">
        <v>0</v>
      </c>
      <c r="F842">
        <v>42441996.340000004</v>
      </c>
      <c r="G842">
        <v>0</v>
      </c>
      <c r="H842">
        <v>42441996.340000004</v>
      </c>
      <c r="I842">
        <v>0</v>
      </c>
      <c r="J842" t="s">
        <v>2855</v>
      </c>
      <c r="K842" t="s">
        <v>78</v>
      </c>
      <c r="L842">
        <v>5</v>
      </c>
      <c r="M842" t="s">
        <v>1269</v>
      </c>
      <c r="N842" t="s">
        <v>2825</v>
      </c>
      <c r="P842">
        <v>0</v>
      </c>
      <c r="Q842">
        <v>0</v>
      </c>
      <c r="R842">
        <v>0</v>
      </c>
      <c r="S842">
        <v>500</v>
      </c>
      <c r="T842">
        <v>0</v>
      </c>
      <c r="U842" t="s">
        <v>79</v>
      </c>
      <c r="V842" s="7">
        <v>44927</v>
      </c>
      <c r="W842" s="7">
        <v>44985</v>
      </c>
      <c r="X842" s="7">
        <v>45012</v>
      </c>
      <c r="Y842">
        <v>0</v>
      </c>
      <c r="AA842">
        <v>42441996.340000004</v>
      </c>
      <c r="AB842" t="s">
        <v>1272</v>
      </c>
      <c r="AC842" t="s">
        <v>83</v>
      </c>
    </row>
    <row r="843" spans="1:29" x14ac:dyDescent="0.25">
      <c r="A843" t="s">
        <v>2856</v>
      </c>
      <c r="B843">
        <v>2</v>
      </c>
      <c r="C843">
        <v>201</v>
      </c>
      <c r="D843">
        <v>0</v>
      </c>
      <c r="E843">
        <v>0</v>
      </c>
      <c r="F843">
        <v>36470656.340000004</v>
      </c>
      <c r="G843">
        <v>0</v>
      </c>
      <c r="H843">
        <v>36470656.340000004</v>
      </c>
      <c r="I843">
        <v>0</v>
      </c>
      <c r="J843" t="s">
        <v>2857</v>
      </c>
      <c r="K843" t="s">
        <v>98</v>
      </c>
      <c r="L843">
        <v>6</v>
      </c>
      <c r="M843" t="s">
        <v>78</v>
      </c>
      <c r="N843" t="s">
        <v>2825</v>
      </c>
      <c r="P843">
        <v>500</v>
      </c>
      <c r="Q843">
        <v>0</v>
      </c>
      <c r="R843">
        <v>0</v>
      </c>
      <c r="S843">
        <v>500</v>
      </c>
      <c r="T843">
        <v>0</v>
      </c>
      <c r="U843" t="s">
        <v>79</v>
      </c>
      <c r="V843" s="7">
        <v>44927</v>
      </c>
      <c r="W843" s="7">
        <v>44985</v>
      </c>
      <c r="X843" s="7">
        <v>45012</v>
      </c>
      <c r="Y843">
        <v>0</v>
      </c>
      <c r="AA843">
        <v>36470656.340000004</v>
      </c>
      <c r="AB843" t="s">
        <v>1272</v>
      </c>
      <c r="AC843" t="s">
        <v>83</v>
      </c>
    </row>
    <row r="844" spans="1:29" x14ac:dyDescent="0.25">
      <c r="A844" t="s">
        <v>2856</v>
      </c>
      <c r="B844">
        <v>12</v>
      </c>
      <c r="C844">
        <v>1201</v>
      </c>
      <c r="D844">
        <v>0</v>
      </c>
      <c r="E844">
        <v>0</v>
      </c>
      <c r="F844">
        <v>5971340</v>
      </c>
      <c r="G844">
        <v>0</v>
      </c>
      <c r="H844">
        <v>5971340</v>
      </c>
      <c r="I844">
        <v>0</v>
      </c>
      <c r="J844" t="s">
        <v>2857</v>
      </c>
      <c r="K844" t="s">
        <v>98</v>
      </c>
      <c r="L844">
        <v>6</v>
      </c>
      <c r="M844" t="s">
        <v>78</v>
      </c>
      <c r="N844" t="s">
        <v>2825</v>
      </c>
      <c r="P844">
        <v>500</v>
      </c>
      <c r="Q844">
        <v>0</v>
      </c>
      <c r="R844">
        <v>0</v>
      </c>
      <c r="S844">
        <v>500</v>
      </c>
      <c r="T844">
        <v>0</v>
      </c>
      <c r="U844" t="s">
        <v>79</v>
      </c>
      <c r="V844" s="7">
        <v>44927</v>
      </c>
      <c r="W844" s="7">
        <v>44985</v>
      </c>
      <c r="X844" s="7">
        <v>45012</v>
      </c>
      <c r="Y844">
        <v>0</v>
      </c>
      <c r="AA844">
        <v>5971340</v>
      </c>
      <c r="AB844" t="s">
        <v>1272</v>
      </c>
      <c r="AC844" t="s">
        <v>283</v>
      </c>
    </row>
    <row r="845" spans="1:29" x14ac:dyDescent="0.25">
      <c r="A845" t="s">
        <v>2858</v>
      </c>
      <c r="B845">
        <v>2</v>
      </c>
      <c r="C845">
        <v>201</v>
      </c>
      <c r="D845">
        <v>0</v>
      </c>
      <c r="E845">
        <v>0</v>
      </c>
      <c r="F845">
        <v>2484604.84</v>
      </c>
      <c r="G845">
        <v>0</v>
      </c>
      <c r="H845">
        <v>2484604.84</v>
      </c>
      <c r="I845">
        <v>0</v>
      </c>
      <c r="J845" t="s">
        <v>2859</v>
      </c>
      <c r="K845" t="s">
        <v>78</v>
      </c>
      <c r="L845">
        <v>5</v>
      </c>
      <c r="M845" t="s">
        <v>1269</v>
      </c>
      <c r="N845" t="s">
        <v>2825</v>
      </c>
      <c r="P845">
        <v>0</v>
      </c>
      <c r="Q845">
        <v>0</v>
      </c>
      <c r="R845">
        <v>0</v>
      </c>
      <c r="S845">
        <v>500</v>
      </c>
      <c r="T845">
        <v>0</v>
      </c>
      <c r="U845" t="s">
        <v>79</v>
      </c>
      <c r="V845" s="7">
        <v>44927</v>
      </c>
      <c r="W845" s="7">
        <v>44985</v>
      </c>
      <c r="X845" s="7">
        <v>45012</v>
      </c>
      <c r="Y845">
        <v>0</v>
      </c>
      <c r="AA845">
        <v>2484604.84</v>
      </c>
      <c r="AB845" t="s">
        <v>1272</v>
      </c>
      <c r="AC845" t="s">
        <v>83</v>
      </c>
    </row>
    <row r="846" spans="1:29" x14ac:dyDescent="0.25">
      <c r="A846" t="s">
        <v>2860</v>
      </c>
      <c r="B846">
        <v>2</v>
      </c>
      <c r="C846">
        <v>201</v>
      </c>
      <c r="D846">
        <v>0</v>
      </c>
      <c r="E846">
        <v>0</v>
      </c>
      <c r="F846">
        <v>1253136.72</v>
      </c>
      <c r="G846">
        <v>0</v>
      </c>
      <c r="H846">
        <v>1253136.72</v>
      </c>
      <c r="I846">
        <v>0</v>
      </c>
      <c r="J846" t="s">
        <v>2861</v>
      </c>
      <c r="K846" t="s">
        <v>98</v>
      </c>
      <c r="L846">
        <v>6</v>
      </c>
      <c r="M846" t="s">
        <v>78</v>
      </c>
      <c r="N846" t="s">
        <v>2825</v>
      </c>
      <c r="P846">
        <v>500</v>
      </c>
      <c r="Q846">
        <v>0</v>
      </c>
      <c r="R846">
        <v>0</v>
      </c>
      <c r="S846">
        <v>500</v>
      </c>
      <c r="T846">
        <v>0</v>
      </c>
      <c r="U846" t="s">
        <v>79</v>
      </c>
      <c r="V846" s="7">
        <v>44927</v>
      </c>
      <c r="W846" s="7">
        <v>44985</v>
      </c>
      <c r="X846" s="7">
        <v>45012</v>
      </c>
      <c r="Y846">
        <v>0</v>
      </c>
      <c r="AA846">
        <v>1253136.72</v>
      </c>
      <c r="AB846" t="s">
        <v>1272</v>
      </c>
      <c r="AC846" t="s">
        <v>83</v>
      </c>
    </row>
    <row r="847" spans="1:29" x14ac:dyDescent="0.25">
      <c r="A847" t="s">
        <v>2860</v>
      </c>
      <c r="B847">
        <v>12</v>
      </c>
      <c r="C847">
        <v>1201</v>
      </c>
      <c r="D847">
        <v>0</v>
      </c>
      <c r="E847">
        <v>0</v>
      </c>
      <c r="F847">
        <v>5000</v>
      </c>
      <c r="G847">
        <v>0</v>
      </c>
      <c r="H847">
        <v>5000</v>
      </c>
      <c r="I847">
        <v>0</v>
      </c>
      <c r="J847" t="s">
        <v>2861</v>
      </c>
      <c r="K847" t="s">
        <v>98</v>
      </c>
      <c r="L847">
        <v>6</v>
      </c>
      <c r="M847" t="s">
        <v>78</v>
      </c>
      <c r="N847" t="s">
        <v>2825</v>
      </c>
      <c r="P847">
        <v>500</v>
      </c>
      <c r="Q847">
        <v>0</v>
      </c>
      <c r="R847">
        <v>0</v>
      </c>
      <c r="S847">
        <v>500</v>
      </c>
      <c r="T847">
        <v>0</v>
      </c>
      <c r="U847" t="s">
        <v>79</v>
      </c>
      <c r="V847" s="7">
        <v>44927</v>
      </c>
      <c r="W847" s="7">
        <v>44985</v>
      </c>
      <c r="X847" s="7">
        <v>45012</v>
      </c>
      <c r="Y847">
        <v>0</v>
      </c>
      <c r="AA847">
        <v>5000</v>
      </c>
      <c r="AB847" t="s">
        <v>1272</v>
      </c>
      <c r="AC847" t="s">
        <v>283</v>
      </c>
    </row>
    <row r="848" spans="1:29" x14ac:dyDescent="0.25">
      <c r="A848" t="s">
        <v>2862</v>
      </c>
      <c r="B848">
        <v>2</v>
      </c>
      <c r="C848">
        <v>201</v>
      </c>
      <c r="D848">
        <v>0</v>
      </c>
      <c r="E848">
        <v>0</v>
      </c>
      <c r="F848">
        <v>1226468.1200000001</v>
      </c>
      <c r="G848">
        <v>0</v>
      </c>
      <c r="H848">
        <v>1226468.1200000001</v>
      </c>
      <c r="I848">
        <v>0</v>
      </c>
      <c r="J848" t="s">
        <v>2863</v>
      </c>
      <c r="K848" t="s">
        <v>78</v>
      </c>
      <c r="L848">
        <v>6</v>
      </c>
      <c r="M848" t="s">
        <v>1269</v>
      </c>
      <c r="N848" t="s">
        <v>2825</v>
      </c>
      <c r="P848">
        <v>0</v>
      </c>
      <c r="Q848">
        <v>0</v>
      </c>
      <c r="R848">
        <v>0</v>
      </c>
      <c r="S848">
        <v>500</v>
      </c>
      <c r="T848">
        <v>0</v>
      </c>
      <c r="U848" t="s">
        <v>79</v>
      </c>
      <c r="V848" s="7">
        <v>44927</v>
      </c>
      <c r="W848" s="7">
        <v>44985</v>
      </c>
      <c r="X848" s="7">
        <v>45012</v>
      </c>
      <c r="Y848">
        <v>0</v>
      </c>
      <c r="AA848">
        <v>1226468.1200000001</v>
      </c>
      <c r="AB848" t="s">
        <v>1272</v>
      </c>
      <c r="AC848" t="s">
        <v>83</v>
      </c>
    </row>
    <row r="849" spans="1:29" x14ac:dyDescent="0.25">
      <c r="A849" t="s">
        <v>2864</v>
      </c>
      <c r="B849">
        <v>2</v>
      </c>
      <c r="C849">
        <v>201</v>
      </c>
      <c r="D849">
        <v>0</v>
      </c>
      <c r="E849">
        <v>0</v>
      </c>
      <c r="F849">
        <v>887026</v>
      </c>
      <c r="G849">
        <v>0</v>
      </c>
      <c r="H849">
        <v>887026</v>
      </c>
      <c r="I849">
        <v>0</v>
      </c>
      <c r="J849" t="s">
        <v>2865</v>
      </c>
      <c r="K849" t="s">
        <v>98</v>
      </c>
      <c r="L849">
        <v>7</v>
      </c>
      <c r="M849" t="s">
        <v>78</v>
      </c>
      <c r="N849" t="s">
        <v>2825</v>
      </c>
      <c r="P849">
        <v>500</v>
      </c>
      <c r="Q849">
        <v>0</v>
      </c>
      <c r="R849">
        <v>0</v>
      </c>
      <c r="S849">
        <v>500</v>
      </c>
      <c r="T849">
        <v>0</v>
      </c>
      <c r="U849" t="s">
        <v>79</v>
      </c>
      <c r="V849" s="7">
        <v>44927</v>
      </c>
      <c r="W849" s="7">
        <v>44985</v>
      </c>
      <c r="X849" s="7">
        <v>45012</v>
      </c>
      <c r="Y849">
        <v>0</v>
      </c>
      <c r="AA849">
        <v>887026</v>
      </c>
      <c r="AB849" t="s">
        <v>1272</v>
      </c>
      <c r="AC849" t="s">
        <v>83</v>
      </c>
    </row>
    <row r="850" spans="1:29" x14ac:dyDescent="0.25">
      <c r="A850" t="s">
        <v>2866</v>
      </c>
      <c r="B850">
        <v>2</v>
      </c>
      <c r="C850">
        <v>201</v>
      </c>
      <c r="D850">
        <v>0</v>
      </c>
      <c r="E850">
        <v>0</v>
      </c>
      <c r="F850">
        <v>339442.12</v>
      </c>
      <c r="G850">
        <v>0</v>
      </c>
      <c r="H850">
        <v>339442.12</v>
      </c>
      <c r="I850">
        <v>0</v>
      </c>
      <c r="J850" t="s">
        <v>2867</v>
      </c>
      <c r="K850" t="s">
        <v>98</v>
      </c>
      <c r="L850">
        <v>7</v>
      </c>
      <c r="M850" t="s">
        <v>78</v>
      </c>
      <c r="N850" t="s">
        <v>2825</v>
      </c>
      <c r="P850">
        <v>500</v>
      </c>
      <c r="Q850">
        <v>0</v>
      </c>
      <c r="R850">
        <v>0</v>
      </c>
      <c r="S850">
        <v>500</v>
      </c>
      <c r="T850">
        <v>0</v>
      </c>
      <c r="U850" t="s">
        <v>79</v>
      </c>
      <c r="V850" s="7">
        <v>44927</v>
      </c>
      <c r="W850" s="7">
        <v>44985</v>
      </c>
      <c r="X850" s="7">
        <v>45012</v>
      </c>
      <c r="Y850">
        <v>0</v>
      </c>
      <c r="AA850">
        <v>339442.12</v>
      </c>
      <c r="AB850" t="s">
        <v>1272</v>
      </c>
      <c r="AC850" t="s">
        <v>83</v>
      </c>
    </row>
    <row r="851" spans="1:29" x14ac:dyDescent="0.25">
      <c r="A851" t="s">
        <v>2868</v>
      </c>
      <c r="B851">
        <v>2</v>
      </c>
      <c r="C851">
        <v>201</v>
      </c>
      <c r="D851">
        <v>0</v>
      </c>
      <c r="E851">
        <v>0</v>
      </c>
      <c r="F851">
        <v>2484604.84</v>
      </c>
      <c r="G851">
        <v>2484604.84</v>
      </c>
      <c r="H851">
        <v>0</v>
      </c>
      <c r="I851">
        <v>0</v>
      </c>
      <c r="J851" t="s">
        <v>2869</v>
      </c>
      <c r="K851" t="s">
        <v>78</v>
      </c>
      <c r="L851">
        <v>5</v>
      </c>
      <c r="M851" t="s">
        <v>1269</v>
      </c>
      <c r="N851" t="s">
        <v>2825</v>
      </c>
      <c r="P851">
        <v>0</v>
      </c>
      <c r="Q851">
        <v>0</v>
      </c>
      <c r="R851">
        <v>0</v>
      </c>
      <c r="S851">
        <v>500</v>
      </c>
      <c r="T851">
        <v>0</v>
      </c>
      <c r="U851" t="s">
        <v>79</v>
      </c>
      <c r="V851" s="7">
        <v>44927</v>
      </c>
      <c r="W851" s="7">
        <v>44985</v>
      </c>
      <c r="X851" s="7">
        <v>45012</v>
      </c>
      <c r="Y851">
        <v>0</v>
      </c>
      <c r="AA851">
        <v>0</v>
      </c>
      <c r="AC851" t="s">
        <v>83</v>
      </c>
    </row>
    <row r="852" spans="1:29" x14ac:dyDescent="0.25">
      <c r="A852" t="s">
        <v>2870</v>
      </c>
      <c r="B852">
        <v>2</v>
      </c>
      <c r="C852">
        <v>201</v>
      </c>
      <c r="D852">
        <v>0</v>
      </c>
      <c r="E852">
        <v>0</v>
      </c>
      <c r="F852">
        <v>701458.4</v>
      </c>
      <c r="G852">
        <v>0</v>
      </c>
      <c r="H852">
        <v>701458.4</v>
      </c>
      <c r="I852">
        <v>0</v>
      </c>
      <c r="J852" t="s">
        <v>2871</v>
      </c>
      <c r="K852" t="s">
        <v>98</v>
      </c>
      <c r="L852">
        <v>6</v>
      </c>
      <c r="M852" t="s">
        <v>78</v>
      </c>
      <c r="N852" t="s">
        <v>2825</v>
      </c>
      <c r="P852">
        <v>500</v>
      </c>
      <c r="Q852">
        <v>0</v>
      </c>
      <c r="R852">
        <v>0</v>
      </c>
      <c r="S852">
        <v>500</v>
      </c>
      <c r="T852">
        <v>0</v>
      </c>
      <c r="U852" t="s">
        <v>79</v>
      </c>
      <c r="V852" s="7">
        <v>44927</v>
      </c>
      <c r="W852" s="7">
        <v>44985</v>
      </c>
      <c r="X852" s="7">
        <v>45012</v>
      </c>
      <c r="Y852">
        <v>0</v>
      </c>
      <c r="AA852">
        <v>701458.4</v>
      </c>
      <c r="AB852" t="s">
        <v>1272</v>
      </c>
      <c r="AC852" t="s">
        <v>83</v>
      </c>
    </row>
    <row r="853" spans="1:29" x14ac:dyDescent="0.25">
      <c r="A853" t="s">
        <v>2872</v>
      </c>
      <c r="B853">
        <v>2</v>
      </c>
      <c r="C853">
        <v>201</v>
      </c>
      <c r="D853">
        <v>0</v>
      </c>
      <c r="E853">
        <v>0</v>
      </c>
      <c r="F853">
        <v>251338.26</v>
      </c>
      <c r="G853">
        <v>0</v>
      </c>
      <c r="H853">
        <v>251338.26</v>
      </c>
      <c r="I853">
        <v>0</v>
      </c>
      <c r="J853" t="s">
        <v>2873</v>
      </c>
      <c r="K853" t="s">
        <v>98</v>
      </c>
      <c r="L853">
        <v>6</v>
      </c>
      <c r="M853" t="s">
        <v>78</v>
      </c>
      <c r="N853" t="s">
        <v>2825</v>
      </c>
      <c r="P853">
        <v>500</v>
      </c>
      <c r="Q853">
        <v>0</v>
      </c>
      <c r="R853">
        <v>0</v>
      </c>
      <c r="S853">
        <v>500</v>
      </c>
      <c r="T853">
        <v>0</v>
      </c>
      <c r="U853" t="s">
        <v>79</v>
      </c>
      <c r="V853" s="7">
        <v>44927</v>
      </c>
      <c r="W853" s="7">
        <v>44985</v>
      </c>
      <c r="X853" s="7">
        <v>45012</v>
      </c>
      <c r="Y853">
        <v>0</v>
      </c>
      <c r="AA853">
        <v>251338.26</v>
      </c>
      <c r="AB853" t="s">
        <v>1272</v>
      </c>
      <c r="AC853" t="s">
        <v>83</v>
      </c>
    </row>
    <row r="854" spans="1:29" x14ac:dyDescent="0.25">
      <c r="A854" t="s">
        <v>2874</v>
      </c>
      <c r="B854">
        <v>2</v>
      </c>
      <c r="C854">
        <v>201</v>
      </c>
      <c r="D854">
        <v>0</v>
      </c>
      <c r="E854">
        <v>0</v>
      </c>
      <c r="F854">
        <v>1187366.06</v>
      </c>
      <c r="G854">
        <v>0</v>
      </c>
      <c r="H854">
        <v>1187366.06</v>
      </c>
      <c r="I854">
        <v>0</v>
      </c>
      <c r="J854" t="s">
        <v>2875</v>
      </c>
      <c r="K854" t="s">
        <v>98</v>
      </c>
      <c r="L854">
        <v>6</v>
      </c>
      <c r="M854" t="s">
        <v>78</v>
      </c>
      <c r="N854" t="s">
        <v>2825</v>
      </c>
      <c r="P854">
        <v>500</v>
      </c>
      <c r="Q854">
        <v>0</v>
      </c>
      <c r="R854">
        <v>0</v>
      </c>
      <c r="S854">
        <v>500</v>
      </c>
      <c r="T854">
        <v>0</v>
      </c>
      <c r="U854" t="s">
        <v>79</v>
      </c>
      <c r="V854" s="7">
        <v>44927</v>
      </c>
      <c r="W854" s="7">
        <v>44985</v>
      </c>
      <c r="X854" s="7">
        <v>45012</v>
      </c>
      <c r="Y854">
        <v>0</v>
      </c>
      <c r="AA854">
        <v>1187366.06</v>
      </c>
      <c r="AB854" t="s">
        <v>1272</v>
      </c>
      <c r="AC854" t="s">
        <v>83</v>
      </c>
    </row>
    <row r="855" spans="1:29" x14ac:dyDescent="0.25">
      <c r="A855" t="s">
        <v>2874</v>
      </c>
      <c r="B855">
        <v>12</v>
      </c>
      <c r="C855">
        <v>1201</v>
      </c>
      <c r="D855">
        <v>0</v>
      </c>
      <c r="E855">
        <v>0</v>
      </c>
      <c r="F855">
        <v>5000</v>
      </c>
      <c r="G855">
        <v>0</v>
      </c>
      <c r="H855">
        <v>5000</v>
      </c>
      <c r="I855">
        <v>0</v>
      </c>
      <c r="J855" t="s">
        <v>2875</v>
      </c>
      <c r="K855" t="s">
        <v>98</v>
      </c>
      <c r="L855">
        <v>6</v>
      </c>
      <c r="M855" t="s">
        <v>78</v>
      </c>
      <c r="N855" t="s">
        <v>2825</v>
      </c>
      <c r="P855">
        <v>500</v>
      </c>
      <c r="Q855">
        <v>0</v>
      </c>
      <c r="R855">
        <v>0</v>
      </c>
      <c r="S855">
        <v>500</v>
      </c>
      <c r="T855">
        <v>0</v>
      </c>
      <c r="U855" t="s">
        <v>79</v>
      </c>
      <c r="V855" s="7">
        <v>44927</v>
      </c>
      <c r="W855" s="7">
        <v>44985</v>
      </c>
      <c r="X855" s="7">
        <v>45012</v>
      </c>
      <c r="Y855">
        <v>0</v>
      </c>
      <c r="AA855">
        <v>5000</v>
      </c>
      <c r="AB855" t="s">
        <v>1272</v>
      </c>
      <c r="AC855" t="s">
        <v>283</v>
      </c>
    </row>
    <row r="856" spans="1:29" x14ac:dyDescent="0.25">
      <c r="A856" t="s">
        <v>2876</v>
      </c>
      <c r="B856">
        <v>2</v>
      </c>
      <c r="C856">
        <v>201</v>
      </c>
      <c r="D856">
        <v>0</v>
      </c>
      <c r="E856">
        <v>0</v>
      </c>
      <c r="F856">
        <v>339442.12</v>
      </c>
      <c r="G856">
        <v>0</v>
      </c>
      <c r="H856">
        <v>339442.12</v>
      </c>
      <c r="I856">
        <v>0</v>
      </c>
      <c r="J856" t="s">
        <v>2877</v>
      </c>
      <c r="K856" t="s">
        <v>98</v>
      </c>
      <c r="L856">
        <v>6</v>
      </c>
      <c r="M856" t="s">
        <v>78</v>
      </c>
      <c r="N856" t="s">
        <v>2825</v>
      </c>
      <c r="P856">
        <v>500</v>
      </c>
      <c r="Q856">
        <v>0</v>
      </c>
      <c r="R856">
        <v>0</v>
      </c>
      <c r="S856">
        <v>500</v>
      </c>
      <c r="T856">
        <v>0</v>
      </c>
      <c r="U856" t="s">
        <v>79</v>
      </c>
      <c r="V856" s="7">
        <v>44927</v>
      </c>
      <c r="W856" s="7">
        <v>44985</v>
      </c>
      <c r="X856" s="7">
        <v>45012</v>
      </c>
      <c r="Y856">
        <v>0</v>
      </c>
      <c r="AA856">
        <v>339442.12</v>
      </c>
      <c r="AB856" t="s">
        <v>1272</v>
      </c>
      <c r="AC856" t="s">
        <v>83</v>
      </c>
    </row>
    <row r="857" spans="1:29" x14ac:dyDescent="0.25">
      <c r="A857" t="s">
        <v>2878</v>
      </c>
      <c r="B857">
        <v>2</v>
      </c>
      <c r="C857">
        <v>201</v>
      </c>
      <c r="D857">
        <v>0</v>
      </c>
      <c r="E857">
        <v>0</v>
      </c>
      <c r="F857">
        <v>0</v>
      </c>
      <c r="G857">
        <v>2479604.84</v>
      </c>
      <c r="H857">
        <v>0</v>
      </c>
      <c r="I857">
        <v>2479604.84</v>
      </c>
      <c r="J857" t="s">
        <v>2879</v>
      </c>
      <c r="K857" t="s">
        <v>98</v>
      </c>
      <c r="L857">
        <v>6</v>
      </c>
      <c r="M857" t="s">
        <v>78</v>
      </c>
      <c r="N857" t="s">
        <v>2825</v>
      </c>
      <c r="P857">
        <v>500</v>
      </c>
      <c r="Q857">
        <v>0</v>
      </c>
      <c r="R857">
        <v>0</v>
      </c>
      <c r="S857">
        <v>500</v>
      </c>
      <c r="T857">
        <v>0</v>
      </c>
      <c r="U857" t="s">
        <v>79</v>
      </c>
      <c r="V857" s="7">
        <v>44927</v>
      </c>
      <c r="W857" s="7">
        <v>44985</v>
      </c>
      <c r="X857" s="7">
        <v>45012</v>
      </c>
      <c r="Y857">
        <v>0</v>
      </c>
      <c r="AA857">
        <v>2479604.84</v>
      </c>
      <c r="AB857" t="s">
        <v>1589</v>
      </c>
      <c r="AC857" t="s">
        <v>83</v>
      </c>
    </row>
    <row r="858" spans="1:29" x14ac:dyDescent="0.25">
      <c r="A858" t="s">
        <v>2878</v>
      </c>
      <c r="B858">
        <v>12</v>
      </c>
      <c r="C858">
        <v>1201</v>
      </c>
      <c r="D858">
        <v>0</v>
      </c>
      <c r="E858">
        <v>0</v>
      </c>
      <c r="F858">
        <v>0</v>
      </c>
      <c r="G858">
        <v>5000</v>
      </c>
      <c r="H858">
        <v>0</v>
      </c>
      <c r="I858">
        <v>5000</v>
      </c>
      <c r="J858" t="s">
        <v>2879</v>
      </c>
      <c r="K858" t="s">
        <v>98</v>
      </c>
      <c r="L858">
        <v>6</v>
      </c>
      <c r="M858" t="s">
        <v>78</v>
      </c>
      <c r="N858" t="s">
        <v>2825</v>
      </c>
      <c r="P858">
        <v>500</v>
      </c>
      <c r="Q858">
        <v>0</v>
      </c>
      <c r="R858">
        <v>0</v>
      </c>
      <c r="S858">
        <v>500</v>
      </c>
      <c r="T858">
        <v>0</v>
      </c>
      <c r="U858" t="s">
        <v>79</v>
      </c>
      <c r="V858" s="7">
        <v>44927</v>
      </c>
      <c r="W858" s="7">
        <v>44985</v>
      </c>
      <c r="X858" s="7">
        <v>45012</v>
      </c>
      <c r="Y858">
        <v>0</v>
      </c>
      <c r="AA858">
        <v>5000</v>
      </c>
      <c r="AB858" t="s">
        <v>1589</v>
      </c>
      <c r="AC858" t="s">
        <v>283</v>
      </c>
    </row>
    <row r="859" spans="1:29" x14ac:dyDescent="0.25">
      <c r="A859" t="s">
        <v>2880</v>
      </c>
      <c r="B859">
        <v>2</v>
      </c>
      <c r="C859">
        <v>201</v>
      </c>
      <c r="D859">
        <v>0</v>
      </c>
      <c r="E859">
        <v>0</v>
      </c>
      <c r="F859">
        <v>0</v>
      </c>
      <c r="G859">
        <v>1192366.06</v>
      </c>
      <c r="H859">
        <v>0</v>
      </c>
      <c r="I859">
        <v>1192366.06</v>
      </c>
      <c r="J859" t="s">
        <v>2881</v>
      </c>
      <c r="K859" t="s">
        <v>78</v>
      </c>
      <c r="L859">
        <v>5</v>
      </c>
      <c r="M859" t="s">
        <v>1269</v>
      </c>
      <c r="N859" t="s">
        <v>2825</v>
      </c>
      <c r="P859">
        <v>0</v>
      </c>
      <c r="Q859">
        <v>0</v>
      </c>
      <c r="R859">
        <v>0</v>
      </c>
      <c r="S859">
        <v>500</v>
      </c>
      <c r="T859">
        <v>0</v>
      </c>
      <c r="U859" t="s">
        <v>79</v>
      </c>
      <c r="V859" s="7">
        <v>44927</v>
      </c>
      <c r="W859" s="7">
        <v>44985</v>
      </c>
      <c r="X859" s="7">
        <v>45012</v>
      </c>
      <c r="Y859">
        <v>0</v>
      </c>
      <c r="AA859">
        <v>1192366.06</v>
      </c>
      <c r="AB859" t="s">
        <v>1589</v>
      </c>
      <c r="AC859" t="s">
        <v>83</v>
      </c>
    </row>
    <row r="860" spans="1:29" x14ac:dyDescent="0.25">
      <c r="A860" t="s">
        <v>2882</v>
      </c>
      <c r="B860">
        <v>2</v>
      </c>
      <c r="C860">
        <v>201</v>
      </c>
      <c r="D860">
        <v>0</v>
      </c>
      <c r="E860">
        <v>0</v>
      </c>
      <c r="F860">
        <v>0</v>
      </c>
      <c r="G860">
        <v>1187366.06</v>
      </c>
      <c r="H860">
        <v>0</v>
      </c>
      <c r="I860">
        <v>1187366.06</v>
      </c>
      <c r="J860" t="s">
        <v>2883</v>
      </c>
      <c r="K860" t="s">
        <v>98</v>
      </c>
      <c r="L860">
        <v>6</v>
      </c>
      <c r="M860" t="s">
        <v>78</v>
      </c>
      <c r="N860" t="s">
        <v>2825</v>
      </c>
      <c r="P860">
        <v>500</v>
      </c>
      <c r="Q860">
        <v>0</v>
      </c>
      <c r="R860">
        <v>0</v>
      </c>
      <c r="S860">
        <v>500</v>
      </c>
      <c r="T860">
        <v>0</v>
      </c>
      <c r="U860" t="s">
        <v>79</v>
      </c>
      <c r="V860" s="7">
        <v>44927</v>
      </c>
      <c r="W860" s="7">
        <v>44985</v>
      </c>
      <c r="X860" s="7">
        <v>45012</v>
      </c>
      <c r="Y860">
        <v>0</v>
      </c>
      <c r="AA860">
        <v>1187366.06</v>
      </c>
      <c r="AB860" t="s">
        <v>1589</v>
      </c>
      <c r="AC860" t="s">
        <v>83</v>
      </c>
    </row>
    <row r="861" spans="1:29" x14ac:dyDescent="0.25">
      <c r="A861" t="s">
        <v>2882</v>
      </c>
      <c r="B861">
        <v>12</v>
      </c>
      <c r="C861">
        <v>1201</v>
      </c>
      <c r="D861">
        <v>0</v>
      </c>
      <c r="E861">
        <v>0</v>
      </c>
      <c r="F861">
        <v>0</v>
      </c>
      <c r="G861">
        <v>5000</v>
      </c>
      <c r="H861">
        <v>0</v>
      </c>
      <c r="I861">
        <v>5000</v>
      </c>
      <c r="J861" t="s">
        <v>2883</v>
      </c>
      <c r="K861" t="s">
        <v>98</v>
      </c>
      <c r="L861">
        <v>6</v>
      </c>
      <c r="M861" t="s">
        <v>78</v>
      </c>
      <c r="N861" t="s">
        <v>2825</v>
      </c>
      <c r="P861">
        <v>500</v>
      </c>
      <c r="Q861">
        <v>0</v>
      </c>
      <c r="R861">
        <v>0</v>
      </c>
      <c r="S861">
        <v>500</v>
      </c>
      <c r="T861">
        <v>0</v>
      </c>
      <c r="U861" t="s">
        <v>79</v>
      </c>
      <c r="V861" s="7">
        <v>44927</v>
      </c>
      <c r="W861" s="7">
        <v>44985</v>
      </c>
      <c r="X861" s="7">
        <v>45012</v>
      </c>
      <c r="Y861">
        <v>0</v>
      </c>
      <c r="AA861">
        <v>5000</v>
      </c>
      <c r="AB861" t="s">
        <v>1589</v>
      </c>
      <c r="AC861" t="s">
        <v>283</v>
      </c>
    </row>
    <row r="862" spans="1:29" x14ac:dyDescent="0.25">
      <c r="A862" t="s">
        <v>2884</v>
      </c>
      <c r="B862">
        <v>2</v>
      </c>
      <c r="C862">
        <v>201</v>
      </c>
      <c r="D862">
        <v>0</v>
      </c>
      <c r="E862">
        <v>0</v>
      </c>
      <c r="F862">
        <v>9811798.2300000004</v>
      </c>
      <c r="G862">
        <v>142050.47</v>
      </c>
      <c r="H862">
        <v>9669747.7599999998</v>
      </c>
      <c r="I862">
        <v>0</v>
      </c>
      <c r="J862" t="s">
        <v>2885</v>
      </c>
      <c r="K862" t="s">
        <v>78</v>
      </c>
      <c r="L862">
        <v>4</v>
      </c>
      <c r="M862" t="s">
        <v>1269</v>
      </c>
      <c r="N862" t="s">
        <v>2825</v>
      </c>
      <c r="P862">
        <v>0</v>
      </c>
      <c r="Q862">
        <v>0</v>
      </c>
      <c r="R862">
        <v>0</v>
      </c>
      <c r="S862">
        <v>500</v>
      </c>
      <c r="T862">
        <v>0</v>
      </c>
      <c r="U862" t="s">
        <v>79</v>
      </c>
      <c r="V862" s="7">
        <v>44927</v>
      </c>
      <c r="W862" s="7">
        <v>44985</v>
      </c>
      <c r="X862" s="7">
        <v>45012</v>
      </c>
      <c r="Y862">
        <v>0</v>
      </c>
      <c r="AA862">
        <v>9669747.7599999998</v>
      </c>
      <c r="AB862" t="s">
        <v>1272</v>
      </c>
      <c r="AC862" t="s">
        <v>83</v>
      </c>
    </row>
    <row r="863" spans="1:29" x14ac:dyDescent="0.25">
      <c r="A863" t="s">
        <v>2886</v>
      </c>
      <c r="B863">
        <v>2</v>
      </c>
      <c r="C863">
        <v>201</v>
      </c>
      <c r="D863">
        <v>0</v>
      </c>
      <c r="E863">
        <v>0</v>
      </c>
      <c r="F863">
        <v>9811798.2300000004</v>
      </c>
      <c r="G863">
        <v>142050.47</v>
      </c>
      <c r="H863">
        <v>9669747.7599999998</v>
      </c>
      <c r="I863">
        <v>0</v>
      </c>
      <c r="J863" t="s">
        <v>2887</v>
      </c>
      <c r="K863" t="s">
        <v>78</v>
      </c>
      <c r="L863">
        <v>5</v>
      </c>
      <c r="M863" t="s">
        <v>1269</v>
      </c>
      <c r="N863" t="s">
        <v>2825</v>
      </c>
      <c r="P863">
        <v>0</v>
      </c>
      <c r="Q863">
        <v>0</v>
      </c>
      <c r="R863">
        <v>0</v>
      </c>
      <c r="S863">
        <v>500</v>
      </c>
      <c r="T863">
        <v>0</v>
      </c>
      <c r="U863" t="s">
        <v>79</v>
      </c>
      <c r="V863" s="7">
        <v>44927</v>
      </c>
      <c r="W863" s="7">
        <v>44985</v>
      </c>
      <c r="X863" s="7">
        <v>45012</v>
      </c>
      <c r="Y863">
        <v>0</v>
      </c>
      <c r="AA863">
        <v>9669747.7599999998</v>
      </c>
      <c r="AB863" t="s">
        <v>1272</v>
      </c>
      <c r="AC863" t="s">
        <v>83</v>
      </c>
    </row>
    <row r="864" spans="1:29" x14ac:dyDescent="0.25">
      <c r="A864" t="s">
        <v>2888</v>
      </c>
      <c r="B864">
        <v>2</v>
      </c>
      <c r="C864">
        <v>201</v>
      </c>
      <c r="D864">
        <v>0</v>
      </c>
      <c r="E864">
        <v>0</v>
      </c>
      <c r="F864">
        <v>9811798.2300000004</v>
      </c>
      <c r="G864">
        <v>142050.47</v>
      </c>
      <c r="H864">
        <v>9669747.7599999998</v>
      </c>
      <c r="I864">
        <v>0</v>
      </c>
      <c r="J864" t="s">
        <v>2889</v>
      </c>
      <c r="K864" t="s">
        <v>78</v>
      </c>
      <c r="L864">
        <v>6</v>
      </c>
      <c r="M864" t="s">
        <v>1269</v>
      </c>
      <c r="N864" t="s">
        <v>2825</v>
      </c>
      <c r="P864">
        <v>0</v>
      </c>
      <c r="Q864">
        <v>0</v>
      </c>
      <c r="R864">
        <v>0</v>
      </c>
      <c r="S864">
        <v>500</v>
      </c>
      <c r="T864">
        <v>0</v>
      </c>
      <c r="U864" t="s">
        <v>79</v>
      </c>
      <c r="V864" s="7">
        <v>44927</v>
      </c>
      <c r="W864" s="7">
        <v>44985</v>
      </c>
      <c r="X864" s="7">
        <v>45012</v>
      </c>
      <c r="Y864">
        <v>0</v>
      </c>
      <c r="AA864">
        <v>9669747.7599999998</v>
      </c>
      <c r="AB864" t="s">
        <v>1272</v>
      </c>
      <c r="AC864" t="s">
        <v>83</v>
      </c>
    </row>
    <row r="865" spans="1:29" x14ac:dyDescent="0.25">
      <c r="A865" t="s">
        <v>2890</v>
      </c>
      <c r="B865">
        <v>2</v>
      </c>
      <c r="C865">
        <v>201</v>
      </c>
      <c r="D865">
        <v>0</v>
      </c>
      <c r="E865">
        <v>0</v>
      </c>
      <c r="F865">
        <v>9087380.8399999999</v>
      </c>
      <c r="G865">
        <v>0</v>
      </c>
      <c r="H865">
        <v>9087380.8399999999</v>
      </c>
      <c r="I865">
        <v>0</v>
      </c>
      <c r="J865" t="s">
        <v>2891</v>
      </c>
      <c r="K865" t="s">
        <v>98</v>
      </c>
      <c r="L865">
        <v>7</v>
      </c>
      <c r="M865" t="s">
        <v>78</v>
      </c>
      <c r="N865" t="s">
        <v>2825</v>
      </c>
      <c r="P865">
        <v>500</v>
      </c>
      <c r="Q865">
        <v>0</v>
      </c>
      <c r="R865">
        <v>0</v>
      </c>
      <c r="S865">
        <v>500</v>
      </c>
      <c r="T865">
        <v>0</v>
      </c>
      <c r="U865" t="s">
        <v>79</v>
      </c>
      <c r="V865" s="7">
        <v>44927</v>
      </c>
      <c r="W865" s="7">
        <v>44985</v>
      </c>
      <c r="X865" s="7">
        <v>45012</v>
      </c>
      <c r="Y865">
        <v>0</v>
      </c>
      <c r="AA865">
        <v>9087380.8399999999</v>
      </c>
      <c r="AB865" t="s">
        <v>1272</v>
      </c>
      <c r="AC865" t="s">
        <v>83</v>
      </c>
    </row>
    <row r="866" spans="1:29" x14ac:dyDescent="0.25">
      <c r="A866" t="s">
        <v>2890</v>
      </c>
      <c r="B866">
        <v>12</v>
      </c>
      <c r="C866">
        <v>1201</v>
      </c>
      <c r="D866">
        <v>0</v>
      </c>
      <c r="E866">
        <v>0</v>
      </c>
      <c r="F866">
        <v>722832.39</v>
      </c>
      <c r="G866">
        <v>0</v>
      </c>
      <c r="H866">
        <v>722832.39</v>
      </c>
      <c r="I866">
        <v>0</v>
      </c>
      <c r="J866" t="s">
        <v>2891</v>
      </c>
      <c r="K866" t="s">
        <v>98</v>
      </c>
      <c r="L866">
        <v>7</v>
      </c>
      <c r="M866" t="s">
        <v>78</v>
      </c>
      <c r="N866" t="s">
        <v>2825</v>
      </c>
      <c r="P866">
        <v>500</v>
      </c>
      <c r="Q866">
        <v>0</v>
      </c>
      <c r="R866">
        <v>0</v>
      </c>
      <c r="S866">
        <v>500</v>
      </c>
      <c r="T866">
        <v>0</v>
      </c>
      <c r="U866" t="s">
        <v>79</v>
      </c>
      <c r="V866" s="7">
        <v>44927</v>
      </c>
      <c r="W866" s="7">
        <v>44985</v>
      </c>
      <c r="X866" s="7">
        <v>45012</v>
      </c>
      <c r="Y866">
        <v>0</v>
      </c>
      <c r="AA866">
        <v>722832.39</v>
      </c>
      <c r="AB866" t="s">
        <v>1272</v>
      </c>
      <c r="AC866" t="s">
        <v>283</v>
      </c>
    </row>
    <row r="867" spans="1:29" x14ac:dyDescent="0.25">
      <c r="A867" t="s">
        <v>2892</v>
      </c>
      <c r="B867">
        <v>2</v>
      </c>
      <c r="C867">
        <v>201</v>
      </c>
      <c r="D867">
        <v>0</v>
      </c>
      <c r="E867">
        <v>0</v>
      </c>
      <c r="F867">
        <v>1585</v>
      </c>
      <c r="G867">
        <v>0</v>
      </c>
      <c r="H867">
        <v>1585</v>
      </c>
      <c r="I867">
        <v>0</v>
      </c>
      <c r="J867" t="s">
        <v>2893</v>
      </c>
      <c r="K867" t="s">
        <v>98</v>
      </c>
      <c r="L867">
        <v>7</v>
      </c>
      <c r="M867" t="s">
        <v>78</v>
      </c>
      <c r="N867" t="s">
        <v>2825</v>
      </c>
      <c r="P867">
        <v>500</v>
      </c>
      <c r="Q867">
        <v>0</v>
      </c>
      <c r="R867">
        <v>0</v>
      </c>
      <c r="S867">
        <v>500</v>
      </c>
      <c r="T867">
        <v>0</v>
      </c>
      <c r="U867" t="s">
        <v>79</v>
      </c>
      <c r="V867" s="7">
        <v>44927</v>
      </c>
      <c r="W867" s="7">
        <v>44985</v>
      </c>
      <c r="X867" s="7">
        <v>45012</v>
      </c>
      <c r="Y867">
        <v>0</v>
      </c>
      <c r="AA867">
        <v>1585</v>
      </c>
      <c r="AB867" t="s">
        <v>1272</v>
      </c>
      <c r="AC867" t="s">
        <v>83</v>
      </c>
    </row>
    <row r="868" spans="1:29" x14ac:dyDescent="0.25">
      <c r="A868" t="s">
        <v>2894</v>
      </c>
      <c r="B868">
        <v>2</v>
      </c>
      <c r="C868">
        <v>201</v>
      </c>
      <c r="D868">
        <v>0</v>
      </c>
      <c r="E868">
        <v>0</v>
      </c>
      <c r="F868">
        <v>0</v>
      </c>
      <c r="G868">
        <v>142050.47</v>
      </c>
      <c r="H868">
        <v>0</v>
      </c>
      <c r="I868">
        <v>142050.47</v>
      </c>
      <c r="J868" t="s">
        <v>2895</v>
      </c>
      <c r="K868" t="s">
        <v>98</v>
      </c>
      <c r="L868">
        <v>7</v>
      </c>
      <c r="M868" t="s">
        <v>78</v>
      </c>
      <c r="N868" t="s">
        <v>2825</v>
      </c>
      <c r="P868">
        <v>500</v>
      </c>
      <c r="Q868">
        <v>0</v>
      </c>
      <c r="R868">
        <v>0</v>
      </c>
      <c r="S868">
        <v>500</v>
      </c>
      <c r="T868">
        <v>0</v>
      </c>
      <c r="U868" t="s">
        <v>79</v>
      </c>
      <c r="V868" s="7">
        <v>44927</v>
      </c>
      <c r="W868" s="7">
        <v>44985</v>
      </c>
      <c r="X868" s="7">
        <v>45012</v>
      </c>
      <c r="Y868">
        <v>0</v>
      </c>
      <c r="AA868">
        <v>142050.47</v>
      </c>
      <c r="AB868" t="s">
        <v>1589</v>
      </c>
      <c r="AC868" t="s">
        <v>83</v>
      </c>
    </row>
    <row r="869" spans="1:29" x14ac:dyDescent="0.25">
      <c r="A869" t="s">
        <v>2896</v>
      </c>
      <c r="B869">
        <v>2</v>
      </c>
      <c r="C869">
        <v>201</v>
      </c>
      <c r="D869">
        <v>3935780.24</v>
      </c>
      <c r="E869">
        <v>0</v>
      </c>
      <c r="F869">
        <v>3674766.95</v>
      </c>
      <c r="G869">
        <v>3674766.95</v>
      </c>
      <c r="H869">
        <v>3935780.24</v>
      </c>
      <c r="I869">
        <v>0</v>
      </c>
      <c r="J869" t="s">
        <v>2897</v>
      </c>
      <c r="K869" t="s">
        <v>78</v>
      </c>
      <c r="L869">
        <v>2</v>
      </c>
      <c r="M869" t="s">
        <v>1269</v>
      </c>
      <c r="N869" t="s">
        <v>2825</v>
      </c>
      <c r="P869">
        <v>0</v>
      </c>
      <c r="Q869">
        <v>0</v>
      </c>
      <c r="R869">
        <v>0</v>
      </c>
      <c r="S869">
        <v>500</v>
      </c>
      <c r="T869">
        <v>0</v>
      </c>
      <c r="U869" t="s">
        <v>79</v>
      </c>
      <c r="V869" s="7">
        <v>44927</v>
      </c>
      <c r="W869" s="7">
        <v>44985</v>
      </c>
      <c r="X869" s="7">
        <v>45012</v>
      </c>
      <c r="Y869">
        <v>3935780.24</v>
      </c>
      <c r="Z869" t="s">
        <v>1272</v>
      </c>
      <c r="AA869">
        <v>3935780.24</v>
      </c>
      <c r="AB869" t="s">
        <v>1272</v>
      </c>
      <c r="AC869" t="s">
        <v>83</v>
      </c>
    </row>
    <row r="870" spans="1:29" x14ac:dyDescent="0.25">
      <c r="A870" t="s">
        <v>2898</v>
      </c>
      <c r="B870">
        <v>2</v>
      </c>
      <c r="C870">
        <v>201</v>
      </c>
      <c r="D870">
        <v>3803482.37</v>
      </c>
      <c r="E870">
        <v>0</v>
      </c>
      <c r="F870">
        <v>3542829.08</v>
      </c>
      <c r="G870">
        <v>3542829.08</v>
      </c>
      <c r="H870">
        <v>3803482.37</v>
      </c>
      <c r="I870">
        <v>0</v>
      </c>
      <c r="J870" t="s">
        <v>2899</v>
      </c>
      <c r="K870" t="s">
        <v>78</v>
      </c>
      <c r="L870">
        <v>3</v>
      </c>
      <c r="M870" t="s">
        <v>1269</v>
      </c>
      <c r="N870" t="s">
        <v>2825</v>
      </c>
      <c r="P870">
        <v>0</v>
      </c>
      <c r="Q870">
        <v>0</v>
      </c>
      <c r="R870">
        <v>0</v>
      </c>
      <c r="S870">
        <v>500</v>
      </c>
      <c r="T870">
        <v>0</v>
      </c>
      <c r="U870" t="s">
        <v>79</v>
      </c>
      <c r="V870" s="7">
        <v>44927</v>
      </c>
      <c r="W870" s="7">
        <v>44985</v>
      </c>
      <c r="X870" s="7">
        <v>45012</v>
      </c>
      <c r="Y870">
        <v>3803482.37</v>
      </c>
      <c r="Z870" t="s">
        <v>1272</v>
      </c>
      <c r="AA870">
        <v>3803482.37</v>
      </c>
      <c r="AB870" t="s">
        <v>1272</v>
      </c>
      <c r="AC870" t="s">
        <v>83</v>
      </c>
    </row>
    <row r="871" spans="1:29" x14ac:dyDescent="0.25">
      <c r="A871" t="s">
        <v>2900</v>
      </c>
      <c r="B871">
        <v>2</v>
      </c>
      <c r="C871">
        <v>201</v>
      </c>
      <c r="D871">
        <v>0</v>
      </c>
      <c r="E871">
        <v>0</v>
      </c>
      <c r="F871">
        <v>3500064.52</v>
      </c>
      <c r="G871">
        <v>0</v>
      </c>
      <c r="H871">
        <v>3500064.52</v>
      </c>
      <c r="I871">
        <v>0</v>
      </c>
      <c r="J871" t="s">
        <v>2901</v>
      </c>
      <c r="K871" t="s">
        <v>98</v>
      </c>
      <c r="L871">
        <v>4</v>
      </c>
      <c r="M871" t="s">
        <v>78</v>
      </c>
      <c r="N871" t="s">
        <v>2825</v>
      </c>
      <c r="P871">
        <v>500</v>
      </c>
      <c r="Q871">
        <v>0</v>
      </c>
      <c r="R871">
        <v>0</v>
      </c>
      <c r="S871">
        <v>500</v>
      </c>
      <c r="T871">
        <v>0</v>
      </c>
      <c r="U871" t="s">
        <v>79</v>
      </c>
      <c r="V871" s="7">
        <v>44927</v>
      </c>
      <c r="W871" s="7">
        <v>44985</v>
      </c>
      <c r="X871" s="7">
        <v>45012</v>
      </c>
      <c r="Y871">
        <v>0</v>
      </c>
      <c r="AA871">
        <v>3500064.52</v>
      </c>
      <c r="AB871" t="s">
        <v>1272</v>
      </c>
      <c r="AC871" t="s">
        <v>83</v>
      </c>
    </row>
    <row r="872" spans="1:29" x14ac:dyDescent="0.25">
      <c r="A872" t="s">
        <v>2900</v>
      </c>
      <c r="B872">
        <v>12</v>
      </c>
      <c r="C872">
        <v>1201</v>
      </c>
      <c r="D872">
        <v>0</v>
      </c>
      <c r="E872">
        <v>0</v>
      </c>
      <c r="F872">
        <v>42764.56</v>
      </c>
      <c r="G872">
        <v>0</v>
      </c>
      <c r="H872">
        <v>42764.56</v>
      </c>
      <c r="I872">
        <v>0</v>
      </c>
      <c r="J872" t="s">
        <v>2901</v>
      </c>
      <c r="K872" t="s">
        <v>98</v>
      </c>
      <c r="L872">
        <v>4</v>
      </c>
      <c r="M872" t="s">
        <v>78</v>
      </c>
      <c r="N872" t="s">
        <v>2825</v>
      </c>
      <c r="P872">
        <v>500</v>
      </c>
      <c r="Q872">
        <v>0</v>
      </c>
      <c r="R872">
        <v>0</v>
      </c>
      <c r="S872">
        <v>500</v>
      </c>
      <c r="T872">
        <v>0</v>
      </c>
      <c r="U872" t="s">
        <v>79</v>
      </c>
      <c r="V872" s="7">
        <v>44927</v>
      </c>
      <c r="W872" s="7">
        <v>44985</v>
      </c>
      <c r="X872" s="7">
        <v>45012</v>
      </c>
      <c r="Y872">
        <v>0</v>
      </c>
      <c r="AA872">
        <v>42764.56</v>
      </c>
      <c r="AB872" t="s">
        <v>1272</v>
      </c>
      <c r="AC872" t="s">
        <v>283</v>
      </c>
    </row>
    <row r="873" spans="1:29" x14ac:dyDescent="0.25">
      <c r="A873" t="s">
        <v>2902</v>
      </c>
      <c r="B873">
        <v>2</v>
      </c>
      <c r="C873">
        <v>201</v>
      </c>
      <c r="D873">
        <v>260653.29</v>
      </c>
      <c r="E873">
        <v>0</v>
      </c>
      <c r="F873">
        <v>0</v>
      </c>
      <c r="G873">
        <v>0</v>
      </c>
      <c r="H873">
        <v>260653.29</v>
      </c>
      <c r="I873">
        <v>0</v>
      </c>
      <c r="J873" t="s">
        <v>2903</v>
      </c>
      <c r="K873" t="s">
        <v>98</v>
      </c>
      <c r="L873">
        <v>4</v>
      </c>
      <c r="M873" t="s">
        <v>78</v>
      </c>
      <c r="N873" t="s">
        <v>2825</v>
      </c>
      <c r="P873">
        <v>500</v>
      </c>
      <c r="Q873">
        <v>0</v>
      </c>
      <c r="R873">
        <v>0</v>
      </c>
      <c r="S873">
        <v>500</v>
      </c>
      <c r="T873">
        <v>0</v>
      </c>
      <c r="U873" t="s">
        <v>79</v>
      </c>
      <c r="V873" s="7">
        <v>44927</v>
      </c>
      <c r="W873" s="7">
        <v>44985</v>
      </c>
      <c r="X873" s="7">
        <v>45012</v>
      </c>
      <c r="Y873">
        <v>260653.29</v>
      </c>
      <c r="Z873" t="s">
        <v>1272</v>
      </c>
      <c r="AA873">
        <v>260653.29</v>
      </c>
      <c r="AB873" t="s">
        <v>1272</v>
      </c>
      <c r="AC873" t="s">
        <v>83</v>
      </c>
    </row>
    <row r="874" spans="1:29" x14ac:dyDescent="0.25">
      <c r="A874" t="s">
        <v>2904</v>
      </c>
      <c r="B874">
        <v>2</v>
      </c>
      <c r="C874">
        <v>201</v>
      </c>
      <c r="D874">
        <v>3500064.52</v>
      </c>
      <c r="E874">
        <v>0</v>
      </c>
      <c r="F874">
        <v>0</v>
      </c>
      <c r="G874">
        <v>3500064.52</v>
      </c>
      <c r="H874">
        <v>0</v>
      </c>
      <c r="I874">
        <v>0</v>
      </c>
      <c r="J874" t="s">
        <v>2905</v>
      </c>
      <c r="K874" t="s">
        <v>98</v>
      </c>
      <c r="L874">
        <v>4</v>
      </c>
      <c r="M874" t="s">
        <v>78</v>
      </c>
      <c r="N874" t="s">
        <v>2825</v>
      </c>
      <c r="P874">
        <v>500</v>
      </c>
      <c r="Q874">
        <v>0</v>
      </c>
      <c r="R874">
        <v>0</v>
      </c>
      <c r="S874">
        <v>500</v>
      </c>
      <c r="T874">
        <v>0</v>
      </c>
      <c r="U874" t="s">
        <v>79</v>
      </c>
      <c r="V874" s="7">
        <v>44927</v>
      </c>
      <c r="W874" s="7">
        <v>44985</v>
      </c>
      <c r="X874" s="7">
        <v>45012</v>
      </c>
      <c r="Y874">
        <v>3500064.52</v>
      </c>
      <c r="Z874" t="s">
        <v>1272</v>
      </c>
      <c r="AA874">
        <v>0</v>
      </c>
      <c r="AC874" t="s">
        <v>83</v>
      </c>
    </row>
    <row r="875" spans="1:29" x14ac:dyDescent="0.25">
      <c r="A875" t="s">
        <v>2904</v>
      </c>
      <c r="B875">
        <v>12</v>
      </c>
      <c r="C875">
        <v>1201</v>
      </c>
      <c r="D875">
        <v>42764.56</v>
      </c>
      <c r="E875">
        <v>0</v>
      </c>
      <c r="F875">
        <v>0</v>
      </c>
      <c r="G875">
        <v>42764.56</v>
      </c>
      <c r="H875">
        <v>0</v>
      </c>
      <c r="I875">
        <v>0</v>
      </c>
      <c r="J875" t="s">
        <v>2905</v>
      </c>
      <c r="K875" t="s">
        <v>98</v>
      </c>
      <c r="L875">
        <v>4</v>
      </c>
      <c r="M875" t="s">
        <v>78</v>
      </c>
      <c r="N875" t="s">
        <v>2825</v>
      </c>
      <c r="P875">
        <v>500</v>
      </c>
      <c r="Q875">
        <v>0</v>
      </c>
      <c r="R875">
        <v>0</v>
      </c>
      <c r="S875">
        <v>500</v>
      </c>
      <c r="T875">
        <v>0</v>
      </c>
      <c r="U875" t="s">
        <v>79</v>
      </c>
      <c r="V875" s="7">
        <v>44927</v>
      </c>
      <c r="W875" s="7">
        <v>44985</v>
      </c>
      <c r="X875" s="7">
        <v>45012</v>
      </c>
      <c r="Y875">
        <v>42764.56</v>
      </c>
      <c r="Z875" t="s">
        <v>1272</v>
      </c>
      <c r="AA875">
        <v>0</v>
      </c>
      <c r="AC875" t="s">
        <v>283</v>
      </c>
    </row>
    <row r="876" spans="1:29" x14ac:dyDescent="0.25">
      <c r="A876" t="s">
        <v>2906</v>
      </c>
      <c r="B876">
        <v>2</v>
      </c>
      <c r="C876">
        <v>201</v>
      </c>
      <c r="D876">
        <v>132297.87</v>
      </c>
      <c r="E876">
        <v>0</v>
      </c>
      <c r="F876">
        <v>131937.87</v>
      </c>
      <c r="G876">
        <v>131937.87</v>
      </c>
      <c r="H876">
        <v>132297.87</v>
      </c>
      <c r="I876">
        <v>0</v>
      </c>
      <c r="J876" t="s">
        <v>2907</v>
      </c>
      <c r="K876" t="s">
        <v>78</v>
      </c>
      <c r="L876">
        <v>3</v>
      </c>
      <c r="M876" t="s">
        <v>1269</v>
      </c>
      <c r="N876" t="s">
        <v>2825</v>
      </c>
      <c r="P876">
        <v>0</v>
      </c>
      <c r="Q876">
        <v>0</v>
      </c>
      <c r="R876">
        <v>0</v>
      </c>
      <c r="S876">
        <v>500</v>
      </c>
      <c r="T876">
        <v>0</v>
      </c>
      <c r="U876" t="s">
        <v>79</v>
      </c>
      <c r="V876" s="7">
        <v>44927</v>
      </c>
      <c r="W876" s="7">
        <v>44985</v>
      </c>
      <c r="X876" s="7">
        <v>45012</v>
      </c>
      <c r="Y876">
        <v>132297.87</v>
      </c>
      <c r="Z876" t="s">
        <v>1272</v>
      </c>
      <c r="AA876">
        <v>132297.87</v>
      </c>
      <c r="AB876" t="s">
        <v>1272</v>
      </c>
      <c r="AC876" t="s">
        <v>83</v>
      </c>
    </row>
    <row r="877" spans="1:29" x14ac:dyDescent="0.25">
      <c r="A877" t="s">
        <v>2908</v>
      </c>
      <c r="B877">
        <v>2</v>
      </c>
      <c r="C877">
        <v>201</v>
      </c>
      <c r="D877">
        <v>0</v>
      </c>
      <c r="E877">
        <v>0</v>
      </c>
      <c r="F877">
        <v>130927.87</v>
      </c>
      <c r="G877">
        <v>0</v>
      </c>
      <c r="H877">
        <v>130927.87</v>
      </c>
      <c r="I877">
        <v>0</v>
      </c>
      <c r="J877" t="s">
        <v>2909</v>
      </c>
      <c r="K877" t="s">
        <v>98</v>
      </c>
      <c r="L877">
        <v>4</v>
      </c>
      <c r="M877" t="s">
        <v>78</v>
      </c>
      <c r="N877" t="s">
        <v>2825</v>
      </c>
      <c r="P877">
        <v>500</v>
      </c>
      <c r="Q877">
        <v>0</v>
      </c>
      <c r="R877">
        <v>0</v>
      </c>
      <c r="S877">
        <v>500</v>
      </c>
      <c r="T877">
        <v>0</v>
      </c>
      <c r="U877" t="s">
        <v>79</v>
      </c>
      <c r="V877" s="7">
        <v>44927</v>
      </c>
      <c r="W877" s="7">
        <v>44985</v>
      </c>
      <c r="X877" s="7">
        <v>45012</v>
      </c>
      <c r="Y877">
        <v>0</v>
      </c>
      <c r="AA877">
        <v>130927.87</v>
      </c>
      <c r="AB877" t="s">
        <v>1272</v>
      </c>
      <c r="AC877" t="s">
        <v>83</v>
      </c>
    </row>
    <row r="878" spans="1:29" x14ac:dyDescent="0.25">
      <c r="A878" t="s">
        <v>2908</v>
      </c>
      <c r="B878">
        <v>12</v>
      </c>
      <c r="C878">
        <v>1201</v>
      </c>
      <c r="D878">
        <v>0</v>
      </c>
      <c r="E878">
        <v>0</v>
      </c>
      <c r="F878">
        <v>1010</v>
      </c>
      <c r="G878">
        <v>0</v>
      </c>
      <c r="H878">
        <v>1010</v>
      </c>
      <c r="I878">
        <v>0</v>
      </c>
      <c r="J878" t="s">
        <v>2909</v>
      </c>
      <c r="K878" t="s">
        <v>98</v>
      </c>
      <c r="L878">
        <v>4</v>
      </c>
      <c r="M878" t="s">
        <v>78</v>
      </c>
      <c r="N878" t="s">
        <v>2825</v>
      </c>
      <c r="P878">
        <v>500</v>
      </c>
      <c r="Q878">
        <v>0</v>
      </c>
      <c r="R878">
        <v>0</v>
      </c>
      <c r="S878">
        <v>500</v>
      </c>
      <c r="T878">
        <v>0</v>
      </c>
      <c r="U878" t="s">
        <v>79</v>
      </c>
      <c r="V878" s="7">
        <v>44927</v>
      </c>
      <c r="W878" s="7">
        <v>44985</v>
      </c>
      <c r="X878" s="7">
        <v>45012</v>
      </c>
      <c r="Y878">
        <v>0</v>
      </c>
      <c r="AA878">
        <v>1010</v>
      </c>
      <c r="AB878" t="s">
        <v>1272</v>
      </c>
      <c r="AC878" t="s">
        <v>283</v>
      </c>
    </row>
    <row r="879" spans="1:29" x14ac:dyDescent="0.25">
      <c r="A879" t="s">
        <v>2910</v>
      </c>
      <c r="B879">
        <v>2</v>
      </c>
      <c r="C879">
        <v>201</v>
      </c>
      <c r="D879">
        <v>360</v>
      </c>
      <c r="E879">
        <v>0</v>
      </c>
      <c r="F879">
        <v>0</v>
      </c>
      <c r="G879">
        <v>0</v>
      </c>
      <c r="H879">
        <v>360</v>
      </c>
      <c r="I879">
        <v>0</v>
      </c>
      <c r="J879" t="s">
        <v>2911</v>
      </c>
      <c r="K879" t="s">
        <v>98</v>
      </c>
      <c r="L879">
        <v>4</v>
      </c>
      <c r="M879" t="s">
        <v>78</v>
      </c>
      <c r="N879" t="s">
        <v>2825</v>
      </c>
      <c r="P879">
        <v>500</v>
      </c>
      <c r="Q879">
        <v>0</v>
      </c>
      <c r="R879">
        <v>0</v>
      </c>
      <c r="S879">
        <v>500</v>
      </c>
      <c r="T879">
        <v>0</v>
      </c>
      <c r="U879" t="s">
        <v>79</v>
      </c>
      <c r="V879" s="7">
        <v>44927</v>
      </c>
      <c r="W879" s="7">
        <v>44985</v>
      </c>
      <c r="X879" s="7">
        <v>45012</v>
      </c>
      <c r="Y879">
        <v>360</v>
      </c>
      <c r="Z879" t="s">
        <v>1272</v>
      </c>
      <c r="AA879">
        <v>360</v>
      </c>
      <c r="AB879" t="s">
        <v>1272</v>
      </c>
      <c r="AC879" t="s">
        <v>83</v>
      </c>
    </row>
    <row r="880" spans="1:29" x14ac:dyDescent="0.25">
      <c r="A880" t="s">
        <v>2912</v>
      </c>
      <c r="B880">
        <v>2</v>
      </c>
      <c r="C880">
        <v>201</v>
      </c>
      <c r="D880">
        <v>130927.87</v>
      </c>
      <c r="E880">
        <v>0</v>
      </c>
      <c r="F880">
        <v>0</v>
      </c>
      <c r="G880">
        <v>130927.87</v>
      </c>
      <c r="H880">
        <v>0</v>
      </c>
      <c r="I880">
        <v>0</v>
      </c>
      <c r="J880" t="s">
        <v>2913</v>
      </c>
      <c r="K880" t="s">
        <v>98</v>
      </c>
      <c r="L880">
        <v>4</v>
      </c>
      <c r="M880" t="s">
        <v>78</v>
      </c>
      <c r="N880" t="s">
        <v>2825</v>
      </c>
      <c r="P880">
        <v>500</v>
      </c>
      <c r="Q880">
        <v>0</v>
      </c>
      <c r="R880">
        <v>0</v>
      </c>
      <c r="S880">
        <v>500</v>
      </c>
      <c r="T880">
        <v>0</v>
      </c>
      <c r="U880" t="s">
        <v>79</v>
      </c>
      <c r="V880" s="7">
        <v>44927</v>
      </c>
      <c r="W880" s="7">
        <v>44985</v>
      </c>
      <c r="X880" s="7">
        <v>45012</v>
      </c>
      <c r="Y880">
        <v>130927.87</v>
      </c>
      <c r="Z880" t="s">
        <v>1272</v>
      </c>
      <c r="AA880">
        <v>0</v>
      </c>
      <c r="AC880" t="s">
        <v>83</v>
      </c>
    </row>
    <row r="881" spans="1:29" x14ac:dyDescent="0.25">
      <c r="A881" t="s">
        <v>2912</v>
      </c>
      <c r="B881">
        <v>12</v>
      </c>
      <c r="C881">
        <v>1201</v>
      </c>
      <c r="D881">
        <v>1010</v>
      </c>
      <c r="E881">
        <v>0</v>
      </c>
      <c r="F881">
        <v>0</v>
      </c>
      <c r="G881">
        <v>1010</v>
      </c>
      <c r="H881">
        <v>0</v>
      </c>
      <c r="I881">
        <v>0</v>
      </c>
      <c r="J881" t="s">
        <v>2913</v>
      </c>
      <c r="K881" t="s">
        <v>98</v>
      </c>
      <c r="L881">
        <v>4</v>
      </c>
      <c r="M881" t="s">
        <v>78</v>
      </c>
      <c r="N881" t="s">
        <v>2825</v>
      </c>
      <c r="P881">
        <v>500</v>
      </c>
      <c r="Q881">
        <v>0</v>
      </c>
      <c r="R881">
        <v>0</v>
      </c>
      <c r="S881">
        <v>500</v>
      </c>
      <c r="T881">
        <v>0</v>
      </c>
      <c r="U881" t="s">
        <v>79</v>
      </c>
      <c r="V881" s="7">
        <v>44927</v>
      </c>
      <c r="W881" s="7">
        <v>44985</v>
      </c>
      <c r="X881" s="7">
        <v>45012</v>
      </c>
      <c r="Y881">
        <v>1010</v>
      </c>
      <c r="Z881" t="s">
        <v>1272</v>
      </c>
      <c r="AA881">
        <v>0</v>
      </c>
      <c r="AC881" t="s">
        <v>283</v>
      </c>
    </row>
    <row r="882" spans="1:29" x14ac:dyDescent="0.25">
      <c r="A882" t="s">
        <v>2914</v>
      </c>
      <c r="B882">
        <v>2</v>
      </c>
      <c r="C882">
        <v>201</v>
      </c>
      <c r="D882">
        <v>0</v>
      </c>
      <c r="E882">
        <v>3935780.24</v>
      </c>
      <c r="F882">
        <v>52703291.5</v>
      </c>
      <c r="G882">
        <v>147652552.97999999</v>
      </c>
      <c r="H882">
        <v>0</v>
      </c>
      <c r="I882">
        <v>98885041.719999999</v>
      </c>
      <c r="J882" t="s">
        <v>2915</v>
      </c>
      <c r="K882" t="s">
        <v>78</v>
      </c>
      <c r="L882">
        <v>1</v>
      </c>
      <c r="M882" t="s">
        <v>1269</v>
      </c>
      <c r="N882" t="s">
        <v>2825</v>
      </c>
      <c r="P882">
        <v>0</v>
      </c>
      <c r="Q882">
        <v>0</v>
      </c>
      <c r="R882">
        <v>0</v>
      </c>
      <c r="S882">
        <v>500</v>
      </c>
      <c r="T882">
        <v>0</v>
      </c>
      <c r="U882" t="s">
        <v>79</v>
      </c>
      <c r="V882" s="7">
        <v>44927</v>
      </c>
      <c r="W882" s="7">
        <v>44985</v>
      </c>
      <c r="X882" s="7">
        <v>45012</v>
      </c>
      <c r="Y882">
        <v>3935780.24</v>
      </c>
      <c r="Z882" t="s">
        <v>1589</v>
      </c>
      <c r="AA882">
        <v>98885041.719999999</v>
      </c>
      <c r="AB882" t="s">
        <v>1589</v>
      </c>
      <c r="AC882" t="s">
        <v>83</v>
      </c>
    </row>
    <row r="883" spans="1:29" x14ac:dyDescent="0.25">
      <c r="A883" t="s">
        <v>2916</v>
      </c>
      <c r="B883">
        <v>2</v>
      </c>
      <c r="C883">
        <v>201</v>
      </c>
      <c r="D883">
        <v>0</v>
      </c>
      <c r="E883">
        <v>0</v>
      </c>
      <c r="F883">
        <v>46953975.219999999</v>
      </c>
      <c r="G883">
        <v>141903236.69999999</v>
      </c>
      <c r="H883">
        <v>0</v>
      </c>
      <c r="I883">
        <v>94949261.480000004</v>
      </c>
      <c r="J883" t="s">
        <v>2917</v>
      </c>
      <c r="K883" t="s">
        <v>78</v>
      </c>
      <c r="L883">
        <v>2</v>
      </c>
      <c r="M883" t="s">
        <v>1269</v>
      </c>
      <c r="N883" t="s">
        <v>2825</v>
      </c>
      <c r="P883">
        <v>0</v>
      </c>
      <c r="Q883">
        <v>0</v>
      </c>
      <c r="R883">
        <v>0</v>
      </c>
      <c r="S883">
        <v>500</v>
      </c>
      <c r="T883">
        <v>0</v>
      </c>
      <c r="U883" t="s">
        <v>79</v>
      </c>
      <c r="V883" s="7">
        <v>44927</v>
      </c>
      <c r="W883" s="7">
        <v>44985</v>
      </c>
      <c r="X883" s="7">
        <v>45012</v>
      </c>
      <c r="Y883">
        <v>0</v>
      </c>
      <c r="AA883">
        <v>94949261.480000004</v>
      </c>
      <c r="AB883" t="s">
        <v>1589</v>
      </c>
      <c r="AC883" t="s">
        <v>83</v>
      </c>
    </row>
    <row r="884" spans="1:29" x14ac:dyDescent="0.25">
      <c r="A884" t="s">
        <v>2918</v>
      </c>
      <c r="B884">
        <v>2</v>
      </c>
      <c r="C884">
        <v>201</v>
      </c>
      <c r="D884">
        <v>0</v>
      </c>
      <c r="E884">
        <v>0</v>
      </c>
      <c r="F884">
        <v>15971733.869999999</v>
      </c>
      <c r="G884">
        <v>57517012.469999999</v>
      </c>
      <c r="H884">
        <v>0</v>
      </c>
      <c r="I884">
        <v>41545278.600000001</v>
      </c>
      <c r="J884" t="s">
        <v>2919</v>
      </c>
      <c r="K884" t="s">
        <v>78</v>
      </c>
      <c r="L884">
        <v>3</v>
      </c>
      <c r="M884" t="s">
        <v>1269</v>
      </c>
      <c r="N884" t="s">
        <v>2825</v>
      </c>
      <c r="P884">
        <v>0</v>
      </c>
      <c r="Q884">
        <v>0</v>
      </c>
      <c r="R884">
        <v>0</v>
      </c>
      <c r="S884">
        <v>500</v>
      </c>
      <c r="T884">
        <v>0</v>
      </c>
      <c r="U884" t="s">
        <v>79</v>
      </c>
      <c r="V884" s="7">
        <v>44927</v>
      </c>
      <c r="W884" s="7">
        <v>44985</v>
      </c>
      <c r="X884" s="7">
        <v>45012</v>
      </c>
      <c r="Y884">
        <v>0</v>
      </c>
      <c r="AA884">
        <v>41545278.600000001</v>
      </c>
      <c r="AB884" t="s">
        <v>1589</v>
      </c>
      <c r="AC884" t="s">
        <v>83</v>
      </c>
    </row>
    <row r="885" spans="1:29" x14ac:dyDescent="0.25">
      <c r="A885" t="s">
        <v>2920</v>
      </c>
      <c r="B885">
        <v>2</v>
      </c>
      <c r="C885">
        <v>201</v>
      </c>
      <c r="D885">
        <v>0</v>
      </c>
      <c r="E885">
        <v>0</v>
      </c>
      <c r="F885">
        <v>13544787.09</v>
      </c>
      <c r="G885">
        <v>42151610.939999998</v>
      </c>
      <c r="H885">
        <v>0</v>
      </c>
      <c r="I885">
        <v>28606823.850000001</v>
      </c>
      <c r="J885" t="s">
        <v>2921</v>
      </c>
      <c r="K885" t="s">
        <v>98</v>
      </c>
      <c r="L885">
        <v>4</v>
      </c>
      <c r="M885" t="s">
        <v>78</v>
      </c>
      <c r="N885" t="s">
        <v>2825</v>
      </c>
      <c r="P885">
        <v>500</v>
      </c>
      <c r="Q885">
        <v>0</v>
      </c>
      <c r="R885">
        <v>0</v>
      </c>
      <c r="S885">
        <v>500</v>
      </c>
      <c r="T885">
        <v>0</v>
      </c>
      <c r="U885" t="s">
        <v>79</v>
      </c>
      <c r="V885" s="7">
        <v>44927</v>
      </c>
      <c r="W885" s="7">
        <v>44985</v>
      </c>
      <c r="X885" s="7">
        <v>45012</v>
      </c>
      <c r="Y885">
        <v>0</v>
      </c>
      <c r="AA885">
        <v>28606823.850000001</v>
      </c>
      <c r="AB885" t="s">
        <v>1589</v>
      </c>
      <c r="AC885" t="s">
        <v>83</v>
      </c>
    </row>
    <row r="886" spans="1:29" x14ac:dyDescent="0.25">
      <c r="A886" t="s">
        <v>2920</v>
      </c>
      <c r="B886">
        <v>12</v>
      </c>
      <c r="C886">
        <v>1201</v>
      </c>
      <c r="D886">
        <v>0</v>
      </c>
      <c r="E886">
        <v>0</v>
      </c>
      <c r="F886">
        <v>1314554.44</v>
      </c>
      <c r="G886">
        <v>5971340</v>
      </c>
      <c r="H886">
        <v>0</v>
      </c>
      <c r="I886">
        <v>4656785.5599999996</v>
      </c>
      <c r="J886" t="s">
        <v>2921</v>
      </c>
      <c r="K886" t="s">
        <v>98</v>
      </c>
      <c r="L886">
        <v>4</v>
      </c>
      <c r="M886" t="s">
        <v>78</v>
      </c>
      <c r="N886" t="s">
        <v>2825</v>
      </c>
      <c r="P886">
        <v>500</v>
      </c>
      <c r="Q886">
        <v>0</v>
      </c>
      <c r="R886">
        <v>0</v>
      </c>
      <c r="S886">
        <v>500</v>
      </c>
      <c r="T886">
        <v>0</v>
      </c>
      <c r="U886" t="s">
        <v>79</v>
      </c>
      <c r="V886" s="7">
        <v>44927</v>
      </c>
      <c r="W886" s="7">
        <v>44985</v>
      </c>
      <c r="X886" s="7">
        <v>45012</v>
      </c>
      <c r="Y886">
        <v>0</v>
      </c>
      <c r="AA886">
        <v>4656785.5599999996</v>
      </c>
      <c r="AB886" t="s">
        <v>1589</v>
      </c>
      <c r="AC886" t="s">
        <v>283</v>
      </c>
    </row>
    <row r="887" spans="1:29" x14ac:dyDescent="0.25">
      <c r="A887" t="s">
        <v>2922</v>
      </c>
      <c r="B887">
        <v>2</v>
      </c>
      <c r="C887">
        <v>201</v>
      </c>
      <c r="D887">
        <v>0</v>
      </c>
      <c r="E887">
        <v>0</v>
      </c>
      <c r="F887">
        <v>110712.22</v>
      </c>
      <c r="G887">
        <v>8079507.0899999999</v>
      </c>
      <c r="H887">
        <v>0</v>
      </c>
      <c r="I887">
        <v>7968794.8700000001</v>
      </c>
      <c r="J887" t="s">
        <v>2923</v>
      </c>
      <c r="K887" t="s">
        <v>98</v>
      </c>
      <c r="L887">
        <v>4</v>
      </c>
      <c r="M887" t="s">
        <v>78</v>
      </c>
      <c r="N887" t="s">
        <v>2825</v>
      </c>
      <c r="P887">
        <v>500</v>
      </c>
      <c r="Q887">
        <v>0</v>
      </c>
      <c r="R887">
        <v>0</v>
      </c>
      <c r="S887">
        <v>500</v>
      </c>
      <c r="T887">
        <v>0</v>
      </c>
      <c r="U887" t="s">
        <v>79</v>
      </c>
      <c r="V887" s="7">
        <v>44927</v>
      </c>
      <c r="W887" s="7">
        <v>44985</v>
      </c>
      <c r="X887" s="7">
        <v>45012</v>
      </c>
      <c r="Y887">
        <v>0</v>
      </c>
      <c r="AA887">
        <v>7968794.8700000001</v>
      </c>
      <c r="AB887" t="s">
        <v>1589</v>
      </c>
      <c r="AC887" t="s">
        <v>83</v>
      </c>
    </row>
    <row r="888" spans="1:29" x14ac:dyDescent="0.25">
      <c r="A888" t="s">
        <v>2922</v>
      </c>
      <c r="B888">
        <v>12</v>
      </c>
      <c r="C888">
        <v>1201</v>
      </c>
      <c r="D888">
        <v>0</v>
      </c>
      <c r="E888">
        <v>0</v>
      </c>
      <c r="F888">
        <v>0</v>
      </c>
      <c r="G888">
        <v>1314554.44</v>
      </c>
      <c r="H888">
        <v>0</v>
      </c>
      <c r="I888">
        <v>1314554.44</v>
      </c>
      <c r="J888" t="s">
        <v>2923</v>
      </c>
      <c r="K888" t="s">
        <v>98</v>
      </c>
      <c r="L888">
        <v>4</v>
      </c>
      <c r="M888" t="s">
        <v>78</v>
      </c>
      <c r="N888" t="s">
        <v>2825</v>
      </c>
      <c r="P888">
        <v>500</v>
      </c>
      <c r="Q888">
        <v>0</v>
      </c>
      <c r="R888">
        <v>0</v>
      </c>
      <c r="S888">
        <v>500</v>
      </c>
      <c r="T888">
        <v>0</v>
      </c>
      <c r="U888" t="s">
        <v>79</v>
      </c>
      <c r="V888" s="7">
        <v>44927</v>
      </c>
      <c r="W888" s="7">
        <v>44985</v>
      </c>
      <c r="X888" s="7">
        <v>45012</v>
      </c>
      <c r="Y888">
        <v>0</v>
      </c>
      <c r="AA888">
        <v>1314554.44</v>
      </c>
      <c r="AB888" t="s">
        <v>1589</v>
      </c>
      <c r="AC888" t="s">
        <v>283</v>
      </c>
    </row>
    <row r="889" spans="1:29" x14ac:dyDescent="0.25">
      <c r="A889" t="s">
        <v>2924</v>
      </c>
      <c r="B889">
        <v>2</v>
      </c>
      <c r="C889">
        <v>201</v>
      </c>
      <c r="D889">
        <v>0</v>
      </c>
      <c r="E889">
        <v>0</v>
      </c>
      <c r="F889">
        <v>1001680.12</v>
      </c>
      <c r="G889">
        <v>0</v>
      </c>
      <c r="H889">
        <v>1001680.12</v>
      </c>
      <c r="I889">
        <v>0</v>
      </c>
      <c r="J889" t="s">
        <v>2925</v>
      </c>
      <c r="K889" t="s">
        <v>78</v>
      </c>
      <c r="L889">
        <v>4</v>
      </c>
      <c r="M889" t="s">
        <v>1269</v>
      </c>
      <c r="N889" t="s">
        <v>2825</v>
      </c>
      <c r="P889">
        <v>0</v>
      </c>
      <c r="Q889">
        <v>0</v>
      </c>
      <c r="R889">
        <v>0</v>
      </c>
      <c r="S889">
        <v>500</v>
      </c>
      <c r="T889">
        <v>0</v>
      </c>
      <c r="U889" t="s">
        <v>79</v>
      </c>
      <c r="V889" s="7">
        <v>44927</v>
      </c>
      <c r="W889" s="7">
        <v>44985</v>
      </c>
      <c r="X889" s="7">
        <v>45012</v>
      </c>
      <c r="Y889">
        <v>0</v>
      </c>
      <c r="AA889">
        <v>1001680.12</v>
      </c>
      <c r="AB889" t="s">
        <v>1272</v>
      </c>
      <c r="AC889" t="s">
        <v>83</v>
      </c>
    </row>
    <row r="890" spans="1:29" x14ac:dyDescent="0.25">
      <c r="A890" t="s">
        <v>2926</v>
      </c>
      <c r="B890">
        <v>2</v>
      </c>
      <c r="C890">
        <v>201</v>
      </c>
      <c r="D890">
        <v>0</v>
      </c>
      <c r="E890">
        <v>0</v>
      </c>
      <c r="F890">
        <v>995457.82</v>
      </c>
      <c r="G890">
        <v>0</v>
      </c>
      <c r="H890">
        <v>995457.82</v>
      </c>
      <c r="I890">
        <v>0</v>
      </c>
      <c r="J890" t="s">
        <v>2837</v>
      </c>
      <c r="K890" t="s">
        <v>78</v>
      </c>
      <c r="L890">
        <v>5</v>
      </c>
      <c r="M890" t="s">
        <v>1269</v>
      </c>
      <c r="N890" t="s">
        <v>2825</v>
      </c>
      <c r="P890">
        <v>0</v>
      </c>
      <c r="Q890">
        <v>0</v>
      </c>
      <c r="R890">
        <v>0</v>
      </c>
      <c r="S890">
        <v>500</v>
      </c>
      <c r="T890">
        <v>0</v>
      </c>
      <c r="U890" t="s">
        <v>79</v>
      </c>
      <c r="V890" s="7">
        <v>44927</v>
      </c>
      <c r="W890" s="7">
        <v>44985</v>
      </c>
      <c r="X890" s="7">
        <v>45012</v>
      </c>
      <c r="Y890">
        <v>0</v>
      </c>
      <c r="AA890">
        <v>995457.82</v>
      </c>
      <c r="AB890" t="s">
        <v>1272</v>
      </c>
      <c r="AC890" t="s">
        <v>83</v>
      </c>
    </row>
    <row r="891" spans="1:29" x14ac:dyDescent="0.25">
      <c r="A891" t="s">
        <v>2927</v>
      </c>
      <c r="B891">
        <v>2</v>
      </c>
      <c r="C891">
        <v>201</v>
      </c>
      <c r="D891">
        <v>0</v>
      </c>
      <c r="E891">
        <v>0</v>
      </c>
      <c r="F891">
        <v>995457.82</v>
      </c>
      <c r="G891">
        <v>0</v>
      </c>
      <c r="H891">
        <v>995457.82</v>
      </c>
      <c r="I891">
        <v>0</v>
      </c>
      <c r="J891" t="s">
        <v>2839</v>
      </c>
      <c r="K891" t="s">
        <v>98</v>
      </c>
      <c r="L891">
        <v>6</v>
      </c>
      <c r="M891" t="s">
        <v>78</v>
      </c>
      <c r="N891" t="s">
        <v>2825</v>
      </c>
      <c r="P891">
        <v>500</v>
      </c>
      <c r="Q891">
        <v>0</v>
      </c>
      <c r="R891">
        <v>0</v>
      </c>
      <c r="S891">
        <v>500</v>
      </c>
      <c r="T891">
        <v>0</v>
      </c>
      <c r="U891" t="s">
        <v>79</v>
      </c>
      <c r="V891" s="7">
        <v>44927</v>
      </c>
      <c r="W891" s="7">
        <v>44985</v>
      </c>
      <c r="X891" s="7">
        <v>45012</v>
      </c>
      <c r="Y891">
        <v>0</v>
      </c>
      <c r="AA891">
        <v>995457.82</v>
      </c>
      <c r="AB891" t="s">
        <v>1272</v>
      </c>
      <c r="AC891" t="s">
        <v>83</v>
      </c>
    </row>
    <row r="892" spans="1:29" x14ac:dyDescent="0.25">
      <c r="A892" t="s">
        <v>2928</v>
      </c>
      <c r="B892">
        <v>2</v>
      </c>
      <c r="C892">
        <v>201</v>
      </c>
      <c r="D892">
        <v>0</v>
      </c>
      <c r="E892">
        <v>0</v>
      </c>
      <c r="F892">
        <v>6222.3</v>
      </c>
      <c r="G892">
        <v>0</v>
      </c>
      <c r="H892">
        <v>6222.3</v>
      </c>
      <c r="I892">
        <v>0</v>
      </c>
      <c r="J892" t="s">
        <v>2841</v>
      </c>
      <c r="K892" t="s">
        <v>98</v>
      </c>
      <c r="L892">
        <v>5</v>
      </c>
      <c r="M892" t="s">
        <v>78</v>
      </c>
      <c r="N892" t="s">
        <v>2825</v>
      </c>
      <c r="P892">
        <v>500</v>
      </c>
      <c r="Q892">
        <v>0</v>
      </c>
      <c r="R892">
        <v>0</v>
      </c>
      <c r="S892">
        <v>500</v>
      </c>
      <c r="T892">
        <v>0</v>
      </c>
      <c r="U892" t="s">
        <v>79</v>
      </c>
      <c r="V892" s="7">
        <v>44927</v>
      </c>
      <c r="W892" s="7">
        <v>44985</v>
      </c>
      <c r="X892" s="7">
        <v>45012</v>
      </c>
      <c r="Y892">
        <v>0</v>
      </c>
      <c r="AA892">
        <v>6222.3</v>
      </c>
      <c r="AB892" t="s">
        <v>1272</v>
      </c>
      <c r="AC892" t="s">
        <v>83</v>
      </c>
    </row>
    <row r="893" spans="1:29" x14ac:dyDescent="0.25">
      <c r="A893" t="s">
        <v>2929</v>
      </c>
      <c r="B893">
        <v>2</v>
      </c>
      <c r="C893">
        <v>201</v>
      </c>
      <c r="D893">
        <v>0</v>
      </c>
      <c r="E893">
        <v>0</v>
      </c>
      <c r="F893">
        <v>30982241.350000001</v>
      </c>
      <c r="G893">
        <v>84386224.230000004</v>
      </c>
      <c r="H893">
        <v>0</v>
      </c>
      <c r="I893">
        <v>53403982.880000003</v>
      </c>
      <c r="J893" t="s">
        <v>2930</v>
      </c>
      <c r="K893" t="s">
        <v>78</v>
      </c>
      <c r="L893">
        <v>3</v>
      </c>
      <c r="M893" t="s">
        <v>1269</v>
      </c>
      <c r="N893" t="s">
        <v>2825</v>
      </c>
      <c r="P893">
        <v>0</v>
      </c>
      <c r="Q893">
        <v>0</v>
      </c>
      <c r="R893">
        <v>0</v>
      </c>
      <c r="S893">
        <v>500</v>
      </c>
      <c r="T893">
        <v>0</v>
      </c>
      <c r="U893" t="s">
        <v>79</v>
      </c>
      <c r="V893" s="7">
        <v>44927</v>
      </c>
      <c r="W893" s="7">
        <v>44985</v>
      </c>
      <c r="X893" s="7">
        <v>45012</v>
      </c>
      <c r="Y893">
        <v>0</v>
      </c>
      <c r="AA893">
        <v>53403982.880000003</v>
      </c>
      <c r="AB893" t="s">
        <v>1589</v>
      </c>
      <c r="AC893" t="s">
        <v>83</v>
      </c>
    </row>
    <row r="894" spans="1:29" x14ac:dyDescent="0.25">
      <c r="A894" t="s">
        <v>2931</v>
      </c>
      <c r="B894">
        <v>2</v>
      </c>
      <c r="C894">
        <v>201</v>
      </c>
      <c r="D894">
        <v>0</v>
      </c>
      <c r="E894">
        <v>0</v>
      </c>
      <c r="F894">
        <v>20993202.82</v>
      </c>
      <c r="G894">
        <v>64727437.939999998</v>
      </c>
      <c r="H894">
        <v>0</v>
      </c>
      <c r="I894">
        <v>43734235.119999997</v>
      </c>
      <c r="J894" t="s">
        <v>2932</v>
      </c>
      <c r="K894" t="s">
        <v>78</v>
      </c>
      <c r="L894">
        <v>4</v>
      </c>
      <c r="M894" t="s">
        <v>1269</v>
      </c>
      <c r="N894" t="s">
        <v>2825</v>
      </c>
      <c r="P894">
        <v>0</v>
      </c>
      <c r="Q894">
        <v>0</v>
      </c>
      <c r="R894">
        <v>0</v>
      </c>
      <c r="S894">
        <v>500</v>
      </c>
      <c r="T894">
        <v>0</v>
      </c>
      <c r="U894" t="s">
        <v>79</v>
      </c>
      <c r="V894" s="7">
        <v>44927</v>
      </c>
      <c r="W894" s="7">
        <v>44985</v>
      </c>
      <c r="X894" s="7">
        <v>45012</v>
      </c>
      <c r="Y894">
        <v>0</v>
      </c>
      <c r="AA894">
        <v>43734235.119999997</v>
      </c>
      <c r="AB894" t="s">
        <v>1589</v>
      </c>
      <c r="AC894" t="s">
        <v>83</v>
      </c>
    </row>
    <row r="895" spans="1:29" x14ac:dyDescent="0.25">
      <c r="A895" t="s">
        <v>2933</v>
      </c>
      <c r="B895">
        <v>2</v>
      </c>
      <c r="C895">
        <v>201</v>
      </c>
      <c r="D895">
        <v>0</v>
      </c>
      <c r="E895">
        <v>0</v>
      </c>
      <c r="F895">
        <v>10276331.9</v>
      </c>
      <c r="G895">
        <v>39092311.649999999</v>
      </c>
      <c r="H895">
        <v>0</v>
      </c>
      <c r="I895">
        <v>28815979.75</v>
      </c>
      <c r="J895" t="s">
        <v>2934</v>
      </c>
      <c r="K895" t="s">
        <v>98</v>
      </c>
      <c r="L895">
        <v>5</v>
      </c>
      <c r="M895" t="s">
        <v>78</v>
      </c>
      <c r="N895" t="s">
        <v>2825</v>
      </c>
      <c r="P895">
        <v>500</v>
      </c>
      <c r="Q895">
        <v>0</v>
      </c>
      <c r="R895">
        <v>0</v>
      </c>
      <c r="S895">
        <v>500</v>
      </c>
      <c r="T895">
        <v>0</v>
      </c>
      <c r="U895" t="s">
        <v>79</v>
      </c>
      <c r="V895" s="7">
        <v>44927</v>
      </c>
      <c r="W895" s="7">
        <v>44985</v>
      </c>
      <c r="X895" s="7">
        <v>45012</v>
      </c>
      <c r="Y895">
        <v>0</v>
      </c>
      <c r="AA895">
        <v>28815979.75</v>
      </c>
      <c r="AB895" t="s">
        <v>1589</v>
      </c>
      <c r="AC895" t="s">
        <v>83</v>
      </c>
    </row>
    <row r="896" spans="1:29" x14ac:dyDescent="0.25">
      <c r="A896" t="s">
        <v>2933</v>
      </c>
      <c r="B896">
        <v>12</v>
      </c>
      <c r="C896">
        <v>1201</v>
      </c>
      <c r="D896">
        <v>0</v>
      </c>
      <c r="E896">
        <v>0</v>
      </c>
      <c r="F896">
        <v>727832.39</v>
      </c>
      <c r="G896">
        <v>5976340</v>
      </c>
      <c r="H896">
        <v>0</v>
      </c>
      <c r="I896">
        <v>5248507.6100000003</v>
      </c>
      <c r="J896" t="s">
        <v>2934</v>
      </c>
      <c r="K896" t="s">
        <v>98</v>
      </c>
      <c r="L896">
        <v>5</v>
      </c>
      <c r="M896" t="s">
        <v>78</v>
      </c>
      <c r="N896" t="s">
        <v>2825</v>
      </c>
      <c r="P896">
        <v>500</v>
      </c>
      <c r="Q896">
        <v>0</v>
      </c>
      <c r="R896">
        <v>0</v>
      </c>
      <c r="S896">
        <v>500</v>
      </c>
      <c r="T896">
        <v>0</v>
      </c>
      <c r="U896" t="s">
        <v>79</v>
      </c>
      <c r="V896" s="7">
        <v>44927</v>
      </c>
      <c r="W896" s="7">
        <v>44985</v>
      </c>
      <c r="X896" s="7">
        <v>45012</v>
      </c>
      <c r="Y896">
        <v>0</v>
      </c>
      <c r="AA896">
        <v>5248507.6100000003</v>
      </c>
      <c r="AB896" t="s">
        <v>1589</v>
      </c>
      <c r="AC896" t="s">
        <v>283</v>
      </c>
    </row>
    <row r="897" spans="1:29" x14ac:dyDescent="0.25">
      <c r="A897" t="s">
        <v>2935</v>
      </c>
      <c r="B897">
        <v>2</v>
      </c>
      <c r="C897">
        <v>201</v>
      </c>
      <c r="D897">
        <v>0</v>
      </c>
      <c r="E897">
        <v>0</v>
      </c>
      <c r="F897">
        <v>9989038.5299999993</v>
      </c>
      <c r="G897">
        <v>19658786.289999999</v>
      </c>
      <c r="H897">
        <v>0</v>
      </c>
      <c r="I897">
        <v>9669747.7599999998</v>
      </c>
      <c r="J897" t="s">
        <v>2936</v>
      </c>
      <c r="K897" t="s">
        <v>78</v>
      </c>
      <c r="L897">
        <v>5</v>
      </c>
      <c r="M897" t="s">
        <v>1269</v>
      </c>
      <c r="N897" t="s">
        <v>2825</v>
      </c>
      <c r="P897">
        <v>0</v>
      </c>
      <c r="Q897">
        <v>0</v>
      </c>
      <c r="R897">
        <v>0</v>
      </c>
      <c r="S897">
        <v>500</v>
      </c>
      <c r="T897">
        <v>0</v>
      </c>
      <c r="U897" t="s">
        <v>79</v>
      </c>
      <c r="V897" s="7">
        <v>44927</v>
      </c>
      <c r="W897" s="7">
        <v>44985</v>
      </c>
      <c r="X897" s="7">
        <v>45012</v>
      </c>
      <c r="Y897">
        <v>0</v>
      </c>
      <c r="AA897">
        <v>9669747.7599999998</v>
      </c>
      <c r="AB897" t="s">
        <v>1589</v>
      </c>
      <c r="AC897" t="s">
        <v>83</v>
      </c>
    </row>
    <row r="898" spans="1:29" x14ac:dyDescent="0.25">
      <c r="A898" t="s">
        <v>2937</v>
      </c>
      <c r="B898">
        <v>2</v>
      </c>
      <c r="C898">
        <v>201</v>
      </c>
      <c r="D898">
        <v>0</v>
      </c>
      <c r="E898">
        <v>0</v>
      </c>
      <c r="F898">
        <v>4706015.87</v>
      </c>
      <c r="G898">
        <v>9090828.1999999993</v>
      </c>
      <c r="H898">
        <v>0</v>
      </c>
      <c r="I898">
        <v>4384812.33</v>
      </c>
      <c r="J898" t="s">
        <v>2938</v>
      </c>
      <c r="K898" t="s">
        <v>98</v>
      </c>
      <c r="L898">
        <v>6</v>
      </c>
      <c r="M898" t="s">
        <v>78</v>
      </c>
      <c r="N898" t="s">
        <v>2825</v>
      </c>
      <c r="P898">
        <v>500</v>
      </c>
      <c r="Q898">
        <v>0</v>
      </c>
      <c r="R898">
        <v>0</v>
      </c>
      <c r="S898">
        <v>500</v>
      </c>
      <c r="T898">
        <v>0</v>
      </c>
      <c r="U898" t="s">
        <v>79</v>
      </c>
      <c r="V898" s="7">
        <v>44927</v>
      </c>
      <c r="W898" s="7">
        <v>44985</v>
      </c>
      <c r="X898" s="7">
        <v>45012</v>
      </c>
      <c r="Y898">
        <v>0</v>
      </c>
      <c r="AA898">
        <v>4384812.33</v>
      </c>
      <c r="AB898" t="s">
        <v>1589</v>
      </c>
      <c r="AC898" t="s">
        <v>83</v>
      </c>
    </row>
    <row r="899" spans="1:29" x14ac:dyDescent="0.25">
      <c r="A899" t="s">
        <v>2937</v>
      </c>
      <c r="B899">
        <v>12</v>
      </c>
      <c r="C899">
        <v>1201</v>
      </c>
      <c r="D899">
        <v>0</v>
      </c>
      <c r="E899">
        <v>0</v>
      </c>
      <c r="F899">
        <v>608713.1</v>
      </c>
      <c r="G899">
        <v>722832.39</v>
      </c>
      <c r="H899">
        <v>0</v>
      </c>
      <c r="I899">
        <v>114119.29</v>
      </c>
      <c r="J899" t="s">
        <v>2938</v>
      </c>
      <c r="K899" t="s">
        <v>98</v>
      </c>
      <c r="L899">
        <v>6</v>
      </c>
      <c r="M899" t="s">
        <v>78</v>
      </c>
      <c r="N899" t="s">
        <v>2825</v>
      </c>
      <c r="P899">
        <v>500</v>
      </c>
      <c r="Q899">
        <v>0</v>
      </c>
      <c r="R899">
        <v>0</v>
      </c>
      <c r="S899">
        <v>500</v>
      </c>
      <c r="T899">
        <v>0</v>
      </c>
      <c r="U899" t="s">
        <v>79</v>
      </c>
      <c r="V899" s="7">
        <v>44927</v>
      </c>
      <c r="W899" s="7">
        <v>44985</v>
      </c>
      <c r="X899" s="7">
        <v>45012</v>
      </c>
      <c r="Y899">
        <v>0</v>
      </c>
      <c r="AA899">
        <v>114119.29</v>
      </c>
      <c r="AB899" t="s">
        <v>1589</v>
      </c>
      <c r="AC899" t="s">
        <v>283</v>
      </c>
    </row>
    <row r="900" spans="1:29" x14ac:dyDescent="0.25">
      <c r="A900" t="s">
        <v>2939</v>
      </c>
      <c r="B900">
        <v>2</v>
      </c>
      <c r="C900">
        <v>201</v>
      </c>
      <c r="D900">
        <v>0</v>
      </c>
      <c r="E900">
        <v>0</v>
      </c>
      <c r="F900">
        <v>4077927.54</v>
      </c>
      <c r="G900">
        <v>4564840</v>
      </c>
      <c r="H900">
        <v>0</v>
      </c>
      <c r="I900">
        <v>486912.46</v>
      </c>
      <c r="J900" t="s">
        <v>2940</v>
      </c>
      <c r="K900" t="s">
        <v>98</v>
      </c>
      <c r="L900">
        <v>6</v>
      </c>
      <c r="M900" t="s">
        <v>78</v>
      </c>
      <c r="N900" t="s">
        <v>2825</v>
      </c>
      <c r="P900">
        <v>500</v>
      </c>
      <c r="Q900">
        <v>0</v>
      </c>
      <c r="R900">
        <v>0</v>
      </c>
      <c r="S900">
        <v>500</v>
      </c>
      <c r="T900">
        <v>0</v>
      </c>
      <c r="U900" t="s">
        <v>79</v>
      </c>
      <c r="V900" s="7">
        <v>44927</v>
      </c>
      <c r="W900" s="7">
        <v>44985</v>
      </c>
      <c r="X900" s="7">
        <v>45012</v>
      </c>
      <c r="Y900">
        <v>0</v>
      </c>
      <c r="AA900">
        <v>486912.46</v>
      </c>
      <c r="AB900" t="s">
        <v>1589</v>
      </c>
      <c r="AC900" t="s">
        <v>83</v>
      </c>
    </row>
    <row r="901" spans="1:29" x14ac:dyDescent="0.25">
      <c r="A901" t="s">
        <v>2939</v>
      </c>
      <c r="B901">
        <v>12</v>
      </c>
      <c r="C901">
        <v>1201</v>
      </c>
      <c r="D901">
        <v>0</v>
      </c>
      <c r="E901">
        <v>0</v>
      </c>
      <c r="F901">
        <v>595507.42000000004</v>
      </c>
      <c r="G901">
        <v>608713.1</v>
      </c>
      <c r="H901">
        <v>0</v>
      </c>
      <c r="I901">
        <v>13205.68</v>
      </c>
      <c r="J901" t="s">
        <v>2940</v>
      </c>
      <c r="K901" t="s">
        <v>98</v>
      </c>
      <c r="L901">
        <v>6</v>
      </c>
      <c r="M901" t="s">
        <v>78</v>
      </c>
      <c r="N901" t="s">
        <v>2825</v>
      </c>
      <c r="P901">
        <v>500</v>
      </c>
      <c r="Q901">
        <v>0</v>
      </c>
      <c r="R901">
        <v>0</v>
      </c>
      <c r="S901">
        <v>500</v>
      </c>
      <c r="T901">
        <v>0</v>
      </c>
      <c r="U901" t="s">
        <v>79</v>
      </c>
      <c r="V901" s="7">
        <v>44927</v>
      </c>
      <c r="W901" s="7">
        <v>44985</v>
      </c>
      <c r="X901" s="7">
        <v>45012</v>
      </c>
      <c r="Y901">
        <v>0</v>
      </c>
      <c r="AA901">
        <v>13205.68</v>
      </c>
      <c r="AB901" t="s">
        <v>1589</v>
      </c>
      <c r="AC901" t="s">
        <v>283</v>
      </c>
    </row>
    <row r="902" spans="1:29" x14ac:dyDescent="0.25">
      <c r="A902" t="s">
        <v>2941</v>
      </c>
      <c r="B902">
        <v>2</v>
      </c>
      <c r="C902">
        <v>201</v>
      </c>
      <c r="D902">
        <v>0</v>
      </c>
      <c r="E902">
        <v>0</v>
      </c>
      <c r="F902">
        <v>874.6</v>
      </c>
      <c r="G902">
        <v>4076065.18</v>
      </c>
      <c r="H902">
        <v>0</v>
      </c>
      <c r="I902">
        <v>4075190.58</v>
      </c>
      <c r="J902" t="s">
        <v>2942</v>
      </c>
      <c r="K902" t="s">
        <v>98</v>
      </c>
      <c r="L902">
        <v>6</v>
      </c>
      <c r="M902" t="s">
        <v>78</v>
      </c>
      <c r="N902" t="s">
        <v>2825</v>
      </c>
      <c r="P902">
        <v>500</v>
      </c>
      <c r="Q902">
        <v>0</v>
      </c>
      <c r="R902">
        <v>0</v>
      </c>
      <c r="S902">
        <v>500</v>
      </c>
      <c r="T902">
        <v>0</v>
      </c>
      <c r="U902" t="s">
        <v>79</v>
      </c>
      <c r="V902" s="7">
        <v>44927</v>
      </c>
      <c r="W902" s="7">
        <v>44985</v>
      </c>
      <c r="X902" s="7">
        <v>45012</v>
      </c>
      <c r="Y902">
        <v>0</v>
      </c>
      <c r="AA902">
        <v>4075190.58</v>
      </c>
      <c r="AB902" t="s">
        <v>1589</v>
      </c>
      <c r="AC902" t="s">
        <v>83</v>
      </c>
    </row>
    <row r="903" spans="1:29" x14ac:dyDescent="0.25">
      <c r="A903" t="s">
        <v>2941</v>
      </c>
      <c r="B903">
        <v>12</v>
      </c>
      <c r="C903">
        <v>1201</v>
      </c>
      <c r="D903">
        <v>0</v>
      </c>
      <c r="E903">
        <v>0</v>
      </c>
      <c r="F903">
        <v>0</v>
      </c>
      <c r="G903">
        <v>595507.42000000004</v>
      </c>
      <c r="H903">
        <v>0</v>
      </c>
      <c r="I903">
        <v>595507.42000000004</v>
      </c>
      <c r="J903" t="s">
        <v>2942</v>
      </c>
      <c r="K903" t="s">
        <v>98</v>
      </c>
      <c r="L903">
        <v>6</v>
      </c>
      <c r="M903" t="s">
        <v>78</v>
      </c>
      <c r="N903" t="s">
        <v>2825</v>
      </c>
      <c r="P903">
        <v>500</v>
      </c>
      <c r="Q903">
        <v>0</v>
      </c>
      <c r="R903">
        <v>0</v>
      </c>
      <c r="S903">
        <v>500</v>
      </c>
      <c r="T903">
        <v>0</v>
      </c>
      <c r="U903" t="s">
        <v>79</v>
      </c>
      <c r="V903" s="7">
        <v>44927</v>
      </c>
      <c r="W903" s="7">
        <v>44985</v>
      </c>
      <c r="X903" s="7">
        <v>45012</v>
      </c>
      <c r="Y903">
        <v>0</v>
      </c>
      <c r="AA903">
        <v>595507.42000000004</v>
      </c>
      <c r="AB903" t="s">
        <v>1589</v>
      </c>
      <c r="AC903" t="s">
        <v>283</v>
      </c>
    </row>
    <row r="904" spans="1:29" x14ac:dyDescent="0.25">
      <c r="A904" t="s">
        <v>2943</v>
      </c>
      <c r="B904">
        <v>2</v>
      </c>
      <c r="C904">
        <v>201</v>
      </c>
      <c r="D904">
        <v>0</v>
      </c>
      <c r="E904">
        <v>0</v>
      </c>
      <c r="F904">
        <v>9989038.5299999993</v>
      </c>
      <c r="G904">
        <v>19658786.289999999</v>
      </c>
      <c r="H904">
        <v>0</v>
      </c>
      <c r="I904">
        <v>9669747.7599999998</v>
      </c>
      <c r="J904" t="s">
        <v>2885</v>
      </c>
      <c r="K904" t="s">
        <v>78</v>
      </c>
      <c r="L904">
        <v>4</v>
      </c>
      <c r="M904" t="s">
        <v>1269</v>
      </c>
      <c r="N904" t="s">
        <v>2825</v>
      </c>
      <c r="P904">
        <v>0</v>
      </c>
      <c r="Q904">
        <v>0</v>
      </c>
      <c r="R904">
        <v>0</v>
      </c>
      <c r="S904">
        <v>500</v>
      </c>
      <c r="T904">
        <v>0</v>
      </c>
      <c r="U904" t="s">
        <v>79</v>
      </c>
      <c r="V904" s="7">
        <v>44927</v>
      </c>
      <c r="W904" s="7">
        <v>44985</v>
      </c>
      <c r="X904" s="7">
        <v>45012</v>
      </c>
      <c r="Y904">
        <v>0</v>
      </c>
      <c r="AA904">
        <v>9669747.7599999998</v>
      </c>
      <c r="AB904" t="s">
        <v>1589</v>
      </c>
      <c r="AC904" t="s">
        <v>83</v>
      </c>
    </row>
    <row r="905" spans="1:29" x14ac:dyDescent="0.25">
      <c r="A905" t="s">
        <v>2944</v>
      </c>
      <c r="B905">
        <v>2</v>
      </c>
      <c r="C905">
        <v>201</v>
      </c>
      <c r="D905">
        <v>0</v>
      </c>
      <c r="E905">
        <v>0</v>
      </c>
      <c r="F905">
        <v>9989038.5299999993</v>
      </c>
      <c r="G905">
        <v>19658786.289999999</v>
      </c>
      <c r="H905">
        <v>0</v>
      </c>
      <c r="I905">
        <v>9669747.7599999998</v>
      </c>
      <c r="J905" t="s">
        <v>2945</v>
      </c>
      <c r="K905" t="s">
        <v>78</v>
      </c>
      <c r="L905">
        <v>5</v>
      </c>
      <c r="M905" t="s">
        <v>1269</v>
      </c>
      <c r="N905" t="s">
        <v>2825</v>
      </c>
      <c r="P905">
        <v>0</v>
      </c>
      <c r="Q905">
        <v>0</v>
      </c>
      <c r="R905">
        <v>0</v>
      </c>
      <c r="S905">
        <v>500</v>
      </c>
      <c r="T905">
        <v>0</v>
      </c>
      <c r="U905" t="s">
        <v>79</v>
      </c>
      <c r="V905" s="7">
        <v>44927</v>
      </c>
      <c r="W905" s="7">
        <v>44985</v>
      </c>
      <c r="X905" s="7">
        <v>45012</v>
      </c>
      <c r="Y905">
        <v>0</v>
      </c>
      <c r="AA905">
        <v>9669747.7599999998</v>
      </c>
      <c r="AB905" t="s">
        <v>1589</v>
      </c>
      <c r="AC905" t="s">
        <v>83</v>
      </c>
    </row>
    <row r="906" spans="1:29" x14ac:dyDescent="0.25">
      <c r="A906" t="s">
        <v>2946</v>
      </c>
      <c r="B906">
        <v>2</v>
      </c>
      <c r="C906">
        <v>201</v>
      </c>
      <c r="D906">
        <v>0</v>
      </c>
      <c r="E906">
        <v>0</v>
      </c>
      <c r="F906">
        <v>9989038.5299999993</v>
      </c>
      <c r="G906">
        <v>19658786.289999999</v>
      </c>
      <c r="H906">
        <v>0</v>
      </c>
      <c r="I906">
        <v>9669747.7599999998</v>
      </c>
      <c r="J906" t="s">
        <v>2947</v>
      </c>
      <c r="K906" t="s">
        <v>78</v>
      </c>
      <c r="L906">
        <v>6</v>
      </c>
      <c r="M906" t="s">
        <v>1269</v>
      </c>
      <c r="N906" t="s">
        <v>2825</v>
      </c>
      <c r="P906">
        <v>0</v>
      </c>
      <c r="Q906">
        <v>0</v>
      </c>
      <c r="R906">
        <v>0</v>
      </c>
      <c r="S906">
        <v>500</v>
      </c>
      <c r="T906">
        <v>0</v>
      </c>
      <c r="U906" t="s">
        <v>79</v>
      </c>
      <c r="V906" s="7">
        <v>44927</v>
      </c>
      <c r="W906" s="7">
        <v>44985</v>
      </c>
      <c r="X906" s="7">
        <v>45012</v>
      </c>
      <c r="Y906">
        <v>0</v>
      </c>
      <c r="AA906">
        <v>9669747.7599999998</v>
      </c>
      <c r="AB906" t="s">
        <v>1589</v>
      </c>
      <c r="AC906" t="s">
        <v>83</v>
      </c>
    </row>
    <row r="907" spans="1:29" x14ac:dyDescent="0.25">
      <c r="A907" t="s">
        <v>2948</v>
      </c>
      <c r="B907">
        <v>2</v>
      </c>
      <c r="C907">
        <v>201</v>
      </c>
      <c r="D907">
        <v>0</v>
      </c>
      <c r="E907">
        <v>0</v>
      </c>
      <c r="F907">
        <v>4706015.87</v>
      </c>
      <c r="G907">
        <v>9090828.1999999993</v>
      </c>
      <c r="H907">
        <v>0</v>
      </c>
      <c r="I907">
        <v>4384812.33</v>
      </c>
      <c r="J907" t="s">
        <v>2949</v>
      </c>
      <c r="K907" t="s">
        <v>98</v>
      </c>
      <c r="L907">
        <v>7</v>
      </c>
      <c r="M907" t="s">
        <v>78</v>
      </c>
      <c r="N907" t="s">
        <v>2825</v>
      </c>
      <c r="P907">
        <v>500</v>
      </c>
      <c r="Q907">
        <v>0</v>
      </c>
      <c r="R907">
        <v>0</v>
      </c>
      <c r="S907">
        <v>500</v>
      </c>
      <c r="T907">
        <v>0</v>
      </c>
      <c r="U907" t="s">
        <v>79</v>
      </c>
      <c r="V907" s="7">
        <v>44927</v>
      </c>
      <c r="W907" s="7">
        <v>44985</v>
      </c>
      <c r="X907" s="7">
        <v>45012</v>
      </c>
      <c r="Y907">
        <v>0</v>
      </c>
      <c r="AA907">
        <v>4384812.33</v>
      </c>
      <c r="AB907" t="s">
        <v>1589</v>
      </c>
      <c r="AC907" t="s">
        <v>83</v>
      </c>
    </row>
    <row r="908" spans="1:29" x14ac:dyDescent="0.25">
      <c r="A908" t="s">
        <v>2948</v>
      </c>
      <c r="B908">
        <v>12</v>
      </c>
      <c r="C908">
        <v>1201</v>
      </c>
      <c r="D908">
        <v>0</v>
      </c>
      <c r="E908">
        <v>0</v>
      </c>
      <c r="F908">
        <v>608713.1</v>
      </c>
      <c r="G908">
        <v>722832.39</v>
      </c>
      <c r="H908">
        <v>0</v>
      </c>
      <c r="I908">
        <v>114119.29</v>
      </c>
      <c r="J908" t="s">
        <v>2949</v>
      </c>
      <c r="K908" t="s">
        <v>98</v>
      </c>
      <c r="L908">
        <v>7</v>
      </c>
      <c r="M908" t="s">
        <v>78</v>
      </c>
      <c r="N908" t="s">
        <v>2825</v>
      </c>
      <c r="P908">
        <v>500</v>
      </c>
      <c r="Q908">
        <v>0</v>
      </c>
      <c r="R908">
        <v>0</v>
      </c>
      <c r="S908">
        <v>500</v>
      </c>
      <c r="T908">
        <v>0</v>
      </c>
      <c r="U908" t="s">
        <v>79</v>
      </c>
      <c r="V908" s="7">
        <v>44927</v>
      </c>
      <c r="W908" s="7">
        <v>44985</v>
      </c>
      <c r="X908" s="7">
        <v>45012</v>
      </c>
      <c r="Y908">
        <v>0</v>
      </c>
      <c r="AA908">
        <v>114119.29</v>
      </c>
      <c r="AB908" t="s">
        <v>1589</v>
      </c>
      <c r="AC908" t="s">
        <v>283</v>
      </c>
    </row>
    <row r="909" spans="1:29" x14ac:dyDescent="0.25">
      <c r="A909" t="s">
        <v>2950</v>
      </c>
      <c r="B909">
        <v>2</v>
      </c>
      <c r="C909">
        <v>201</v>
      </c>
      <c r="D909">
        <v>0</v>
      </c>
      <c r="E909">
        <v>0</v>
      </c>
      <c r="F909">
        <v>4077927.54</v>
      </c>
      <c r="G909">
        <v>4564840</v>
      </c>
      <c r="H909">
        <v>0</v>
      </c>
      <c r="I909">
        <v>486912.46</v>
      </c>
      <c r="J909" t="s">
        <v>2951</v>
      </c>
      <c r="K909" t="s">
        <v>98</v>
      </c>
      <c r="L909">
        <v>7</v>
      </c>
      <c r="M909" t="s">
        <v>78</v>
      </c>
      <c r="N909" t="s">
        <v>2825</v>
      </c>
      <c r="P909">
        <v>500</v>
      </c>
      <c r="Q909">
        <v>0</v>
      </c>
      <c r="R909">
        <v>0</v>
      </c>
      <c r="S909">
        <v>500</v>
      </c>
      <c r="T909">
        <v>0</v>
      </c>
      <c r="U909" t="s">
        <v>79</v>
      </c>
      <c r="V909" s="7">
        <v>44927</v>
      </c>
      <c r="W909" s="7">
        <v>44985</v>
      </c>
      <c r="X909" s="7">
        <v>45012</v>
      </c>
      <c r="Y909">
        <v>0</v>
      </c>
      <c r="AA909">
        <v>486912.46</v>
      </c>
      <c r="AB909" t="s">
        <v>1589</v>
      </c>
      <c r="AC909" t="s">
        <v>83</v>
      </c>
    </row>
    <row r="910" spans="1:29" x14ac:dyDescent="0.25">
      <c r="A910" t="s">
        <v>2950</v>
      </c>
      <c r="B910">
        <v>12</v>
      </c>
      <c r="C910">
        <v>1201</v>
      </c>
      <c r="D910">
        <v>0</v>
      </c>
      <c r="E910">
        <v>0</v>
      </c>
      <c r="F910">
        <v>595507.42000000004</v>
      </c>
      <c r="G910">
        <v>608713.1</v>
      </c>
      <c r="H910">
        <v>0</v>
      </c>
      <c r="I910">
        <v>13205.68</v>
      </c>
      <c r="J910" t="s">
        <v>2951</v>
      </c>
      <c r="K910" t="s">
        <v>98</v>
      </c>
      <c r="L910">
        <v>7</v>
      </c>
      <c r="M910" t="s">
        <v>78</v>
      </c>
      <c r="N910" t="s">
        <v>2825</v>
      </c>
      <c r="P910">
        <v>500</v>
      </c>
      <c r="Q910">
        <v>0</v>
      </c>
      <c r="R910">
        <v>0</v>
      </c>
      <c r="S910">
        <v>500</v>
      </c>
      <c r="T910">
        <v>0</v>
      </c>
      <c r="U910" t="s">
        <v>79</v>
      </c>
      <c r="V910" s="7">
        <v>44927</v>
      </c>
      <c r="W910" s="7">
        <v>44985</v>
      </c>
      <c r="X910" s="7">
        <v>45012</v>
      </c>
      <c r="Y910">
        <v>0</v>
      </c>
      <c r="AA910">
        <v>13205.68</v>
      </c>
      <c r="AB910" t="s">
        <v>1589</v>
      </c>
      <c r="AC910" t="s">
        <v>283</v>
      </c>
    </row>
    <row r="911" spans="1:29" x14ac:dyDescent="0.25">
      <c r="A911" t="s">
        <v>2952</v>
      </c>
      <c r="B911">
        <v>2</v>
      </c>
      <c r="C911">
        <v>201</v>
      </c>
      <c r="D911">
        <v>0</v>
      </c>
      <c r="E911">
        <v>0</v>
      </c>
      <c r="F911">
        <v>874.6</v>
      </c>
      <c r="G911">
        <v>4076065.18</v>
      </c>
      <c r="H911">
        <v>0</v>
      </c>
      <c r="I911">
        <v>4075190.58</v>
      </c>
      <c r="J911" t="s">
        <v>2953</v>
      </c>
      <c r="K911" t="s">
        <v>98</v>
      </c>
      <c r="L911">
        <v>7</v>
      </c>
      <c r="M911" t="s">
        <v>78</v>
      </c>
      <c r="N911" t="s">
        <v>2825</v>
      </c>
      <c r="P911">
        <v>500</v>
      </c>
      <c r="Q911">
        <v>0</v>
      </c>
      <c r="R911">
        <v>0</v>
      </c>
      <c r="S911">
        <v>500</v>
      </c>
      <c r="T911">
        <v>0</v>
      </c>
      <c r="U911" t="s">
        <v>79</v>
      </c>
      <c r="V911" s="7">
        <v>44927</v>
      </c>
      <c r="W911" s="7">
        <v>44985</v>
      </c>
      <c r="X911" s="7">
        <v>45012</v>
      </c>
      <c r="Y911">
        <v>0</v>
      </c>
      <c r="AA911">
        <v>4075190.58</v>
      </c>
      <c r="AB911" t="s">
        <v>1589</v>
      </c>
      <c r="AC911" t="s">
        <v>83</v>
      </c>
    </row>
    <row r="912" spans="1:29" x14ac:dyDescent="0.25">
      <c r="A912" t="s">
        <v>2952</v>
      </c>
      <c r="B912">
        <v>12</v>
      </c>
      <c r="C912">
        <v>1201</v>
      </c>
      <c r="D912">
        <v>0</v>
      </c>
      <c r="E912">
        <v>0</v>
      </c>
      <c r="F912">
        <v>0</v>
      </c>
      <c r="G912">
        <v>595507.42000000004</v>
      </c>
      <c r="H912">
        <v>0</v>
      </c>
      <c r="I912">
        <v>595507.42000000004</v>
      </c>
      <c r="J912" t="s">
        <v>2953</v>
      </c>
      <c r="K912" t="s">
        <v>98</v>
      </c>
      <c r="L912">
        <v>7</v>
      </c>
      <c r="M912" t="s">
        <v>78</v>
      </c>
      <c r="N912" t="s">
        <v>2825</v>
      </c>
      <c r="P912">
        <v>500</v>
      </c>
      <c r="Q912">
        <v>0</v>
      </c>
      <c r="R912">
        <v>0</v>
      </c>
      <c r="S912">
        <v>500</v>
      </c>
      <c r="T912">
        <v>0</v>
      </c>
      <c r="U912" t="s">
        <v>79</v>
      </c>
      <c r="V912" s="7">
        <v>44927</v>
      </c>
      <c r="W912" s="7">
        <v>44985</v>
      </c>
      <c r="X912" s="7">
        <v>45012</v>
      </c>
      <c r="Y912">
        <v>0</v>
      </c>
      <c r="AA912">
        <v>595507.42000000004</v>
      </c>
      <c r="AB912" t="s">
        <v>1589</v>
      </c>
      <c r="AC912" t="s">
        <v>283</v>
      </c>
    </row>
    <row r="913" spans="1:29" x14ac:dyDescent="0.25">
      <c r="A913" t="s">
        <v>2954</v>
      </c>
      <c r="B913">
        <v>2</v>
      </c>
      <c r="C913">
        <v>201</v>
      </c>
      <c r="D913">
        <v>0</v>
      </c>
      <c r="E913">
        <v>3935780.24</v>
      </c>
      <c r="F913">
        <v>5749316.2800000003</v>
      </c>
      <c r="G913">
        <v>5749316.2800000003</v>
      </c>
      <c r="H913">
        <v>0</v>
      </c>
      <c r="I913">
        <v>3935780.24</v>
      </c>
      <c r="J913" t="s">
        <v>2955</v>
      </c>
      <c r="K913" t="s">
        <v>78</v>
      </c>
      <c r="L913">
        <v>2</v>
      </c>
      <c r="M913" t="s">
        <v>1269</v>
      </c>
      <c r="N913" t="s">
        <v>2825</v>
      </c>
      <c r="P913">
        <v>0</v>
      </c>
      <c r="Q913">
        <v>0</v>
      </c>
      <c r="R913">
        <v>0</v>
      </c>
      <c r="S913">
        <v>500</v>
      </c>
      <c r="T913">
        <v>0</v>
      </c>
      <c r="U913" t="s">
        <v>79</v>
      </c>
      <c r="V913" s="7">
        <v>44927</v>
      </c>
      <c r="W913" s="7">
        <v>44985</v>
      </c>
      <c r="X913" s="7">
        <v>45012</v>
      </c>
      <c r="Y913">
        <v>3935780.24</v>
      </c>
      <c r="Z913" t="s">
        <v>1589</v>
      </c>
      <c r="AA913">
        <v>3935780.24</v>
      </c>
      <c r="AB913" t="s">
        <v>1589</v>
      </c>
      <c r="AC913" t="s">
        <v>83</v>
      </c>
    </row>
    <row r="914" spans="1:29" x14ac:dyDescent="0.25">
      <c r="A914" t="s">
        <v>2956</v>
      </c>
      <c r="B914">
        <v>2</v>
      </c>
      <c r="C914">
        <v>201</v>
      </c>
      <c r="D914">
        <v>0</v>
      </c>
      <c r="E914">
        <v>3803482.37</v>
      </c>
      <c r="F914">
        <v>5504391.5300000003</v>
      </c>
      <c r="G914">
        <v>5504391.5300000003</v>
      </c>
      <c r="H914">
        <v>0</v>
      </c>
      <c r="I914">
        <v>3803482.37</v>
      </c>
      <c r="J914" t="s">
        <v>2957</v>
      </c>
      <c r="K914" t="s">
        <v>78</v>
      </c>
      <c r="L914">
        <v>3</v>
      </c>
      <c r="M914" t="s">
        <v>1269</v>
      </c>
      <c r="N914" t="s">
        <v>2825</v>
      </c>
      <c r="P914">
        <v>0</v>
      </c>
      <c r="Q914">
        <v>0</v>
      </c>
      <c r="R914">
        <v>0</v>
      </c>
      <c r="S914">
        <v>500</v>
      </c>
      <c r="T914">
        <v>0</v>
      </c>
      <c r="U914" t="s">
        <v>79</v>
      </c>
      <c r="V914" s="7">
        <v>44927</v>
      </c>
      <c r="W914" s="7">
        <v>44985</v>
      </c>
      <c r="X914" s="7">
        <v>45012</v>
      </c>
      <c r="Y914">
        <v>3803482.37</v>
      </c>
      <c r="Z914" t="s">
        <v>1589</v>
      </c>
      <c r="AA914">
        <v>3803482.37</v>
      </c>
      <c r="AB914" t="s">
        <v>1589</v>
      </c>
      <c r="AC914" t="s">
        <v>83</v>
      </c>
    </row>
    <row r="915" spans="1:29" x14ac:dyDescent="0.25">
      <c r="A915" t="s">
        <v>2958</v>
      </c>
      <c r="B915">
        <v>2</v>
      </c>
      <c r="C915">
        <v>201</v>
      </c>
      <c r="D915">
        <v>0</v>
      </c>
      <c r="E915">
        <v>260653.29</v>
      </c>
      <c r="F915">
        <v>1005347.79</v>
      </c>
      <c r="G915">
        <v>3506114.52</v>
      </c>
      <c r="H915">
        <v>0</v>
      </c>
      <c r="I915">
        <v>2761420.02</v>
      </c>
      <c r="J915" t="s">
        <v>2959</v>
      </c>
      <c r="K915" t="s">
        <v>98</v>
      </c>
      <c r="L915">
        <v>4</v>
      </c>
      <c r="M915" t="s">
        <v>78</v>
      </c>
      <c r="N915" t="s">
        <v>2825</v>
      </c>
      <c r="P915">
        <v>500</v>
      </c>
      <c r="Q915">
        <v>0</v>
      </c>
      <c r="R915">
        <v>0</v>
      </c>
      <c r="S915">
        <v>500</v>
      </c>
      <c r="T915">
        <v>0</v>
      </c>
      <c r="U915" t="s">
        <v>79</v>
      </c>
      <c r="V915" s="7">
        <v>44927</v>
      </c>
      <c r="W915" s="7">
        <v>44985</v>
      </c>
      <c r="X915" s="7">
        <v>45012</v>
      </c>
      <c r="Y915">
        <v>260653.29</v>
      </c>
      <c r="Z915" t="s">
        <v>1589</v>
      </c>
      <c r="AA915">
        <v>2761420.02</v>
      </c>
      <c r="AB915" t="s">
        <v>1589</v>
      </c>
      <c r="AC915" t="s">
        <v>83</v>
      </c>
    </row>
    <row r="916" spans="1:29" x14ac:dyDescent="0.25">
      <c r="A916" t="s">
        <v>2958</v>
      </c>
      <c r="B916">
        <v>12</v>
      </c>
      <c r="C916">
        <v>1201</v>
      </c>
      <c r="D916">
        <v>0</v>
      </c>
      <c r="E916">
        <v>0</v>
      </c>
      <c r="F916">
        <v>33714.559999999998</v>
      </c>
      <c r="G916">
        <v>42764.56</v>
      </c>
      <c r="H916">
        <v>0</v>
      </c>
      <c r="I916">
        <v>9050</v>
      </c>
      <c r="J916" t="s">
        <v>2959</v>
      </c>
      <c r="K916" t="s">
        <v>98</v>
      </c>
      <c r="L916">
        <v>4</v>
      </c>
      <c r="M916" t="s">
        <v>78</v>
      </c>
      <c r="N916" t="s">
        <v>2825</v>
      </c>
      <c r="P916">
        <v>500</v>
      </c>
      <c r="Q916">
        <v>0</v>
      </c>
      <c r="R916">
        <v>0</v>
      </c>
      <c r="S916">
        <v>500</v>
      </c>
      <c r="T916">
        <v>0</v>
      </c>
      <c r="U916" t="s">
        <v>79</v>
      </c>
      <c r="V916" s="7">
        <v>44927</v>
      </c>
      <c r="W916" s="7">
        <v>44985</v>
      </c>
      <c r="X916" s="7">
        <v>45012</v>
      </c>
      <c r="Y916">
        <v>0</v>
      </c>
      <c r="AA916">
        <v>9050</v>
      </c>
      <c r="AB916" t="s">
        <v>1589</v>
      </c>
      <c r="AC916" t="s">
        <v>283</v>
      </c>
    </row>
    <row r="917" spans="1:29" x14ac:dyDescent="0.25">
      <c r="A917" t="s">
        <v>2960</v>
      </c>
      <c r="B917">
        <v>2</v>
      </c>
      <c r="C917">
        <v>201</v>
      </c>
      <c r="D917">
        <v>0</v>
      </c>
      <c r="E917">
        <v>0</v>
      </c>
      <c r="F917">
        <v>915018.94</v>
      </c>
      <c r="G917">
        <v>915018.94</v>
      </c>
      <c r="H917">
        <v>0</v>
      </c>
      <c r="I917">
        <v>0</v>
      </c>
      <c r="J917" t="s">
        <v>2961</v>
      </c>
      <c r="K917" t="s">
        <v>98</v>
      </c>
      <c r="L917">
        <v>4</v>
      </c>
      <c r="M917" t="s">
        <v>78</v>
      </c>
      <c r="N917" t="s">
        <v>2825</v>
      </c>
      <c r="P917">
        <v>500</v>
      </c>
      <c r="Q917">
        <v>0</v>
      </c>
      <c r="R917">
        <v>0</v>
      </c>
      <c r="S917">
        <v>500</v>
      </c>
      <c r="T917">
        <v>0</v>
      </c>
      <c r="U917" t="s">
        <v>79</v>
      </c>
      <c r="V917" s="7">
        <v>44927</v>
      </c>
      <c r="W917" s="7">
        <v>44985</v>
      </c>
      <c r="X917" s="7">
        <v>45012</v>
      </c>
      <c r="Y917">
        <v>0</v>
      </c>
      <c r="AA917">
        <v>0</v>
      </c>
      <c r="AC917" t="s">
        <v>83</v>
      </c>
    </row>
    <row r="918" spans="1:29" x14ac:dyDescent="0.25">
      <c r="A918" t="s">
        <v>2960</v>
      </c>
      <c r="B918">
        <v>12</v>
      </c>
      <c r="C918">
        <v>1201</v>
      </c>
      <c r="D918">
        <v>0</v>
      </c>
      <c r="E918">
        <v>0</v>
      </c>
      <c r="F918">
        <v>7481.16</v>
      </c>
      <c r="G918">
        <v>7481.16</v>
      </c>
      <c r="H918">
        <v>0</v>
      </c>
      <c r="I918">
        <v>0</v>
      </c>
      <c r="J918" t="s">
        <v>2961</v>
      </c>
      <c r="K918" t="s">
        <v>98</v>
      </c>
      <c r="L918">
        <v>4</v>
      </c>
      <c r="M918" t="s">
        <v>78</v>
      </c>
      <c r="N918" t="s">
        <v>2825</v>
      </c>
      <c r="P918">
        <v>500</v>
      </c>
      <c r="Q918">
        <v>0</v>
      </c>
      <c r="R918">
        <v>0</v>
      </c>
      <c r="S918">
        <v>500</v>
      </c>
      <c r="T918">
        <v>0</v>
      </c>
      <c r="U918" t="s">
        <v>79</v>
      </c>
      <c r="V918" s="7">
        <v>44927</v>
      </c>
      <c r="W918" s="7">
        <v>44985</v>
      </c>
      <c r="X918" s="7">
        <v>45012</v>
      </c>
      <c r="Y918">
        <v>0</v>
      </c>
      <c r="AA918">
        <v>0</v>
      </c>
      <c r="AC918" t="s">
        <v>283</v>
      </c>
    </row>
    <row r="919" spans="1:29" x14ac:dyDescent="0.25">
      <c r="A919" t="s">
        <v>2962</v>
      </c>
      <c r="B919">
        <v>2</v>
      </c>
      <c r="C919">
        <v>201</v>
      </c>
      <c r="D919">
        <v>0</v>
      </c>
      <c r="E919">
        <v>0</v>
      </c>
      <c r="F919">
        <v>0</v>
      </c>
      <c r="G919">
        <v>908968.94</v>
      </c>
      <c r="H919">
        <v>0</v>
      </c>
      <c r="I919">
        <v>908968.94</v>
      </c>
      <c r="J919" t="s">
        <v>2963</v>
      </c>
      <c r="K919" t="s">
        <v>98</v>
      </c>
      <c r="L919">
        <v>4</v>
      </c>
      <c r="M919" t="s">
        <v>78</v>
      </c>
      <c r="N919" t="s">
        <v>2825</v>
      </c>
      <c r="P919">
        <v>500</v>
      </c>
      <c r="Q919">
        <v>0</v>
      </c>
      <c r="R919">
        <v>0</v>
      </c>
      <c r="S919">
        <v>500</v>
      </c>
      <c r="T919">
        <v>0</v>
      </c>
      <c r="U919" t="s">
        <v>79</v>
      </c>
      <c r="V919" s="7">
        <v>44927</v>
      </c>
      <c r="W919" s="7">
        <v>44985</v>
      </c>
      <c r="X919" s="7">
        <v>45012</v>
      </c>
      <c r="Y919">
        <v>0</v>
      </c>
      <c r="AA919">
        <v>908968.94</v>
      </c>
      <c r="AB919" t="s">
        <v>1589</v>
      </c>
      <c r="AC919" t="s">
        <v>83</v>
      </c>
    </row>
    <row r="920" spans="1:29" x14ac:dyDescent="0.25">
      <c r="A920" t="s">
        <v>2962</v>
      </c>
      <c r="B920">
        <v>12</v>
      </c>
      <c r="C920">
        <v>1201</v>
      </c>
      <c r="D920">
        <v>0</v>
      </c>
      <c r="E920">
        <v>0</v>
      </c>
      <c r="F920">
        <v>0</v>
      </c>
      <c r="G920">
        <v>7481.16</v>
      </c>
      <c r="H920">
        <v>0</v>
      </c>
      <c r="I920">
        <v>7481.16</v>
      </c>
      <c r="J920" t="s">
        <v>2963</v>
      </c>
      <c r="K920" t="s">
        <v>98</v>
      </c>
      <c r="L920">
        <v>4</v>
      </c>
      <c r="M920" t="s">
        <v>78</v>
      </c>
      <c r="N920" t="s">
        <v>2825</v>
      </c>
      <c r="P920">
        <v>500</v>
      </c>
      <c r="Q920">
        <v>0</v>
      </c>
      <c r="R920">
        <v>0</v>
      </c>
      <c r="S920">
        <v>500</v>
      </c>
      <c r="T920">
        <v>0</v>
      </c>
      <c r="U920" t="s">
        <v>79</v>
      </c>
      <c r="V920" s="7">
        <v>44927</v>
      </c>
      <c r="W920" s="7">
        <v>44985</v>
      </c>
      <c r="X920" s="7">
        <v>45012</v>
      </c>
      <c r="Y920">
        <v>0</v>
      </c>
      <c r="AA920">
        <v>7481.16</v>
      </c>
      <c r="AB920" t="s">
        <v>1589</v>
      </c>
      <c r="AC920" t="s">
        <v>283</v>
      </c>
    </row>
    <row r="921" spans="1:29" x14ac:dyDescent="0.25">
      <c r="A921" t="s">
        <v>2964</v>
      </c>
      <c r="B921">
        <v>2</v>
      </c>
      <c r="C921">
        <v>201</v>
      </c>
      <c r="D921">
        <v>0</v>
      </c>
      <c r="E921">
        <v>3542829.08</v>
      </c>
      <c r="F921">
        <v>3542829.08</v>
      </c>
      <c r="G921">
        <v>0</v>
      </c>
      <c r="H921">
        <v>0</v>
      </c>
      <c r="I921">
        <v>0</v>
      </c>
      <c r="J921" t="s">
        <v>2905</v>
      </c>
      <c r="K921" t="s">
        <v>78</v>
      </c>
      <c r="L921">
        <v>4</v>
      </c>
      <c r="M921" t="s">
        <v>1269</v>
      </c>
      <c r="N921" t="s">
        <v>2825</v>
      </c>
      <c r="P921">
        <v>0</v>
      </c>
      <c r="Q921">
        <v>0</v>
      </c>
      <c r="R921">
        <v>0</v>
      </c>
      <c r="S921">
        <v>500</v>
      </c>
      <c r="T921">
        <v>0</v>
      </c>
      <c r="U921" t="s">
        <v>79</v>
      </c>
      <c r="V921" s="7">
        <v>44927</v>
      </c>
      <c r="W921" s="7">
        <v>44985</v>
      </c>
      <c r="X921" s="7">
        <v>45012</v>
      </c>
      <c r="Y921">
        <v>3542829.08</v>
      </c>
      <c r="Z921" t="s">
        <v>1589</v>
      </c>
      <c r="AA921">
        <v>0</v>
      </c>
      <c r="AC921" t="s">
        <v>83</v>
      </c>
    </row>
    <row r="922" spans="1:29" x14ac:dyDescent="0.25">
      <c r="A922" t="s">
        <v>2965</v>
      </c>
      <c r="B922">
        <v>2</v>
      </c>
      <c r="C922">
        <v>201</v>
      </c>
      <c r="D922">
        <v>0</v>
      </c>
      <c r="E922">
        <v>3500064.52</v>
      </c>
      <c r="F922">
        <v>3500064.52</v>
      </c>
      <c r="G922">
        <v>0</v>
      </c>
      <c r="H922">
        <v>0</v>
      </c>
      <c r="I922">
        <v>0</v>
      </c>
      <c r="J922" t="s">
        <v>2966</v>
      </c>
      <c r="K922" t="s">
        <v>98</v>
      </c>
      <c r="L922">
        <v>5</v>
      </c>
      <c r="M922" t="s">
        <v>78</v>
      </c>
      <c r="N922" t="s">
        <v>2825</v>
      </c>
      <c r="P922">
        <v>500</v>
      </c>
      <c r="Q922">
        <v>0</v>
      </c>
      <c r="R922">
        <v>0</v>
      </c>
      <c r="S922">
        <v>500</v>
      </c>
      <c r="T922">
        <v>0</v>
      </c>
      <c r="U922" t="s">
        <v>79</v>
      </c>
      <c r="V922" s="7">
        <v>44927</v>
      </c>
      <c r="W922" s="7">
        <v>44985</v>
      </c>
      <c r="X922" s="7">
        <v>45012</v>
      </c>
      <c r="Y922">
        <v>3500064.52</v>
      </c>
      <c r="Z922" t="s">
        <v>1589</v>
      </c>
      <c r="AA922">
        <v>0</v>
      </c>
      <c r="AC922" t="s">
        <v>83</v>
      </c>
    </row>
    <row r="923" spans="1:29" x14ac:dyDescent="0.25">
      <c r="A923" t="s">
        <v>2965</v>
      </c>
      <c r="B923">
        <v>12</v>
      </c>
      <c r="C923">
        <v>1201</v>
      </c>
      <c r="D923">
        <v>0</v>
      </c>
      <c r="E923">
        <v>42764.56</v>
      </c>
      <c r="F923">
        <v>42764.56</v>
      </c>
      <c r="G923">
        <v>0</v>
      </c>
      <c r="H923">
        <v>0</v>
      </c>
      <c r="I923">
        <v>0</v>
      </c>
      <c r="J923" t="s">
        <v>2966</v>
      </c>
      <c r="K923" t="s">
        <v>98</v>
      </c>
      <c r="L923">
        <v>5</v>
      </c>
      <c r="M923" t="s">
        <v>78</v>
      </c>
      <c r="N923" t="s">
        <v>2825</v>
      </c>
      <c r="P923">
        <v>500</v>
      </c>
      <c r="Q923">
        <v>0</v>
      </c>
      <c r="R923">
        <v>0</v>
      </c>
      <c r="S923">
        <v>500</v>
      </c>
      <c r="T923">
        <v>0</v>
      </c>
      <c r="U923" t="s">
        <v>79</v>
      </c>
      <c r="V923" s="7">
        <v>44927</v>
      </c>
      <c r="W923" s="7">
        <v>44985</v>
      </c>
      <c r="X923" s="7">
        <v>45012</v>
      </c>
      <c r="Y923">
        <v>42764.56</v>
      </c>
      <c r="Z923" t="s">
        <v>1589</v>
      </c>
      <c r="AA923">
        <v>0</v>
      </c>
      <c r="AC923" t="s">
        <v>283</v>
      </c>
    </row>
    <row r="924" spans="1:29" x14ac:dyDescent="0.25">
      <c r="A924" t="s">
        <v>2967</v>
      </c>
      <c r="B924">
        <v>2</v>
      </c>
      <c r="C924">
        <v>201</v>
      </c>
      <c r="D924">
        <v>0</v>
      </c>
      <c r="E924">
        <v>0</v>
      </c>
      <c r="F924">
        <v>0</v>
      </c>
      <c r="G924">
        <v>116562.25</v>
      </c>
      <c r="H924">
        <v>0</v>
      </c>
      <c r="I924">
        <v>116562.25</v>
      </c>
      <c r="J924" t="s">
        <v>2968</v>
      </c>
      <c r="K924" t="s">
        <v>78</v>
      </c>
      <c r="L924">
        <v>4</v>
      </c>
      <c r="M924" t="s">
        <v>1269</v>
      </c>
      <c r="N924" t="s">
        <v>2825</v>
      </c>
      <c r="P924">
        <v>0</v>
      </c>
      <c r="Q924">
        <v>0</v>
      </c>
      <c r="R924">
        <v>0</v>
      </c>
      <c r="S924">
        <v>500</v>
      </c>
      <c r="T924">
        <v>0</v>
      </c>
      <c r="U924" t="s">
        <v>79</v>
      </c>
      <c r="V924" s="7">
        <v>44927</v>
      </c>
      <c r="W924" s="7">
        <v>44985</v>
      </c>
      <c r="X924" s="7">
        <v>45012</v>
      </c>
      <c r="Y924">
        <v>0</v>
      </c>
      <c r="AA924">
        <v>116562.25</v>
      </c>
      <c r="AB924" t="s">
        <v>1589</v>
      </c>
      <c r="AC924" t="s">
        <v>83</v>
      </c>
    </row>
    <row r="925" spans="1:29" x14ac:dyDescent="0.25">
      <c r="A925" t="s">
        <v>2969</v>
      </c>
      <c r="B925">
        <v>2</v>
      </c>
      <c r="C925">
        <v>201</v>
      </c>
      <c r="D925">
        <v>0</v>
      </c>
      <c r="E925">
        <v>0</v>
      </c>
      <c r="F925">
        <v>0</v>
      </c>
      <c r="G925">
        <v>90328.85</v>
      </c>
      <c r="H925">
        <v>0</v>
      </c>
      <c r="I925">
        <v>90328.85</v>
      </c>
      <c r="J925" t="s">
        <v>2970</v>
      </c>
      <c r="K925" t="s">
        <v>98</v>
      </c>
      <c r="L925">
        <v>5</v>
      </c>
      <c r="M925" t="s">
        <v>78</v>
      </c>
      <c r="N925" t="s">
        <v>2825</v>
      </c>
      <c r="P925">
        <v>500</v>
      </c>
      <c r="Q925">
        <v>0</v>
      </c>
      <c r="R925">
        <v>0</v>
      </c>
      <c r="S925">
        <v>500</v>
      </c>
      <c r="T925">
        <v>0</v>
      </c>
      <c r="U925" t="s">
        <v>79</v>
      </c>
      <c r="V925" s="7">
        <v>44927</v>
      </c>
      <c r="W925" s="7">
        <v>44985</v>
      </c>
      <c r="X925" s="7">
        <v>45012</v>
      </c>
      <c r="Y925">
        <v>0</v>
      </c>
      <c r="AA925">
        <v>90328.85</v>
      </c>
      <c r="AB925" t="s">
        <v>1589</v>
      </c>
      <c r="AC925" t="s">
        <v>83</v>
      </c>
    </row>
    <row r="926" spans="1:29" x14ac:dyDescent="0.25">
      <c r="A926" t="s">
        <v>2969</v>
      </c>
      <c r="B926">
        <v>12</v>
      </c>
      <c r="C926">
        <v>1201</v>
      </c>
      <c r="D926">
        <v>0</v>
      </c>
      <c r="E926">
        <v>0</v>
      </c>
      <c r="F926">
        <v>0</v>
      </c>
      <c r="G926">
        <v>26233.4</v>
      </c>
      <c r="H926">
        <v>0</v>
      </c>
      <c r="I926">
        <v>26233.4</v>
      </c>
      <c r="J926" t="s">
        <v>2970</v>
      </c>
      <c r="K926" t="s">
        <v>98</v>
      </c>
      <c r="L926">
        <v>5</v>
      </c>
      <c r="M926" t="s">
        <v>78</v>
      </c>
      <c r="N926" t="s">
        <v>2825</v>
      </c>
      <c r="P926">
        <v>500</v>
      </c>
      <c r="Q926">
        <v>0</v>
      </c>
      <c r="R926">
        <v>0</v>
      </c>
      <c r="S926">
        <v>500</v>
      </c>
      <c r="T926">
        <v>0</v>
      </c>
      <c r="U926" t="s">
        <v>79</v>
      </c>
      <c r="V926" s="7">
        <v>44927</v>
      </c>
      <c r="W926" s="7">
        <v>44985</v>
      </c>
      <c r="X926" s="7">
        <v>45012</v>
      </c>
      <c r="Y926">
        <v>0</v>
      </c>
      <c r="AA926">
        <v>26233.4</v>
      </c>
      <c r="AB926" t="s">
        <v>1589</v>
      </c>
      <c r="AC926" t="s">
        <v>283</v>
      </c>
    </row>
    <row r="927" spans="1:29" x14ac:dyDescent="0.25">
      <c r="A927" t="s">
        <v>2971</v>
      </c>
      <c r="B927">
        <v>2</v>
      </c>
      <c r="C927">
        <v>201</v>
      </c>
      <c r="D927">
        <v>0</v>
      </c>
      <c r="E927">
        <v>132297.87</v>
      </c>
      <c r="F927">
        <v>244924.75</v>
      </c>
      <c r="G927">
        <v>244924.75</v>
      </c>
      <c r="H927">
        <v>0</v>
      </c>
      <c r="I927">
        <v>132297.87</v>
      </c>
      <c r="J927" t="s">
        <v>2972</v>
      </c>
      <c r="K927" t="s">
        <v>78</v>
      </c>
      <c r="L927">
        <v>3</v>
      </c>
      <c r="M927" t="s">
        <v>1269</v>
      </c>
      <c r="N927" t="s">
        <v>2825</v>
      </c>
      <c r="P927">
        <v>0</v>
      </c>
      <c r="Q927">
        <v>0</v>
      </c>
      <c r="R927">
        <v>0</v>
      </c>
      <c r="S927">
        <v>500</v>
      </c>
      <c r="T927">
        <v>0</v>
      </c>
      <c r="U927" t="s">
        <v>79</v>
      </c>
      <c r="V927" s="7">
        <v>44927</v>
      </c>
      <c r="W927" s="7">
        <v>44985</v>
      </c>
      <c r="X927" s="7">
        <v>45012</v>
      </c>
      <c r="Y927">
        <v>132297.87</v>
      </c>
      <c r="Z927" t="s">
        <v>1589</v>
      </c>
      <c r="AA927">
        <v>132297.87</v>
      </c>
      <c r="AB927" t="s">
        <v>1589</v>
      </c>
      <c r="AC927" t="s">
        <v>83</v>
      </c>
    </row>
    <row r="928" spans="1:29" x14ac:dyDescent="0.25">
      <c r="A928" t="s">
        <v>2973</v>
      </c>
      <c r="B928">
        <v>2</v>
      </c>
      <c r="C928">
        <v>201</v>
      </c>
      <c r="D928">
        <v>0</v>
      </c>
      <c r="E928">
        <v>360</v>
      </c>
      <c r="F928">
        <v>112986.88</v>
      </c>
      <c r="G928">
        <v>130927.87</v>
      </c>
      <c r="H928">
        <v>0</v>
      </c>
      <c r="I928">
        <v>18300.990000000002</v>
      </c>
      <c r="J928" t="s">
        <v>2974</v>
      </c>
      <c r="K928" t="s">
        <v>98</v>
      </c>
      <c r="L928">
        <v>4</v>
      </c>
      <c r="M928" t="s">
        <v>78</v>
      </c>
      <c r="N928" t="s">
        <v>2825</v>
      </c>
      <c r="P928">
        <v>500</v>
      </c>
      <c r="Q928">
        <v>0</v>
      </c>
      <c r="R928">
        <v>0</v>
      </c>
      <c r="S928">
        <v>500</v>
      </c>
      <c r="T928">
        <v>0</v>
      </c>
      <c r="U928" t="s">
        <v>79</v>
      </c>
      <c r="V928" s="7">
        <v>44927</v>
      </c>
      <c r="W928" s="7">
        <v>44985</v>
      </c>
      <c r="X928" s="7">
        <v>45012</v>
      </c>
      <c r="Y928">
        <v>360</v>
      </c>
      <c r="Z928" t="s">
        <v>1589</v>
      </c>
      <c r="AA928">
        <v>18300.990000000002</v>
      </c>
      <c r="AB928" t="s">
        <v>1589</v>
      </c>
      <c r="AC928" t="s">
        <v>83</v>
      </c>
    </row>
    <row r="929" spans="1:29" x14ac:dyDescent="0.25">
      <c r="A929" t="s">
        <v>2973</v>
      </c>
      <c r="B929">
        <v>12</v>
      </c>
      <c r="C929">
        <v>1201</v>
      </c>
      <c r="D929">
        <v>0</v>
      </c>
      <c r="E929">
        <v>0</v>
      </c>
      <c r="F929">
        <v>0</v>
      </c>
      <c r="G929">
        <v>1010</v>
      </c>
      <c r="H929">
        <v>0</v>
      </c>
      <c r="I929">
        <v>1010</v>
      </c>
      <c r="J929" t="s">
        <v>2974</v>
      </c>
      <c r="K929" t="s">
        <v>98</v>
      </c>
      <c r="L929">
        <v>4</v>
      </c>
      <c r="M929" t="s">
        <v>78</v>
      </c>
      <c r="N929" t="s">
        <v>2825</v>
      </c>
      <c r="P929">
        <v>500</v>
      </c>
      <c r="Q929">
        <v>0</v>
      </c>
      <c r="R929">
        <v>0</v>
      </c>
      <c r="S929">
        <v>500</v>
      </c>
      <c r="T929">
        <v>0</v>
      </c>
      <c r="U929" t="s">
        <v>79</v>
      </c>
      <c r="V929" s="7">
        <v>44927</v>
      </c>
      <c r="W929" s="7">
        <v>44985</v>
      </c>
      <c r="X929" s="7">
        <v>45012</v>
      </c>
      <c r="Y929">
        <v>0</v>
      </c>
      <c r="AA929">
        <v>1010</v>
      </c>
      <c r="AB929" t="s">
        <v>1589</v>
      </c>
      <c r="AC929" t="s">
        <v>283</v>
      </c>
    </row>
    <row r="930" spans="1:29" x14ac:dyDescent="0.25">
      <c r="A930" t="s">
        <v>2975</v>
      </c>
      <c r="B930">
        <v>2</v>
      </c>
      <c r="C930">
        <v>201</v>
      </c>
      <c r="D930">
        <v>0</v>
      </c>
      <c r="E930">
        <v>0</v>
      </c>
      <c r="F930">
        <v>0</v>
      </c>
      <c r="G930">
        <v>112986.88</v>
      </c>
      <c r="H930">
        <v>0</v>
      </c>
      <c r="I930">
        <v>112986.88</v>
      </c>
      <c r="J930" t="s">
        <v>2976</v>
      </c>
      <c r="K930" t="s">
        <v>98</v>
      </c>
      <c r="L930">
        <v>4</v>
      </c>
      <c r="M930" t="s">
        <v>78</v>
      </c>
      <c r="N930" t="s">
        <v>2825</v>
      </c>
      <c r="P930">
        <v>500</v>
      </c>
      <c r="Q930">
        <v>0</v>
      </c>
      <c r="R930">
        <v>0</v>
      </c>
      <c r="S930">
        <v>500</v>
      </c>
      <c r="T930">
        <v>0</v>
      </c>
      <c r="U930" t="s">
        <v>79</v>
      </c>
      <c r="V930" s="7">
        <v>44927</v>
      </c>
      <c r="W930" s="7">
        <v>44985</v>
      </c>
      <c r="X930" s="7">
        <v>45012</v>
      </c>
      <c r="Y930">
        <v>0</v>
      </c>
      <c r="AA930">
        <v>112986.88</v>
      </c>
      <c r="AB930" t="s">
        <v>1589</v>
      </c>
      <c r="AC930" t="s">
        <v>83</v>
      </c>
    </row>
    <row r="931" spans="1:29" x14ac:dyDescent="0.25">
      <c r="A931" t="s">
        <v>2977</v>
      </c>
      <c r="B931">
        <v>2</v>
      </c>
      <c r="C931">
        <v>201</v>
      </c>
      <c r="D931">
        <v>0</v>
      </c>
      <c r="E931">
        <v>130927.87</v>
      </c>
      <c r="F931">
        <v>130927.87</v>
      </c>
      <c r="G931">
        <v>0</v>
      </c>
      <c r="H931">
        <v>0</v>
      </c>
      <c r="I931">
        <v>0</v>
      </c>
      <c r="J931" t="s">
        <v>2913</v>
      </c>
      <c r="K931" t="s">
        <v>98</v>
      </c>
      <c r="L931">
        <v>4</v>
      </c>
      <c r="M931" t="s">
        <v>78</v>
      </c>
      <c r="N931" t="s">
        <v>2825</v>
      </c>
      <c r="P931">
        <v>500</v>
      </c>
      <c r="Q931">
        <v>0</v>
      </c>
      <c r="R931">
        <v>0</v>
      </c>
      <c r="S931">
        <v>500</v>
      </c>
      <c r="T931">
        <v>0</v>
      </c>
      <c r="U931" t="s">
        <v>79</v>
      </c>
      <c r="V931" s="7">
        <v>44927</v>
      </c>
      <c r="W931" s="7">
        <v>44985</v>
      </c>
      <c r="X931" s="7">
        <v>45012</v>
      </c>
      <c r="Y931">
        <v>130927.87</v>
      </c>
      <c r="Z931" t="s">
        <v>1589</v>
      </c>
      <c r="AA931">
        <v>0</v>
      </c>
      <c r="AC931" t="s">
        <v>83</v>
      </c>
    </row>
    <row r="932" spans="1:29" x14ac:dyDescent="0.25">
      <c r="A932" t="s">
        <v>2977</v>
      </c>
      <c r="B932">
        <v>12</v>
      </c>
      <c r="C932">
        <v>1201</v>
      </c>
      <c r="D932">
        <v>0</v>
      </c>
      <c r="E932">
        <v>1010</v>
      </c>
      <c r="F932">
        <v>1010</v>
      </c>
      <c r="G932">
        <v>0</v>
      </c>
      <c r="H932">
        <v>0</v>
      </c>
      <c r="I932">
        <v>0</v>
      </c>
      <c r="J932" t="s">
        <v>2913</v>
      </c>
      <c r="K932" t="s">
        <v>98</v>
      </c>
      <c r="L932">
        <v>4</v>
      </c>
      <c r="M932" t="s">
        <v>78</v>
      </c>
      <c r="N932" t="s">
        <v>2825</v>
      </c>
      <c r="P932">
        <v>500</v>
      </c>
      <c r="Q932">
        <v>0</v>
      </c>
      <c r="R932">
        <v>0</v>
      </c>
      <c r="S932">
        <v>500</v>
      </c>
      <c r="T932">
        <v>0</v>
      </c>
      <c r="U932" t="s">
        <v>79</v>
      </c>
      <c r="V932" s="7">
        <v>44927</v>
      </c>
      <c r="W932" s="7">
        <v>44985</v>
      </c>
      <c r="X932" s="7">
        <v>45012</v>
      </c>
      <c r="Y932">
        <v>1010</v>
      </c>
      <c r="Z932" t="s">
        <v>1589</v>
      </c>
      <c r="AA932">
        <v>0</v>
      </c>
      <c r="AC932" t="s">
        <v>283</v>
      </c>
    </row>
    <row r="933" spans="1:29" x14ac:dyDescent="0.25">
      <c r="A933" t="s">
        <v>930</v>
      </c>
      <c r="B933">
        <v>2</v>
      </c>
      <c r="C933">
        <v>201</v>
      </c>
      <c r="D933">
        <v>49054331.719999999</v>
      </c>
      <c r="E933">
        <v>0</v>
      </c>
      <c r="F933">
        <v>95576911.590000004</v>
      </c>
      <c r="G933">
        <v>76095862.629999995</v>
      </c>
      <c r="H933">
        <v>68535380.680000007</v>
      </c>
      <c r="I933">
        <v>0</v>
      </c>
      <c r="J933" t="s">
        <v>2978</v>
      </c>
      <c r="K933" t="s">
        <v>78</v>
      </c>
      <c r="L933">
        <v>1</v>
      </c>
      <c r="M933" t="s">
        <v>1269</v>
      </c>
      <c r="N933" t="s">
        <v>1589</v>
      </c>
      <c r="P933">
        <v>0</v>
      </c>
      <c r="Q933">
        <v>0</v>
      </c>
      <c r="R933">
        <v>0</v>
      </c>
      <c r="S933">
        <v>500</v>
      </c>
      <c r="T933">
        <v>0</v>
      </c>
      <c r="U933" t="s">
        <v>79</v>
      </c>
      <c r="V933" s="7">
        <v>44927</v>
      </c>
      <c r="W933" s="7">
        <v>44985</v>
      </c>
      <c r="X933" s="7">
        <v>45012</v>
      </c>
      <c r="Y933">
        <v>49054331.719999999</v>
      </c>
      <c r="Z933" t="s">
        <v>1272</v>
      </c>
      <c r="AA933">
        <v>68535380.680000007</v>
      </c>
      <c r="AB933" t="s">
        <v>1272</v>
      </c>
      <c r="AC933" t="s">
        <v>83</v>
      </c>
    </row>
    <row r="934" spans="1:29" x14ac:dyDescent="0.25">
      <c r="A934" t="s">
        <v>2979</v>
      </c>
      <c r="B934">
        <v>2</v>
      </c>
      <c r="C934">
        <v>201</v>
      </c>
      <c r="D934">
        <v>10099391.140000001</v>
      </c>
      <c r="E934">
        <v>0</v>
      </c>
      <c r="F934">
        <v>3419776.18</v>
      </c>
      <c r="G934">
        <v>732591.75</v>
      </c>
      <c r="H934">
        <v>12786575.57</v>
      </c>
      <c r="I934">
        <v>0</v>
      </c>
      <c r="J934" t="s">
        <v>2980</v>
      </c>
      <c r="K934" t="s">
        <v>78</v>
      </c>
      <c r="L934">
        <v>2</v>
      </c>
      <c r="M934" t="s">
        <v>1269</v>
      </c>
      <c r="N934" t="s">
        <v>1589</v>
      </c>
      <c r="P934">
        <v>0</v>
      </c>
      <c r="Q934">
        <v>0</v>
      </c>
      <c r="R934">
        <v>0</v>
      </c>
      <c r="S934">
        <v>500</v>
      </c>
      <c r="T934">
        <v>0</v>
      </c>
      <c r="U934" t="s">
        <v>79</v>
      </c>
      <c r="V934" s="7">
        <v>44927</v>
      </c>
      <c r="W934" s="7">
        <v>44985</v>
      </c>
      <c r="X934" s="7">
        <v>45012</v>
      </c>
      <c r="Y934">
        <v>10099391.140000001</v>
      </c>
      <c r="Z934" t="s">
        <v>1272</v>
      </c>
      <c r="AA934">
        <v>12786575.57</v>
      </c>
      <c r="AB934" t="s">
        <v>1272</v>
      </c>
      <c r="AC934" t="s">
        <v>83</v>
      </c>
    </row>
    <row r="935" spans="1:29" x14ac:dyDescent="0.25">
      <c r="A935" t="s">
        <v>2981</v>
      </c>
      <c r="B935">
        <v>2</v>
      </c>
      <c r="C935">
        <v>201</v>
      </c>
      <c r="D935">
        <v>220672.22</v>
      </c>
      <c r="E935">
        <v>0</v>
      </c>
      <c r="F935">
        <v>640000</v>
      </c>
      <c r="G935">
        <v>0</v>
      </c>
      <c r="H935">
        <v>860672.22</v>
      </c>
      <c r="I935">
        <v>0</v>
      </c>
      <c r="J935" t="s">
        <v>2982</v>
      </c>
      <c r="K935" t="s">
        <v>78</v>
      </c>
      <c r="L935">
        <v>3</v>
      </c>
      <c r="M935" t="s">
        <v>1269</v>
      </c>
      <c r="N935" t="s">
        <v>1589</v>
      </c>
      <c r="P935">
        <v>0</v>
      </c>
      <c r="Q935">
        <v>0</v>
      </c>
      <c r="R935">
        <v>0</v>
      </c>
      <c r="S935">
        <v>500</v>
      </c>
      <c r="T935">
        <v>0</v>
      </c>
      <c r="U935" t="s">
        <v>79</v>
      </c>
      <c r="V935" s="7">
        <v>44927</v>
      </c>
      <c r="W935" s="7">
        <v>44985</v>
      </c>
      <c r="X935" s="7">
        <v>45012</v>
      </c>
      <c r="Y935">
        <v>220672.22</v>
      </c>
      <c r="Z935" t="s">
        <v>1272</v>
      </c>
      <c r="AA935">
        <v>860672.22</v>
      </c>
      <c r="AB935" t="s">
        <v>1272</v>
      </c>
      <c r="AC935" t="s">
        <v>83</v>
      </c>
    </row>
    <row r="936" spans="1:29" x14ac:dyDescent="0.25">
      <c r="A936" t="s">
        <v>2983</v>
      </c>
      <c r="B936">
        <v>2</v>
      </c>
      <c r="C936">
        <v>201</v>
      </c>
      <c r="D936">
        <v>0</v>
      </c>
      <c r="E936">
        <v>0</v>
      </c>
      <c r="F936">
        <v>640000</v>
      </c>
      <c r="G936">
        <v>0</v>
      </c>
      <c r="H936">
        <v>640000</v>
      </c>
      <c r="I936">
        <v>0</v>
      </c>
      <c r="J936" t="s">
        <v>2984</v>
      </c>
      <c r="K936" t="s">
        <v>78</v>
      </c>
      <c r="L936">
        <v>4</v>
      </c>
      <c r="M936" t="s">
        <v>1269</v>
      </c>
      <c r="N936" t="s">
        <v>1589</v>
      </c>
      <c r="P936">
        <v>0</v>
      </c>
      <c r="Q936">
        <v>0</v>
      </c>
      <c r="R936">
        <v>0</v>
      </c>
      <c r="S936">
        <v>500</v>
      </c>
      <c r="T936">
        <v>0</v>
      </c>
      <c r="U936" t="s">
        <v>79</v>
      </c>
      <c r="V936" s="7">
        <v>44927</v>
      </c>
      <c r="W936" s="7">
        <v>44985</v>
      </c>
      <c r="X936" s="7">
        <v>45012</v>
      </c>
      <c r="Y936">
        <v>0</v>
      </c>
      <c r="AA936">
        <v>640000</v>
      </c>
      <c r="AB936" t="s">
        <v>1272</v>
      </c>
      <c r="AC936" t="s">
        <v>83</v>
      </c>
    </row>
    <row r="937" spans="1:29" x14ac:dyDescent="0.25">
      <c r="A937" t="s">
        <v>2985</v>
      </c>
      <c r="B937">
        <v>2</v>
      </c>
      <c r="C937">
        <v>201</v>
      </c>
      <c r="D937">
        <v>0</v>
      </c>
      <c r="E937">
        <v>0</v>
      </c>
      <c r="F937">
        <v>640000</v>
      </c>
      <c r="G937">
        <v>0</v>
      </c>
      <c r="H937">
        <v>640000</v>
      </c>
      <c r="I937">
        <v>0</v>
      </c>
      <c r="J937" t="s">
        <v>2986</v>
      </c>
      <c r="K937" t="s">
        <v>78</v>
      </c>
      <c r="L937">
        <v>5</v>
      </c>
      <c r="M937" t="s">
        <v>1269</v>
      </c>
      <c r="N937" t="s">
        <v>1589</v>
      </c>
      <c r="P937">
        <v>0</v>
      </c>
      <c r="Q937">
        <v>0</v>
      </c>
      <c r="R937">
        <v>0</v>
      </c>
      <c r="S937">
        <v>500</v>
      </c>
      <c r="T937">
        <v>0</v>
      </c>
      <c r="U937" t="s">
        <v>79</v>
      </c>
      <c r="V937" s="7">
        <v>44927</v>
      </c>
      <c r="W937" s="7">
        <v>44985</v>
      </c>
      <c r="X937" s="7">
        <v>45012</v>
      </c>
      <c r="Y937">
        <v>0</v>
      </c>
      <c r="AA937">
        <v>640000</v>
      </c>
      <c r="AB937" t="s">
        <v>1272</v>
      </c>
      <c r="AC937" t="s">
        <v>83</v>
      </c>
    </row>
    <row r="938" spans="1:29" x14ac:dyDescent="0.25">
      <c r="A938" t="s">
        <v>2987</v>
      </c>
      <c r="B938">
        <v>2</v>
      </c>
      <c r="C938">
        <v>201</v>
      </c>
      <c r="D938">
        <v>0</v>
      </c>
      <c r="E938">
        <v>0</v>
      </c>
      <c r="F938">
        <v>640000</v>
      </c>
      <c r="G938">
        <v>0</v>
      </c>
      <c r="H938">
        <v>640000</v>
      </c>
      <c r="I938">
        <v>0</v>
      </c>
      <c r="J938" t="s">
        <v>2988</v>
      </c>
      <c r="K938" t="s">
        <v>98</v>
      </c>
      <c r="L938">
        <v>6</v>
      </c>
      <c r="M938" t="s">
        <v>78</v>
      </c>
      <c r="N938" t="s">
        <v>1589</v>
      </c>
      <c r="P938">
        <v>500</v>
      </c>
      <c r="Q938">
        <v>0</v>
      </c>
      <c r="R938">
        <v>0</v>
      </c>
      <c r="S938">
        <v>500</v>
      </c>
      <c r="T938">
        <v>0</v>
      </c>
      <c r="U938" t="s">
        <v>79</v>
      </c>
      <c r="V938" s="7">
        <v>44927</v>
      </c>
      <c r="W938" s="7">
        <v>44985</v>
      </c>
      <c r="X938" s="7">
        <v>45012</v>
      </c>
      <c r="Y938">
        <v>0</v>
      </c>
      <c r="AA938">
        <v>640000</v>
      </c>
      <c r="AB938" t="s">
        <v>1272</v>
      </c>
      <c r="AC938" t="s">
        <v>83</v>
      </c>
    </row>
    <row r="939" spans="1:29" x14ac:dyDescent="0.25">
      <c r="A939" t="s">
        <v>2989</v>
      </c>
      <c r="B939">
        <v>2</v>
      </c>
      <c r="C939">
        <v>201</v>
      </c>
      <c r="D939">
        <v>220672.22</v>
      </c>
      <c r="E939">
        <v>0</v>
      </c>
      <c r="F939">
        <v>0</v>
      </c>
      <c r="G939">
        <v>0</v>
      </c>
      <c r="H939">
        <v>220672.22</v>
      </c>
      <c r="I939">
        <v>0</v>
      </c>
      <c r="J939" t="s">
        <v>2990</v>
      </c>
      <c r="K939" t="s">
        <v>78</v>
      </c>
      <c r="L939">
        <v>4</v>
      </c>
      <c r="M939" t="s">
        <v>1269</v>
      </c>
      <c r="N939" t="s">
        <v>1589</v>
      </c>
      <c r="P939">
        <v>0</v>
      </c>
      <c r="Q939">
        <v>0</v>
      </c>
      <c r="R939">
        <v>0</v>
      </c>
      <c r="S939">
        <v>500</v>
      </c>
      <c r="T939">
        <v>0</v>
      </c>
      <c r="U939" t="s">
        <v>79</v>
      </c>
      <c r="V939" s="7">
        <v>44927</v>
      </c>
      <c r="W939" s="7">
        <v>44985</v>
      </c>
      <c r="X939" s="7">
        <v>45012</v>
      </c>
      <c r="Y939">
        <v>220672.22</v>
      </c>
      <c r="Z939" t="s">
        <v>1272</v>
      </c>
      <c r="AA939">
        <v>220672.22</v>
      </c>
      <c r="AB939" t="s">
        <v>1272</v>
      </c>
      <c r="AC939" t="s">
        <v>83</v>
      </c>
    </row>
    <row r="940" spans="1:29" x14ac:dyDescent="0.25">
      <c r="A940" t="s">
        <v>2991</v>
      </c>
      <c r="B940">
        <v>2</v>
      </c>
      <c r="C940">
        <v>201</v>
      </c>
      <c r="D940">
        <v>220672.22</v>
      </c>
      <c r="E940">
        <v>0</v>
      </c>
      <c r="F940">
        <v>0</v>
      </c>
      <c r="G940">
        <v>0</v>
      </c>
      <c r="H940">
        <v>220672.22</v>
      </c>
      <c r="I940">
        <v>0</v>
      </c>
      <c r="J940" t="s">
        <v>2992</v>
      </c>
      <c r="K940" t="s">
        <v>78</v>
      </c>
      <c r="L940">
        <v>5</v>
      </c>
      <c r="M940" t="s">
        <v>1269</v>
      </c>
      <c r="N940" t="s">
        <v>1589</v>
      </c>
      <c r="P940">
        <v>0</v>
      </c>
      <c r="Q940">
        <v>0</v>
      </c>
      <c r="R940">
        <v>0</v>
      </c>
      <c r="S940">
        <v>500</v>
      </c>
      <c r="T940">
        <v>0</v>
      </c>
      <c r="U940" t="s">
        <v>79</v>
      </c>
      <c r="V940" s="7">
        <v>44927</v>
      </c>
      <c r="W940" s="7">
        <v>44985</v>
      </c>
      <c r="X940" s="7">
        <v>45012</v>
      </c>
      <c r="Y940">
        <v>220672.22</v>
      </c>
      <c r="Z940" t="s">
        <v>1272</v>
      </c>
      <c r="AA940">
        <v>220672.22</v>
      </c>
      <c r="AB940" t="s">
        <v>1272</v>
      </c>
      <c r="AC940" t="s">
        <v>83</v>
      </c>
    </row>
    <row r="941" spans="1:29" x14ac:dyDescent="0.25">
      <c r="A941" t="s">
        <v>2993</v>
      </c>
      <c r="B941">
        <v>2</v>
      </c>
      <c r="C941">
        <v>201</v>
      </c>
      <c r="D941">
        <v>91804.77</v>
      </c>
      <c r="E941">
        <v>0</v>
      </c>
      <c r="F941">
        <v>0</v>
      </c>
      <c r="G941">
        <v>0</v>
      </c>
      <c r="H941">
        <v>91804.77</v>
      </c>
      <c r="I941">
        <v>0</v>
      </c>
      <c r="J941" t="s">
        <v>2994</v>
      </c>
      <c r="K941" t="s">
        <v>98</v>
      </c>
      <c r="L941">
        <v>6</v>
      </c>
      <c r="M941" t="s">
        <v>78</v>
      </c>
      <c r="N941" t="s">
        <v>1589</v>
      </c>
      <c r="P941">
        <v>500</v>
      </c>
      <c r="Q941">
        <v>0</v>
      </c>
      <c r="R941">
        <v>0</v>
      </c>
      <c r="S941">
        <v>500</v>
      </c>
      <c r="T941">
        <v>0</v>
      </c>
      <c r="U941" t="s">
        <v>79</v>
      </c>
      <c r="V941" s="7">
        <v>44927</v>
      </c>
      <c r="W941" s="7">
        <v>44985</v>
      </c>
      <c r="X941" s="7">
        <v>45012</v>
      </c>
      <c r="Y941">
        <v>91804.77</v>
      </c>
      <c r="Z941" t="s">
        <v>1272</v>
      </c>
      <c r="AA941">
        <v>91804.77</v>
      </c>
      <c r="AB941" t="s">
        <v>1272</v>
      </c>
      <c r="AC941" t="s">
        <v>83</v>
      </c>
    </row>
    <row r="942" spans="1:29" x14ac:dyDescent="0.25">
      <c r="A942" t="s">
        <v>2995</v>
      </c>
      <c r="B942">
        <v>2</v>
      </c>
      <c r="C942">
        <v>201</v>
      </c>
      <c r="D942">
        <v>128867.45</v>
      </c>
      <c r="E942">
        <v>0</v>
      </c>
      <c r="F942">
        <v>0</v>
      </c>
      <c r="G942">
        <v>0</v>
      </c>
      <c r="H942">
        <v>128867.45</v>
      </c>
      <c r="I942">
        <v>0</v>
      </c>
      <c r="J942" t="s">
        <v>2996</v>
      </c>
      <c r="K942" t="s">
        <v>98</v>
      </c>
      <c r="L942">
        <v>6</v>
      </c>
      <c r="M942" t="s">
        <v>78</v>
      </c>
      <c r="N942" t="s">
        <v>1589</v>
      </c>
      <c r="P942">
        <v>500</v>
      </c>
      <c r="Q942">
        <v>0</v>
      </c>
      <c r="R942">
        <v>0</v>
      </c>
      <c r="S942">
        <v>500</v>
      </c>
      <c r="T942">
        <v>0</v>
      </c>
      <c r="U942" t="s">
        <v>79</v>
      </c>
      <c r="V942" s="7">
        <v>44927</v>
      </c>
      <c r="W942" s="7">
        <v>44985</v>
      </c>
      <c r="X942" s="7">
        <v>45012</v>
      </c>
      <c r="Y942">
        <v>128867.45</v>
      </c>
      <c r="Z942" t="s">
        <v>1272</v>
      </c>
      <c r="AA942">
        <v>128867.45</v>
      </c>
      <c r="AB942" t="s">
        <v>1272</v>
      </c>
      <c r="AC942" t="s">
        <v>83</v>
      </c>
    </row>
    <row r="943" spans="1:29" x14ac:dyDescent="0.25">
      <c r="A943" t="s">
        <v>2997</v>
      </c>
      <c r="B943">
        <v>2</v>
      </c>
      <c r="C943">
        <v>201</v>
      </c>
      <c r="D943">
        <v>9878718.9199999999</v>
      </c>
      <c r="E943">
        <v>0</v>
      </c>
      <c r="F943">
        <v>2779776.18</v>
      </c>
      <c r="G943">
        <v>732591.75</v>
      </c>
      <c r="H943">
        <v>11925903.35</v>
      </c>
      <c r="I943">
        <v>0</v>
      </c>
      <c r="J943" t="s">
        <v>2998</v>
      </c>
      <c r="K943" t="s">
        <v>78</v>
      </c>
      <c r="L943">
        <v>3</v>
      </c>
      <c r="M943" t="s">
        <v>1269</v>
      </c>
      <c r="N943" t="s">
        <v>1589</v>
      </c>
      <c r="P943">
        <v>0</v>
      </c>
      <c r="Q943">
        <v>0</v>
      </c>
      <c r="R943">
        <v>0</v>
      </c>
      <c r="S943">
        <v>500</v>
      </c>
      <c r="T943">
        <v>0</v>
      </c>
      <c r="U943" t="s">
        <v>79</v>
      </c>
      <c r="V943" s="7">
        <v>44927</v>
      </c>
      <c r="W943" s="7">
        <v>44985</v>
      </c>
      <c r="X943" s="7">
        <v>45012</v>
      </c>
      <c r="Y943">
        <v>9878718.9199999999</v>
      </c>
      <c r="Z943" t="s">
        <v>1272</v>
      </c>
      <c r="AA943">
        <v>11925903.35</v>
      </c>
      <c r="AB943" t="s">
        <v>1272</v>
      </c>
      <c r="AC943" t="s">
        <v>83</v>
      </c>
    </row>
    <row r="944" spans="1:29" x14ac:dyDescent="0.25">
      <c r="A944" t="s">
        <v>2999</v>
      </c>
      <c r="B944">
        <v>2</v>
      </c>
      <c r="C944">
        <v>201</v>
      </c>
      <c r="D944">
        <v>78586.62</v>
      </c>
      <c r="E944">
        <v>0</v>
      </c>
      <c r="F944">
        <v>571960</v>
      </c>
      <c r="G944">
        <v>0</v>
      </c>
      <c r="H944">
        <v>650546.62</v>
      </c>
      <c r="I944">
        <v>0</v>
      </c>
      <c r="J944" t="s">
        <v>3000</v>
      </c>
      <c r="K944" t="s">
        <v>78</v>
      </c>
      <c r="L944">
        <v>4</v>
      </c>
      <c r="M944" t="s">
        <v>1269</v>
      </c>
      <c r="N944" t="s">
        <v>1589</v>
      </c>
      <c r="P944">
        <v>0</v>
      </c>
      <c r="Q944">
        <v>0</v>
      </c>
      <c r="R944">
        <v>0</v>
      </c>
      <c r="S944">
        <v>500</v>
      </c>
      <c r="T944">
        <v>0</v>
      </c>
      <c r="U944" t="s">
        <v>79</v>
      </c>
      <c r="V944" s="7">
        <v>44927</v>
      </c>
      <c r="W944" s="7">
        <v>44985</v>
      </c>
      <c r="X944" s="7">
        <v>45012</v>
      </c>
      <c r="Y944">
        <v>78586.62</v>
      </c>
      <c r="Z944" t="s">
        <v>1272</v>
      </c>
      <c r="AA944">
        <v>650546.62</v>
      </c>
      <c r="AB944" t="s">
        <v>1272</v>
      </c>
      <c r="AC944" t="s">
        <v>83</v>
      </c>
    </row>
    <row r="945" spans="1:29" x14ac:dyDescent="0.25">
      <c r="A945" t="s">
        <v>3001</v>
      </c>
      <c r="B945">
        <v>2</v>
      </c>
      <c r="C945">
        <v>201</v>
      </c>
      <c r="D945">
        <v>78586.62</v>
      </c>
      <c r="E945">
        <v>0</v>
      </c>
      <c r="F945">
        <v>571960</v>
      </c>
      <c r="G945">
        <v>0</v>
      </c>
      <c r="H945">
        <v>650546.62</v>
      </c>
      <c r="I945">
        <v>0</v>
      </c>
      <c r="J945" t="s">
        <v>3002</v>
      </c>
      <c r="K945" t="s">
        <v>78</v>
      </c>
      <c r="L945">
        <v>5</v>
      </c>
      <c r="M945" t="s">
        <v>1269</v>
      </c>
      <c r="N945" t="s">
        <v>1589</v>
      </c>
      <c r="P945">
        <v>0</v>
      </c>
      <c r="Q945">
        <v>0</v>
      </c>
      <c r="R945">
        <v>0</v>
      </c>
      <c r="S945">
        <v>500</v>
      </c>
      <c r="T945">
        <v>0</v>
      </c>
      <c r="U945" t="s">
        <v>79</v>
      </c>
      <c r="V945" s="7">
        <v>44927</v>
      </c>
      <c r="W945" s="7">
        <v>44985</v>
      </c>
      <c r="X945" s="7">
        <v>45012</v>
      </c>
      <c r="Y945">
        <v>78586.62</v>
      </c>
      <c r="Z945" t="s">
        <v>1272</v>
      </c>
      <c r="AA945">
        <v>650546.62</v>
      </c>
      <c r="AB945" t="s">
        <v>1272</v>
      </c>
      <c r="AC945" t="s">
        <v>83</v>
      </c>
    </row>
    <row r="946" spans="1:29" x14ac:dyDescent="0.25">
      <c r="A946" t="s">
        <v>3003</v>
      </c>
      <c r="B946">
        <v>2</v>
      </c>
      <c r="C946">
        <v>201</v>
      </c>
      <c r="D946">
        <v>78586.62</v>
      </c>
      <c r="E946">
        <v>0</v>
      </c>
      <c r="F946">
        <v>571960</v>
      </c>
      <c r="G946">
        <v>0</v>
      </c>
      <c r="H946">
        <v>650546.62</v>
      </c>
      <c r="I946">
        <v>0</v>
      </c>
      <c r="J946" t="s">
        <v>3004</v>
      </c>
      <c r="K946" t="s">
        <v>98</v>
      </c>
      <c r="L946">
        <v>6</v>
      </c>
      <c r="M946" t="s">
        <v>78</v>
      </c>
      <c r="N946" t="s">
        <v>1589</v>
      </c>
      <c r="P946">
        <v>500</v>
      </c>
      <c r="Q946">
        <v>0</v>
      </c>
      <c r="R946">
        <v>0</v>
      </c>
      <c r="S946">
        <v>500</v>
      </c>
      <c r="T946">
        <v>0</v>
      </c>
      <c r="U946" t="s">
        <v>79</v>
      </c>
      <c r="V946" s="7">
        <v>44927</v>
      </c>
      <c r="W946" s="7">
        <v>44985</v>
      </c>
      <c r="X946" s="7">
        <v>45012</v>
      </c>
      <c r="Y946">
        <v>78586.62</v>
      </c>
      <c r="Z946" t="s">
        <v>1272</v>
      </c>
      <c r="AA946">
        <v>650546.62</v>
      </c>
      <c r="AB946" t="s">
        <v>1272</v>
      </c>
      <c r="AC946" t="s">
        <v>83</v>
      </c>
    </row>
    <row r="947" spans="1:29" x14ac:dyDescent="0.25">
      <c r="A947" t="s">
        <v>3005</v>
      </c>
      <c r="B947">
        <v>2</v>
      </c>
      <c r="C947">
        <v>201</v>
      </c>
      <c r="D947">
        <v>9671192.3000000007</v>
      </c>
      <c r="E947">
        <v>0</v>
      </c>
      <c r="F947">
        <v>2078876.18</v>
      </c>
      <c r="G947">
        <v>603651.75</v>
      </c>
      <c r="H947">
        <v>11146416.73</v>
      </c>
      <c r="I947">
        <v>0</v>
      </c>
      <c r="J947" t="s">
        <v>3006</v>
      </c>
      <c r="K947" t="s">
        <v>78</v>
      </c>
      <c r="L947">
        <v>4</v>
      </c>
      <c r="M947" t="s">
        <v>1269</v>
      </c>
      <c r="N947" t="s">
        <v>1589</v>
      </c>
      <c r="P947">
        <v>0</v>
      </c>
      <c r="Q947">
        <v>0</v>
      </c>
      <c r="R947">
        <v>0</v>
      </c>
      <c r="S947">
        <v>500</v>
      </c>
      <c r="T947">
        <v>0</v>
      </c>
      <c r="U947" t="s">
        <v>79</v>
      </c>
      <c r="V947" s="7">
        <v>44927</v>
      </c>
      <c r="W947" s="7">
        <v>44985</v>
      </c>
      <c r="X947" s="7">
        <v>45012</v>
      </c>
      <c r="Y947">
        <v>9671192.3000000007</v>
      </c>
      <c r="Z947" t="s">
        <v>1272</v>
      </c>
      <c r="AA947">
        <v>11146416.73</v>
      </c>
      <c r="AB947" t="s">
        <v>1272</v>
      </c>
      <c r="AC947" t="s">
        <v>83</v>
      </c>
    </row>
    <row r="948" spans="1:29" x14ac:dyDescent="0.25">
      <c r="A948" t="s">
        <v>3007</v>
      </c>
      <c r="B948">
        <v>2</v>
      </c>
      <c r="C948">
        <v>201</v>
      </c>
      <c r="D948">
        <v>9671192.3000000007</v>
      </c>
      <c r="E948">
        <v>0</v>
      </c>
      <c r="F948">
        <v>2078876.18</v>
      </c>
      <c r="G948">
        <v>603651.75</v>
      </c>
      <c r="H948">
        <v>11146416.73</v>
      </c>
      <c r="I948">
        <v>0</v>
      </c>
      <c r="J948" t="s">
        <v>3008</v>
      </c>
      <c r="K948" t="s">
        <v>78</v>
      </c>
      <c r="L948">
        <v>5</v>
      </c>
      <c r="M948" t="s">
        <v>1269</v>
      </c>
      <c r="N948" t="s">
        <v>1589</v>
      </c>
      <c r="P948">
        <v>0</v>
      </c>
      <c r="Q948">
        <v>0</v>
      </c>
      <c r="R948">
        <v>0</v>
      </c>
      <c r="S948">
        <v>500</v>
      </c>
      <c r="T948">
        <v>0</v>
      </c>
      <c r="U948" t="s">
        <v>79</v>
      </c>
      <c r="V948" s="7">
        <v>44927</v>
      </c>
      <c r="W948" s="7">
        <v>44985</v>
      </c>
      <c r="X948" s="7">
        <v>45012</v>
      </c>
      <c r="Y948">
        <v>9671192.3000000007</v>
      </c>
      <c r="Z948" t="s">
        <v>1272</v>
      </c>
      <c r="AA948">
        <v>11146416.73</v>
      </c>
      <c r="AB948" t="s">
        <v>1272</v>
      </c>
      <c r="AC948" t="s">
        <v>83</v>
      </c>
    </row>
    <row r="949" spans="1:29" x14ac:dyDescent="0.25">
      <c r="A949" t="s">
        <v>3009</v>
      </c>
      <c r="B949">
        <v>2</v>
      </c>
      <c r="C949">
        <v>201</v>
      </c>
      <c r="D949">
        <v>0</v>
      </c>
      <c r="E949">
        <v>0</v>
      </c>
      <c r="F949">
        <v>3745.97</v>
      </c>
      <c r="G949">
        <v>0</v>
      </c>
      <c r="H949">
        <v>3745.97</v>
      </c>
      <c r="I949">
        <v>0</v>
      </c>
      <c r="J949" t="s">
        <v>3010</v>
      </c>
      <c r="K949" t="s">
        <v>98</v>
      </c>
      <c r="L949">
        <v>6</v>
      </c>
      <c r="M949" t="s">
        <v>78</v>
      </c>
      <c r="N949" t="s">
        <v>1589</v>
      </c>
      <c r="P949">
        <v>500</v>
      </c>
      <c r="Q949">
        <v>0</v>
      </c>
      <c r="R949">
        <v>0</v>
      </c>
      <c r="S949">
        <v>500</v>
      </c>
      <c r="T949">
        <v>0</v>
      </c>
      <c r="U949" t="s">
        <v>79</v>
      </c>
      <c r="V949" s="7">
        <v>44927</v>
      </c>
      <c r="W949" s="7">
        <v>44985</v>
      </c>
      <c r="X949" s="7">
        <v>45012</v>
      </c>
      <c r="Y949">
        <v>0</v>
      </c>
      <c r="AA949">
        <v>3745.97</v>
      </c>
      <c r="AB949" t="s">
        <v>1272</v>
      </c>
      <c r="AC949" t="s">
        <v>83</v>
      </c>
    </row>
    <row r="950" spans="1:29" x14ac:dyDescent="0.25">
      <c r="A950" t="s">
        <v>3011</v>
      </c>
      <c r="B950">
        <v>2</v>
      </c>
      <c r="C950">
        <v>201</v>
      </c>
      <c r="D950">
        <v>6118563.2599999998</v>
      </c>
      <c r="E950">
        <v>0</v>
      </c>
      <c r="F950">
        <v>1137880.25</v>
      </c>
      <c r="G950">
        <v>567011.83999999997</v>
      </c>
      <c r="H950">
        <v>6689431.6699999999</v>
      </c>
      <c r="I950">
        <v>0</v>
      </c>
      <c r="J950" t="s">
        <v>3012</v>
      </c>
      <c r="K950" t="s">
        <v>98</v>
      </c>
      <c r="L950">
        <v>6</v>
      </c>
      <c r="M950" t="s">
        <v>78</v>
      </c>
      <c r="N950" t="s">
        <v>1589</v>
      </c>
      <c r="P950">
        <v>500</v>
      </c>
      <c r="Q950">
        <v>0</v>
      </c>
      <c r="R950">
        <v>0</v>
      </c>
      <c r="S950">
        <v>500</v>
      </c>
      <c r="T950">
        <v>0</v>
      </c>
      <c r="U950" t="s">
        <v>79</v>
      </c>
      <c r="V950" s="7">
        <v>44927</v>
      </c>
      <c r="W950" s="7">
        <v>44985</v>
      </c>
      <c r="X950" s="7">
        <v>45012</v>
      </c>
      <c r="Y950">
        <v>6118563.2599999998</v>
      </c>
      <c r="Z950" t="s">
        <v>1272</v>
      </c>
      <c r="AA950">
        <v>6689431.6699999999</v>
      </c>
      <c r="AB950" t="s">
        <v>1272</v>
      </c>
      <c r="AC950" t="s">
        <v>83</v>
      </c>
    </row>
    <row r="951" spans="1:29" x14ac:dyDescent="0.25">
      <c r="A951" t="s">
        <v>3011</v>
      </c>
      <c r="B951">
        <v>12</v>
      </c>
      <c r="C951">
        <v>1201</v>
      </c>
      <c r="D951">
        <v>53639.67</v>
      </c>
      <c r="E951">
        <v>0</v>
      </c>
      <c r="F951">
        <v>0</v>
      </c>
      <c r="G951">
        <v>0</v>
      </c>
      <c r="H951">
        <v>53639.67</v>
      </c>
      <c r="I951">
        <v>0</v>
      </c>
      <c r="J951" t="s">
        <v>3012</v>
      </c>
      <c r="K951" t="s">
        <v>98</v>
      </c>
      <c r="L951">
        <v>6</v>
      </c>
      <c r="M951" t="s">
        <v>78</v>
      </c>
      <c r="N951" t="s">
        <v>1589</v>
      </c>
      <c r="P951">
        <v>500</v>
      </c>
      <c r="Q951">
        <v>0</v>
      </c>
      <c r="R951">
        <v>0</v>
      </c>
      <c r="S951">
        <v>500</v>
      </c>
      <c r="T951">
        <v>0</v>
      </c>
      <c r="U951" t="s">
        <v>79</v>
      </c>
      <c r="V951" s="7">
        <v>44927</v>
      </c>
      <c r="W951" s="7">
        <v>44985</v>
      </c>
      <c r="X951" s="7">
        <v>45012</v>
      </c>
      <c r="Y951">
        <v>53639.67</v>
      </c>
      <c r="Z951" t="s">
        <v>1272</v>
      </c>
      <c r="AA951">
        <v>53639.67</v>
      </c>
      <c r="AB951" t="s">
        <v>1272</v>
      </c>
      <c r="AC951" t="s">
        <v>283</v>
      </c>
    </row>
    <row r="952" spans="1:29" x14ac:dyDescent="0.25">
      <c r="A952" t="s">
        <v>3013</v>
      </c>
      <c r="B952">
        <v>2</v>
      </c>
      <c r="C952">
        <v>201</v>
      </c>
      <c r="D952">
        <v>1554876.45</v>
      </c>
      <c r="E952">
        <v>0</v>
      </c>
      <c r="F952">
        <v>419109.96</v>
      </c>
      <c r="G952">
        <v>36639.910000000003</v>
      </c>
      <c r="H952">
        <v>1937346.5</v>
      </c>
      <c r="I952">
        <v>0</v>
      </c>
      <c r="J952" t="s">
        <v>3014</v>
      </c>
      <c r="K952" t="s">
        <v>98</v>
      </c>
      <c r="L952">
        <v>6</v>
      </c>
      <c r="M952" t="s">
        <v>78</v>
      </c>
      <c r="N952" t="s">
        <v>1589</v>
      </c>
      <c r="P952">
        <v>500</v>
      </c>
      <c r="Q952">
        <v>0</v>
      </c>
      <c r="R952">
        <v>0</v>
      </c>
      <c r="S952">
        <v>500</v>
      </c>
      <c r="T952">
        <v>0</v>
      </c>
      <c r="U952" t="s">
        <v>79</v>
      </c>
      <c r="V952" s="7">
        <v>44927</v>
      </c>
      <c r="W952" s="7">
        <v>44985</v>
      </c>
      <c r="X952" s="7">
        <v>45012</v>
      </c>
      <c r="Y952">
        <v>1554876.45</v>
      </c>
      <c r="Z952" t="s">
        <v>1272</v>
      </c>
      <c r="AA952">
        <v>1937346.5</v>
      </c>
      <c r="AB952" t="s">
        <v>1272</v>
      </c>
      <c r="AC952" t="s">
        <v>83</v>
      </c>
    </row>
    <row r="953" spans="1:29" x14ac:dyDescent="0.25">
      <c r="A953" t="s">
        <v>3015</v>
      </c>
      <c r="B953">
        <v>2</v>
      </c>
      <c r="C953">
        <v>201</v>
      </c>
      <c r="D953">
        <v>1944112.92</v>
      </c>
      <c r="E953">
        <v>0</v>
      </c>
      <c r="F953">
        <v>518140</v>
      </c>
      <c r="G953">
        <v>0</v>
      </c>
      <c r="H953">
        <v>2462252.92</v>
      </c>
      <c r="I953">
        <v>0</v>
      </c>
      <c r="J953" t="s">
        <v>3016</v>
      </c>
      <c r="K953" t="s">
        <v>98</v>
      </c>
      <c r="L953">
        <v>6</v>
      </c>
      <c r="M953" t="s">
        <v>78</v>
      </c>
      <c r="N953" t="s">
        <v>1589</v>
      </c>
      <c r="P953">
        <v>500</v>
      </c>
      <c r="Q953">
        <v>0</v>
      </c>
      <c r="R953">
        <v>0</v>
      </c>
      <c r="S953">
        <v>500</v>
      </c>
      <c r="T953">
        <v>0</v>
      </c>
      <c r="U953" t="s">
        <v>79</v>
      </c>
      <c r="V953" s="7">
        <v>44927</v>
      </c>
      <c r="W953" s="7">
        <v>44985</v>
      </c>
      <c r="X953" s="7">
        <v>45012</v>
      </c>
      <c r="Y953">
        <v>1944112.92</v>
      </c>
      <c r="Z953" t="s">
        <v>1272</v>
      </c>
      <c r="AA953">
        <v>2462252.92</v>
      </c>
      <c r="AB953" t="s">
        <v>1272</v>
      </c>
      <c r="AC953" t="s">
        <v>83</v>
      </c>
    </row>
    <row r="954" spans="1:29" x14ac:dyDescent="0.25">
      <c r="A954" t="s">
        <v>3017</v>
      </c>
      <c r="B954">
        <v>2</v>
      </c>
      <c r="C954">
        <v>201</v>
      </c>
      <c r="D954">
        <v>128940</v>
      </c>
      <c r="E954">
        <v>0</v>
      </c>
      <c r="F954">
        <v>128940</v>
      </c>
      <c r="G954">
        <v>128940</v>
      </c>
      <c r="H954">
        <v>128940</v>
      </c>
      <c r="I954">
        <v>0</v>
      </c>
      <c r="J954" t="s">
        <v>3018</v>
      </c>
      <c r="K954" t="s">
        <v>78</v>
      </c>
      <c r="L954">
        <v>4</v>
      </c>
      <c r="M954" t="s">
        <v>1269</v>
      </c>
      <c r="N954" t="s">
        <v>1589</v>
      </c>
      <c r="P954">
        <v>0</v>
      </c>
      <c r="Q954">
        <v>0</v>
      </c>
      <c r="R954">
        <v>0</v>
      </c>
      <c r="S954">
        <v>500</v>
      </c>
      <c r="T954">
        <v>0</v>
      </c>
      <c r="U954" t="s">
        <v>79</v>
      </c>
      <c r="V954" s="7">
        <v>44927</v>
      </c>
      <c r="W954" s="7">
        <v>44985</v>
      </c>
      <c r="X954" s="7">
        <v>45012</v>
      </c>
      <c r="Y954">
        <v>128940</v>
      </c>
      <c r="Z954" t="s">
        <v>1272</v>
      </c>
      <c r="AA954">
        <v>128940</v>
      </c>
      <c r="AB954" t="s">
        <v>1272</v>
      </c>
      <c r="AC954" t="s">
        <v>83</v>
      </c>
    </row>
    <row r="955" spans="1:29" x14ac:dyDescent="0.25">
      <c r="A955" t="s">
        <v>3019</v>
      </c>
      <c r="B955">
        <v>2</v>
      </c>
      <c r="C955">
        <v>201</v>
      </c>
      <c r="D955">
        <v>128940</v>
      </c>
      <c r="E955">
        <v>0</v>
      </c>
      <c r="F955">
        <v>128940</v>
      </c>
      <c r="G955">
        <v>128940</v>
      </c>
      <c r="H955">
        <v>128940</v>
      </c>
      <c r="I955">
        <v>0</v>
      </c>
      <c r="J955" t="s">
        <v>3020</v>
      </c>
      <c r="K955" t="s">
        <v>78</v>
      </c>
      <c r="L955">
        <v>5</v>
      </c>
      <c r="M955" t="s">
        <v>1269</v>
      </c>
      <c r="N955" t="s">
        <v>1589</v>
      </c>
      <c r="P955">
        <v>0</v>
      </c>
      <c r="Q955">
        <v>0</v>
      </c>
      <c r="R955">
        <v>0</v>
      </c>
      <c r="S955">
        <v>500</v>
      </c>
      <c r="T955">
        <v>0</v>
      </c>
      <c r="U955" t="s">
        <v>79</v>
      </c>
      <c r="V955" s="7">
        <v>44927</v>
      </c>
      <c r="W955" s="7">
        <v>44985</v>
      </c>
      <c r="X955" s="7">
        <v>45012</v>
      </c>
      <c r="Y955">
        <v>128940</v>
      </c>
      <c r="Z955" t="s">
        <v>1272</v>
      </c>
      <c r="AA955">
        <v>128940</v>
      </c>
      <c r="AB955" t="s">
        <v>1272</v>
      </c>
      <c r="AC955" t="s">
        <v>83</v>
      </c>
    </row>
    <row r="956" spans="1:29" x14ac:dyDescent="0.25">
      <c r="A956" t="s">
        <v>3021</v>
      </c>
      <c r="B956">
        <v>2</v>
      </c>
      <c r="C956">
        <v>201</v>
      </c>
      <c r="D956">
        <v>0</v>
      </c>
      <c r="E956">
        <v>0</v>
      </c>
      <c r="F956">
        <v>128940</v>
      </c>
      <c r="G956">
        <v>0</v>
      </c>
      <c r="H956">
        <v>128940</v>
      </c>
      <c r="I956">
        <v>0</v>
      </c>
      <c r="J956" t="s">
        <v>3022</v>
      </c>
      <c r="K956" t="s">
        <v>98</v>
      </c>
      <c r="L956">
        <v>6</v>
      </c>
      <c r="M956" t="s">
        <v>78</v>
      </c>
      <c r="N956" t="s">
        <v>1589</v>
      </c>
      <c r="P956">
        <v>500</v>
      </c>
      <c r="Q956">
        <v>0</v>
      </c>
      <c r="R956">
        <v>0</v>
      </c>
      <c r="S956">
        <v>500</v>
      </c>
      <c r="T956">
        <v>0</v>
      </c>
      <c r="U956" t="s">
        <v>79</v>
      </c>
      <c r="V956" s="7">
        <v>44927</v>
      </c>
      <c r="W956" s="7">
        <v>44985</v>
      </c>
      <c r="X956" s="7">
        <v>45012</v>
      </c>
      <c r="Y956">
        <v>0</v>
      </c>
      <c r="AA956">
        <v>128940</v>
      </c>
      <c r="AB956" t="s">
        <v>1272</v>
      </c>
      <c r="AC956" t="s">
        <v>83</v>
      </c>
    </row>
    <row r="957" spans="1:29" x14ac:dyDescent="0.25">
      <c r="A957" t="s">
        <v>3023</v>
      </c>
      <c r="B957">
        <v>2</v>
      </c>
      <c r="C957">
        <v>201</v>
      </c>
      <c r="D957">
        <v>128940</v>
      </c>
      <c r="E957">
        <v>0</v>
      </c>
      <c r="F957">
        <v>0</v>
      </c>
      <c r="G957">
        <v>128940</v>
      </c>
      <c r="H957">
        <v>0</v>
      </c>
      <c r="I957">
        <v>0</v>
      </c>
      <c r="J957" t="s">
        <v>3024</v>
      </c>
      <c r="K957" t="s">
        <v>98</v>
      </c>
      <c r="L957">
        <v>6</v>
      </c>
      <c r="M957" t="s">
        <v>78</v>
      </c>
      <c r="N957" t="s">
        <v>1589</v>
      </c>
      <c r="P957">
        <v>500</v>
      </c>
      <c r="Q957">
        <v>0</v>
      </c>
      <c r="R957">
        <v>0</v>
      </c>
      <c r="S957">
        <v>500</v>
      </c>
      <c r="T957">
        <v>0</v>
      </c>
      <c r="U957" t="s">
        <v>79</v>
      </c>
      <c r="V957" s="7">
        <v>44927</v>
      </c>
      <c r="W957" s="7">
        <v>44985</v>
      </c>
      <c r="X957" s="7">
        <v>45012</v>
      </c>
      <c r="Y957">
        <v>128940</v>
      </c>
      <c r="Z957" t="s">
        <v>1272</v>
      </c>
      <c r="AA957">
        <v>0</v>
      </c>
      <c r="AC957" t="s">
        <v>83</v>
      </c>
    </row>
    <row r="958" spans="1:29" x14ac:dyDescent="0.25">
      <c r="A958" t="s">
        <v>934</v>
      </c>
      <c r="B958">
        <v>2</v>
      </c>
      <c r="C958">
        <v>201</v>
      </c>
      <c r="D958">
        <v>38608116.479999997</v>
      </c>
      <c r="E958">
        <v>0</v>
      </c>
      <c r="F958">
        <v>49160892.740000002</v>
      </c>
      <c r="G958">
        <v>40132069.369999997</v>
      </c>
      <c r="H958">
        <v>47636939.850000001</v>
      </c>
      <c r="I958">
        <v>0</v>
      </c>
      <c r="J958" t="s">
        <v>3025</v>
      </c>
      <c r="K958" t="s">
        <v>78</v>
      </c>
      <c r="L958">
        <v>2</v>
      </c>
      <c r="M958" t="s">
        <v>1269</v>
      </c>
      <c r="N958" t="s">
        <v>1589</v>
      </c>
      <c r="P958">
        <v>0</v>
      </c>
      <c r="Q958">
        <v>0</v>
      </c>
      <c r="R958">
        <v>0</v>
      </c>
      <c r="S958">
        <v>500</v>
      </c>
      <c r="T958">
        <v>0</v>
      </c>
      <c r="U958" t="s">
        <v>79</v>
      </c>
      <c r="V958" s="7">
        <v>44927</v>
      </c>
      <c r="W958" s="7">
        <v>44985</v>
      </c>
      <c r="X958" s="7">
        <v>45012</v>
      </c>
      <c r="Y958">
        <v>38608116.479999997</v>
      </c>
      <c r="Z958" t="s">
        <v>1272</v>
      </c>
      <c r="AA958">
        <v>47636939.850000001</v>
      </c>
      <c r="AB958" t="s">
        <v>1272</v>
      </c>
      <c r="AC958" t="s">
        <v>83</v>
      </c>
    </row>
    <row r="959" spans="1:29" x14ac:dyDescent="0.25">
      <c r="A959" t="s">
        <v>936</v>
      </c>
      <c r="B959">
        <v>2</v>
      </c>
      <c r="C959">
        <v>201</v>
      </c>
      <c r="D959">
        <v>38608116.479999997</v>
      </c>
      <c r="E959">
        <v>0</v>
      </c>
      <c r="F959">
        <v>49160892.740000002</v>
      </c>
      <c r="G959">
        <v>40132069.369999997</v>
      </c>
      <c r="H959">
        <v>47636939.850000001</v>
      </c>
      <c r="I959">
        <v>0</v>
      </c>
      <c r="J959" t="s">
        <v>3026</v>
      </c>
      <c r="K959" t="s">
        <v>78</v>
      </c>
      <c r="L959">
        <v>3</v>
      </c>
      <c r="M959" t="s">
        <v>1269</v>
      </c>
      <c r="N959" t="s">
        <v>1589</v>
      </c>
      <c r="P959">
        <v>0</v>
      </c>
      <c r="Q959">
        <v>0</v>
      </c>
      <c r="R959">
        <v>0</v>
      </c>
      <c r="S959">
        <v>500</v>
      </c>
      <c r="T959">
        <v>0</v>
      </c>
      <c r="U959" t="s">
        <v>79</v>
      </c>
      <c r="V959" s="7">
        <v>44927</v>
      </c>
      <c r="W959" s="7">
        <v>44985</v>
      </c>
      <c r="X959" s="7">
        <v>45012</v>
      </c>
      <c r="Y959">
        <v>38608116.479999997</v>
      </c>
      <c r="Z959" t="s">
        <v>1272</v>
      </c>
      <c r="AA959">
        <v>47636939.850000001</v>
      </c>
      <c r="AB959" t="s">
        <v>1272</v>
      </c>
      <c r="AC959" t="s">
        <v>83</v>
      </c>
    </row>
    <row r="960" spans="1:29" x14ac:dyDescent="0.25">
      <c r="A960" t="s">
        <v>3027</v>
      </c>
      <c r="B960">
        <v>2</v>
      </c>
      <c r="C960">
        <v>201</v>
      </c>
      <c r="D960">
        <v>38608116.479999997</v>
      </c>
      <c r="E960">
        <v>0</v>
      </c>
      <c r="F960">
        <v>49160892.740000002</v>
      </c>
      <c r="G960">
        <v>40132069.369999997</v>
      </c>
      <c r="H960">
        <v>47636939.850000001</v>
      </c>
      <c r="I960">
        <v>0</v>
      </c>
      <c r="J960" t="s">
        <v>3028</v>
      </c>
      <c r="K960" t="s">
        <v>78</v>
      </c>
      <c r="L960">
        <v>4</v>
      </c>
      <c r="M960" t="s">
        <v>1269</v>
      </c>
      <c r="N960" t="s">
        <v>1589</v>
      </c>
      <c r="P960">
        <v>0</v>
      </c>
      <c r="Q960">
        <v>0</v>
      </c>
      <c r="R960">
        <v>0</v>
      </c>
      <c r="S960">
        <v>500</v>
      </c>
      <c r="T960">
        <v>0</v>
      </c>
      <c r="U960" t="s">
        <v>79</v>
      </c>
      <c r="V960" s="7">
        <v>44927</v>
      </c>
      <c r="W960" s="7">
        <v>44985</v>
      </c>
      <c r="X960" s="7">
        <v>45012</v>
      </c>
      <c r="Y960">
        <v>38608116.479999997</v>
      </c>
      <c r="Z960" t="s">
        <v>1272</v>
      </c>
      <c r="AA960">
        <v>47636939.850000001</v>
      </c>
      <c r="AB960" t="s">
        <v>1272</v>
      </c>
      <c r="AC960" t="s">
        <v>83</v>
      </c>
    </row>
    <row r="961" spans="1:29" x14ac:dyDescent="0.25">
      <c r="A961" t="s">
        <v>3029</v>
      </c>
      <c r="B961">
        <v>2</v>
      </c>
      <c r="C961">
        <v>201</v>
      </c>
      <c r="D961">
        <v>4118984.26</v>
      </c>
      <c r="E961">
        <v>0</v>
      </c>
      <c r="F961">
        <v>11442983.09</v>
      </c>
      <c r="G961">
        <v>5231376.5999999996</v>
      </c>
      <c r="H961">
        <v>10330590.75</v>
      </c>
      <c r="I961">
        <v>0</v>
      </c>
      <c r="J961" t="s">
        <v>3030</v>
      </c>
      <c r="K961" t="s">
        <v>78</v>
      </c>
      <c r="L961">
        <v>5</v>
      </c>
      <c r="M961" t="s">
        <v>1269</v>
      </c>
      <c r="N961" t="s">
        <v>1589</v>
      </c>
      <c r="P961">
        <v>0</v>
      </c>
      <c r="Q961">
        <v>0</v>
      </c>
      <c r="R961">
        <v>0</v>
      </c>
      <c r="S961">
        <v>500</v>
      </c>
      <c r="T961">
        <v>0</v>
      </c>
      <c r="U961" t="s">
        <v>79</v>
      </c>
      <c r="V961" s="7">
        <v>44927</v>
      </c>
      <c r="W961" s="7">
        <v>44985</v>
      </c>
      <c r="X961" s="7">
        <v>45012</v>
      </c>
      <c r="Y961">
        <v>4118984.26</v>
      </c>
      <c r="Z961" t="s">
        <v>1272</v>
      </c>
      <c r="AA961">
        <v>10330590.75</v>
      </c>
      <c r="AB961" t="s">
        <v>1272</v>
      </c>
      <c r="AC961" t="s">
        <v>83</v>
      </c>
    </row>
    <row r="962" spans="1:29" x14ac:dyDescent="0.25">
      <c r="A962" t="s">
        <v>3031</v>
      </c>
      <c r="B962">
        <v>2</v>
      </c>
      <c r="C962">
        <v>201</v>
      </c>
      <c r="D962">
        <v>4118984.26</v>
      </c>
      <c r="E962">
        <v>0</v>
      </c>
      <c r="F962">
        <v>0</v>
      </c>
      <c r="G962">
        <v>4118984.26</v>
      </c>
      <c r="H962">
        <v>0</v>
      </c>
      <c r="I962">
        <v>0</v>
      </c>
      <c r="J962" t="s">
        <v>3032</v>
      </c>
      <c r="K962" t="s">
        <v>98</v>
      </c>
      <c r="L962">
        <v>8</v>
      </c>
      <c r="M962" t="s">
        <v>78</v>
      </c>
      <c r="N962" t="s">
        <v>1589</v>
      </c>
      <c r="P962">
        <v>500</v>
      </c>
      <c r="Q962">
        <v>0</v>
      </c>
      <c r="R962">
        <v>0</v>
      </c>
      <c r="S962">
        <v>500</v>
      </c>
      <c r="T962">
        <v>0</v>
      </c>
      <c r="U962" t="s">
        <v>79</v>
      </c>
      <c r="V962" s="7">
        <v>44927</v>
      </c>
      <c r="W962" s="7">
        <v>44985</v>
      </c>
      <c r="X962" s="7">
        <v>45012</v>
      </c>
      <c r="Y962">
        <v>4118984.26</v>
      </c>
      <c r="Z962" t="s">
        <v>1272</v>
      </c>
      <c r="AA962">
        <v>0</v>
      </c>
      <c r="AC962" t="s">
        <v>83</v>
      </c>
    </row>
    <row r="963" spans="1:29" x14ac:dyDescent="0.25">
      <c r="A963" t="s">
        <v>3033</v>
      </c>
      <c r="B963">
        <v>2</v>
      </c>
      <c r="C963">
        <v>201</v>
      </c>
      <c r="D963">
        <v>0</v>
      </c>
      <c r="E963">
        <v>0</v>
      </c>
      <c r="F963">
        <v>10670686.630000001</v>
      </c>
      <c r="G963">
        <v>1104611.99</v>
      </c>
      <c r="H963">
        <v>9566074.6400000006</v>
      </c>
      <c r="I963">
        <v>0</v>
      </c>
      <c r="J963" t="s">
        <v>3034</v>
      </c>
      <c r="K963" t="s">
        <v>98</v>
      </c>
      <c r="L963">
        <v>6</v>
      </c>
      <c r="M963" t="s">
        <v>78</v>
      </c>
      <c r="N963" t="s">
        <v>1589</v>
      </c>
      <c r="P963">
        <v>500</v>
      </c>
      <c r="Q963">
        <v>0</v>
      </c>
      <c r="R963">
        <v>0</v>
      </c>
      <c r="S963">
        <v>500</v>
      </c>
      <c r="T963">
        <v>0</v>
      </c>
      <c r="U963" t="s">
        <v>79</v>
      </c>
      <c r="V963" s="7">
        <v>44927</v>
      </c>
      <c r="W963" s="7">
        <v>44985</v>
      </c>
      <c r="X963" s="7">
        <v>45012</v>
      </c>
      <c r="Y963">
        <v>0</v>
      </c>
      <c r="AA963">
        <v>9566074.6400000006</v>
      </c>
      <c r="AB963" t="s">
        <v>1272</v>
      </c>
      <c r="AC963" t="s">
        <v>83</v>
      </c>
    </row>
    <row r="964" spans="1:29" x14ac:dyDescent="0.25">
      <c r="A964" t="s">
        <v>3035</v>
      </c>
      <c r="B964">
        <v>2</v>
      </c>
      <c r="C964">
        <v>201</v>
      </c>
      <c r="D964">
        <v>0</v>
      </c>
      <c r="E964">
        <v>0</v>
      </c>
      <c r="F964">
        <v>772296.46</v>
      </c>
      <c r="G964">
        <v>7780.35</v>
      </c>
      <c r="H964">
        <v>764516.11</v>
      </c>
      <c r="I964">
        <v>0</v>
      </c>
      <c r="J964" t="s">
        <v>3036</v>
      </c>
      <c r="K964" t="s">
        <v>98</v>
      </c>
      <c r="L964">
        <v>7</v>
      </c>
      <c r="M964" t="s">
        <v>78</v>
      </c>
      <c r="N964" t="s">
        <v>1589</v>
      </c>
      <c r="P964">
        <v>500</v>
      </c>
      <c r="Q964">
        <v>0</v>
      </c>
      <c r="R964">
        <v>0</v>
      </c>
      <c r="S964">
        <v>501</v>
      </c>
      <c r="T964">
        <v>0</v>
      </c>
      <c r="U964" t="s">
        <v>79</v>
      </c>
      <c r="V964" s="7">
        <v>44927</v>
      </c>
      <c r="W964" s="7">
        <v>44985</v>
      </c>
      <c r="X964" s="7">
        <v>45012</v>
      </c>
      <c r="Y964">
        <v>0</v>
      </c>
      <c r="AA964">
        <v>764516.11</v>
      </c>
      <c r="AB964" t="s">
        <v>1272</v>
      </c>
      <c r="AC964" t="s">
        <v>83</v>
      </c>
    </row>
    <row r="965" spans="1:29" x14ac:dyDescent="0.25">
      <c r="A965" t="s">
        <v>3037</v>
      </c>
      <c r="B965">
        <v>2</v>
      </c>
      <c r="C965">
        <v>201</v>
      </c>
      <c r="D965">
        <v>847315.14</v>
      </c>
      <c r="E965">
        <v>0</v>
      </c>
      <c r="F965">
        <v>0</v>
      </c>
      <c r="G965">
        <v>847315.14</v>
      </c>
      <c r="H965">
        <v>0</v>
      </c>
      <c r="I965">
        <v>0</v>
      </c>
      <c r="J965" t="s">
        <v>3038</v>
      </c>
      <c r="K965" t="s">
        <v>98</v>
      </c>
      <c r="L965">
        <v>8</v>
      </c>
      <c r="M965" t="s">
        <v>78</v>
      </c>
      <c r="N965" t="s">
        <v>1589</v>
      </c>
      <c r="P965">
        <v>500</v>
      </c>
      <c r="Q965">
        <v>0</v>
      </c>
      <c r="R965">
        <v>0</v>
      </c>
      <c r="S965">
        <v>500</v>
      </c>
      <c r="T965">
        <v>0</v>
      </c>
      <c r="U965" t="s">
        <v>79</v>
      </c>
      <c r="V965" s="7">
        <v>44927</v>
      </c>
      <c r="W965" s="7">
        <v>44985</v>
      </c>
      <c r="X965" s="7">
        <v>45012</v>
      </c>
      <c r="Y965">
        <v>847315.14</v>
      </c>
      <c r="Z965" t="s">
        <v>1272</v>
      </c>
      <c r="AA965">
        <v>0</v>
      </c>
      <c r="AC965" t="s">
        <v>83</v>
      </c>
    </row>
    <row r="966" spans="1:29" x14ac:dyDescent="0.25">
      <c r="A966" t="s">
        <v>3039</v>
      </c>
      <c r="B966">
        <v>2</v>
      </c>
      <c r="C966">
        <v>201</v>
      </c>
      <c r="D966">
        <v>64416.55</v>
      </c>
      <c r="E966">
        <v>0</v>
      </c>
      <c r="F966">
        <v>0</v>
      </c>
      <c r="G966">
        <v>64416.55</v>
      </c>
      <c r="H966">
        <v>0</v>
      </c>
      <c r="I966">
        <v>0</v>
      </c>
      <c r="J966" t="s">
        <v>3040</v>
      </c>
      <c r="K966" t="s">
        <v>98</v>
      </c>
      <c r="L966">
        <v>8</v>
      </c>
      <c r="M966" t="s">
        <v>78</v>
      </c>
      <c r="N966" t="s">
        <v>1589</v>
      </c>
      <c r="P966">
        <v>500</v>
      </c>
      <c r="Q966">
        <v>0</v>
      </c>
      <c r="R966">
        <v>0</v>
      </c>
      <c r="S966">
        <v>500</v>
      </c>
      <c r="T966">
        <v>0</v>
      </c>
      <c r="U966" t="s">
        <v>79</v>
      </c>
      <c r="V966" s="7">
        <v>44927</v>
      </c>
      <c r="W966" s="7">
        <v>44985</v>
      </c>
      <c r="X966" s="7">
        <v>45012</v>
      </c>
      <c r="Y966">
        <v>64416.55</v>
      </c>
      <c r="Z966" t="s">
        <v>1272</v>
      </c>
      <c r="AA966">
        <v>0</v>
      </c>
      <c r="AC966" t="s">
        <v>83</v>
      </c>
    </row>
    <row r="967" spans="1:29" x14ac:dyDescent="0.25">
      <c r="A967" t="s">
        <v>3041</v>
      </c>
      <c r="B967">
        <v>12</v>
      </c>
      <c r="C967">
        <v>1201</v>
      </c>
      <c r="D967">
        <v>31784486.129999999</v>
      </c>
      <c r="E967">
        <v>0</v>
      </c>
      <c r="F967">
        <v>0</v>
      </c>
      <c r="G967">
        <v>31784486.129999999</v>
      </c>
      <c r="H967">
        <v>0</v>
      </c>
      <c r="I967">
        <v>0</v>
      </c>
      <c r="J967" t="s">
        <v>3042</v>
      </c>
      <c r="K967" t="s">
        <v>98</v>
      </c>
      <c r="L967">
        <v>8</v>
      </c>
      <c r="M967" t="s">
        <v>78</v>
      </c>
      <c r="N967" t="s">
        <v>1589</v>
      </c>
      <c r="P967">
        <v>500</v>
      </c>
      <c r="Q967">
        <v>0</v>
      </c>
      <c r="R967">
        <v>0</v>
      </c>
      <c r="S967">
        <v>800</v>
      </c>
      <c r="T967">
        <v>0</v>
      </c>
      <c r="U967" t="s">
        <v>79</v>
      </c>
      <c r="V967" s="7">
        <v>44927</v>
      </c>
      <c r="W967" s="7">
        <v>44985</v>
      </c>
      <c r="X967" s="7">
        <v>45012</v>
      </c>
      <c r="Y967">
        <v>31784486.129999999</v>
      </c>
      <c r="Z967" t="s">
        <v>1272</v>
      </c>
      <c r="AA967">
        <v>0</v>
      </c>
      <c r="AC967" t="s">
        <v>283</v>
      </c>
    </row>
    <row r="968" spans="1:29" x14ac:dyDescent="0.25">
      <c r="A968" t="s">
        <v>3043</v>
      </c>
      <c r="B968">
        <v>2</v>
      </c>
      <c r="C968">
        <v>201</v>
      </c>
      <c r="D968">
        <v>0</v>
      </c>
      <c r="E968">
        <v>0</v>
      </c>
      <c r="F968">
        <v>952516.88</v>
      </c>
      <c r="G968">
        <v>0</v>
      </c>
      <c r="H968">
        <v>952516.88</v>
      </c>
      <c r="I968">
        <v>0</v>
      </c>
      <c r="J968" t="s">
        <v>3044</v>
      </c>
      <c r="K968" t="s">
        <v>98</v>
      </c>
      <c r="L968">
        <v>7</v>
      </c>
      <c r="M968" t="s">
        <v>78</v>
      </c>
      <c r="N968" t="s">
        <v>1589</v>
      </c>
      <c r="P968">
        <v>500</v>
      </c>
      <c r="Q968">
        <v>0</v>
      </c>
      <c r="R968">
        <v>0</v>
      </c>
      <c r="S968">
        <v>540</v>
      </c>
      <c r="T968">
        <v>0</v>
      </c>
      <c r="U968" t="s">
        <v>79</v>
      </c>
      <c r="V968" s="7">
        <v>44927</v>
      </c>
      <c r="W968" s="7">
        <v>44985</v>
      </c>
      <c r="X968" s="7">
        <v>45012</v>
      </c>
      <c r="Y968">
        <v>0</v>
      </c>
      <c r="AA968">
        <v>952516.88</v>
      </c>
      <c r="AB968" t="s">
        <v>1272</v>
      </c>
      <c r="AC968" t="s">
        <v>83</v>
      </c>
    </row>
    <row r="969" spans="1:29" x14ac:dyDescent="0.25">
      <c r="A969" t="s">
        <v>3045</v>
      </c>
      <c r="B969">
        <v>2</v>
      </c>
      <c r="C969">
        <v>201</v>
      </c>
      <c r="D969">
        <v>0</v>
      </c>
      <c r="E969">
        <v>0</v>
      </c>
      <c r="F969">
        <v>84599.97</v>
      </c>
      <c r="G969">
        <v>0</v>
      </c>
      <c r="H969">
        <v>84599.97</v>
      </c>
      <c r="I969">
        <v>0</v>
      </c>
      <c r="J969" t="s">
        <v>3046</v>
      </c>
      <c r="K969" t="s">
        <v>98</v>
      </c>
      <c r="L969">
        <v>7</v>
      </c>
      <c r="M969" t="s">
        <v>78</v>
      </c>
      <c r="N969" t="s">
        <v>1589</v>
      </c>
      <c r="P969">
        <v>500</v>
      </c>
      <c r="Q969">
        <v>0</v>
      </c>
      <c r="R969">
        <v>0</v>
      </c>
      <c r="S969">
        <v>550</v>
      </c>
      <c r="T969">
        <v>0</v>
      </c>
      <c r="U969" t="s">
        <v>79</v>
      </c>
      <c r="V969" s="7">
        <v>44927</v>
      </c>
      <c r="W969" s="7">
        <v>44985</v>
      </c>
      <c r="X969" s="7">
        <v>45012</v>
      </c>
      <c r="Y969">
        <v>0</v>
      </c>
      <c r="AA969">
        <v>84599.97</v>
      </c>
      <c r="AB969" t="s">
        <v>1272</v>
      </c>
      <c r="AC969" t="s">
        <v>83</v>
      </c>
    </row>
    <row r="970" spans="1:29" x14ac:dyDescent="0.25">
      <c r="A970" t="s">
        <v>3047</v>
      </c>
      <c r="B970">
        <v>2</v>
      </c>
      <c r="C970">
        <v>201</v>
      </c>
      <c r="D970">
        <v>0</v>
      </c>
      <c r="E970">
        <v>0</v>
      </c>
      <c r="F970">
        <v>8090.68</v>
      </c>
      <c r="G970">
        <v>0</v>
      </c>
      <c r="H970">
        <v>8090.68</v>
      </c>
      <c r="I970">
        <v>0</v>
      </c>
      <c r="J970" t="s">
        <v>3048</v>
      </c>
      <c r="K970" t="s">
        <v>98</v>
      </c>
      <c r="L970">
        <v>7</v>
      </c>
      <c r="M970" t="s">
        <v>78</v>
      </c>
      <c r="N970" t="s">
        <v>1589</v>
      </c>
      <c r="P970">
        <v>500</v>
      </c>
      <c r="Q970">
        <v>0</v>
      </c>
      <c r="R970">
        <v>0</v>
      </c>
      <c r="S970">
        <v>552</v>
      </c>
      <c r="T970">
        <v>0</v>
      </c>
      <c r="U970" t="s">
        <v>79</v>
      </c>
      <c r="V970" s="7">
        <v>44927</v>
      </c>
      <c r="W970" s="7">
        <v>44985</v>
      </c>
      <c r="X970" s="7">
        <v>45012</v>
      </c>
      <c r="Y970">
        <v>0</v>
      </c>
      <c r="AA970">
        <v>8090.68</v>
      </c>
      <c r="AB970" t="s">
        <v>1272</v>
      </c>
      <c r="AC970" t="s">
        <v>83</v>
      </c>
    </row>
    <row r="971" spans="1:29" x14ac:dyDescent="0.25">
      <c r="A971" t="s">
        <v>3049</v>
      </c>
      <c r="B971">
        <v>2</v>
      </c>
      <c r="C971">
        <v>201</v>
      </c>
      <c r="D971">
        <v>0</v>
      </c>
      <c r="E971">
        <v>0</v>
      </c>
      <c r="F971">
        <v>121597.16</v>
      </c>
      <c r="G971">
        <v>0</v>
      </c>
      <c r="H971">
        <v>121597.16</v>
      </c>
      <c r="I971">
        <v>0</v>
      </c>
      <c r="J971" t="s">
        <v>3050</v>
      </c>
      <c r="K971" t="s">
        <v>98</v>
      </c>
      <c r="L971">
        <v>7</v>
      </c>
      <c r="M971" t="s">
        <v>78</v>
      </c>
      <c r="N971" t="s">
        <v>1589</v>
      </c>
      <c r="P971">
        <v>500</v>
      </c>
      <c r="Q971">
        <v>0</v>
      </c>
      <c r="R971">
        <v>0</v>
      </c>
      <c r="S971">
        <v>569</v>
      </c>
      <c r="T971">
        <v>0</v>
      </c>
      <c r="U971" t="s">
        <v>79</v>
      </c>
      <c r="V971" s="7">
        <v>44927</v>
      </c>
      <c r="W971" s="7">
        <v>44985</v>
      </c>
      <c r="X971" s="7">
        <v>45012</v>
      </c>
      <c r="Y971">
        <v>0</v>
      </c>
      <c r="AA971">
        <v>121597.16</v>
      </c>
      <c r="AB971" t="s">
        <v>1272</v>
      </c>
      <c r="AC971" t="s">
        <v>83</v>
      </c>
    </row>
    <row r="972" spans="1:29" x14ac:dyDescent="0.25">
      <c r="A972" t="s">
        <v>3051</v>
      </c>
      <c r="B972">
        <v>2</v>
      </c>
      <c r="C972">
        <v>201</v>
      </c>
      <c r="D972">
        <v>0</v>
      </c>
      <c r="E972">
        <v>0</v>
      </c>
      <c r="F972">
        <v>30619.79</v>
      </c>
      <c r="G972">
        <v>0</v>
      </c>
      <c r="H972">
        <v>30619.79</v>
      </c>
      <c r="I972">
        <v>0</v>
      </c>
      <c r="J972" t="s">
        <v>3052</v>
      </c>
      <c r="K972" t="s">
        <v>98</v>
      </c>
      <c r="L972">
        <v>7</v>
      </c>
      <c r="M972" t="s">
        <v>78</v>
      </c>
      <c r="N972" t="s">
        <v>1589</v>
      </c>
      <c r="P972">
        <v>500</v>
      </c>
      <c r="Q972">
        <v>0</v>
      </c>
      <c r="R972">
        <v>0</v>
      </c>
      <c r="S972">
        <v>571</v>
      </c>
      <c r="T972">
        <v>0</v>
      </c>
      <c r="U972" t="s">
        <v>79</v>
      </c>
      <c r="V972" s="7">
        <v>44927</v>
      </c>
      <c r="W972" s="7">
        <v>44985</v>
      </c>
      <c r="X972" s="7">
        <v>45012</v>
      </c>
      <c r="Y972">
        <v>0</v>
      </c>
      <c r="AA972">
        <v>30619.79</v>
      </c>
      <c r="AB972" t="s">
        <v>1272</v>
      </c>
      <c r="AC972" t="s">
        <v>83</v>
      </c>
    </row>
    <row r="973" spans="1:29" x14ac:dyDescent="0.25">
      <c r="A973" t="s">
        <v>3053</v>
      </c>
      <c r="B973">
        <v>2</v>
      </c>
      <c r="C973">
        <v>201</v>
      </c>
      <c r="D973">
        <v>0</v>
      </c>
      <c r="E973">
        <v>0</v>
      </c>
      <c r="F973">
        <v>390666</v>
      </c>
      <c r="G973">
        <v>0</v>
      </c>
      <c r="H973">
        <v>390666</v>
      </c>
      <c r="I973">
        <v>0</v>
      </c>
      <c r="J973" t="s">
        <v>3054</v>
      </c>
      <c r="K973" t="s">
        <v>98</v>
      </c>
      <c r="L973">
        <v>6</v>
      </c>
      <c r="M973" t="s">
        <v>78</v>
      </c>
      <c r="N973" t="s">
        <v>1589</v>
      </c>
      <c r="P973">
        <v>500</v>
      </c>
      <c r="Q973">
        <v>0</v>
      </c>
      <c r="R973">
        <v>0</v>
      </c>
      <c r="S973">
        <v>600</v>
      </c>
      <c r="T973">
        <v>0</v>
      </c>
      <c r="U973" t="s">
        <v>79</v>
      </c>
      <c r="V973" s="7">
        <v>44927</v>
      </c>
      <c r="W973" s="7">
        <v>44985</v>
      </c>
      <c r="X973" s="7">
        <v>45012</v>
      </c>
      <c r="Y973">
        <v>0</v>
      </c>
      <c r="AA973">
        <v>390666</v>
      </c>
      <c r="AB973" t="s">
        <v>1272</v>
      </c>
      <c r="AC973" t="s">
        <v>83</v>
      </c>
    </row>
    <row r="974" spans="1:29" x14ac:dyDescent="0.25">
      <c r="A974" t="s">
        <v>3055</v>
      </c>
      <c r="B974">
        <v>2</v>
      </c>
      <c r="C974">
        <v>201</v>
      </c>
      <c r="D974">
        <v>0</v>
      </c>
      <c r="E974">
        <v>0</v>
      </c>
      <c r="F974">
        <v>111543.81</v>
      </c>
      <c r="G974">
        <v>0</v>
      </c>
      <c r="H974">
        <v>111543.81</v>
      </c>
      <c r="I974">
        <v>0</v>
      </c>
      <c r="J974" t="s">
        <v>3056</v>
      </c>
      <c r="K974" t="s">
        <v>98</v>
      </c>
      <c r="L974">
        <v>7</v>
      </c>
      <c r="M974" t="s">
        <v>78</v>
      </c>
      <c r="N974" t="s">
        <v>1589</v>
      </c>
      <c r="P974">
        <v>500</v>
      </c>
      <c r="Q974">
        <v>0</v>
      </c>
      <c r="R974">
        <v>0</v>
      </c>
      <c r="S974">
        <v>601</v>
      </c>
      <c r="T974">
        <v>0</v>
      </c>
      <c r="U974" t="s">
        <v>79</v>
      </c>
      <c r="V974" s="7">
        <v>44927</v>
      </c>
      <c r="W974" s="7">
        <v>44985</v>
      </c>
      <c r="X974" s="7">
        <v>45012</v>
      </c>
      <c r="Y974">
        <v>0</v>
      </c>
      <c r="AA974">
        <v>111543.81</v>
      </c>
      <c r="AB974" t="s">
        <v>1272</v>
      </c>
      <c r="AC974" t="s">
        <v>83</v>
      </c>
    </row>
    <row r="975" spans="1:29" x14ac:dyDescent="0.25">
      <c r="A975" t="s">
        <v>3057</v>
      </c>
      <c r="B975">
        <v>2</v>
      </c>
      <c r="C975">
        <v>201</v>
      </c>
      <c r="D975">
        <v>0</v>
      </c>
      <c r="E975">
        <v>0</v>
      </c>
      <c r="F975">
        <v>551.74</v>
      </c>
      <c r="G975">
        <v>0</v>
      </c>
      <c r="H975">
        <v>551.74</v>
      </c>
      <c r="I975">
        <v>0</v>
      </c>
      <c r="J975" t="s">
        <v>3054</v>
      </c>
      <c r="K975" t="s">
        <v>98</v>
      </c>
      <c r="L975">
        <v>7</v>
      </c>
      <c r="M975" t="s">
        <v>78</v>
      </c>
      <c r="N975" t="s">
        <v>1589</v>
      </c>
      <c r="P975">
        <v>500</v>
      </c>
      <c r="Q975">
        <v>0</v>
      </c>
      <c r="R975">
        <v>0</v>
      </c>
      <c r="S975">
        <v>602</v>
      </c>
      <c r="T975">
        <v>0</v>
      </c>
      <c r="U975" t="s">
        <v>79</v>
      </c>
      <c r="V975" s="7">
        <v>44927</v>
      </c>
      <c r="W975" s="7">
        <v>44985</v>
      </c>
      <c r="X975" s="7">
        <v>45012</v>
      </c>
      <c r="Y975">
        <v>0</v>
      </c>
      <c r="AA975">
        <v>551.74</v>
      </c>
      <c r="AB975" t="s">
        <v>1272</v>
      </c>
      <c r="AC975" t="s">
        <v>83</v>
      </c>
    </row>
    <row r="976" spans="1:29" x14ac:dyDescent="0.25">
      <c r="A976" t="s">
        <v>3058</v>
      </c>
      <c r="B976">
        <v>2</v>
      </c>
      <c r="C976">
        <v>201</v>
      </c>
      <c r="D976">
        <v>0</v>
      </c>
      <c r="E976">
        <v>0</v>
      </c>
      <c r="F976">
        <v>85932</v>
      </c>
      <c r="G976">
        <v>0</v>
      </c>
      <c r="H976">
        <v>85932</v>
      </c>
      <c r="I976">
        <v>0</v>
      </c>
      <c r="J976" t="s">
        <v>3059</v>
      </c>
      <c r="K976" t="s">
        <v>98</v>
      </c>
      <c r="L976">
        <v>7</v>
      </c>
      <c r="M976" t="s">
        <v>78</v>
      </c>
      <c r="N976" t="s">
        <v>1589</v>
      </c>
      <c r="P976">
        <v>500</v>
      </c>
      <c r="Q976">
        <v>0</v>
      </c>
      <c r="R976">
        <v>0</v>
      </c>
      <c r="S976">
        <v>604</v>
      </c>
      <c r="T976">
        <v>0</v>
      </c>
      <c r="U976" t="s">
        <v>79</v>
      </c>
      <c r="V976" s="7">
        <v>44927</v>
      </c>
      <c r="W976" s="7">
        <v>44985</v>
      </c>
      <c r="X976" s="7">
        <v>45012</v>
      </c>
      <c r="Y976">
        <v>0</v>
      </c>
      <c r="AA976">
        <v>85932</v>
      </c>
      <c r="AB976" t="s">
        <v>1272</v>
      </c>
      <c r="AC976" t="s">
        <v>83</v>
      </c>
    </row>
    <row r="977" spans="1:29" x14ac:dyDescent="0.25">
      <c r="A977" t="s">
        <v>3060</v>
      </c>
      <c r="B977">
        <v>2</v>
      </c>
      <c r="C977">
        <v>201</v>
      </c>
      <c r="D977">
        <v>0</v>
      </c>
      <c r="E977">
        <v>0</v>
      </c>
      <c r="F977">
        <v>123561.5</v>
      </c>
      <c r="G977">
        <v>0</v>
      </c>
      <c r="H977">
        <v>123561.5</v>
      </c>
      <c r="I977">
        <v>0</v>
      </c>
      <c r="J977" t="s">
        <v>3061</v>
      </c>
      <c r="K977" t="s">
        <v>98</v>
      </c>
      <c r="L977">
        <v>7</v>
      </c>
      <c r="M977" t="s">
        <v>78</v>
      </c>
      <c r="N977" t="s">
        <v>1589</v>
      </c>
      <c r="P977">
        <v>500</v>
      </c>
      <c r="Q977">
        <v>0</v>
      </c>
      <c r="R977">
        <v>0</v>
      </c>
      <c r="S977">
        <v>621</v>
      </c>
      <c r="T977">
        <v>0</v>
      </c>
      <c r="U977" t="s">
        <v>79</v>
      </c>
      <c r="V977" s="7">
        <v>44927</v>
      </c>
      <c r="W977" s="7">
        <v>44985</v>
      </c>
      <c r="X977" s="7">
        <v>45012</v>
      </c>
      <c r="Y977">
        <v>0</v>
      </c>
      <c r="AA977">
        <v>123561.5</v>
      </c>
      <c r="AB977" t="s">
        <v>1272</v>
      </c>
      <c r="AC977" t="s">
        <v>83</v>
      </c>
    </row>
    <row r="978" spans="1:29" x14ac:dyDescent="0.25">
      <c r="A978" t="s">
        <v>3062</v>
      </c>
      <c r="B978">
        <v>2</v>
      </c>
      <c r="C978">
        <v>201</v>
      </c>
      <c r="D978">
        <v>0</v>
      </c>
      <c r="E978">
        <v>0</v>
      </c>
      <c r="F978">
        <v>1023.31</v>
      </c>
      <c r="G978">
        <v>0</v>
      </c>
      <c r="H978">
        <v>1023.31</v>
      </c>
      <c r="I978">
        <v>0</v>
      </c>
      <c r="J978" t="s">
        <v>3063</v>
      </c>
      <c r="K978" t="s">
        <v>98</v>
      </c>
      <c r="L978">
        <v>7</v>
      </c>
      <c r="M978" t="s">
        <v>78</v>
      </c>
      <c r="N978" t="s">
        <v>1589</v>
      </c>
      <c r="P978">
        <v>500</v>
      </c>
      <c r="Q978">
        <v>0</v>
      </c>
      <c r="R978">
        <v>0</v>
      </c>
      <c r="S978">
        <v>632</v>
      </c>
      <c r="T978">
        <v>0</v>
      </c>
      <c r="U978" t="s">
        <v>79</v>
      </c>
      <c r="V978" s="7">
        <v>44927</v>
      </c>
      <c r="W978" s="7">
        <v>44985</v>
      </c>
      <c r="X978" s="7">
        <v>45012</v>
      </c>
      <c r="Y978">
        <v>0</v>
      </c>
      <c r="AA978">
        <v>1023.31</v>
      </c>
      <c r="AB978" t="s">
        <v>1272</v>
      </c>
      <c r="AC978" t="s">
        <v>83</v>
      </c>
    </row>
    <row r="979" spans="1:29" x14ac:dyDescent="0.25">
      <c r="A979" t="s">
        <v>3064</v>
      </c>
      <c r="B979">
        <v>2</v>
      </c>
      <c r="C979">
        <v>201</v>
      </c>
      <c r="D979">
        <v>0</v>
      </c>
      <c r="E979">
        <v>0</v>
      </c>
      <c r="F979">
        <v>51145.8</v>
      </c>
      <c r="G979">
        <v>0</v>
      </c>
      <c r="H979">
        <v>51145.8</v>
      </c>
      <c r="I979">
        <v>0</v>
      </c>
      <c r="J979" t="s">
        <v>3065</v>
      </c>
      <c r="K979" t="s">
        <v>98</v>
      </c>
      <c r="L979">
        <v>7</v>
      </c>
      <c r="M979" t="s">
        <v>78</v>
      </c>
      <c r="N979" t="s">
        <v>1589</v>
      </c>
      <c r="P979">
        <v>500</v>
      </c>
      <c r="Q979">
        <v>0</v>
      </c>
      <c r="R979">
        <v>0</v>
      </c>
      <c r="S979">
        <v>660</v>
      </c>
      <c r="T979">
        <v>0</v>
      </c>
      <c r="U979" t="s">
        <v>79</v>
      </c>
      <c r="V979" s="7">
        <v>44927</v>
      </c>
      <c r="W979" s="7">
        <v>44985</v>
      </c>
      <c r="X979" s="7">
        <v>45012</v>
      </c>
      <c r="Y979">
        <v>0</v>
      </c>
      <c r="AA979">
        <v>51145.8</v>
      </c>
      <c r="AB979" t="s">
        <v>1272</v>
      </c>
      <c r="AC979" t="s">
        <v>83</v>
      </c>
    </row>
    <row r="980" spans="1:29" x14ac:dyDescent="0.25">
      <c r="A980" t="s">
        <v>3066</v>
      </c>
      <c r="B980">
        <v>2</v>
      </c>
      <c r="C980">
        <v>201</v>
      </c>
      <c r="D980">
        <v>0</v>
      </c>
      <c r="E980">
        <v>0</v>
      </c>
      <c r="F980">
        <v>38021.69</v>
      </c>
      <c r="G980">
        <v>0</v>
      </c>
      <c r="H980">
        <v>38021.69</v>
      </c>
      <c r="I980">
        <v>0</v>
      </c>
      <c r="J980" t="s">
        <v>3067</v>
      </c>
      <c r="K980" t="s">
        <v>98</v>
      </c>
      <c r="L980">
        <v>7</v>
      </c>
      <c r="M980" t="s">
        <v>78</v>
      </c>
      <c r="N980" t="s">
        <v>1589</v>
      </c>
      <c r="P980">
        <v>500</v>
      </c>
      <c r="Q980">
        <v>0</v>
      </c>
      <c r="R980">
        <v>0</v>
      </c>
      <c r="S980">
        <v>665</v>
      </c>
      <c r="T980">
        <v>0</v>
      </c>
      <c r="U980" t="s">
        <v>79</v>
      </c>
      <c r="V980" s="7">
        <v>44927</v>
      </c>
      <c r="W980" s="7">
        <v>44985</v>
      </c>
      <c r="X980" s="7">
        <v>45012</v>
      </c>
      <c r="Y980">
        <v>0</v>
      </c>
      <c r="AA980">
        <v>38021.69</v>
      </c>
      <c r="AB980" t="s">
        <v>1272</v>
      </c>
      <c r="AC980" t="s">
        <v>83</v>
      </c>
    </row>
    <row r="981" spans="1:29" x14ac:dyDescent="0.25">
      <c r="A981" t="s">
        <v>3068</v>
      </c>
      <c r="B981">
        <v>2</v>
      </c>
      <c r="C981">
        <v>201</v>
      </c>
      <c r="D981">
        <v>0</v>
      </c>
      <c r="E981">
        <v>0</v>
      </c>
      <c r="F981">
        <v>541999.06000000006</v>
      </c>
      <c r="G981">
        <v>0</v>
      </c>
      <c r="H981">
        <v>541999.06000000006</v>
      </c>
      <c r="I981">
        <v>0</v>
      </c>
      <c r="J981" t="s">
        <v>3069</v>
      </c>
      <c r="K981" t="s">
        <v>98</v>
      </c>
      <c r="L981">
        <v>6</v>
      </c>
      <c r="M981" t="s">
        <v>78</v>
      </c>
      <c r="N981" t="s">
        <v>1589</v>
      </c>
      <c r="P981">
        <v>500</v>
      </c>
      <c r="Q981">
        <v>0</v>
      </c>
      <c r="R981">
        <v>0</v>
      </c>
      <c r="S981">
        <v>700</v>
      </c>
      <c r="T981">
        <v>0</v>
      </c>
      <c r="U981" t="s">
        <v>79</v>
      </c>
      <c r="V981" s="7">
        <v>44927</v>
      </c>
      <c r="W981" s="7">
        <v>44985</v>
      </c>
      <c r="X981" s="7">
        <v>45012</v>
      </c>
      <c r="Y981">
        <v>0</v>
      </c>
      <c r="AA981">
        <v>541999.06000000006</v>
      </c>
      <c r="AB981" t="s">
        <v>1272</v>
      </c>
      <c r="AC981" t="s">
        <v>83</v>
      </c>
    </row>
    <row r="982" spans="1:29" x14ac:dyDescent="0.25">
      <c r="A982" t="s">
        <v>3070</v>
      </c>
      <c r="B982">
        <v>2</v>
      </c>
      <c r="C982">
        <v>201</v>
      </c>
      <c r="D982">
        <v>0</v>
      </c>
      <c r="E982">
        <v>0</v>
      </c>
      <c r="F982">
        <v>623659.04</v>
      </c>
      <c r="G982">
        <v>0</v>
      </c>
      <c r="H982">
        <v>623659.04</v>
      </c>
      <c r="I982">
        <v>0</v>
      </c>
      <c r="J982" t="s">
        <v>3071</v>
      </c>
      <c r="K982" t="s">
        <v>98</v>
      </c>
      <c r="L982">
        <v>7</v>
      </c>
      <c r="M982" t="s">
        <v>78</v>
      </c>
      <c r="N982" t="s">
        <v>1589</v>
      </c>
      <c r="P982">
        <v>500</v>
      </c>
      <c r="Q982">
        <v>0</v>
      </c>
      <c r="R982">
        <v>0</v>
      </c>
      <c r="S982">
        <v>701</v>
      </c>
      <c r="T982">
        <v>0</v>
      </c>
      <c r="U982" t="s">
        <v>79</v>
      </c>
      <c r="V982" s="7">
        <v>44927</v>
      </c>
      <c r="W982" s="7">
        <v>44985</v>
      </c>
      <c r="X982" s="7">
        <v>45012</v>
      </c>
      <c r="Y982">
        <v>0</v>
      </c>
      <c r="AA982">
        <v>623659.04</v>
      </c>
      <c r="AB982" t="s">
        <v>1272</v>
      </c>
      <c r="AC982" t="s">
        <v>83</v>
      </c>
    </row>
    <row r="983" spans="1:29" x14ac:dyDescent="0.25">
      <c r="A983" t="s">
        <v>3072</v>
      </c>
      <c r="B983">
        <v>2</v>
      </c>
      <c r="C983">
        <v>201</v>
      </c>
      <c r="D983">
        <v>0</v>
      </c>
      <c r="E983">
        <v>0</v>
      </c>
      <c r="F983">
        <v>47024.52</v>
      </c>
      <c r="G983">
        <v>0</v>
      </c>
      <c r="H983">
        <v>47024.52</v>
      </c>
      <c r="I983">
        <v>0</v>
      </c>
      <c r="J983" t="s">
        <v>3073</v>
      </c>
      <c r="K983" t="s">
        <v>98</v>
      </c>
      <c r="L983">
        <v>7</v>
      </c>
      <c r="M983" t="s">
        <v>78</v>
      </c>
      <c r="N983" t="s">
        <v>1589</v>
      </c>
      <c r="P983">
        <v>500</v>
      </c>
      <c r="Q983">
        <v>0</v>
      </c>
      <c r="R983">
        <v>0</v>
      </c>
      <c r="S983">
        <v>704</v>
      </c>
      <c r="T983">
        <v>0</v>
      </c>
      <c r="U983" t="s">
        <v>79</v>
      </c>
      <c r="V983" s="7">
        <v>44927</v>
      </c>
      <c r="W983" s="7">
        <v>44985</v>
      </c>
      <c r="X983" s="7">
        <v>45012</v>
      </c>
      <c r="Y983">
        <v>0</v>
      </c>
      <c r="AA983">
        <v>47024.52</v>
      </c>
      <c r="AB983" t="s">
        <v>1272</v>
      </c>
      <c r="AC983" t="s">
        <v>83</v>
      </c>
    </row>
    <row r="984" spans="1:29" x14ac:dyDescent="0.25">
      <c r="A984" t="s">
        <v>3074</v>
      </c>
      <c r="B984">
        <v>2</v>
      </c>
      <c r="C984">
        <v>201</v>
      </c>
      <c r="D984">
        <v>0</v>
      </c>
      <c r="E984">
        <v>0</v>
      </c>
      <c r="F984">
        <v>50.12</v>
      </c>
      <c r="G984">
        <v>0</v>
      </c>
      <c r="H984">
        <v>50.12</v>
      </c>
      <c r="I984">
        <v>0</v>
      </c>
      <c r="J984" t="s">
        <v>3075</v>
      </c>
      <c r="K984" t="s">
        <v>98</v>
      </c>
      <c r="L984">
        <v>7</v>
      </c>
      <c r="M984" t="s">
        <v>78</v>
      </c>
      <c r="N984" t="s">
        <v>1589</v>
      </c>
      <c r="P984">
        <v>500</v>
      </c>
      <c r="Q984">
        <v>0</v>
      </c>
      <c r="R984">
        <v>0</v>
      </c>
      <c r="S984">
        <v>750</v>
      </c>
      <c r="T984">
        <v>0</v>
      </c>
      <c r="U984" t="s">
        <v>79</v>
      </c>
      <c r="V984" s="7">
        <v>44927</v>
      </c>
      <c r="W984" s="7">
        <v>44985</v>
      </c>
      <c r="X984" s="7">
        <v>45012</v>
      </c>
      <c r="Y984">
        <v>0</v>
      </c>
      <c r="AA984">
        <v>50.12</v>
      </c>
      <c r="AB984" t="s">
        <v>1272</v>
      </c>
      <c r="AC984" t="s">
        <v>83</v>
      </c>
    </row>
    <row r="985" spans="1:29" x14ac:dyDescent="0.25">
      <c r="A985" t="s">
        <v>3076</v>
      </c>
      <c r="B985">
        <v>2</v>
      </c>
      <c r="C985">
        <v>201</v>
      </c>
      <c r="D985">
        <v>0</v>
      </c>
      <c r="E985">
        <v>0</v>
      </c>
      <c r="F985">
        <v>33410.81</v>
      </c>
      <c r="G985">
        <v>0</v>
      </c>
      <c r="H985">
        <v>33410.81</v>
      </c>
      <c r="I985">
        <v>0</v>
      </c>
      <c r="J985" t="s">
        <v>3077</v>
      </c>
      <c r="K985" t="s">
        <v>98</v>
      </c>
      <c r="L985">
        <v>7</v>
      </c>
      <c r="M985" t="s">
        <v>78</v>
      </c>
      <c r="N985" t="s">
        <v>1589</v>
      </c>
      <c r="P985">
        <v>500</v>
      </c>
      <c r="Q985">
        <v>0</v>
      </c>
      <c r="R985">
        <v>0</v>
      </c>
      <c r="S985">
        <v>751</v>
      </c>
      <c r="T985">
        <v>0</v>
      </c>
      <c r="U985" t="s">
        <v>79</v>
      </c>
      <c r="V985" s="7">
        <v>44927</v>
      </c>
      <c r="W985" s="7">
        <v>44985</v>
      </c>
      <c r="X985" s="7">
        <v>45012</v>
      </c>
      <c r="Y985">
        <v>0</v>
      </c>
      <c r="AA985">
        <v>33410.81</v>
      </c>
      <c r="AB985" t="s">
        <v>1272</v>
      </c>
      <c r="AC985" t="s">
        <v>83</v>
      </c>
    </row>
    <row r="986" spans="1:29" x14ac:dyDescent="0.25">
      <c r="A986" t="s">
        <v>3078</v>
      </c>
      <c r="B986">
        <v>2</v>
      </c>
      <c r="C986">
        <v>201</v>
      </c>
      <c r="D986">
        <v>0</v>
      </c>
      <c r="E986">
        <v>0</v>
      </c>
      <c r="F986">
        <v>184454.04</v>
      </c>
      <c r="G986">
        <v>0</v>
      </c>
      <c r="H986">
        <v>184454.04</v>
      </c>
      <c r="I986">
        <v>0</v>
      </c>
      <c r="J986" t="s">
        <v>3079</v>
      </c>
      <c r="K986" t="s">
        <v>98</v>
      </c>
      <c r="L986">
        <v>7</v>
      </c>
      <c r="M986" t="s">
        <v>78</v>
      </c>
      <c r="N986" t="s">
        <v>1589</v>
      </c>
      <c r="P986">
        <v>500</v>
      </c>
      <c r="Q986">
        <v>0</v>
      </c>
      <c r="R986">
        <v>0</v>
      </c>
      <c r="S986">
        <v>759</v>
      </c>
      <c r="T986">
        <v>0</v>
      </c>
      <c r="U986" t="s">
        <v>79</v>
      </c>
      <c r="V986" s="7">
        <v>44927</v>
      </c>
      <c r="W986" s="7">
        <v>44985</v>
      </c>
      <c r="X986" s="7">
        <v>45012</v>
      </c>
      <c r="Y986">
        <v>0</v>
      </c>
      <c r="AA986">
        <v>184454.04</v>
      </c>
      <c r="AB986" t="s">
        <v>1272</v>
      </c>
      <c r="AC986" t="s">
        <v>83</v>
      </c>
    </row>
    <row r="987" spans="1:29" x14ac:dyDescent="0.25">
      <c r="A987" t="s">
        <v>3080</v>
      </c>
      <c r="B987">
        <v>12</v>
      </c>
      <c r="C987">
        <v>1201</v>
      </c>
      <c r="D987">
        <v>0</v>
      </c>
      <c r="E987">
        <v>0</v>
      </c>
      <c r="F987">
        <v>33096043.43</v>
      </c>
      <c r="G987">
        <v>0</v>
      </c>
      <c r="H987">
        <v>33096043.43</v>
      </c>
      <c r="I987">
        <v>0</v>
      </c>
      <c r="J987" t="s">
        <v>3081</v>
      </c>
      <c r="K987" t="s">
        <v>98</v>
      </c>
      <c r="L987">
        <v>6</v>
      </c>
      <c r="M987" t="s">
        <v>78</v>
      </c>
      <c r="N987" t="s">
        <v>1589</v>
      </c>
      <c r="P987">
        <v>500</v>
      </c>
      <c r="Q987">
        <v>0</v>
      </c>
      <c r="R987">
        <v>0</v>
      </c>
      <c r="S987">
        <v>800</v>
      </c>
      <c r="T987">
        <v>0</v>
      </c>
      <c r="U987" t="s">
        <v>79</v>
      </c>
      <c r="V987" s="7">
        <v>44927</v>
      </c>
      <c r="W987" s="7">
        <v>44985</v>
      </c>
      <c r="X987" s="7">
        <v>45012</v>
      </c>
      <c r="Y987">
        <v>0</v>
      </c>
      <c r="AA987">
        <v>33096043.43</v>
      </c>
      <c r="AB987" t="s">
        <v>1272</v>
      </c>
      <c r="AC987" t="s">
        <v>283</v>
      </c>
    </row>
    <row r="988" spans="1:29" x14ac:dyDescent="0.25">
      <c r="A988" t="s">
        <v>3082</v>
      </c>
      <c r="B988">
        <v>12</v>
      </c>
      <c r="C988">
        <v>1201</v>
      </c>
      <c r="D988">
        <v>0</v>
      </c>
      <c r="E988">
        <v>0</v>
      </c>
      <c r="F988">
        <v>2997.14</v>
      </c>
      <c r="G988">
        <v>0</v>
      </c>
      <c r="H988">
        <v>2997.14</v>
      </c>
      <c r="I988">
        <v>0</v>
      </c>
      <c r="J988" t="s">
        <v>3083</v>
      </c>
      <c r="K988" t="s">
        <v>98</v>
      </c>
      <c r="L988">
        <v>7</v>
      </c>
      <c r="M988" t="s">
        <v>78</v>
      </c>
      <c r="N988" t="s">
        <v>1589</v>
      </c>
      <c r="P988">
        <v>500</v>
      </c>
      <c r="Q988">
        <v>0</v>
      </c>
      <c r="R988">
        <v>0</v>
      </c>
      <c r="S988">
        <v>802</v>
      </c>
      <c r="T988">
        <v>0</v>
      </c>
      <c r="U988" t="s">
        <v>79</v>
      </c>
      <c r="V988" s="7">
        <v>44927</v>
      </c>
      <c r="W988" s="7">
        <v>44985</v>
      </c>
      <c r="X988" s="7">
        <v>45012</v>
      </c>
      <c r="Y988">
        <v>0</v>
      </c>
      <c r="AA988">
        <v>2997.14</v>
      </c>
      <c r="AB988" t="s">
        <v>1272</v>
      </c>
      <c r="AC988" t="s">
        <v>283</v>
      </c>
    </row>
    <row r="989" spans="1:29" x14ac:dyDescent="0.25">
      <c r="A989" t="s">
        <v>3084</v>
      </c>
      <c r="B989">
        <v>2</v>
      </c>
      <c r="C989">
        <v>201</v>
      </c>
      <c r="D989">
        <v>119801.79</v>
      </c>
      <c r="E989">
        <v>0</v>
      </c>
      <c r="F989">
        <v>0</v>
      </c>
      <c r="G989">
        <v>119801.79</v>
      </c>
      <c r="H989">
        <v>0</v>
      </c>
      <c r="I989">
        <v>0</v>
      </c>
      <c r="J989" t="s">
        <v>3085</v>
      </c>
      <c r="K989" t="s">
        <v>98</v>
      </c>
      <c r="L989">
        <v>9</v>
      </c>
      <c r="M989" t="s">
        <v>78</v>
      </c>
      <c r="N989" t="s">
        <v>1589</v>
      </c>
      <c r="P989">
        <v>500</v>
      </c>
      <c r="Q989">
        <v>0</v>
      </c>
      <c r="R989">
        <v>0</v>
      </c>
      <c r="S989">
        <v>569</v>
      </c>
      <c r="T989">
        <v>0</v>
      </c>
      <c r="U989" t="s">
        <v>79</v>
      </c>
      <c r="V989" s="7">
        <v>44927</v>
      </c>
      <c r="W989" s="7">
        <v>44985</v>
      </c>
      <c r="X989" s="7">
        <v>45012</v>
      </c>
      <c r="Y989">
        <v>119801.79</v>
      </c>
      <c r="Z989" t="s">
        <v>1272</v>
      </c>
      <c r="AA989">
        <v>0</v>
      </c>
      <c r="AC989" t="s">
        <v>83</v>
      </c>
    </row>
    <row r="990" spans="1:29" x14ac:dyDescent="0.25">
      <c r="A990" t="s">
        <v>3086</v>
      </c>
      <c r="B990">
        <v>2</v>
      </c>
      <c r="C990">
        <v>201</v>
      </c>
      <c r="D990">
        <v>53945.72</v>
      </c>
      <c r="E990">
        <v>0</v>
      </c>
      <c r="F990">
        <v>0</v>
      </c>
      <c r="G990">
        <v>53945.72</v>
      </c>
      <c r="H990">
        <v>0</v>
      </c>
      <c r="I990">
        <v>0</v>
      </c>
      <c r="J990" t="s">
        <v>3087</v>
      </c>
      <c r="K990" t="s">
        <v>98</v>
      </c>
      <c r="L990">
        <v>9</v>
      </c>
      <c r="M990" t="s">
        <v>78</v>
      </c>
      <c r="N990" t="s">
        <v>1589</v>
      </c>
      <c r="P990">
        <v>500</v>
      </c>
      <c r="Q990">
        <v>0</v>
      </c>
      <c r="R990">
        <v>0</v>
      </c>
      <c r="S990">
        <v>759</v>
      </c>
      <c r="T990">
        <v>0</v>
      </c>
      <c r="U990" t="s">
        <v>79</v>
      </c>
      <c r="V990" s="7">
        <v>44927</v>
      </c>
      <c r="W990" s="7">
        <v>44985</v>
      </c>
      <c r="X990" s="7">
        <v>45012</v>
      </c>
      <c r="Y990">
        <v>53945.72</v>
      </c>
      <c r="Z990" t="s">
        <v>1272</v>
      </c>
      <c r="AA990">
        <v>0</v>
      </c>
      <c r="AC990" t="s">
        <v>83</v>
      </c>
    </row>
    <row r="991" spans="1:29" x14ac:dyDescent="0.25">
      <c r="A991" t="s">
        <v>3088</v>
      </c>
      <c r="B991">
        <v>2</v>
      </c>
      <c r="C991">
        <v>201</v>
      </c>
      <c r="D991">
        <v>12366.32</v>
      </c>
      <c r="E991">
        <v>0</v>
      </c>
      <c r="F991">
        <v>0</v>
      </c>
      <c r="G991">
        <v>12366.32</v>
      </c>
      <c r="H991">
        <v>0</v>
      </c>
      <c r="I991">
        <v>0</v>
      </c>
      <c r="J991" t="s">
        <v>3089</v>
      </c>
      <c r="K991" t="s">
        <v>98</v>
      </c>
      <c r="L991">
        <v>9</v>
      </c>
      <c r="M991" t="s">
        <v>78</v>
      </c>
      <c r="N991" t="s">
        <v>1589</v>
      </c>
      <c r="P991">
        <v>500</v>
      </c>
      <c r="Q991">
        <v>0</v>
      </c>
      <c r="R991">
        <v>0</v>
      </c>
      <c r="S991">
        <v>660</v>
      </c>
      <c r="T991">
        <v>0</v>
      </c>
      <c r="U991" t="s">
        <v>79</v>
      </c>
      <c r="V991" s="7">
        <v>44927</v>
      </c>
      <c r="W991" s="7">
        <v>44985</v>
      </c>
      <c r="X991" s="7">
        <v>45012</v>
      </c>
      <c r="Y991">
        <v>12366.32</v>
      </c>
      <c r="Z991" t="s">
        <v>1272</v>
      </c>
      <c r="AA991">
        <v>0</v>
      </c>
      <c r="AC991" t="s">
        <v>83</v>
      </c>
    </row>
    <row r="992" spans="1:29" x14ac:dyDescent="0.25">
      <c r="A992" t="s">
        <v>3090</v>
      </c>
      <c r="B992">
        <v>2</v>
      </c>
      <c r="C992">
        <v>201</v>
      </c>
      <c r="D992">
        <v>105635.02</v>
      </c>
      <c r="E992">
        <v>0</v>
      </c>
      <c r="F992">
        <v>0</v>
      </c>
      <c r="G992">
        <v>105635.02</v>
      </c>
      <c r="H992">
        <v>0</v>
      </c>
      <c r="I992">
        <v>0</v>
      </c>
      <c r="J992" t="s">
        <v>3091</v>
      </c>
      <c r="K992" t="s">
        <v>98</v>
      </c>
      <c r="L992">
        <v>8</v>
      </c>
      <c r="M992" t="s">
        <v>78</v>
      </c>
      <c r="N992" t="s">
        <v>1589</v>
      </c>
      <c r="P992">
        <v>500</v>
      </c>
      <c r="Q992">
        <v>0</v>
      </c>
      <c r="R992">
        <v>0</v>
      </c>
      <c r="S992">
        <v>700</v>
      </c>
      <c r="T992">
        <v>0</v>
      </c>
      <c r="U992" t="s">
        <v>79</v>
      </c>
      <c r="V992" s="7">
        <v>44927</v>
      </c>
      <c r="W992" s="7">
        <v>44985</v>
      </c>
      <c r="X992" s="7">
        <v>45012</v>
      </c>
      <c r="Y992">
        <v>105635.02</v>
      </c>
      <c r="Z992" t="s">
        <v>1272</v>
      </c>
      <c r="AA992">
        <v>0</v>
      </c>
      <c r="AC992" t="s">
        <v>83</v>
      </c>
    </row>
    <row r="993" spans="1:29" x14ac:dyDescent="0.25">
      <c r="A993" t="s">
        <v>3092</v>
      </c>
      <c r="B993">
        <v>2</v>
      </c>
      <c r="C993">
        <v>201</v>
      </c>
      <c r="D993">
        <v>264734.09000000003</v>
      </c>
      <c r="E993">
        <v>0</v>
      </c>
      <c r="F993">
        <v>0</v>
      </c>
      <c r="G993">
        <v>264734.09000000003</v>
      </c>
      <c r="H993">
        <v>0</v>
      </c>
      <c r="I993">
        <v>0</v>
      </c>
      <c r="J993" t="s">
        <v>3093</v>
      </c>
      <c r="K993" t="s">
        <v>98</v>
      </c>
      <c r="L993">
        <v>8</v>
      </c>
      <c r="M993" t="s">
        <v>78</v>
      </c>
      <c r="N993" t="s">
        <v>1589</v>
      </c>
      <c r="P993">
        <v>500</v>
      </c>
      <c r="Q993">
        <v>0</v>
      </c>
      <c r="R993">
        <v>0</v>
      </c>
      <c r="S993">
        <v>700</v>
      </c>
      <c r="T993">
        <v>0</v>
      </c>
      <c r="U993" t="s">
        <v>79</v>
      </c>
      <c r="V993" s="7">
        <v>44927</v>
      </c>
      <c r="W993" s="7">
        <v>44985</v>
      </c>
      <c r="X993" s="7">
        <v>45012</v>
      </c>
      <c r="Y993">
        <v>264734.09000000003</v>
      </c>
      <c r="Z993" t="s">
        <v>1272</v>
      </c>
      <c r="AA993">
        <v>0</v>
      </c>
      <c r="AC993" t="s">
        <v>83</v>
      </c>
    </row>
    <row r="994" spans="1:29" x14ac:dyDescent="0.25">
      <c r="A994" t="s">
        <v>3094</v>
      </c>
      <c r="B994">
        <v>2</v>
      </c>
      <c r="C994">
        <v>201</v>
      </c>
      <c r="D994">
        <v>20629.259999999998</v>
      </c>
      <c r="E994">
        <v>0</v>
      </c>
      <c r="F994">
        <v>0</v>
      </c>
      <c r="G994">
        <v>20629.259999999998</v>
      </c>
      <c r="H994">
        <v>0</v>
      </c>
      <c r="I994">
        <v>0</v>
      </c>
      <c r="J994" t="s">
        <v>3095</v>
      </c>
      <c r="K994" t="s">
        <v>98</v>
      </c>
      <c r="L994">
        <v>9</v>
      </c>
      <c r="M994" t="s">
        <v>78</v>
      </c>
      <c r="N994" t="s">
        <v>1589</v>
      </c>
      <c r="P994">
        <v>500</v>
      </c>
      <c r="Q994">
        <v>0</v>
      </c>
      <c r="R994">
        <v>0</v>
      </c>
      <c r="S994">
        <v>660</v>
      </c>
      <c r="T994">
        <v>0</v>
      </c>
      <c r="U994" t="s">
        <v>79</v>
      </c>
      <c r="V994" s="7">
        <v>44927</v>
      </c>
      <c r="W994" s="7">
        <v>44985</v>
      </c>
      <c r="X994" s="7">
        <v>45012</v>
      </c>
      <c r="Y994">
        <v>20629.259999999998</v>
      </c>
      <c r="Z994" t="s">
        <v>1272</v>
      </c>
      <c r="AA994">
        <v>0</v>
      </c>
      <c r="AC994" t="s">
        <v>83</v>
      </c>
    </row>
    <row r="995" spans="1:29" x14ac:dyDescent="0.25">
      <c r="A995" t="s">
        <v>3096</v>
      </c>
      <c r="B995">
        <v>2</v>
      </c>
      <c r="C995">
        <v>201</v>
      </c>
      <c r="D995">
        <v>127578.54</v>
      </c>
      <c r="E995">
        <v>0</v>
      </c>
      <c r="F995">
        <v>0</v>
      </c>
      <c r="G995">
        <v>127578.54</v>
      </c>
      <c r="H995">
        <v>0</v>
      </c>
      <c r="I995">
        <v>0</v>
      </c>
      <c r="J995" t="s">
        <v>3097</v>
      </c>
      <c r="K995" t="s">
        <v>98</v>
      </c>
      <c r="L995">
        <v>9</v>
      </c>
      <c r="M995" t="s">
        <v>78</v>
      </c>
      <c r="N995" t="s">
        <v>1589</v>
      </c>
      <c r="P995">
        <v>500</v>
      </c>
      <c r="Q995">
        <v>0</v>
      </c>
      <c r="R995">
        <v>0</v>
      </c>
      <c r="S995">
        <v>759</v>
      </c>
      <c r="T995">
        <v>0</v>
      </c>
      <c r="U995" t="s">
        <v>79</v>
      </c>
      <c r="V995" s="7">
        <v>44927</v>
      </c>
      <c r="W995" s="7">
        <v>44985</v>
      </c>
      <c r="X995" s="7">
        <v>45012</v>
      </c>
      <c r="Y995">
        <v>127578.54</v>
      </c>
      <c r="Z995" t="s">
        <v>1272</v>
      </c>
      <c r="AA995">
        <v>0</v>
      </c>
      <c r="AC995" t="s">
        <v>83</v>
      </c>
    </row>
    <row r="996" spans="1:29" x14ac:dyDescent="0.25">
      <c r="A996" t="s">
        <v>3098</v>
      </c>
      <c r="B996">
        <v>2</v>
      </c>
      <c r="C996">
        <v>201</v>
      </c>
      <c r="D996">
        <v>6274</v>
      </c>
      <c r="E996">
        <v>0</v>
      </c>
      <c r="F996">
        <v>0</v>
      </c>
      <c r="G996">
        <v>6274</v>
      </c>
      <c r="H996">
        <v>0</v>
      </c>
      <c r="I996">
        <v>0</v>
      </c>
      <c r="J996" t="s">
        <v>3099</v>
      </c>
      <c r="K996" t="s">
        <v>98</v>
      </c>
      <c r="L996">
        <v>9</v>
      </c>
      <c r="M996" t="s">
        <v>78</v>
      </c>
      <c r="N996" t="s">
        <v>1589</v>
      </c>
      <c r="P996">
        <v>500</v>
      </c>
      <c r="Q996">
        <v>0</v>
      </c>
      <c r="R996">
        <v>0</v>
      </c>
      <c r="S996">
        <v>660</v>
      </c>
      <c r="T996">
        <v>0</v>
      </c>
      <c r="U996" t="s">
        <v>79</v>
      </c>
      <c r="V996" s="7">
        <v>44927</v>
      </c>
      <c r="W996" s="7">
        <v>44985</v>
      </c>
      <c r="X996" s="7">
        <v>45012</v>
      </c>
      <c r="Y996">
        <v>6274</v>
      </c>
      <c r="Z996" t="s">
        <v>1272</v>
      </c>
      <c r="AA996">
        <v>0</v>
      </c>
      <c r="AC996" t="s">
        <v>83</v>
      </c>
    </row>
    <row r="997" spans="1:29" x14ac:dyDescent="0.25">
      <c r="A997" t="s">
        <v>3100</v>
      </c>
      <c r="B997">
        <v>2</v>
      </c>
      <c r="C997">
        <v>201</v>
      </c>
      <c r="D997">
        <v>7481.85</v>
      </c>
      <c r="E997">
        <v>0</v>
      </c>
      <c r="F997">
        <v>0</v>
      </c>
      <c r="G997">
        <v>7481.85</v>
      </c>
      <c r="H997">
        <v>0</v>
      </c>
      <c r="I997">
        <v>0</v>
      </c>
      <c r="J997" t="s">
        <v>3101</v>
      </c>
      <c r="K997" t="s">
        <v>98</v>
      </c>
      <c r="L997">
        <v>9</v>
      </c>
      <c r="M997" t="s">
        <v>78</v>
      </c>
      <c r="N997" t="s">
        <v>1589</v>
      </c>
      <c r="P997">
        <v>500</v>
      </c>
      <c r="Q997">
        <v>0</v>
      </c>
      <c r="R997">
        <v>0</v>
      </c>
      <c r="S997">
        <v>665</v>
      </c>
      <c r="T997">
        <v>0</v>
      </c>
      <c r="U997" t="s">
        <v>79</v>
      </c>
      <c r="V997" s="7">
        <v>44927</v>
      </c>
      <c r="W997" s="7">
        <v>44985</v>
      </c>
      <c r="X997" s="7">
        <v>45012</v>
      </c>
      <c r="Y997">
        <v>7481.85</v>
      </c>
      <c r="Z997" t="s">
        <v>1272</v>
      </c>
      <c r="AA997">
        <v>0</v>
      </c>
      <c r="AC997" t="s">
        <v>83</v>
      </c>
    </row>
    <row r="998" spans="1:29" x14ac:dyDescent="0.25">
      <c r="A998" t="s">
        <v>3102</v>
      </c>
      <c r="B998">
        <v>2</v>
      </c>
      <c r="C998">
        <v>201</v>
      </c>
      <c r="D998">
        <v>29816.31</v>
      </c>
      <c r="E998">
        <v>0</v>
      </c>
      <c r="F998">
        <v>0</v>
      </c>
      <c r="G998">
        <v>29816.31</v>
      </c>
      <c r="H998">
        <v>0</v>
      </c>
      <c r="I998">
        <v>0</v>
      </c>
      <c r="J998" t="s">
        <v>3103</v>
      </c>
      <c r="K998" t="s">
        <v>98</v>
      </c>
      <c r="L998">
        <v>9</v>
      </c>
      <c r="M998" t="s">
        <v>78</v>
      </c>
      <c r="N998" t="s">
        <v>1589</v>
      </c>
      <c r="P998">
        <v>500</v>
      </c>
      <c r="Q998">
        <v>0</v>
      </c>
      <c r="R998">
        <v>0</v>
      </c>
      <c r="S998">
        <v>665</v>
      </c>
      <c r="T998">
        <v>0</v>
      </c>
      <c r="U998" t="s">
        <v>79</v>
      </c>
      <c r="V998" s="7">
        <v>44927</v>
      </c>
      <c r="W998" s="7">
        <v>44985</v>
      </c>
      <c r="X998" s="7">
        <v>45012</v>
      </c>
      <c r="Y998">
        <v>29816.31</v>
      </c>
      <c r="Z998" t="s">
        <v>1272</v>
      </c>
      <c r="AA998">
        <v>0</v>
      </c>
      <c r="AC998" t="s">
        <v>83</v>
      </c>
    </row>
    <row r="999" spans="1:29" x14ac:dyDescent="0.25">
      <c r="A999" t="s">
        <v>3104</v>
      </c>
      <c r="B999">
        <v>2</v>
      </c>
      <c r="C999">
        <v>201</v>
      </c>
      <c r="D999">
        <v>162566.78</v>
      </c>
      <c r="E999">
        <v>0</v>
      </c>
      <c r="F999">
        <v>0</v>
      </c>
      <c r="G999">
        <v>162566.78</v>
      </c>
      <c r="H999">
        <v>0</v>
      </c>
      <c r="I999">
        <v>0</v>
      </c>
      <c r="J999" t="s">
        <v>3105</v>
      </c>
      <c r="K999" t="s">
        <v>98</v>
      </c>
      <c r="L999">
        <v>8</v>
      </c>
      <c r="M999" t="s">
        <v>78</v>
      </c>
      <c r="N999" t="s">
        <v>1589</v>
      </c>
      <c r="P999">
        <v>500</v>
      </c>
      <c r="Q999">
        <v>0</v>
      </c>
      <c r="R999">
        <v>0</v>
      </c>
      <c r="S999">
        <v>700</v>
      </c>
      <c r="T999">
        <v>0</v>
      </c>
      <c r="U999" t="s">
        <v>79</v>
      </c>
      <c r="V999" s="7">
        <v>44927</v>
      </c>
      <c r="W999" s="7">
        <v>44985</v>
      </c>
      <c r="X999" s="7">
        <v>45012</v>
      </c>
      <c r="Y999">
        <v>162566.78</v>
      </c>
      <c r="Z999" t="s">
        <v>1272</v>
      </c>
      <c r="AA999">
        <v>0</v>
      </c>
      <c r="AC999" t="s">
        <v>83</v>
      </c>
    </row>
    <row r="1000" spans="1:29" x14ac:dyDescent="0.25">
      <c r="A1000" t="s">
        <v>3106</v>
      </c>
      <c r="B1000">
        <v>2</v>
      </c>
      <c r="C1000">
        <v>201</v>
      </c>
      <c r="D1000">
        <v>114409.77</v>
      </c>
      <c r="E1000">
        <v>0</v>
      </c>
      <c r="F1000">
        <v>0</v>
      </c>
      <c r="G1000">
        <v>114409.77</v>
      </c>
      <c r="H1000">
        <v>0</v>
      </c>
      <c r="I1000">
        <v>0</v>
      </c>
      <c r="J1000" t="s">
        <v>3107</v>
      </c>
      <c r="K1000" t="s">
        <v>98</v>
      </c>
      <c r="L1000">
        <v>9</v>
      </c>
      <c r="M1000" t="s">
        <v>78</v>
      </c>
      <c r="N1000" t="s">
        <v>1589</v>
      </c>
      <c r="P1000">
        <v>500</v>
      </c>
      <c r="Q1000">
        <v>0</v>
      </c>
      <c r="R1000">
        <v>0</v>
      </c>
      <c r="S1000">
        <v>701</v>
      </c>
      <c r="T1000">
        <v>0</v>
      </c>
      <c r="U1000" t="s">
        <v>79</v>
      </c>
      <c r="V1000" s="7">
        <v>44927</v>
      </c>
      <c r="W1000" s="7">
        <v>44985</v>
      </c>
      <c r="X1000" s="7">
        <v>45012</v>
      </c>
      <c r="Y1000">
        <v>114409.77</v>
      </c>
      <c r="Z1000" t="s">
        <v>1272</v>
      </c>
      <c r="AA1000">
        <v>0</v>
      </c>
      <c r="AC1000" t="s">
        <v>83</v>
      </c>
    </row>
    <row r="1001" spans="1:29" x14ac:dyDescent="0.25">
      <c r="A1001" t="s">
        <v>3108</v>
      </c>
      <c r="B1001">
        <v>2</v>
      </c>
      <c r="C1001">
        <v>201</v>
      </c>
      <c r="D1001">
        <v>326728.87</v>
      </c>
      <c r="E1001">
        <v>0</v>
      </c>
      <c r="F1001">
        <v>0</v>
      </c>
      <c r="G1001">
        <v>326728.87</v>
      </c>
      <c r="H1001">
        <v>0</v>
      </c>
      <c r="I1001">
        <v>0</v>
      </c>
      <c r="J1001" t="s">
        <v>3109</v>
      </c>
      <c r="K1001" t="s">
        <v>98</v>
      </c>
      <c r="L1001">
        <v>9</v>
      </c>
      <c r="M1001" t="s">
        <v>78</v>
      </c>
      <c r="N1001" t="s">
        <v>1589</v>
      </c>
      <c r="P1001">
        <v>500</v>
      </c>
      <c r="Q1001">
        <v>0</v>
      </c>
      <c r="R1001">
        <v>0</v>
      </c>
      <c r="S1001">
        <v>701</v>
      </c>
      <c r="T1001">
        <v>0</v>
      </c>
      <c r="U1001" t="s">
        <v>79</v>
      </c>
      <c r="V1001" s="7">
        <v>44927</v>
      </c>
      <c r="W1001" s="7">
        <v>44985</v>
      </c>
      <c r="X1001" s="7">
        <v>45012</v>
      </c>
      <c r="Y1001">
        <v>326728.87</v>
      </c>
      <c r="Z1001" t="s">
        <v>1272</v>
      </c>
      <c r="AA1001">
        <v>0</v>
      </c>
      <c r="AC1001" t="s">
        <v>83</v>
      </c>
    </row>
    <row r="1002" spans="1:29" x14ac:dyDescent="0.25">
      <c r="A1002" t="s">
        <v>3110</v>
      </c>
      <c r="B1002">
        <v>2</v>
      </c>
      <c r="C1002">
        <v>201</v>
      </c>
      <c r="D1002">
        <v>12980.55</v>
      </c>
      <c r="E1002">
        <v>0</v>
      </c>
      <c r="F1002">
        <v>0</v>
      </c>
      <c r="G1002">
        <v>12980.55</v>
      </c>
      <c r="H1002">
        <v>0</v>
      </c>
      <c r="I1002">
        <v>0</v>
      </c>
      <c r="J1002" t="s">
        <v>3111</v>
      </c>
      <c r="K1002" t="s">
        <v>98</v>
      </c>
      <c r="L1002">
        <v>9</v>
      </c>
      <c r="M1002" t="s">
        <v>78</v>
      </c>
      <c r="N1002" t="s">
        <v>1589</v>
      </c>
      <c r="P1002">
        <v>500</v>
      </c>
      <c r="Q1002">
        <v>0</v>
      </c>
      <c r="R1002">
        <v>0</v>
      </c>
      <c r="S1002">
        <v>621</v>
      </c>
      <c r="T1002">
        <v>0</v>
      </c>
      <c r="U1002" t="s">
        <v>79</v>
      </c>
      <c r="V1002" s="7">
        <v>44927</v>
      </c>
      <c r="W1002" s="7">
        <v>44985</v>
      </c>
      <c r="X1002" s="7">
        <v>45012</v>
      </c>
      <c r="Y1002">
        <v>12980.55</v>
      </c>
      <c r="Z1002" t="s">
        <v>1272</v>
      </c>
      <c r="AA1002">
        <v>0</v>
      </c>
      <c r="AC1002" t="s">
        <v>83</v>
      </c>
    </row>
    <row r="1003" spans="1:29" x14ac:dyDescent="0.25">
      <c r="A1003" t="s">
        <v>3112</v>
      </c>
      <c r="B1003">
        <v>2</v>
      </c>
      <c r="C1003">
        <v>201</v>
      </c>
      <c r="D1003">
        <v>50729.120000000003</v>
      </c>
      <c r="E1003">
        <v>0</v>
      </c>
      <c r="F1003">
        <v>0</v>
      </c>
      <c r="G1003">
        <v>50729.120000000003</v>
      </c>
      <c r="H1003">
        <v>0</v>
      </c>
      <c r="I1003">
        <v>0</v>
      </c>
      <c r="J1003" t="s">
        <v>3113</v>
      </c>
      <c r="K1003" t="s">
        <v>98</v>
      </c>
      <c r="L1003">
        <v>9</v>
      </c>
      <c r="M1003" t="s">
        <v>78</v>
      </c>
      <c r="N1003" t="s">
        <v>1589</v>
      </c>
      <c r="P1003">
        <v>500</v>
      </c>
      <c r="Q1003">
        <v>0</v>
      </c>
      <c r="R1003">
        <v>0</v>
      </c>
      <c r="S1003">
        <v>621</v>
      </c>
      <c r="T1003">
        <v>0</v>
      </c>
      <c r="U1003" t="s">
        <v>79</v>
      </c>
      <c r="V1003" s="7">
        <v>44927</v>
      </c>
      <c r="W1003" s="7">
        <v>44985</v>
      </c>
      <c r="X1003" s="7">
        <v>45012</v>
      </c>
      <c r="Y1003">
        <v>50729.120000000003</v>
      </c>
      <c r="Z1003" t="s">
        <v>1272</v>
      </c>
      <c r="AA1003">
        <v>0</v>
      </c>
      <c r="AC1003" t="s">
        <v>83</v>
      </c>
    </row>
    <row r="1004" spans="1:29" x14ac:dyDescent="0.25">
      <c r="A1004" t="s">
        <v>3114</v>
      </c>
      <c r="B1004">
        <v>2</v>
      </c>
      <c r="C1004">
        <v>201</v>
      </c>
      <c r="D1004">
        <v>155086.94</v>
      </c>
      <c r="E1004">
        <v>0</v>
      </c>
      <c r="F1004">
        <v>0</v>
      </c>
      <c r="G1004">
        <v>155086.94</v>
      </c>
      <c r="H1004">
        <v>0</v>
      </c>
      <c r="I1004">
        <v>0</v>
      </c>
      <c r="J1004" t="s">
        <v>3115</v>
      </c>
      <c r="K1004" t="s">
        <v>98</v>
      </c>
      <c r="L1004">
        <v>8</v>
      </c>
      <c r="M1004" t="s">
        <v>78</v>
      </c>
      <c r="N1004" t="s">
        <v>1589</v>
      </c>
      <c r="P1004">
        <v>500</v>
      </c>
      <c r="Q1004">
        <v>0</v>
      </c>
      <c r="R1004">
        <v>0</v>
      </c>
      <c r="S1004">
        <v>600</v>
      </c>
      <c r="T1004">
        <v>0</v>
      </c>
      <c r="U1004" t="s">
        <v>79</v>
      </c>
      <c r="V1004" s="7">
        <v>44927</v>
      </c>
      <c r="W1004" s="7">
        <v>44985</v>
      </c>
      <c r="X1004" s="7">
        <v>45012</v>
      </c>
      <c r="Y1004">
        <v>155086.94</v>
      </c>
      <c r="Z1004" t="s">
        <v>1272</v>
      </c>
      <c r="AA1004">
        <v>0</v>
      </c>
      <c r="AC1004" t="s">
        <v>83</v>
      </c>
    </row>
    <row r="1005" spans="1:29" x14ac:dyDescent="0.25">
      <c r="A1005" t="s">
        <v>3116</v>
      </c>
      <c r="B1005">
        <v>2</v>
      </c>
      <c r="C1005">
        <v>201</v>
      </c>
      <c r="D1005">
        <v>82997.2</v>
      </c>
      <c r="E1005">
        <v>0</v>
      </c>
      <c r="F1005">
        <v>0</v>
      </c>
      <c r="G1005">
        <v>82997.2</v>
      </c>
      <c r="H1005">
        <v>0</v>
      </c>
      <c r="I1005">
        <v>0</v>
      </c>
      <c r="J1005" t="s">
        <v>3117</v>
      </c>
      <c r="K1005" t="s">
        <v>98</v>
      </c>
      <c r="L1005">
        <v>8</v>
      </c>
      <c r="M1005" t="s">
        <v>78</v>
      </c>
      <c r="N1005" t="s">
        <v>1589</v>
      </c>
      <c r="P1005">
        <v>500</v>
      </c>
      <c r="Q1005">
        <v>0</v>
      </c>
      <c r="R1005">
        <v>0</v>
      </c>
      <c r="S1005">
        <v>600</v>
      </c>
      <c r="T1005">
        <v>0</v>
      </c>
      <c r="U1005" t="s">
        <v>79</v>
      </c>
      <c r="V1005" s="7">
        <v>44927</v>
      </c>
      <c r="W1005" s="7">
        <v>44985</v>
      </c>
      <c r="X1005" s="7">
        <v>45012</v>
      </c>
      <c r="Y1005">
        <v>82997.2</v>
      </c>
      <c r="Z1005" t="s">
        <v>1272</v>
      </c>
      <c r="AA1005">
        <v>0</v>
      </c>
      <c r="AC1005" t="s">
        <v>83</v>
      </c>
    </row>
    <row r="1006" spans="1:29" x14ac:dyDescent="0.25">
      <c r="A1006" t="s">
        <v>3118</v>
      </c>
      <c r="B1006">
        <v>2</v>
      </c>
      <c r="C1006">
        <v>201</v>
      </c>
      <c r="D1006">
        <v>1629.74</v>
      </c>
      <c r="E1006">
        <v>0</v>
      </c>
      <c r="F1006">
        <v>0</v>
      </c>
      <c r="G1006">
        <v>1629.74</v>
      </c>
      <c r="H1006">
        <v>0</v>
      </c>
      <c r="I1006">
        <v>0</v>
      </c>
      <c r="J1006" t="s">
        <v>3119</v>
      </c>
      <c r="K1006" t="s">
        <v>98</v>
      </c>
      <c r="L1006">
        <v>8</v>
      </c>
      <c r="M1006" t="s">
        <v>78</v>
      </c>
      <c r="N1006" t="s">
        <v>1589</v>
      </c>
      <c r="P1006">
        <v>500</v>
      </c>
      <c r="Q1006">
        <v>0</v>
      </c>
      <c r="R1006">
        <v>0</v>
      </c>
      <c r="S1006">
        <v>600</v>
      </c>
      <c r="T1006">
        <v>0</v>
      </c>
      <c r="U1006" t="s">
        <v>79</v>
      </c>
      <c r="V1006" s="7">
        <v>44927</v>
      </c>
      <c r="W1006" s="7">
        <v>44985</v>
      </c>
      <c r="X1006" s="7">
        <v>45012</v>
      </c>
      <c r="Y1006">
        <v>1629.74</v>
      </c>
      <c r="Z1006" t="s">
        <v>1272</v>
      </c>
      <c r="AA1006">
        <v>0</v>
      </c>
      <c r="AC1006" t="s">
        <v>83</v>
      </c>
    </row>
    <row r="1007" spans="1:29" x14ac:dyDescent="0.25">
      <c r="A1007" t="s">
        <v>3120</v>
      </c>
      <c r="B1007">
        <v>2</v>
      </c>
      <c r="C1007">
        <v>201</v>
      </c>
      <c r="D1007">
        <v>109587</v>
      </c>
      <c r="E1007">
        <v>0</v>
      </c>
      <c r="F1007">
        <v>0</v>
      </c>
      <c r="G1007">
        <v>109587</v>
      </c>
      <c r="H1007">
        <v>0</v>
      </c>
      <c r="I1007">
        <v>0</v>
      </c>
      <c r="J1007" t="s">
        <v>3121</v>
      </c>
      <c r="K1007" t="s">
        <v>98</v>
      </c>
      <c r="L1007">
        <v>9</v>
      </c>
      <c r="M1007" t="s">
        <v>78</v>
      </c>
      <c r="N1007" t="s">
        <v>1589</v>
      </c>
      <c r="P1007">
        <v>500</v>
      </c>
      <c r="Q1007">
        <v>0</v>
      </c>
      <c r="R1007">
        <v>0</v>
      </c>
      <c r="S1007">
        <v>601</v>
      </c>
      <c r="T1007">
        <v>0</v>
      </c>
      <c r="U1007" t="s">
        <v>79</v>
      </c>
      <c r="V1007" s="7">
        <v>44927</v>
      </c>
      <c r="W1007" s="7">
        <v>44985</v>
      </c>
      <c r="X1007" s="7">
        <v>45012</v>
      </c>
      <c r="Y1007">
        <v>109587</v>
      </c>
      <c r="Z1007" t="s">
        <v>1272</v>
      </c>
      <c r="AA1007">
        <v>0</v>
      </c>
      <c r="AC1007" t="s">
        <v>83</v>
      </c>
    </row>
    <row r="1008" spans="1:29" x14ac:dyDescent="0.25">
      <c r="A1008" t="s">
        <v>3122</v>
      </c>
      <c r="B1008">
        <v>2</v>
      </c>
      <c r="C1008">
        <v>201</v>
      </c>
      <c r="D1008">
        <v>27935.53</v>
      </c>
      <c r="E1008">
        <v>0</v>
      </c>
      <c r="F1008">
        <v>1188401.1599999999</v>
      </c>
      <c r="G1008">
        <v>439496.08</v>
      </c>
      <c r="H1008">
        <v>776840.61</v>
      </c>
      <c r="I1008">
        <v>0</v>
      </c>
      <c r="J1008" t="s">
        <v>3123</v>
      </c>
      <c r="K1008" t="s">
        <v>78</v>
      </c>
      <c r="L1008">
        <v>5</v>
      </c>
      <c r="M1008" t="s">
        <v>1269</v>
      </c>
      <c r="N1008" t="s">
        <v>1589</v>
      </c>
      <c r="P1008">
        <v>0</v>
      </c>
      <c r="Q1008">
        <v>0</v>
      </c>
      <c r="R1008">
        <v>0</v>
      </c>
      <c r="S1008">
        <v>500</v>
      </c>
      <c r="T1008">
        <v>0</v>
      </c>
      <c r="U1008" t="s">
        <v>79</v>
      </c>
      <c r="V1008" s="7">
        <v>44927</v>
      </c>
      <c r="W1008" s="7">
        <v>44985</v>
      </c>
      <c r="X1008" s="7">
        <v>45012</v>
      </c>
      <c r="Y1008">
        <v>27935.53</v>
      </c>
      <c r="Z1008" t="s">
        <v>1272</v>
      </c>
      <c r="AA1008">
        <v>776840.61</v>
      </c>
      <c r="AB1008" t="s">
        <v>1272</v>
      </c>
      <c r="AC1008" t="s">
        <v>83</v>
      </c>
    </row>
    <row r="1009" spans="1:29" x14ac:dyDescent="0.25">
      <c r="A1009" t="s">
        <v>3124</v>
      </c>
      <c r="B1009">
        <v>2</v>
      </c>
      <c r="C1009">
        <v>201</v>
      </c>
      <c r="D1009">
        <v>0</v>
      </c>
      <c r="E1009">
        <v>0</v>
      </c>
      <c r="F1009">
        <v>1188401.1599999999</v>
      </c>
      <c r="G1009">
        <v>411560.55</v>
      </c>
      <c r="H1009">
        <v>776840.61</v>
      </c>
      <c r="I1009">
        <v>0</v>
      </c>
      <c r="J1009" t="s">
        <v>3125</v>
      </c>
      <c r="K1009" t="s">
        <v>98</v>
      </c>
      <c r="L1009">
        <v>7</v>
      </c>
      <c r="M1009" t="s">
        <v>78</v>
      </c>
      <c r="N1009" t="s">
        <v>1589</v>
      </c>
      <c r="P1009">
        <v>500</v>
      </c>
      <c r="Q1009">
        <v>0</v>
      </c>
      <c r="R1009">
        <v>0</v>
      </c>
      <c r="S1009">
        <v>869</v>
      </c>
      <c r="T1009">
        <v>0</v>
      </c>
      <c r="U1009" t="s">
        <v>79</v>
      </c>
      <c r="V1009" s="7">
        <v>44927</v>
      </c>
      <c r="W1009" s="7">
        <v>44985</v>
      </c>
      <c r="X1009" s="7">
        <v>45012</v>
      </c>
      <c r="Y1009">
        <v>0</v>
      </c>
      <c r="AA1009">
        <v>776840.61</v>
      </c>
      <c r="AB1009" t="s">
        <v>1272</v>
      </c>
      <c r="AC1009" t="s">
        <v>83</v>
      </c>
    </row>
    <row r="1010" spans="1:29" x14ac:dyDescent="0.25">
      <c r="A1010" t="s">
        <v>3126</v>
      </c>
      <c r="B1010">
        <v>2</v>
      </c>
      <c r="C1010">
        <v>201</v>
      </c>
      <c r="D1010">
        <v>27935.53</v>
      </c>
      <c r="E1010">
        <v>0</v>
      </c>
      <c r="F1010">
        <v>0</v>
      </c>
      <c r="G1010">
        <v>27935.53</v>
      </c>
      <c r="H1010">
        <v>0</v>
      </c>
      <c r="I1010">
        <v>0</v>
      </c>
      <c r="J1010" t="s">
        <v>3127</v>
      </c>
      <c r="K1010" t="s">
        <v>98</v>
      </c>
      <c r="L1010">
        <v>9</v>
      </c>
      <c r="M1010" t="s">
        <v>78</v>
      </c>
      <c r="N1010" t="s">
        <v>1589</v>
      </c>
      <c r="P1010">
        <v>500</v>
      </c>
      <c r="Q1010">
        <v>0</v>
      </c>
      <c r="R1010">
        <v>0</v>
      </c>
      <c r="S1010">
        <v>869</v>
      </c>
      <c r="T1010">
        <v>0</v>
      </c>
      <c r="U1010" t="s">
        <v>79</v>
      </c>
      <c r="V1010" s="7">
        <v>44927</v>
      </c>
      <c r="W1010" s="7">
        <v>44985</v>
      </c>
      <c r="X1010" s="7">
        <v>45012</v>
      </c>
      <c r="Y1010">
        <v>27935.53</v>
      </c>
      <c r="Z1010" t="s">
        <v>1272</v>
      </c>
      <c r="AA1010">
        <v>0</v>
      </c>
      <c r="AC1010" t="s">
        <v>83</v>
      </c>
    </row>
    <row r="1011" spans="1:29" x14ac:dyDescent="0.25">
      <c r="A1011" t="s">
        <v>3128</v>
      </c>
      <c r="B1011">
        <v>2</v>
      </c>
      <c r="C1011">
        <v>201</v>
      </c>
      <c r="D1011">
        <v>2002</v>
      </c>
      <c r="E1011">
        <v>0</v>
      </c>
      <c r="F1011">
        <v>0</v>
      </c>
      <c r="G1011">
        <v>2002</v>
      </c>
      <c r="H1011">
        <v>0</v>
      </c>
      <c r="I1011">
        <v>0</v>
      </c>
      <c r="J1011" t="s">
        <v>3129</v>
      </c>
      <c r="K1011" t="s">
        <v>78</v>
      </c>
      <c r="L1011">
        <v>2</v>
      </c>
      <c r="M1011" t="s">
        <v>1269</v>
      </c>
      <c r="N1011" t="s">
        <v>1589</v>
      </c>
      <c r="P1011">
        <v>0</v>
      </c>
      <c r="Q1011">
        <v>0</v>
      </c>
      <c r="R1011">
        <v>0</v>
      </c>
      <c r="S1011">
        <v>869</v>
      </c>
      <c r="T1011">
        <v>0</v>
      </c>
      <c r="U1011" t="s">
        <v>79</v>
      </c>
      <c r="V1011" s="7">
        <v>44927</v>
      </c>
      <c r="W1011" s="7">
        <v>44985</v>
      </c>
      <c r="X1011" s="7">
        <v>45012</v>
      </c>
      <c r="Y1011">
        <v>2002</v>
      </c>
      <c r="Z1011" t="s">
        <v>1272</v>
      </c>
      <c r="AA1011">
        <v>0</v>
      </c>
      <c r="AC1011" t="s">
        <v>83</v>
      </c>
    </row>
    <row r="1012" spans="1:29" x14ac:dyDescent="0.25">
      <c r="A1012" t="s">
        <v>3130</v>
      </c>
      <c r="B1012">
        <v>2</v>
      </c>
      <c r="C1012">
        <v>201</v>
      </c>
      <c r="D1012">
        <v>2002</v>
      </c>
      <c r="E1012">
        <v>0</v>
      </c>
      <c r="F1012">
        <v>0</v>
      </c>
      <c r="G1012">
        <v>2002</v>
      </c>
      <c r="H1012">
        <v>0</v>
      </c>
      <c r="I1012">
        <v>0</v>
      </c>
      <c r="J1012" t="s">
        <v>3131</v>
      </c>
      <c r="K1012" t="s">
        <v>78</v>
      </c>
      <c r="L1012">
        <v>3</v>
      </c>
      <c r="M1012" t="s">
        <v>1269</v>
      </c>
      <c r="N1012" t="s">
        <v>1589</v>
      </c>
      <c r="P1012">
        <v>0</v>
      </c>
      <c r="Q1012">
        <v>0</v>
      </c>
      <c r="R1012">
        <v>0</v>
      </c>
      <c r="S1012">
        <v>869</v>
      </c>
      <c r="T1012">
        <v>0</v>
      </c>
      <c r="U1012" t="s">
        <v>79</v>
      </c>
      <c r="V1012" s="7">
        <v>44927</v>
      </c>
      <c r="W1012" s="7">
        <v>44985</v>
      </c>
      <c r="X1012" s="7">
        <v>45012</v>
      </c>
      <c r="Y1012">
        <v>2002</v>
      </c>
      <c r="Z1012" t="s">
        <v>1272</v>
      </c>
      <c r="AA1012">
        <v>0</v>
      </c>
      <c r="AC1012" t="s">
        <v>83</v>
      </c>
    </row>
    <row r="1013" spans="1:29" x14ac:dyDescent="0.25">
      <c r="A1013" t="s">
        <v>3132</v>
      </c>
      <c r="B1013">
        <v>2</v>
      </c>
      <c r="C1013">
        <v>201</v>
      </c>
      <c r="D1013">
        <v>2002</v>
      </c>
      <c r="E1013">
        <v>0</v>
      </c>
      <c r="F1013">
        <v>0</v>
      </c>
      <c r="G1013">
        <v>2002</v>
      </c>
      <c r="H1013">
        <v>0</v>
      </c>
      <c r="I1013">
        <v>0</v>
      </c>
      <c r="J1013" t="s">
        <v>3133</v>
      </c>
      <c r="K1013" t="s">
        <v>78</v>
      </c>
      <c r="L1013">
        <v>4</v>
      </c>
      <c r="M1013" t="s">
        <v>1269</v>
      </c>
      <c r="N1013" t="s">
        <v>1589</v>
      </c>
      <c r="P1013">
        <v>0</v>
      </c>
      <c r="Q1013">
        <v>0</v>
      </c>
      <c r="R1013">
        <v>0</v>
      </c>
      <c r="S1013">
        <v>869</v>
      </c>
      <c r="T1013">
        <v>0</v>
      </c>
      <c r="U1013" t="s">
        <v>79</v>
      </c>
      <c r="V1013" s="7">
        <v>44927</v>
      </c>
      <c r="W1013" s="7">
        <v>44985</v>
      </c>
      <c r="X1013" s="7">
        <v>45012</v>
      </c>
      <c r="Y1013">
        <v>2002</v>
      </c>
      <c r="Z1013" t="s">
        <v>1272</v>
      </c>
      <c r="AA1013">
        <v>0</v>
      </c>
      <c r="AC1013" t="s">
        <v>83</v>
      </c>
    </row>
    <row r="1014" spans="1:29" x14ac:dyDescent="0.25">
      <c r="A1014" t="s">
        <v>3134</v>
      </c>
      <c r="B1014">
        <v>2</v>
      </c>
      <c r="C1014">
        <v>201</v>
      </c>
      <c r="D1014">
        <v>2002</v>
      </c>
      <c r="E1014">
        <v>0</v>
      </c>
      <c r="F1014">
        <v>0</v>
      </c>
      <c r="G1014">
        <v>2002</v>
      </c>
      <c r="H1014">
        <v>0</v>
      </c>
      <c r="I1014">
        <v>0</v>
      </c>
      <c r="J1014" t="s">
        <v>3135</v>
      </c>
      <c r="K1014" t="s">
        <v>98</v>
      </c>
      <c r="L1014">
        <v>5</v>
      </c>
      <c r="M1014" t="s">
        <v>78</v>
      </c>
      <c r="N1014" t="s">
        <v>1589</v>
      </c>
      <c r="P1014">
        <v>500</v>
      </c>
      <c r="Q1014">
        <v>0</v>
      </c>
      <c r="R1014">
        <v>0</v>
      </c>
      <c r="S1014">
        <v>869</v>
      </c>
      <c r="T1014">
        <v>0</v>
      </c>
      <c r="U1014" t="s">
        <v>79</v>
      </c>
      <c r="V1014" s="7">
        <v>44927</v>
      </c>
      <c r="W1014" s="7">
        <v>44985</v>
      </c>
      <c r="X1014" s="7">
        <v>45012</v>
      </c>
      <c r="Y1014">
        <v>2002</v>
      </c>
      <c r="Z1014" t="s">
        <v>1272</v>
      </c>
      <c r="AA1014">
        <v>0</v>
      </c>
      <c r="AC1014" t="s">
        <v>83</v>
      </c>
    </row>
    <row r="1015" spans="1:29" x14ac:dyDescent="0.25">
      <c r="A1015" t="s">
        <v>3136</v>
      </c>
      <c r="B1015">
        <v>2</v>
      </c>
      <c r="C1015">
        <v>201</v>
      </c>
      <c r="D1015">
        <v>0</v>
      </c>
      <c r="E1015">
        <v>0</v>
      </c>
      <c r="F1015">
        <v>32163.09</v>
      </c>
      <c r="G1015">
        <v>0</v>
      </c>
      <c r="H1015">
        <v>32163.09</v>
      </c>
      <c r="I1015">
        <v>0</v>
      </c>
      <c r="J1015" t="s">
        <v>3137</v>
      </c>
      <c r="K1015" t="s">
        <v>78</v>
      </c>
      <c r="L1015">
        <v>2</v>
      </c>
      <c r="M1015" t="s">
        <v>1269</v>
      </c>
      <c r="N1015" t="s">
        <v>1589</v>
      </c>
      <c r="P1015">
        <v>0</v>
      </c>
      <c r="Q1015">
        <v>0</v>
      </c>
      <c r="R1015">
        <v>0</v>
      </c>
      <c r="S1015">
        <v>869</v>
      </c>
      <c r="T1015">
        <v>0</v>
      </c>
      <c r="U1015" t="s">
        <v>79</v>
      </c>
      <c r="V1015" s="7">
        <v>44927</v>
      </c>
      <c r="W1015" s="7">
        <v>44985</v>
      </c>
      <c r="X1015" s="7">
        <v>45012</v>
      </c>
      <c r="Y1015">
        <v>0</v>
      </c>
      <c r="AA1015">
        <v>32163.09</v>
      </c>
      <c r="AB1015" t="s">
        <v>1272</v>
      </c>
      <c r="AC1015" t="s">
        <v>83</v>
      </c>
    </row>
    <row r="1016" spans="1:29" x14ac:dyDescent="0.25">
      <c r="A1016" t="s">
        <v>3138</v>
      </c>
      <c r="B1016">
        <v>2</v>
      </c>
      <c r="C1016">
        <v>201</v>
      </c>
      <c r="D1016">
        <v>0</v>
      </c>
      <c r="E1016">
        <v>0</v>
      </c>
      <c r="F1016">
        <v>32163.09</v>
      </c>
      <c r="G1016">
        <v>0</v>
      </c>
      <c r="H1016">
        <v>32163.09</v>
      </c>
      <c r="I1016">
        <v>0</v>
      </c>
      <c r="J1016" t="s">
        <v>3139</v>
      </c>
      <c r="K1016" t="s">
        <v>78</v>
      </c>
      <c r="L1016">
        <v>3</v>
      </c>
      <c r="M1016" t="s">
        <v>1269</v>
      </c>
      <c r="N1016" t="s">
        <v>1589</v>
      </c>
      <c r="P1016">
        <v>0</v>
      </c>
      <c r="Q1016">
        <v>0</v>
      </c>
      <c r="R1016">
        <v>0</v>
      </c>
      <c r="S1016">
        <v>869</v>
      </c>
      <c r="T1016">
        <v>0</v>
      </c>
      <c r="U1016" t="s">
        <v>79</v>
      </c>
      <c r="V1016" s="7">
        <v>44927</v>
      </c>
      <c r="W1016" s="7">
        <v>44985</v>
      </c>
      <c r="X1016" s="7">
        <v>45012</v>
      </c>
      <c r="Y1016">
        <v>0</v>
      </c>
      <c r="AA1016">
        <v>32163.09</v>
      </c>
      <c r="AB1016" t="s">
        <v>1272</v>
      </c>
      <c r="AC1016" t="s">
        <v>83</v>
      </c>
    </row>
    <row r="1017" spans="1:29" x14ac:dyDescent="0.25">
      <c r="A1017" t="s">
        <v>3140</v>
      </c>
      <c r="B1017">
        <v>2</v>
      </c>
      <c r="C1017">
        <v>201</v>
      </c>
      <c r="D1017">
        <v>0</v>
      </c>
      <c r="E1017">
        <v>0</v>
      </c>
      <c r="F1017">
        <v>13176.33</v>
      </c>
      <c r="G1017">
        <v>0</v>
      </c>
      <c r="H1017">
        <v>13176.33</v>
      </c>
      <c r="I1017">
        <v>0</v>
      </c>
      <c r="J1017" t="s">
        <v>3141</v>
      </c>
      <c r="K1017" t="s">
        <v>98</v>
      </c>
      <c r="L1017">
        <v>4</v>
      </c>
      <c r="M1017" t="s">
        <v>78</v>
      </c>
      <c r="N1017" t="s">
        <v>1589</v>
      </c>
      <c r="P1017">
        <v>500</v>
      </c>
      <c r="Q1017">
        <v>0</v>
      </c>
      <c r="R1017">
        <v>0</v>
      </c>
      <c r="S1017">
        <v>869</v>
      </c>
      <c r="T1017">
        <v>0</v>
      </c>
      <c r="U1017" t="s">
        <v>79</v>
      </c>
      <c r="V1017" s="7">
        <v>44927</v>
      </c>
      <c r="W1017" s="7">
        <v>44985</v>
      </c>
      <c r="X1017" s="7">
        <v>45012</v>
      </c>
      <c r="Y1017">
        <v>0</v>
      </c>
      <c r="AA1017">
        <v>13176.33</v>
      </c>
      <c r="AB1017" t="s">
        <v>1272</v>
      </c>
      <c r="AC1017" t="s">
        <v>83</v>
      </c>
    </row>
    <row r="1018" spans="1:29" x14ac:dyDescent="0.25">
      <c r="A1018" t="s">
        <v>3142</v>
      </c>
      <c r="B1018">
        <v>2</v>
      </c>
      <c r="C1018">
        <v>201</v>
      </c>
      <c r="D1018">
        <v>0</v>
      </c>
      <c r="E1018">
        <v>0</v>
      </c>
      <c r="F1018">
        <v>18986.759999999998</v>
      </c>
      <c r="G1018">
        <v>0</v>
      </c>
      <c r="H1018">
        <v>18986.759999999998</v>
      </c>
      <c r="I1018">
        <v>0</v>
      </c>
      <c r="J1018" t="s">
        <v>3143</v>
      </c>
      <c r="K1018" t="s">
        <v>98</v>
      </c>
      <c r="L1018">
        <v>4</v>
      </c>
      <c r="M1018" t="s">
        <v>78</v>
      </c>
      <c r="N1018" t="s">
        <v>1589</v>
      </c>
      <c r="P1018">
        <v>500</v>
      </c>
      <c r="Q1018">
        <v>0</v>
      </c>
      <c r="R1018">
        <v>0</v>
      </c>
      <c r="S1018">
        <v>869</v>
      </c>
      <c r="T1018">
        <v>0</v>
      </c>
      <c r="U1018" t="s">
        <v>79</v>
      </c>
      <c r="V1018" s="7">
        <v>44927</v>
      </c>
      <c r="W1018" s="7">
        <v>44985</v>
      </c>
      <c r="X1018" s="7">
        <v>45012</v>
      </c>
      <c r="Y1018">
        <v>0</v>
      </c>
      <c r="AA1018">
        <v>18986.759999999998</v>
      </c>
      <c r="AB1018" t="s">
        <v>1272</v>
      </c>
      <c r="AC1018" t="s">
        <v>83</v>
      </c>
    </row>
    <row r="1019" spans="1:29" x14ac:dyDescent="0.25">
      <c r="A1019" t="s">
        <v>3144</v>
      </c>
      <c r="B1019">
        <v>2</v>
      </c>
      <c r="C1019">
        <v>201</v>
      </c>
      <c r="D1019">
        <v>344822.1</v>
      </c>
      <c r="E1019">
        <v>0</v>
      </c>
      <c r="F1019">
        <v>42964079.579999998</v>
      </c>
      <c r="G1019">
        <v>35229199.509999998</v>
      </c>
      <c r="H1019">
        <v>8079702.1699999999</v>
      </c>
      <c r="I1019">
        <v>0</v>
      </c>
      <c r="J1019" t="s">
        <v>3145</v>
      </c>
      <c r="K1019" t="s">
        <v>78</v>
      </c>
      <c r="L1019">
        <v>2</v>
      </c>
      <c r="M1019" t="s">
        <v>1269</v>
      </c>
      <c r="N1019" t="s">
        <v>1589</v>
      </c>
      <c r="P1019">
        <v>0</v>
      </c>
      <c r="Q1019">
        <v>0</v>
      </c>
      <c r="R1019">
        <v>0</v>
      </c>
      <c r="S1019">
        <v>869</v>
      </c>
      <c r="T1019">
        <v>0</v>
      </c>
      <c r="U1019" t="s">
        <v>79</v>
      </c>
      <c r="V1019" s="7">
        <v>44927</v>
      </c>
      <c r="W1019" s="7">
        <v>44985</v>
      </c>
      <c r="X1019" s="7">
        <v>45012</v>
      </c>
      <c r="Y1019">
        <v>344822.1</v>
      </c>
      <c r="Z1019" t="s">
        <v>1272</v>
      </c>
      <c r="AA1019">
        <v>8079702.1699999999</v>
      </c>
      <c r="AB1019" t="s">
        <v>1272</v>
      </c>
      <c r="AC1019" t="s">
        <v>83</v>
      </c>
    </row>
    <row r="1020" spans="1:29" x14ac:dyDescent="0.25">
      <c r="A1020" t="s">
        <v>3146</v>
      </c>
      <c r="B1020">
        <v>2</v>
      </c>
      <c r="C1020">
        <v>201</v>
      </c>
      <c r="D1020">
        <v>266696.55</v>
      </c>
      <c r="E1020">
        <v>0</v>
      </c>
      <c r="F1020">
        <v>10690</v>
      </c>
      <c r="G1020">
        <v>254530.33</v>
      </c>
      <c r="H1020">
        <v>22856.22</v>
      </c>
      <c r="I1020">
        <v>0</v>
      </c>
      <c r="J1020" t="s">
        <v>3147</v>
      </c>
      <c r="K1020" t="s">
        <v>78</v>
      </c>
      <c r="L1020">
        <v>3</v>
      </c>
      <c r="M1020" t="s">
        <v>1269</v>
      </c>
      <c r="N1020" t="s">
        <v>1589</v>
      </c>
      <c r="P1020">
        <v>0</v>
      </c>
      <c r="Q1020">
        <v>0</v>
      </c>
      <c r="R1020">
        <v>0</v>
      </c>
      <c r="S1020">
        <v>869</v>
      </c>
      <c r="T1020">
        <v>0</v>
      </c>
      <c r="U1020" t="s">
        <v>79</v>
      </c>
      <c r="V1020" s="7">
        <v>44927</v>
      </c>
      <c r="W1020" s="7">
        <v>44985</v>
      </c>
      <c r="X1020" s="7">
        <v>45012</v>
      </c>
      <c r="Y1020">
        <v>266696.55</v>
      </c>
      <c r="Z1020" t="s">
        <v>1272</v>
      </c>
      <c r="AA1020">
        <v>22856.22</v>
      </c>
      <c r="AB1020" t="s">
        <v>1272</v>
      </c>
      <c r="AC1020" t="s">
        <v>83</v>
      </c>
    </row>
    <row r="1021" spans="1:29" x14ac:dyDescent="0.25">
      <c r="A1021" t="s">
        <v>3148</v>
      </c>
      <c r="B1021">
        <v>2</v>
      </c>
      <c r="C1021">
        <v>201</v>
      </c>
      <c r="D1021">
        <v>252996.55</v>
      </c>
      <c r="E1021">
        <v>0</v>
      </c>
      <c r="F1021">
        <v>0</v>
      </c>
      <c r="G1021">
        <v>252996.55</v>
      </c>
      <c r="H1021">
        <v>0</v>
      </c>
      <c r="I1021">
        <v>0</v>
      </c>
      <c r="J1021" t="s">
        <v>3149</v>
      </c>
      <c r="K1021" t="s">
        <v>78</v>
      </c>
      <c r="L1021">
        <v>4</v>
      </c>
      <c r="M1021" t="s">
        <v>1269</v>
      </c>
      <c r="N1021" t="s">
        <v>1589</v>
      </c>
      <c r="P1021">
        <v>0</v>
      </c>
      <c r="Q1021">
        <v>0</v>
      </c>
      <c r="R1021">
        <v>0</v>
      </c>
      <c r="S1021">
        <v>869</v>
      </c>
      <c r="T1021">
        <v>0</v>
      </c>
      <c r="U1021" t="s">
        <v>79</v>
      </c>
      <c r="V1021" s="7">
        <v>44927</v>
      </c>
      <c r="W1021" s="7">
        <v>44985</v>
      </c>
      <c r="X1021" s="7">
        <v>45012</v>
      </c>
      <c r="Y1021">
        <v>252996.55</v>
      </c>
      <c r="Z1021" t="s">
        <v>1272</v>
      </c>
      <c r="AA1021">
        <v>0</v>
      </c>
      <c r="AC1021" t="s">
        <v>83</v>
      </c>
    </row>
    <row r="1022" spans="1:29" x14ac:dyDescent="0.25">
      <c r="A1022" t="s">
        <v>3150</v>
      </c>
      <c r="B1022">
        <v>2</v>
      </c>
      <c r="C1022">
        <v>201</v>
      </c>
      <c r="D1022">
        <v>252996.55</v>
      </c>
      <c r="E1022">
        <v>0</v>
      </c>
      <c r="F1022">
        <v>0</v>
      </c>
      <c r="G1022">
        <v>252996.55</v>
      </c>
      <c r="H1022">
        <v>0</v>
      </c>
      <c r="I1022">
        <v>0</v>
      </c>
      <c r="J1022" t="s">
        <v>3151</v>
      </c>
      <c r="K1022" t="s">
        <v>98</v>
      </c>
      <c r="L1022">
        <v>5</v>
      </c>
      <c r="M1022" t="s">
        <v>78</v>
      </c>
      <c r="N1022" t="s">
        <v>1589</v>
      </c>
      <c r="P1022">
        <v>500</v>
      </c>
      <c r="Q1022">
        <v>0</v>
      </c>
      <c r="R1022">
        <v>0</v>
      </c>
      <c r="S1022">
        <v>869</v>
      </c>
      <c r="T1022">
        <v>0</v>
      </c>
      <c r="U1022" t="s">
        <v>79</v>
      </c>
      <c r="V1022" s="7">
        <v>44927</v>
      </c>
      <c r="W1022" s="7">
        <v>44985</v>
      </c>
      <c r="X1022" s="7">
        <v>45012</v>
      </c>
      <c r="Y1022">
        <v>252996.55</v>
      </c>
      <c r="Z1022" t="s">
        <v>1272</v>
      </c>
      <c r="AA1022">
        <v>0</v>
      </c>
      <c r="AC1022" t="s">
        <v>83</v>
      </c>
    </row>
    <row r="1023" spans="1:29" x14ac:dyDescent="0.25">
      <c r="A1023" t="s">
        <v>3152</v>
      </c>
      <c r="B1023">
        <v>2</v>
      </c>
      <c r="C1023">
        <v>201</v>
      </c>
      <c r="D1023">
        <v>13700</v>
      </c>
      <c r="E1023">
        <v>0</v>
      </c>
      <c r="F1023">
        <v>10690</v>
      </c>
      <c r="G1023">
        <v>1533.78</v>
      </c>
      <c r="H1023">
        <v>22856.22</v>
      </c>
      <c r="I1023">
        <v>0</v>
      </c>
      <c r="J1023" t="s">
        <v>3153</v>
      </c>
      <c r="K1023" t="s">
        <v>78</v>
      </c>
      <c r="L1023">
        <v>4</v>
      </c>
      <c r="M1023" t="s">
        <v>1269</v>
      </c>
      <c r="N1023" t="s">
        <v>1589</v>
      </c>
      <c r="P1023">
        <v>0</v>
      </c>
      <c r="Q1023">
        <v>0</v>
      </c>
      <c r="R1023">
        <v>0</v>
      </c>
      <c r="S1023">
        <v>869</v>
      </c>
      <c r="T1023">
        <v>0</v>
      </c>
      <c r="U1023" t="s">
        <v>79</v>
      </c>
      <c r="V1023" s="7">
        <v>44927</v>
      </c>
      <c r="W1023" s="7">
        <v>44985</v>
      </c>
      <c r="X1023" s="7">
        <v>45012</v>
      </c>
      <c r="Y1023">
        <v>13700</v>
      </c>
      <c r="Z1023" t="s">
        <v>1272</v>
      </c>
      <c r="AA1023">
        <v>22856.22</v>
      </c>
      <c r="AB1023" t="s">
        <v>1272</v>
      </c>
      <c r="AC1023" t="s">
        <v>83</v>
      </c>
    </row>
    <row r="1024" spans="1:29" x14ac:dyDescent="0.25">
      <c r="A1024" t="s">
        <v>3154</v>
      </c>
      <c r="B1024">
        <v>2</v>
      </c>
      <c r="C1024">
        <v>201</v>
      </c>
      <c r="D1024">
        <v>13700</v>
      </c>
      <c r="E1024">
        <v>0</v>
      </c>
      <c r="F1024">
        <v>10690</v>
      </c>
      <c r="G1024">
        <v>1533.78</v>
      </c>
      <c r="H1024">
        <v>22856.22</v>
      </c>
      <c r="I1024">
        <v>0</v>
      </c>
      <c r="J1024" t="s">
        <v>3155</v>
      </c>
      <c r="K1024" t="s">
        <v>98</v>
      </c>
      <c r="L1024">
        <v>5</v>
      </c>
      <c r="M1024" t="s">
        <v>78</v>
      </c>
      <c r="N1024" t="s">
        <v>1589</v>
      </c>
      <c r="P1024">
        <v>500</v>
      </c>
      <c r="Q1024">
        <v>0</v>
      </c>
      <c r="R1024">
        <v>0</v>
      </c>
      <c r="S1024">
        <v>869</v>
      </c>
      <c r="T1024">
        <v>0</v>
      </c>
      <c r="U1024" t="s">
        <v>79</v>
      </c>
      <c r="V1024" s="7">
        <v>44927</v>
      </c>
      <c r="W1024" s="7">
        <v>44985</v>
      </c>
      <c r="X1024" s="7">
        <v>45012</v>
      </c>
      <c r="Y1024">
        <v>13700</v>
      </c>
      <c r="Z1024" t="s">
        <v>1272</v>
      </c>
      <c r="AA1024">
        <v>22856.22</v>
      </c>
      <c r="AB1024" t="s">
        <v>1272</v>
      </c>
      <c r="AC1024" t="s">
        <v>83</v>
      </c>
    </row>
    <row r="1025" spans="1:29" x14ac:dyDescent="0.25">
      <c r="A1025" t="s">
        <v>3156</v>
      </c>
      <c r="B1025">
        <v>2</v>
      </c>
      <c r="C1025">
        <v>201</v>
      </c>
      <c r="D1025">
        <v>78125.55</v>
      </c>
      <c r="E1025">
        <v>0</v>
      </c>
      <c r="F1025">
        <v>0</v>
      </c>
      <c r="G1025">
        <v>0</v>
      </c>
      <c r="H1025">
        <v>78125.55</v>
      </c>
      <c r="I1025">
        <v>0</v>
      </c>
      <c r="J1025" t="s">
        <v>3157</v>
      </c>
      <c r="K1025" t="s">
        <v>78</v>
      </c>
      <c r="L1025">
        <v>3</v>
      </c>
      <c r="M1025" t="s">
        <v>1269</v>
      </c>
      <c r="N1025" t="s">
        <v>1589</v>
      </c>
      <c r="P1025">
        <v>0</v>
      </c>
      <c r="Q1025">
        <v>0</v>
      </c>
      <c r="R1025">
        <v>0</v>
      </c>
      <c r="S1025">
        <v>869</v>
      </c>
      <c r="T1025">
        <v>0</v>
      </c>
      <c r="U1025" t="s">
        <v>79</v>
      </c>
      <c r="V1025" s="7">
        <v>44927</v>
      </c>
      <c r="W1025" s="7">
        <v>44985</v>
      </c>
      <c r="X1025" s="7">
        <v>45012</v>
      </c>
      <c r="Y1025">
        <v>78125.55</v>
      </c>
      <c r="Z1025" t="s">
        <v>1272</v>
      </c>
      <c r="AA1025">
        <v>78125.55</v>
      </c>
      <c r="AB1025" t="s">
        <v>1272</v>
      </c>
      <c r="AC1025" t="s">
        <v>83</v>
      </c>
    </row>
    <row r="1026" spans="1:29" x14ac:dyDescent="0.25">
      <c r="A1026" t="s">
        <v>3158</v>
      </c>
      <c r="B1026">
        <v>2</v>
      </c>
      <c r="C1026">
        <v>201</v>
      </c>
      <c r="D1026">
        <v>17300</v>
      </c>
      <c r="E1026">
        <v>0</v>
      </c>
      <c r="F1026">
        <v>0</v>
      </c>
      <c r="G1026">
        <v>0</v>
      </c>
      <c r="H1026">
        <v>17300</v>
      </c>
      <c r="I1026">
        <v>0</v>
      </c>
      <c r="J1026" t="s">
        <v>3159</v>
      </c>
      <c r="K1026" t="s">
        <v>98</v>
      </c>
      <c r="L1026">
        <v>4</v>
      </c>
      <c r="M1026" t="s">
        <v>78</v>
      </c>
      <c r="N1026" t="s">
        <v>1589</v>
      </c>
      <c r="P1026">
        <v>500</v>
      </c>
      <c r="Q1026">
        <v>0</v>
      </c>
      <c r="R1026">
        <v>0</v>
      </c>
      <c r="S1026">
        <v>869</v>
      </c>
      <c r="T1026">
        <v>0</v>
      </c>
      <c r="U1026" t="s">
        <v>79</v>
      </c>
      <c r="V1026" s="7">
        <v>44927</v>
      </c>
      <c r="W1026" s="7">
        <v>44985</v>
      </c>
      <c r="X1026" s="7">
        <v>45012</v>
      </c>
      <c r="Y1026">
        <v>17300</v>
      </c>
      <c r="Z1026" t="s">
        <v>1272</v>
      </c>
      <c r="AA1026">
        <v>17300</v>
      </c>
      <c r="AB1026" t="s">
        <v>1272</v>
      </c>
      <c r="AC1026" t="s">
        <v>83</v>
      </c>
    </row>
    <row r="1027" spans="1:29" x14ac:dyDescent="0.25">
      <c r="A1027" t="s">
        <v>3160</v>
      </c>
      <c r="B1027">
        <v>2</v>
      </c>
      <c r="C1027">
        <v>201</v>
      </c>
      <c r="D1027">
        <v>60825.55</v>
      </c>
      <c r="E1027">
        <v>0</v>
      </c>
      <c r="F1027">
        <v>0</v>
      </c>
      <c r="G1027">
        <v>0</v>
      </c>
      <c r="H1027">
        <v>60825.55</v>
      </c>
      <c r="I1027">
        <v>0</v>
      </c>
      <c r="J1027" t="s">
        <v>3161</v>
      </c>
      <c r="K1027" t="s">
        <v>98</v>
      </c>
      <c r="L1027">
        <v>4</v>
      </c>
      <c r="M1027" t="s">
        <v>78</v>
      </c>
      <c r="N1027" t="s">
        <v>1589</v>
      </c>
      <c r="P1027">
        <v>500</v>
      </c>
      <c r="Q1027">
        <v>0</v>
      </c>
      <c r="R1027">
        <v>0</v>
      </c>
      <c r="S1027">
        <v>869</v>
      </c>
      <c r="T1027">
        <v>0</v>
      </c>
      <c r="U1027" t="s">
        <v>79</v>
      </c>
      <c r="V1027" s="7">
        <v>44927</v>
      </c>
      <c r="W1027" s="7">
        <v>44985</v>
      </c>
      <c r="X1027" s="7">
        <v>45012</v>
      </c>
      <c r="Y1027">
        <v>60825.55</v>
      </c>
      <c r="Z1027" t="s">
        <v>1272</v>
      </c>
      <c r="AA1027">
        <v>60825.55</v>
      </c>
      <c r="AB1027" t="s">
        <v>1272</v>
      </c>
      <c r="AC1027" t="s">
        <v>83</v>
      </c>
    </row>
    <row r="1028" spans="1:29" x14ac:dyDescent="0.25">
      <c r="A1028" t="s">
        <v>3162</v>
      </c>
      <c r="B1028">
        <v>2</v>
      </c>
      <c r="C1028">
        <v>201</v>
      </c>
      <c r="D1028">
        <v>0</v>
      </c>
      <c r="E1028">
        <v>0</v>
      </c>
      <c r="F1028">
        <v>42953389.579999998</v>
      </c>
      <c r="G1028">
        <v>34974669.18</v>
      </c>
      <c r="H1028">
        <v>7978720.4000000004</v>
      </c>
      <c r="I1028">
        <v>0</v>
      </c>
      <c r="J1028" t="s">
        <v>3163</v>
      </c>
      <c r="K1028" t="s">
        <v>78</v>
      </c>
      <c r="L1028">
        <v>3</v>
      </c>
      <c r="M1028" t="s">
        <v>1269</v>
      </c>
      <c r="N1028" t="s">
        <v>1589</v>
      </c>
      <c r="P1028">
        <v>0</v>
      </c>
      <c r="Q1028">
        <v>0</v>
      </c>
      <c r="R1028">
        <v>0</v>
      </c>
      <c r="S1028">
        <v>869</v>
      </c>
      <c r="T1028">
        <v>0</v>
      </c>
      <c r="U1028" t="s">
        <v>79</v>
      </c>
      <c r="V1028" s="7">
        <v>44927</v>
      </c>
      <c r="W1028" s="7">
        <v>44985</v>
      </c>
      <c r="X1028" s="7">
        <v>45012</v>
      </c>
      <c r="Y1028">
        <v>0</v>
      </c>
      <c r="AA1028">
        <v>7978720.4000000004</v>
      </c>
      <c r="AB1028" t="s">
        <v>1272</v>
      </c>
      <c r="AC1028" t="s">
        <v>83</v>
      </c>
    </row>
    <row r="1029" spans="1:29" x14ac:dyDescent="0.25">
      <c r="A1029" t="s">
        <v>3164</v>
      </c>
      <c r="B1029">
        <v>2</v>
      </c>
      <c r="C1029">
        <v>201</v>
      </c>
      <c r="D1029">
        <v>0</v>
      </c>
      <c r="E1029">
        <v>0</v>
      </c>
      <c r="F1029">
        <v>42953389.579999998</v>
      </c>
      <c r="G1029">
        <v>34974669.18</v>
      </c>
      <c r="H1029">
        <v>7978720.4000000004</v>
      </c>
      <c r="I1029">
        <v>0</v>
      </c>
      <c r="J1029" t="s">
        <v>3163</v>
      </c>
      <c r="K1029" t="s">
        <v>78</v>
      </c>
      <c r="L1029">
        <v>4</v>
      </c>
      <c r="M1029" t="s">
        <v>1269</v>
      </c>
      <c r="N1029" t="s">
        <v>1589</v>
      </c>
      <c r="P1029">
        <v>0</v>
      </c>
      <c r="Q1029">
        <v>0</v>
      </c>
      <c r="R1029">
        <v>0</v>
      </c>
      <c r="S1029">
        <v>869</v>
      </c>
      <c r="T1029">
        <v>0</v>
      </c>
      <c r="U1029" t="s">
        <v>79</v>
      </c>
      <c r="V1029" s="7">
        <v>44927</v>
      </c>
      <c r="W1029" s="7">
        <v>44985</v>
      </c>
      <c r="X1029" s="7">
        <v>45012</v>
      </c>
      <c r="Y1029">
        <v>0</v>
      </c>
      <c r="AA1029">
        <v>7978720.4000000004</v>
      </c>
      <c r="AB1029" t="s">
        <v>1272</v>
      </c>
      <c r="AC1029" t="s">
        <v>83</v>
      </c>
    </row>
    <row r="1030" spans="1:29" x14ac:dyDescent="0.25">
      <c r="A1030" t="s">
        <v>3165</v>
      </c>
      <c r="B1030">
        <v>2</v>
      </c>
      <c r="C1030">
        <v>201</v>
      </c>
      <c r="D1030">
        <v>0</v>
      </c>
      <c r="E1030">
        <v>0</v>
      </c>
      <c r="F1030">
        <v>5150</v>
      </c>
      <c r="G1030">
        <v>2200</v>
      </c>
      <c r="H1030">
        <v>2950</v>
      </c>
      <c r="I1030">
        <v>0</v>
      </c>
      <c r="J1030" t="s">
        <v>3166</v>
      </c>
      <c r="K1030" t="s">
        <v>98</v>
      </c>
      <c r="L1030">
        <v>5</v>
      </c>
      <c r="M1030" t="s">
        <v>78</v>
      </c>
      <c r="N1030" t="s">
        <v>1589</v>
      </c>
      <c r="P1030">
        <v>500</v>
      </c>
      <c r="Q1030">
        <v>0</v>
      </c>
      <c r="R1030">
        <v>0</v>
      </c>
      <c r="S1030">
        <v>869</v>
      </c>
      <c r="T1030">
        <v>0</v>
      </c>
      <c r="U1030" t="s">
        <v>79</v>
      </c>
      <c r="V1030" s="7">
        <v>44927</v>
      </c>
      <c r="W1030" s="7">
        <v>44985</v>
      </c>
      <c r="X1030" s="7">
        <v>45012</v>
      </c>
      <c r="Y1030">
        <v>0</v>
      </c>
      <c r="AA1030">
        <v>2950</v>
      </c>
      <c r="AB1030" t="s">
        <v>1272</v>
      </c>
      <c r="AC1030" t="s">
        <v>83</v>
      </c>
    </row>
    <row r="1031" spans="1:29" x14ac:dyDescent="0.25">
      <c r="A1031" t="s">
        <v>3167</v>
      </c>
      <c r="B1031">
        <v>2</v>
      </c>
      <c r="C1031">
        <v>201</v>
      </c>
      <c r="D1031">
        <v>0</v>
      </c>
      <c r="E1031">
        <v>0</v>
      </c>
      <c r="F1031">
        <v>3313532.36</v>
      </c>
      <c r="G1031">
        <v>3205524.21</v>
      </c>
      <c r="H1031">
        <v>108008.15</v>
      </c>
      <c r="I1031">
        <v>0</v>
      </c>
      <c r="J1031" t="s">
        <v>3168</v>
      </c>
      <c r="K1031" t="s">
        <v>98</v>
      </c>
      <c r="L1031">
        <v>5</v>
      </c>
      <c r="M1031" t="s">
        <v>78</v>
      </c>
      <c r="N1031" t="s">
        <v>1589</v>
      </c>
      <c r="P1031">
        <v>500</v>
      </c>
      <c r="Q1031">
        <v>0</v>
      </c>
      <c r="R1031">
        <v>0</v>
      </c>
      <c r="S1031">
        <v>869</v>
      </c>
      <c r="T1031">
        <v>0</v>
      </c>
      <c r="U1031" t="s">
        <v>79</v>
      </c>
      <c r="V1031" s="7">
        <v>44927</v>
      </c>
      <c r="W1031" s="7">
        <v>44985</v>
      </c>
      <c r="X1031" s="7">
        <v>45012</v>
      </c>
      <c r="Y1031">
        <v>0</v>
      </c>
      <c r="AA1031">
        <v>108008.15</v>
      </c>
      <c r="AB1031" t="s">
        <v>1272</v>
      </c>
      <c r="AC1031" t="s">
        <v>83</v>
      </c>
    </row>
    <row r="1032" spans="1:29" x14ac:dyDescent="0.25">
      <c r="A1032" t="s">
        <v>3167</v>
      </c>
      <c r="B1032">
        <v>12</v>
      </c>
      <c r="C1032">
        <v>1201</v>
      </c>
      <c r="D1032">
        <v>0</v>
      </c>
      <c r="E1032">
        <v>0</v>
      </c>
      <c r="F1032">
        <v>31766944.969999999</v>
      </c>
      <c r="G1032">
        <v>31766944.969999999</v>
      </c>
      <c r="H1032">
        <v>0</v>
      </c>
      <c r="I1032">
        <v>0</v>
      </c>
      <c r="J1032" t="s">
        <v>3168</v>
      </c>
      <c r="K1032" t="s">
        <v>98</v>
      </c>
      <c r="L1032">
        <v>5</v>
      </c>
      <c r="M1032" t="s">
        <v>78</v>
      </c>
      <c r="N1032" t="s">
        <v>1589</v>
      </c>
      <c r="P1032">
        <v>500</v>
      </c>
      <c r="Q1032">
        <v>0</v>
      </c>
      <c r="R1032">
        <v>0</v>
      </c>
      <c r="S1032">
        <v>869</v>
      </c>
      <c r="T1032">
        <v>0</v>
      </c>
      <c r="U1032" t="s">
        <v>79</v>
      </c>
      <c r="V1032" s="7">
        <v>44927</v>
      </c>
      <c r="W1032" s="7">
        <v>44985</v>
      </c>
      <c r="X1032" s="7">
        <v>45012</v>
      </c>
      <c r="Y1032">
        <v>0</v>
      </c>
      <c r="AA1032">
        <v>0</v>
      </c>
      <c r="AC1032" t="s">
        <v>283</v>
      </c>
    </row>
    <row r="1033" spans="1:29" x14ac:dyDescent="0.25">
      <c r="A1033" t="s">
        <v>3169</v>
      </c>
      <c r="B1033">
        <v>2</v>
      </c>
      <c r="C1033">
        <v>201</v>
      </c>
      <c r="D1033">
        <v>0</v>
      </c>
      <c r="E1033">
        <v>0</v>
      </c>
      <c r="F1033">
        <v>1501462.8</v>
      </c>
      <c r="G1033">
        <v>0</v>
      </c>
      <c r="H1033">
        <v>1501462.8</v>
      </c>
      <c r="I1033">
        <v>0</v>
      </c>
      <c r="J1033" t="s">
        <v>3170</v>
      </c>
      <c r="K1033" t="s">
        <v>98</v>
      </c>
      <c r="L1033">
        <v>5</v>
      </c>
      <c r="M1033" t="s">
        <v>78</v>
      </c>
      <c r="N1033" t="s">
        <v>1589</v>
      </c>
      <c r="P1033">
        <v>500</v>
      </c>
      <c r="Q1033">
        <v>0</v>
      </c>
      <c r="R1033">
        <v>0</v>
      </c>
      <c r="S1033">
        <v>869</v>
      </c>
      <c r="T1033">
        <v>0</v>
      </c>
      <c r="U1033" t="s">
        <v>79</v>
      </c>
      <c r="V1033" s="7">
        <v>44927</v>
      </c>
      <c r="W1033" s="7">
        <v>44985</v>
      </c>
      <c r="X1033" s="7">
        <v>45012</v>
      </c>
      <c r="Y1033">
        <v>0</v>
      </c>
      <c r="AA1033">
        <v>1501462.8</v>
      </c>
      <c r="AB1033" t="s">
        <v>1272</v>
      </c>
      <c r="AC1033" t="s">
        <v>83</v>
      </c>
    </row>
    <row r="1034" spans="1:29" x14ac:dyDescent="0.25">
      <c r="A1034" t="s">
        <v>3171</v>
      </c>
      <c r="B1034">
        <v>2</v>
      </c>
      <c r="C1034">
        <v>201</v>
      </c>
      <c r="D1034">
        <v>0</v>
      </c>
      <c r="E1034">
        <v>0</v>
      </c>
      <c r="F1034">
        <v>6366299.4500000002</v>
      </c>
      <c r="G1034">
        <v>0</v>
      </c>
      <c r="H1034">
        <v>6366299.4500000002</v>
      </c>
      <c r="I1034">
        <v>0</v>
      </c>
      <c r="J1034" t="s">
        <v>3172</v>
      </c>
      <c r="K1034" t="s">
        <v>98</v>
      </c>
      <c r="L1034">
        <v>5</v>
      </c>
      <c r="M1034" t="s">
        <v>78</v>
      </c>
      <c r="N1034" t="s">
        <v>1589</v>
      </c>
      <c r="P1034">
        <v>500</v>
      </c>
      <c r="Q1034">
        <v>0</v>
      </c>
      <c r="R1034">
        <v>0</v>
      </c>
      <c r="S1034">
        <v>869</v>
      </c>
      <c r="T1034">
        <v>0</v>
      </c>
      <c r="U1034" t="s">
        <v>79</v>
      </c>
      <c r="V1034" s="7">
        <v>44927</v>
      </c>
      <c r="W1034" s="7">
        <v>44985</v>
      </c>
      <c r="X1034" s="7">
        <v>45012</v>
      </c>
      <c r="Y1034">
        <v>0</v>
      </c>
      <c r="AA1034">
        <v>6366299.4500000002</v>
      </c>
      <c r="AB1034" t="s">
        <v>1272</v>
      </c>
      <c r="AC1034" t="s">
        <v>83</v>
      </c>
    </row>
    <row r="1035" spans="1:29" x14ac:dyDescent="0.25">
      <c r="A1035" t="s">
        <v>3173</v>
      </c>
      <c r="B1035">
        <v>2</v>
      </c>
      <c r="C1035">
        <v>201</v>
      </c>
      <c r="D1035">
        <v>0</v>
      </c>
      <c r="E1035">
        <v>49054331.719999999</v>
      </c>
      <c r="F1035">
        <v>97892549.75</v>
      </c>
      <c r="G1035">
        <v>117373598.70999999</v>
      </c>
      <c r="H1035">
        <v>0</v>
      </c>
      <c r="I1035">
        <v>68535380.680000007</v>
      </c>
      <c r="J1035" t="s">
        <v>3174</v>
      </c>
      <c r="K1035" t="s">
        <v>78</v>
      </c>
      <c r="L1035">
        <v>1</v>
      </c>
      <c r="M1035" t="s">
        <v>1269</v>
      </c>
      <c r="N1035" t="s">
        <v>1589</v>
      </c>
      <c r="P1035">
        <v>0</v>
      </c>
      <c r="Q1035">
        <v>0</v>
      </c>
      <c r="R1035">
        <v>0</v>
      </c>
      <c r="S1035">
        <v>869</v>
      </c>
      <c r="T1035">
        <v>0</v>
      </c>
      <c r="U1035" t="s">
        <v>79</v>
      </c>
      <c r="V1035" s="7">
        <v>44927</v>
      </c>
      <c r="W1035" s="7">
        <v>44985</v>
      </c>
      <c r="X1035" s="7">
        <v>45012</v>
      </c>
      <c r="Y1035">
        <v>49054331.719999999</v>
      </c>
      <c r="Z1035" t="s">
        <v>1589</v>
      </c>
      <c r="AA1035">
        <v>68535380.680000007</v>
      </c>
      <c r="AB1035" t="s">
        <v>1589</v>
      </c>
      <c r="AC1035" t="s">
        <v>83</v>
      </c>
    </row>
    <row r="1036" spans="1:29" x14ac:dyDescent="0.25">
      <c r="A1036" t="s">
        <v>3175</v>
      </c>
      <c r="B1036">
        <v>2</v>
      </c>
      <c r="C1036">
        <v>201</v>
      </c>
      <c r="D1036">
        <v>0</v>
      </c>
      <c r="E1036">
        <v>10099391.140000001</v>
      </c>
      <c r="F1036">
        <v>2269951.5099999998</v>
      </c>
      <c r="G1036">
        <v>4957135.9400000004</v>
      </c>
      <c r="H1036">
        <v>0</v>
      </c>
      <c r="I1036">
        <v>12786575.57</v>
      </c>
      <c r="J1036" t="s">
        <v>3176</v>
      </c>
      <c r="K1036" t="s">
        <v>78</v>
      </c>
      <c r="L1036">
        <v>2</v>
      </c>
      <c r="M1036" t="s">
        <v>1269</v>
      </c>
      <c r="N1036" t="s">
        <v>1589</v>
      </c>
      <c r="P1036">
        <v>0</v>
      </c>
      <c r="Q1036">
        <v>0</v>
      </c>
      <c r="R1036">
        <v>0</v>
      </c>
      <c r="S1036">
        <v>869</v>
      </c>
      <c r="T1036">
        <v>0</v>
      </c>
      <c r="U1036" t="s">
        <v>79</v>
      </c>
      <c r="V1036" s="7">
        <v>44927</v>
      </c>
      <c r="W1036" s="7">
        <v>44985</v>
      </c>
      <c r="X1036" s="7">
        <v>45012</v>
      </c>
      <c r="Y1036">
        <v>10099391.140000001</v>
      </c>
      <c r="Z1036" t="s">
        <v>1589</v>
      </c>
      <c r="AA1036">
        <v>12786575.57</v>
      </c>
      <c r="AB1036" t="s">
        <v>1589</v>
      </c>
      <c r="AC1036" t="s">
        <v>83</v>
      </c>
    </row>
    <row r="1037" spans="1:29" x14ac:dyDescent="0.25">
      <c r="A1037" t="s">
        <v>3177</v>
      </c>
      <c r="B1037">
        <v>2</v>
      </c>
      <c r="C1037">
        <v>201</v>
      </c>
      <c r="D1037">
        <v>0</v>
      </c>
      <c r="E1037">
        <v>220672.22</v>
      </c>
      <c r="F1037">
        <v>0</v>
      </c>
      <c r="G1037">
        <v>640000</v>
      </c>
      <c r="H1037">
        <v>0</v>
      </c>
      <c r="I1037">
        <v>860672.22</v>
      </c>
      <c r="J1037" t="s">
        <v>3178</v>
      </c>
      <c r="K1037" t="s">
        <v>78</v>
      </c>
      <c r="L1037">
        <v>3</v>
      </c>
      <c r="M1037" t="s">
        <v>1269</v>
      </c>
      <c r="N1037" t="s">
        <v>1589</v>
      </c>
      <c r="P1037">
        <v>0</v>
      </c>
      <c r="Q1037">
        <v>0</v>
      </c>
      <c r="R1037">
        <v>0</v>
      </c>
      <c r="S1037">
        <v>869</v>
      </c>
      <c r="T1037">
        <v>0</v>
      </c>
      <c r="U1037" t="s">
        <v>79</v>
      </c>
      <c r="V1037" s="7">
        <v>44927</v>
      </c>
      <c r="W1037" s="7">
        <v>44985</v>
      </c>
      <c r="X1037" s="7">
        <v>45012</v>
      </c>
      <c r="Y1037">
        <v>220672.22</v>
      </c>
      <c r="Z1037" t="s">
        <v>1589</v>
      </c>
      <c r="AA1037">
        <v>860672.22</v>
      </c>
      <c r="AB1037" t="s">
        <v>1589</v>
      </c>
      <c r="AC1037" t="s">
        <v>83</v>
      </c>
    </row>
    <row r="1038" spans="1:29" x14ac:dyDescent="0.25">
      <c r="A1038" t="s">
        <v>3179</v>
      </c>
      <c r="B1038">
        <v>2</v>
      </c>
      <c r="C1038">
        <v>201</v>
      </c>
      <c r="D1038">
        <v>0</v>
      </c>
      <c r="E1038">
        <v>0</v>
      </c>
      <c r="F1038">
        <v>0</v>
      </c>
      <c r="G1038">
        <v>640000</v>
      </c>
      <c r="H1038">
        <v>0</v>
      </c>
      <c r="I1038">
        <v>640000</v>
      </c>
      <c r="J1038" t="s">
        <v>3180</v>
      </c>
      <c r="K1038" t="s">
        <v>78</v>
      </c>
      <c r="L1038">
        <v>4</v>
      </c>
      <c r="M1038" t="s">
        <v>1269</v>
      </c>
      <c r="N1038" t="s">
        <v>1589</v>
      </c>
      <c r="P1038">
        <v>0</v>
      </c>
      <c r="Q1038">
        <v>0</v>
      </c>
      <c r="R1038">
        <v>0</v>
      </c>
      <c r="S1038">
        <v>869</v>
      </c>
      <c r="T1038">
        <v>0</v>
      </c>
      <c r="U1038" t="s">
        <v>79</v>
      </c>
      <c r="V1038" s="7">
        <v>44927</v>
      </c>
      <c r="W1038" s="7">
        <v>44985</v>
      </c>
      <c r="X1038" s="7">
        <v>45012</v>
      </c>
      <c r="Y1038">
        <v>0</v>
      </c>
      <c r="AA1038">
        <v>640000</v>
      </c>
      <c r="AB1038" t="s">
        <v>1589</v>
      </c>
      <c r="AC1038" t="s">
        <v>83</v>
      </c>
    </row>
    <row r="1039" spans="1:29" x14ac:dyDescent="0.25">
      <c r="A1039" t="s">
        <v>3181</v>
      </c>
      <c r="B1039">
        <v>2</v>
      </c>
      <c r="C1039">
        <v>201</v>
      </c>
      <c r="D1039">
        <v>0</v>
      </c>
      <c r="E1039">
        <v>0</v>
      </c>
      <c r="F1039">
        <v>0</v>
      </c>
      <c r="G1039">
        <v>640000</v>
      </c>
      <c r="H1039">
        <v>0</v>
      </c>
      <c r="I1039">
        <v>640000</v>
      </c>
      <c r="J1039" t="s">
        <v>3182</v>
      </c>
      <c r="K1039" t="s">
        <v>78</v>
      </c>
      <c r="L1039">
        <v>5</v>
      </c>
      <c r="M1039" t="s">
        <v>1269</v>
      </c>
      <c r="N1039" t="s">
        <v>1589</v>
      </c>
      <c r="P1039">
        <v>0</v>
      </c>
      <c r="Q1039">
        <v>0</v>
      </c>
      <c r="R1039">
        <v>0</v>
      </c>
      <c r="S1039">
        <v>869</v>
      </c>
      <c r="T1039">
        <v>0</v>
      </c>
      <c r="U1039" t="s">
        <v>79</v>
      </c>
      <c r="V1039" s="7">
        <v>44927</v>
      </c>
      <c r="W1039" s="7">
        <v>44985</v>
      </c>
      <c r="X1039" s="7">
        <v>45012</v>
      </c>
      <c r="Y1039">
        <v>0</v>
      </c>
      <c r="AA1039">
        <v>640000</v>
      </c>
      <c r="AB1039" t="s">
        <v>1589</v>
      </c>
      <c r="AC1039" t="s">
        <v>83</v>
      </c>
    </row>
    <row r="1040" spans="1:29" x14ac:dyDescent="0.25">
      <c r="A1040" t="s">
        <v>3183</v>
      </c>
      <c r="B1040">
        <v>2</v>
      </c>
      <c r="C1040">
        <v>201</v>
      </c>
      <c r="D1040">
        <v>0</v>
      </c>
      <c r="E1040">
        <v>0</v>
      </c>
      <c r="F1040">
        <v>0</v>
      </c>
      <c r="G1040">
        <v>640000</v>
      </c>
      <c r="H1040">
        <v>0</v>
      </c>
      <c r="I1040">
        <v>640000</v>
      </c>
      <c r="J1040" t="s">
        <v>2988</v>
      </c>
      <c r="K1040" t="s">
        <v>78</v>
      </c>
      <c r="L1040">
        <v>6</v>
      </c>
      <c r="M1040" t="s">
        <v>1269</v>
      </c>
      <c r="N1040" t="s">
        <v>1589</v>
      </c>
      <c r="P1040">
        <v>0</v>
      </c>
      <c r="Q1040">
        <v>0</v>
      </c>
      <c r="R1040">
        <v>0</v>
      </c>
      <c r="S1040">
        <v>869</v>
      </c>
      <c r="T1040">
        <v>0</v>
      </c>
      <c r="U1040" t="s">
        <v>79</v>
      </c>
      <c r="V1040" s="7">
        <v>44927</v>
      </c>
      <c r="W1040" s="7">
        <v>44985</v>
      </c>
      <c r="X1040" s="7">
        <v>45012</v>
      </c>
      <c r="Y1040">
        <v>0</v>
      </c>
      <c r="AA1040">
        <v>640000</v>
      </c>
      <c r="AB1040" t="s">
        <v>1589</v>
      </c>
      <c r="AC1040" t="s">
        <v>83</v>
      </c>
    </row>
    <row r="1041" spans="1:29" x14ac:dyDescent="0.25">
      <c r="A1041" t="s">
        <v>3184</v>
      </c>
      <c r="B1041">
        <v>2</v>
      </c>
      <c r="C1041">
        <v>201</v>
      </c>
      <c r="D1041">
        <v>0</v>
      </c>
      <c r="E1041">
        <v>0</v>
      </c>
      <c r="F1041">
        <v>0</v>
      </c>
      <c r="G1041">
        <v>640000</v>
      </c>
      <c r="H1041">
        <v>0</v>
      </c>
      <c r="I1041">
        <v>640000</v>
      </c>
      <c r="J1041" t="s">
        <v>3185</v>
      </c>
      <c r="K1041" t="s">
        <v>98</v>
      </c>
      <c r="L1041">
        <v>7</v>
      </c>
      <c r="M1041" t="s">
        <v>78</v>
      </c>
      <c r="N1041" t="s">
        <v>1589</v>
      </c>
      <c r="P1041">
        <v>500</v>
      </c>
      <c r="Q1041">
        <v>0</v>
      </c>
      <c r="R1041">
        <v>0</v>
      </c>
      <c r="S1041">
        <v>869</v>
      </c>
      <c r="T1041">
        <v>0</v>
      </c>
      <c r="U1041" t="s">
        <v>79</v>
      </c>
      <c r="V1041" s="7">
        <v>44927</v>
      </c>
      <c r="W1041" s="7">
        <v>44985</v>
      </c>
      <c r="X1041" s="7">
        <v>45012</v>
      </c>
      <c r="Y1041">
        <v>0</v>
      </c>
      <c r="AA1041">
        <v>640000</v>
      </c>
      <c r="AB1041" t="s">
        <v>1589</v>
      </c>
      <c r="AC1041" t="s">
        <v>83</v>
      </c>
    </row>
    <row r="1042" spans="1:29" x14ac:dyDescent="0.25">
      <c r="A1042" t="s">
        <v>3186</v>
      </c>
      <c r="B1042">
        <v>2</v>
      </c>
      <c r="C1042">
        <v>201</v>
      </c>
      <c r="D1042">
        <v>0</v>
      </c>
      <c r="E1042">
        <v>220672.22</v>
      </c>
      <c r="F1042">
        <v>0</v>
      </c>
      <c r="G1042">
        <v>0</v>
      </c>
      <c r="H1042">
        <v>0</v>
      </c>
      <c r="I1042">
        <v>220672.22</v>
      </c>
      <c r="J1042" t="s">
        <v>3187</v>
      </c>
      <c r="K1042" t="s">
        <v>78</v>
      </c>
      <c r="L1042">
        <v>4</v>
      </c>
      <c r="M1042" t="s">
        <v>1269</v>
      </c>
      <c r="N1042" t="s">
        <v>1589</v>
      </c>
      <c r="P1042">
        <v>0</v>
      </c>
      <c r="Q1042">
        <v>0</v>
      </c>
      <c r="R1042">
        <v>0</v>
      </c>
      <c r="S1042">
        <v>869</v>
      </c>
      <c r="T1042">
        <v>0</v>
      </c>
      <c r="U1042" t="s">
        <v>79</v>
      </c>
      <c r="V1042" s="7">
        <v>44927</v>
      </c>
      <c r="W1042" s="7">
        <v>44985</v>
      </c>
      <c r="X1042" s="7">
        <v>45012</v>
      </c>
      <c r="Y1042">
        <v>220672.22</v>
      </c>
      <c r="Z1042" t="s">
        <v>1589</v>
      </c>
      <c r="AA1042">
        <v>220672.22</v>
      </c>
      <c r="AB1042" t="s">
        <v>1589</v>
      </c>
      <c r="AC1042" t="s">
        <v>83</v>
      </c>
    </row>
    <row r="1043" spans="1:29" x14ac:dyDescent="0.25">
      <c r="A1043" t="s">
        <v>3188</v>
      </c>
      <c r="B1043">
        <v>2</v>
      </c>
      <c r="C1043">
        <v>201</v>
      </c>
      <c r="D1043">
        <v>0</v>
      </c>
      <c r="E1043">
        <v>220672.22</v>
      </c>
      <c r="F1043">
        <v>0</v>
      </c>
      <c r="G1043">
        <v>0</v>
      </c>
      <c r="H1043">
        <v>0</v>
      </c>
      <c r="I1043">
        <v>220672.22</v>
      </c>
      <c r="J1043" t="s">
        <v>3189</v>
      </c>
      <c r="K1043" t="s">
        <v>78</v>
      </c>
      <c r="L1043">
        <v>5</v>
      </c>
      <c r="M1043" t="s">
        <v>1269</v>
      </c>
      <c r="N1043" t="s">
        <v>1589</v>
      </c>
      <c r="P1043">
        <v>0</v>
      </c>
      <c r="Q1043">
        <v>0</v>
      </c>
      <c r="R1043">
        <v>0</v>
      </c>
      <c r="S1043">
        <v>869</v>
      </c>
      <c r="T1043">
        <v>0</v>
      </c>
      <c r="U1043" t="s">
        <v>79</v>
      </c>
      <c r="V1043" s="7">
        <v>44927</v>
      </c>
      <c r="W1043" s="7">
        <v>44985</v>
      </c>
      <c r="X1043" s="7">
        <v>45012</v>
      </c>
      <c r="Y1043">
        <v>220672.22</v>
      </c>
      <c r="Z1043" t="s">
        <v>1589</v>
      </c>
      <c r="AA1043">
        <v>220672.22</v>
      </c>
      <c r="AB1043" t="s">
        <v>1589</v>
      </c>
      <c r="AC1043" t="s">
        <v>83</v>
      </c>
    </row>
    <row r="1044" spans="1:29" x14ac:dyDescent="0.25">
      <c r="A1044" t="s">
        <v>3190</v>
      </c>
      <c r="B1044">
        <v>2</v>
      </c>
      <c r="C1044">
        <v>201</v>
      </c>
      <c r="D1044">
        <v>0</v>
      </c>
      <c r="E1044">
        <v>91804.77</v>
      </c>
      <c r="F1044">
        <v>0</v>
      </c>
      <c r="G1044">
        <v>0</v>
      </c>
      <c r="H1044">
        <v>0</v>
      </c>
      <c r="I1044">
        <v>91804.77</v>
      </c>
      <c r="J1044" t="s">
        <v>2994</v>
      </c>
      <c r="K1044" t="s">
        <v>98</v>
      </c>
      <c r="L1044">
        <v>6</v>
      </c>
      <c r="M1044" t="s">
        <v>78</v>
      </c>
      <c r="N1044" t="s">
        <v>1589</v>
      </c>
      <c r="P1044">
        <v>500</v>
      </c>
      <c r="Q1044">
        <v>0</v>
      </c>
      <c r="R1044">
        <v>0</v>
      </c>
      <c r="S1044">
        <v>869</v>
      </c>
      <c r="T1044">
        <v>0</v>
      </c>
      <c r="U1044" t="s">
        <v>79</v>
      </c>
      <c r="V1044" s="7">
        <v>44927</v>
      </c>
      <c r="W1044" s="7">
        <v>44985</v>
      </c>
      <c r="X1044" s="7">
        <v>45012</v>
      </c>
      <c r="Y1044">
        <v>91804.77</v>
      </c>
      <c r="Z1044" t="s">
        <v>1589</v>
      </c>
      <c r="AA1044">
        <v>91804.77</v>
      </c>
      <c r="AB1044" t="s">
        <v>1589</v>
      </c>
      <c r="AC1044" t="s">
        <v>83</v>
      </c>
    </row>
    <row r="1045" spans="1:29" x14ac:dyDescent="0.25">
      <c r="A1045" t="s">
        <v>3191</v>
      </c>
      <c r="B1045">
        <v>2</v>
      </c>
      <c r="C1045">
        <v>201</v>
      </c>
      <c r="D1045">
        <v>0</v>
      </c>
      <c r="E1045">
        <v>128867.45</v>
      </c>
      <c r="F1045">
        <v>0</v>
      </c>
      <c r="G1045">
        <v>0</v>
      </c>
      <c r="H1045">
        <v>0</v>
      </c>
      <c r="I1045">
        <v>128867.45</v>
      </c>
      <c r="J1045" t="s">
        <v>2996</v>
      </c>
      <c r="K1045" t="s">
        <v>78</v>
      </c>
      <c r="L1045">
        <v>6</v>
      </c>
      <c r="M1045" t="s">
        <v>1269</v>
      </c>
      <c r="N1045" t="s">
        <v>1589</v>
      </c>
      <c r="P1045">
        <v>0</v>
      </c>
      <c r="Q1045">
        <v>0</v>
      </c>
      <c r="R1045">
        <v>0</v>
      </c>
      <c r="S1045">
        <v>869</v>
      </c>
      <c r="T1045">
        <v>0</v>
      </c>
      <c r="U1045" t="s">
        <v>79</v>
      </c>
      <c r="V1045" s="7">
        <v>44927</v>
      </c>
      <c r="W1045" s="7">
        <v>44985</v>
      </c>
      <c r="X1045" s="7">
        <v>45012</v>
      </c>
      <c r="Y1045">
        <v>128867.45</v>
      </c>
      <c r="Z1045" t="s">
        <v>1589</v>
      </c>
      <c r="AA1045">
        <v>128867.45</v>
      </c>
      <c r="AB1045" t="s">
        <v>1589</v>
      </c>
      <c r="AC1045" t="s">
        <v>83</v>
      </c>
    </row>
    <row r="1046" spans="1:29" x14ac:dyDescent="0.25">
      <c r="A1046" t="s">
        <v>3192</v>
      </c>
      <c r="B1046">
        <v>2</v>
      </c>
      <c r="C1046">
        <v>201</v>
      </c>
      <c r="D1046">
        <v>0</v>
      </c>
      <c r="E1046">
        <v>128867.45</v>
      </c>
      <c r="F1046">
        <v>0</v>
      </c>
      <c r="G1046">
        <v>0</v>
      </c>
      <c r="H1046">
        <v>0</v>
      </c>
      <c r="I1046">
        <v>128867.45</v>
      </c>
      <c r="J1046" t="s">
        <v>3193</v>
      </c>
      <c r="K1046" t="s">
        <v>98</v>
      </c>
      <c r="L1046">
        <v>7</v>
      </c>
      <c r="M1046" t="s">
        <v>78</v>
      </c>
      <c r="N1046" t="s">
        <v>1589</v>
      </c>
      <c r="P1046">
        <v>500</v>
      </c>
      <c r="Q1046">
        <v>0</v>
      </c>
      <c r="R1046">
        <v>0</v>
      </c>
      <c r="S1046">
        <v>869</v>
      </c>
      <c r="T1046">
        <v>0</v>
      </c>
      <c r="U1046" t="s">
        <v>79</v>
      </c>
      <c r="V1046" s="7">
        <v>44927</v>
      </c>
      <c r="W1046" s="7">
        <v>44985</v>
      </c>
      <c r="X1046" s="7">
        <v>45012</v>
      </c>
      <c r="Y1046">
        <v>128867.45</v>
      </c>
      <c r="Z1046" t="s">
        <v>1589</v>
      </c>
      <c r="AA1046">
        <v>128867.45</v>
      </c>
      <c r="AB1046" t="s">
        <v>1589</v>
      </c>
      <c r="AC1046" t="s">
        <v>83</v>
      </c>
    </row>
    <row r="1047" spans="1:29" x14ac:dyDescent="0.25">
      <c r="A1047" t="s">
        <v>3194</v>
      </c>
      <c r="B1047">
        <v>2</v>
      </c>
      <c r="C1047">
        <v>201</v>
      </c>
      <c r="D1047">
        <v>0</v>
      </c>
      <c r="E1047">
        <v>9878718.9199999999</v>
      </c>
      <c r="F1047">
        <v>2269951.5099999998</v>
      </c>
      <c r="G1047">
        <v>4317135.9400000004</v>
      </c>
      <c r="H1047">
        <v>0</v>
      </c>
      <c r="I1047">
        <v>11925903.35</v>
      </c>
      <c r="J1047" t="s">
        <v>3195</v>
      </c>
      <c r="K1047" t="s">
        <v>78</v>
      </c>
      <c r="L1047">
        <v>3</v>
      </c>
      <c r="M1047" t="s">
        <v>1269</v>
      </c>
      <c r="N1047" t="s">
        <v>1589</v>
      </c>
      <c r="P1047">
        <v>0</v>
      </c>
      <c r="Q1047">
        <v>0</v>
      </c>
      <c r="R1047">
        <v>0</v>
      </c>
      <c r="S1047">
        <v>869</v>
      </c>
      <c r="T1047">
        <v>0</v>
      </c>
      <c r="U1047" t="s">
        <v>79</v>
      </c>
      <c r="V1047" s="7">
        <v>44927</v>
      </c>
      <c r="W1047" s="7">
        <v>44985</v>
      </c>
      <c r="X1047" s="7">
        <v>45012</v>
      </c>
      <c r="Y1047">
        <v>9878718.9199999999</v>
      </c>
      <c r="Z1047" t="s">
        <v>1589</v>
      </c>
      <c r="AA1047">
        <v>11925903.35</v>
      </c>
      <c r="AB1047" t="s">
        <v>1589</v>
      </c>
      <c r="AC1047" t="s">
        <v>83</v>
      </c>
    </row>
    <row r="1048" spans="1:29" x14ac:dyDescent="0.25">
      <c r="A1048" t="s">
        <v>3196</v>
      </c>
      <c r="B1048">
        <v>2</v>
      </c>
      <c r="C1048">
        <v>201</v>
      </c>
      <c r="D1048">
        <v>0</v>
      </c>
      <c r="E1048">
        <v>78586.62</v>
      </c>
      <c r="F1048">
        <v>150144.24</v>
      </c>
      <c r="G1048">
        <v>722104.24</v>
      </c>
      <c r="H1048">
        <v>0</v>
      </c>
      <c r="I1048">
        <v>650546.62</v>
      </c>
      <c r="J1048" t="s">
        <v>3197</v>
      </c>
      <c r="K1048" t="s">
        <v>78</v>
      </c>
      <c r="L1048">
        <v>4</v>
      </c>
      <c r="M1048" t="s">
        <v>1269</v>
      </c>
      <c r="N1048" t="s">
        <v>1589</v>
      </c>
      <c r="P1048">
        <v>0</v>
      </c>
      <c r="Q1048">
        <v>0</v>
      </c>
      <c r="R1048">
        <v>0</v>
      </c>
      <c r="S1048">
        <v>869</v>
      </c>
      <c r="T1048">
        <v>0</v>
      </c>
      <c r="U1048" t="s">
        <v>79</v>
      </c>
      <c r="V1048" s="7">
        <v>44927</v>
      </c>
      <c r="W1048" s="7">
        <v>44985</v>
      </c>
      <c r="X1048" s="7">
        <v>45012</v>
      </c>
      <c r="Y1048">
        <v>78586.62</v>
      </c>
      <c r="Z1048" t="s">
        <v>1589</v>
      </c>
      <c r="AA1048">
        <v>650546.62</v>
      </c>
      <c r="AB1048" t="s">
        <v>1589</v>
      </c>
      <c r="AC1048" t="s">
        <v>83</v>
      </c>
    </row>
    <row r="1049" spans="1:29" x14ac:dyDescent="0.25">
      <c r="A1049" t="s">
        <v>3198</v>
      </c>
      <c r="B1049">
        <v>2</v>
      </c>
      <c r="C1049">
        <v>201</v>
      </c>
      <c r="D1049">
        <v>0</v>
      </c>
      <c r="E1049">
        <v>78586.62</v>
      </c>
      <c r="F1049">
        <v>150144.24</v>
      </c>
      <c r="G1049">
        <v>722104.24</v>
      </c>
      <c r="H1049">
        <v>0</v>
      </c>
      <c r="I1049">
        <v>650546.62</v>
      </c>
      <c r="J1049" t="s">
        <v>3199</v>
      </c>
      <c r="K1049" t="s">
        <v>78</v>
      </c>
      <c r="L1049">
        <v>5</v>
      </c>
      <c r="M1049" t="s">
        <v>1269</v>
      </c>
      <c r="N1049" t="s">
        <v>1589</v>
      </c>
      <c r="P1049">
        <v>0</v>
      </c>
      <c r="Q1049">
        <v>0</v>
      </c>
      <c r="R1049">
        <v>0</v>
      </c>
      <c r="S1049">
        <v>869</v>
      </c>
      <c r="T1049">
        <v>0</v>
      </c>
      <c r="U1049" t="s">
        <v>79</v>
      </c>
      <c r="V1049" s="7">
        <v>44927</v>
      </c>
      <c r="W1049" s="7">
        <v>44985</v>
      </c>
      <c r="X1049" s="7">
        <v>45012</v>
      </c>
      <c r="Y1049">
        <v>78586.62</v>
      </c>
      <c r="Z1049" t="s">
        <v>1589</v>
      </c>
      <c r="AA1049">
        <v>650546.62</v>
      </c>
      <c r="AB1049" t="s">
        <v>1589</v>
      </c>
      <c r="AC1049" t="s">
        <v>83</v>
      </c>
    </row>
    <row r="1050" spans="1:29" x14ac:dyDescent="0.25">
      <c r="A1050" t="s">
        <v>3200</v>
      </c>
      <c r="B1050">
        <v>2</v>
      </c>
      <c r="C1050">
        <v>201</v>
      </c>
      <c r="D1050">
        <v>0</v>
      </c>
      <c r="E1050">
        <v>78586.62</v>
      </c>
      <c r="F1050">
        <v>150144.24</v>
      </c>
      <c r="G1050">
        <v>722104.24</v>
      </c>
      <c r="H1050">
        <v>0</v>
      </c>
      <c r="I1050">
        <v>650546.62</v>
      </c>
      <c r="J1050" t="s">
        <v>3201</v>
      </c>
      <c r="K1050" t="s">
        <v>78</v>
      </c>
      <c r="L1050">
        <v>6</v>
      </c>
      <c r="M1050" t="s">
        <v>1269</v>
      </c>
      <c r="N1050" t="s">
        <v>1589</v>
      </c>
      <c r="P1050">
        <v>0</v>
      </c>
      <c r="Q1050">
        <v>0</v>
      </c>
      <c r="R1050">
        <v>0</v>
      </c>
      <c r="S1050">
        <v>869</v>
      </c>
      <c r="T1050">
        <v>0</v>
      </c>
      <c r="U1050" t="s">
        <v>79</v>
      </c>
      <c r="V1050" s="7">
        <v>44927</v>
      </c>
      <c r="W1050" s="7">
        <v>44985</v>
      </c>
      <c r="X1050" s="7">
        <v>45012</v>
      </c>
      <c r="Y1050">
        <v>78586.62</v>
      </c>
      <c r="Z1050" t="s">
        <v>1589</v>
      </c>
      <c r="AA1050">
        <v>650546.62</v>
      </c>
      <c r="AB1050" t="s">
        <v>1589</v>
      </c>
      <c r="AC1050" t="s">
        <v>83</v>
      </c>
    </row>
    <row r="1051" spans="1:29" x14ac:dyDescent="0.25">
      <c r="A1051" t="s">
        <v>3202</v>
      </c>
      <c r="B1051">
        <v>2</v>
      </c>
      <c r="C1051">
        <v>201</v>
      </c>
      <c r="D1051">
        <v>0</v>
      </c>
      <c r="E1051">
        <v>0</v>
      </c>
      <c r="F1051">
        <v>47664</v>
      </c>
      <c r="G1051">
        <v>571960</v>
      </c>
      <c r="H1051">
        <v>0</v>
      </c>
      <c r="I1051">
        <v>524296</v>
      </c>
      <c r="J1051" t="s">
        <v>3203</v>
      </c>
      <c r="K1051" t="s">
        <v>78</v>
      </c>
      <c r="L1051">
        <v>7</v>
      </c>
      <c r="M1051" t="s">
        <v>1269</v>
      </c>
      <c r="N1051" t="s">
        <v>1589</v>
      </c>
      <c r="P1051">
        <v>0</v>
      </c>
      <c r="Q1051">
        <v>0</v>
      </c>
      <c r="R1051">
        <v>0</v>
      </c>
      <c r="S1051">
        <v>869</v>
      </c>
      <c r="T1051">
        <v>0</v>
      </c>
      <c r="U1051" t="s">
        <v>79</v>
      </c>
      <c r="V1051" s="7">
        <v>44927</v>
      </c>
      <c r="W1051" s="7">
        <v>44985</v>
      </c>
      <c r="X1051" s="7">
        <v>45012</v>
      </c>
      <c r="Y1051">
        <v>0</v>
      </c>
      <c r="AA1051">
        <v>524296</v>
      </c>
      <c r="AB1051" t="s">
        <v>1589</v>
      </c>
      <c r="AC1051" t="s">
        <v>83</v>
      </c>
    </row>
    <row r="1052" spans="1:29" x14ac:dyDescent="0.25">
      <c r="A1052" t="s">
        <v>3204</v>
      </c>
      <c r="B1052">
        <v>2</v>
      </c>
      <c r="C1052">
        <v>201</v>
      </c>
      <c r="D1052">
        <v>0</v>
      </c>
      <c r="E1052">
        <v>0</v>
      </c>
      <c r="F1052">
        <v>14834</v>
      </c>
      <c r="G1052">
        <v>178000</v>
      </c>
      <c r="H1052">
        <v>0</v>
      </c>
      <c r="I1052">
        <v>163166</v>
      </c>
      <c r="J1052" t="s">
        <v>3205</v>
      </c>
      <c r="K1052" t="s">
        <v>98</v>
      </c>
      <c r="L1052">
        <v>8</v>
      </c>
      <c r="M1052" t="s">
        <v>78</v>
      </c>
      <c r="N1052" t="s">
        <v>1589</v>
      </c>
      <c r="P1052">
        <v>500</v>
      </c>
      <c r="Q1052">
        <v>0</v>
      </c>
      <c r="R1052">
        <v>0</v>
      </c>
      <c r="S1052">
        <v>869</v>
      </c>
      <c r="T1052">
        <v>0</v>
      </c>
      <c r="U1052" t="s">
        <v>79</v>
      </c>
      <c r="V1052" s="7">
        <v>44927</v>
      </c>
      <c r="W1052" s="7">
        <v>44985</v>
      </c>
      <c r="X1052" s="7">
        <v>45012</v>
      </c>
      <c r="Y1052">
        <v>0</v>
      </c>
      <c r="AA1052">
        <v>163166</v>
      </c>
      <c r="AB1052" t="s">
        <v>1589</v>
      </c>
      <c r="AC1052" t="s">
        <v>83</v>
      </c>
    </row>
    <row r="1053" spans="1:29" x14ac:dyDescent="0.25">
      <c r="A1053" t="s">
        <v>3206</v>
      </c>
      <c r="B1053">
        <v>2</v>
      </c>
      <c r="C1053">
        <v>201</v>
      </c>
      <c r="D1053">
        <v>0</v>
      </c>
      <c r="E1053">
        <v>0</v>
      </c>
      <c r="F1053">
        <v>32830</v>
      </c>
      <c r="G1053">
        <v>393960</v>
      </c>
      <c r="H1053">
        <v>0</v>
      </c>
      <c r="I1053">
        <v>361130</v>
      </c>
      <c r="J1053" t="s">
        <v>3207</v>
      </c>
      <c r="K1053" t="s">
        <v>98</v>
      </c>
      <c r="L1053">
        <v>8</v>
      </c>
      <c r="M1053" t="s">
        <v>78</v>
      </c>
      <c r="N1053" t="s">
        <v>1589</v>
      </c>
      <c r="P1053">
        <v>500</v>
      </c>
      <c r="Q1053">
        <v>0</v>
      </c>
      <c r="R1053">
        <v>0</v>
      </c>
      <c r="S1053">
        <v>869</v>
      </c>
      <c r="T1053">
        <v>0</v>
      </c>
      <c r="U1053" t="s">
        <v>79</v>
      </c>
      <c r="V1053" s="7">
        <v>44927</v>
      </c>
      <c r="W1053" s="7">
        <v>44985</v>
      </c>
      <c r="X1053" s="7">
        <v>45012</v>
      </c>
      <c r="Y1053">
        <v>0</v>
      </c>
      <c r="AA1053">
        <v>361130</v>
      </c>
      <c r="AB1053" t="s">
        <v>1589</v>
      </c>
      <c r="AC1053" t="s">
        <v>83</v>
      </c>
    </row>
    <row r="1054" spans="1:29" x14ac:dyDescent="0.25">
      <c r="A1054" t="s">
        <v>3208</v>
      </c>
      <c r="B1054">
        <v>2</v>
      </c>
      <c r="C1054">
        <v>201</v>
      </c>
      <c r="D1054">
        <v>0</v>
      </c>
      <c r="E1054">
        <v>78586.62</v>
      </c>
      <c r="F1054">
        <v>70116.62</v>
      </c>
      <c r="G1054">
        <v>47664</v>
      </c>
      <c r="H1054">
        <v>0</v>
      </c>
      <c r="I1054">
        <v>56134</v>
      </c>
      <c r="J1054" t="s">
        <v>3209</v>
      </c>
      <c r="K1054" t="s">
        <v>78</v>
      </c>
      <c r="L1054">
        <v>7</v>
      </c>
      <c r="M1054" t="s">
        <v>1269</v>
      </c>
      <c r="N1054" t="s">
        <v>1589</v>
      </c>
      <c r="P1054">
        <v>0</v>
      </c>
      <c r="Q1054">
        <v>0</v>
      </c>
      <c r="R1054">
        <v>0</v>
      </c>
      <c r="S1054">
        <v>869</v>
      </c>
      <c r="T1054">
        <v>0</v>
      </c>
      <c r="U1054" t="s">
        <v>79</v>
      </c>
      <c r="V1054" s="7">
        <v>44927</v>
      </c>
      <c r="W1054" s="7">
        <v>44985</v>
      </c>
      <c r="X1054" s="7">
        <v>45012</v>
      </c>
      <c r="Y1054">
        <v>78586.62</v>
      </c>
      <c r="Z1054" t="s">
        <v>1589</v>
      </c>
      <c r="AA1054">
        <v>56134</v>
      </c>
      <c r="AB1054" t="s">
        <v>1589</v>
      </c>
      <c r="AC1054" t="s">
        <v>83</v>
      </c>
    </row>
    <row r="1055" spans="1:29" x14ac:dyDescent="0.25">
      <c r="A1055" t="s">
        <v>3210</v>
      </c>
      <c r="B1055">
        <v>2</v>
      </c>
      <c r="C1055">
        <v>201</v>
      </c>
      <c r="D1055">
        <v>0</v>
      </c>
      <c r="E1055">
        <v>32363.62</v>
      </c>
      <c r="F1055">
        <v>32363.62</v>
      </c>
      <c r="G1055">
        <v>0</v>
      </c>
      <c r="H1055">
        <v>0</v>
      </c>
      <c r="I1055">
        <v>0</v>
      </c>
      <c r="J1055" t="s">
        <v>3211</v>
      </c>
      <c r="K1055" t="s">
        <v>98</v>
      </c>
      <c r="L1055">
        <v>8</v>
      </c>
      <c r="M1055" t="s">
        <v>78</v>
      </c>
      <c r="N1055" t="s">
        <v>1589</v>
      </c>
      <c r="P1055">
        <v>500</v>
      </c>
      <c r="Q1055">
        <v>0</v>
      </c>
      <c r="R1055">
        <v>0</v>
      </c>
      <c r="S1055">
        <v>869</v>
      </c>
      <c r="T1055">
        <v>0</v>
      </c>
      <c r="U1055" t="s">
        <v>79</v>
      </c>
      <c r="V1055" s="7">
        <v>44927</v>
      </c>
      <c r="W1055" s="7">
        <v>44985</v>
      </c>
      <c r="X1055" s="7">
        <v>45012</v>
      </c>
      <c r="Y1055">
        <v>32363.62</v>
      </c>
      <c r="Z1055" t="s">
        <v>1589</v>
      </c>
      <c r="AA1055">
        <v>0</v>
      </c>
      <c r="AC1055" t="s">
        <v>83</v>
      </c>
    </row>
    <row r="1056" spans="1:29" x14ac:dyDescent="0.25">
      <c r="A1056" t="s">
        <v>3212</v>
      </c>
      <c r="B1056">
        <v>2</v>
      </c>
      <c r="C1056">
        <v>201</v>
      </c>
      <c r="D1056">
        <v>0</v>
      </c>
      <c r="E1056">
        <v>21300</v>
      </c>
      <c r="F1056">
        <v>0</v>
      </c>
      <c r="G1056">
        <v>0</v>
      </c>
      <c r="H1056">
        <v>0</v>
      </c>
      <c r="I1056">
        <v>21300</v>
      </c>
      <c r="J1056" t="s">
        <v>3213</v>
      </c>
      <c r="K1056" t="s">
        <v>98</v>
      </c>
      <c r="L1056">
        <v>8</v>
      </c>
      <c r="M1056" t="s">
        <v>78</v>
      </c>
      <c r="N1056" t="s">
        <v>1589</v>
      </c>
      <c r="P1056">
        <v>500</v>
      </c>
      <c r="Q1056">
        <v>0</v>
      </c>
      <c r="R1056">
        <v>0</v>
      </c>
      <c r="S1056">
        <v>869</v>
      </c>
      <c r="T1056">
        <v>0</v>
      </c>
      <c r="U1056" t="s">
        <v>79</v>
      </c>
      <c r="V1056" s="7">
        <v>44927</v>
      </c>
      <c r="W1056" s="7">
        <v>44985</v>
      </c>
      <c r="X1056" s="7">
        <v>45012</v>
      </c>
      <c r="Y1056">
        <v>21300</v>
      </c>
      <c r="Z1056" t="s">
        <v>1589</v>
      </c>
      <c r="AA1056">
        <v>21300</v>
      </c>
      <c r="AB1056" t="s">
        <v>1589</v>
      </c>
      <c r="AC1056" t="s">
        <v>83</v>
      </c>
    </row>
    <row r="1057" spans="1:29" x14ac:dyDescent="0.25">
      <c r="A1057" t="s">
        <v>3214</v>
      </c>
      <c r="B1057">
        <v>2</v>
      </c>
      <c r="C1057">
        <v>201</v>
      </c>
      <c r="D1057">
        <v>0</v>
      </c>
      <c r="E1057">
        <v>20000</v>
      </c>
      <c r="F1057">
        <v>0</v>
      </c>
      <c r="G1057">
        <v>0</v>
      </c>
      <c r="H1057">
        <v>0</v>
      </c>
      <c r="I1057">
        <v>20000</v>
      </c>
      <c r="J1057" t="s">
        <v>3215</v>
      </c>
      <c r="K1057" t="s">
        <v>98</v>
      </c>
      <c r="L1057">
        <v>8</v>
      </c>
      <c r="M1057" t="s">
        <v>78</v>
      </c>
      <c r="N1057" t="s">
        <v>1589</v>
      </c>
      <c r="P1057">
        <v>500</v>
      </c>
      <c r="Q1057">
        <v>0</v>
      </c>
      <c r="R1057">
        <v>0</v>
      </c>
      <c r="S1057">
        <v>869</v>
      </c>
      <c r="T1057">
        <v>0</v>
      </c>
      <c r="U1057" t="s">
        <v>79</v>
      </c>
      <c r="V1057" s="7">
        <v>44927</v>
      </c>
      <c r="W1057" s="7">
        <v>44985</v>
      </c>
      <c r="X1057" s="7">
        <v>45012</v>
      </c>
      <c r="Y1057">
        <v>20000</v>
      </c>
      <c r="Z1057" t="s">
        <v>1589</v>
      </c>
      <c r="AA1057">
        <v>20000</v>
      </c>
      <c r="AB1057" t="s">
        <v>1589</v>
      </c>
      <c r="AC1057" t="s">
        <v>83</v>
      </c>
    </row>
    <row r="1058" spans="1:29" x14ac:dyDescent="0.25">
      <c r="A1058" t="s">
        <v>3216</v>
      </c>
      <c r="B1058">
        <v>2</v>
      </c>
      <c r="C1058">
        <v>201</v>
      </c>
      <c r="D1058">
        <v>0</v>
      </c>
      <c r="E1058">
        <v>1500</v>
      </c>
      <c r="F1058">
        <v>1500</v>
      </c>
      <c r="G1058">
        <v>0</v>
      </c>
      <c r="H1058">
        <v>0</v>
      </c>
      <c r="I1058">
        <v>0</v>
      </c>
      <c r="J1058" t="s">
        <v>3217</v>
      </c>
      <c r="K1058" t="s">
        <v>98</v>
      </c>
      <c r="L1058">
        <v>8</v>
      </c>
      <c r="M1058" t="s">
        <v>78</v>
      </c>
      <c r="N1058" t="s">
        <v>1589</v>
      </c>
      <c r="P1058">
        <v>500</v>
      </c>
      <c r="Q1058">
        <v>0</v>
      </c>
      <c r="R1058">
        <v>0</v>
      </c>
      <c r="S1058">
        <v>869</v>
      </c>
      <c r="T1058">
        <v>0</v>
      </c>
      <c r="U1058" t="s">
        <v>79</v>
      </c>
      <c r="V1058" s="7">
        <v>44927</v>
      </c>
      <c r="W1058" s="7">
        <v>44985</v>
      </c>
      <c r="X1058" s="7">
        <v>45012</v>
      </c>
      <c r="Y1058">
        <v>1500</v>
      </c>
      <c r="Z1058" t="s">
        <v>1589</v>
      </c>
      <c r="AA1058">
        <v>0</v>
      </c>
      <c r="AC1058" t="s">
        <v>83</v>
      </c>
    </row>
    <row r="1059" spans="1:29" x14ac:dyDescent="0.25">
      <c r="A1059" t="s">
        <v>3218</v>
      </c>
      <c r="B1059">
        <v>2</v>
      </c>
      <c r="C1059">
        <v>201</v>
      </c>
      <c r="D1059">
        <v>0</v>
      </c>
      <c r="E1059">
        <v>3423</v>
      </c>
      <c r="F1059">
        <v>3423</v>
      </c>
      <c r="G1059">
        <v>0</v>
      </c>
      <c r="H1059">
        <v>0</v>
      </c>
      <c r="I1059">
        <v>0</v>
      </c>
      <c r="J1059" t="s">
        <v>3219</v>
      </c>
      <c r="K1059" t="s">
        <v>98</v>
      </c>
      <c r="L1059">
        <v>8</v>
      </c>
      <c r="M1059" t="s">
        <v>78</v>
      </c>
      <c r="N1059" t="s">
        <v>1589</v>
      </c>
      <c r="P1059">
        <v>500</v>
      </c>
      <c r="Q1059">
        <v>0</v>
      </c>
      <c r="R1059">
        <v>0</v>
      </c>
      <c r="S1059">
        <v>869</v>
      </c>
      <c r="T1059">
        <v>0</v>
      </c>
      <c r="U1059" t="s">
        <v>79</v>
      </c>
      <c r="V1059" s="7">
        <v>44927</v>
      </c>
      <c r="W1059" s="7">
        <v>44985</v>
      </c>
      <c r="X1059" s="7">
        <v>45012</v>
      </c>
      <c r="Y1059">
        <v>3423</v>
      </c>
      <c r="Z1059" t="s">
        <v>1589</v>
      </c>
      <c r="AA1059">
        <v>0</v>
      </c>
      <c r="AC1059" t="s">
        <v>83</v>
      </c>
    </row>
    <row r="1060" spans="1:29" x14ac:dyDescent="0.25">
      <c r="A1060" t="s">
        <v>3220</v>
      </c>
      <c r="B1060">
        <v>2</v>
      </c>
      <c r="C1060">
        <v>201</v>
      </c>
      <c r="D1060">
        <v>0</v>
      </c>
      <c r="E1060">
        <v>0</v>
      </c>
      <c r="F1060">
        <v>0</v>
      </c>
      <c r="G1060">
        <v>14834</v>
      </c>
      <c r="H1060">
        <v>0</v>
      </c>
      <c r="I1060">
        <v>14834</v>
      </c>
      <c r="J1060" t="s">
        <v>3221</v>
      </c>
      <c r="K1060" t="s">
        <v>98</v>
      </c>
      <c r="L1060">
        <v>8</v>
      </c>
      <c r="M1060" t="s">
        <v>78</v>
      </c>
      <c r="N1060" t="s">
        <v>1589</v>
      </c>
      <c r="P1060">
        <v>500</v>
      </c>
      <c r="Q1060">
        <v>0</v>
      </c>
      <c r="R1060">
        <v>0</v>
      </c>
      <c r="S1060">
        <v>869</v>
      </c>
      <c r="T1060">
        <v>0</v>
      </c>
      <c r="U1060" t="s">
        <v>79</v>
      </c>
      <c r="V1060" s="7">
        <v>44927</v>
      </c>
      <c r="W1060" s="7">
        <v>44985</v>
      </c>
      <c r="X1060" s="7">
        <v>45012</v>
      </c>
      <c r="Y1060">
        <v>0</v>
      </c>
      <c r="AA1060">
        <v>14834</v>
      </c>
      <c r="AB1060" t="s">
        <v>1589</v>
      </c>
      <c r="AC1060" t="s">
        <v>83</v>
      </c>
    </row>
    <row r="1061" spans="1:29" x14ac:dyDescent="0.25">
      <c r="A1061" t="s">
        <v>3222</v>
      </c>
      <c r="B1061">
        <v>2</v>
      </c>
      <c r="C1061">
        <v>201</v>
      </c>
      <c r="D1061">
        <v>0</v>
      </c>
      <c r="E1061">
        <v>0</v>
      </c>
      <c r="F1061">
        <v>32830</v>
      </c>
      <c r="G1061">
        <v>32830</v>
      </c>
      <c r="H1061">
        <v>0</v>
      </c>
      <c r="I1061">
        <v>0</v>
      </c>
      <c r="J1061" t="s">
        <v>3223</v>
      </c>
      <c r="K1061" t="s">
        <v>98</v>
      </c>
      <c r="L1061">
        <v>8</v>
      </c>
      <c r="M1061" t="s">
        <v>78</v>
      </c>
      <c r="N1061" t="s">
        <v>1589</v>
      </c>
      <c r="P1061">
        <v>500</v>
      </c>
      <c r="Q1061">
        <v>0</v>
      </c>
      <c r="R1061">
        <v>0</v>
      </c>
      <c r="S1061">
        <v>869</v>
      </c>
      <c r="T1061">
        <v>0</v>
      </c>
      <c r="U1061" t="s">
        <v>79</v>
      </c>
      <c r="V1061" s="7">
        <v>44927</v>
      </c>
      <c r="W1061" s="7">
        <v>44985</v>
      </c>
      <c r="X1061" s="7">
        <v>45012</v>
      </c>
      <c r="Y1061">
        <v>0</v>
      </c>
      <c r="AA1061">
        <v>0</v>
      </c>
      <c r="AC1061" t="s">
        <v>83</v>
      </c>
    </row>
    <row r="1062" spans="1:29" x14ac:dyDescent="0.25">
      <c r="A1062" t="s">
        <v>3224</v>
      </c>
      <c r="B1062">
        <v>2</v>
      </c>
      <c r="C1062">
        <v>201</v>
      </c>
      <c r="D1062">
        <v>0</v>
      </c>
      <c r="E1062">
        <v>0</v>
      </c>
      <c r="F1062">
        <v>32363.62</v>
      </c>
      <c r="G1062">
        <v>70116.62</v>
      </c>
      <c r="H1062">
        <v>0</v>
      </c>
      <c r="I1062">
        <v>37753</v>
      </c>
      <c r="J1062" t="s">
        <v>3225</v>
      </c>
      <c r="K1062" t="s">
        <v>78</v>
      </c>
      <c r="L1062">
        <v>7</v>
      </c>
      <c r="M1062" t="s">
        <v>1269</v>
      </c>
      <c r="N1062" t="s">
        <v>1589</v>
      </c>
      <c r="P1062">
        <v>0</v>
      </c>
      <c r="Q1062">
        <v>0</v>
      </c>
      <c r="R1062">
        <v>0</v>
      </c>
      <c r="S1062">
        <v>869</v>
      </c>
      <c r="T1062">
        <v>0</v>
      </c>
      <c r="U1062" t="s">
        <v>79</v>
      </c>
      <c r="V1062" s="7">
        <v>44927</v>
      </c>
      <c r="W1062" s="7">
        <v>44985</v>
      </c>
      <c r="X1062" s="7">
        <v>45012</v>
      </c>
      <c r="Y1062">
        <v>0</v>
      </c>
      <c r="AA1062">
        <v>37753</v>
      </c>
      <c r="AB1062" t="s">
        <v>1589</v>
      </c>
      <c r="AC1062" t="s">
        <v>83</v>
      </c>
    </row>
    <row r="1063" spans="1:29" x14ac:dyDescent="0.25">
      <c r="A1063" t="s">
        <v>3226</v>
      </c>
      <c r="B1063">
        <v>2</v>
      </c>
      <c r="C1063">
        <v>201</v>
      </c>
      <c r="D1063">
        <v>0</v>
      </c>
      <c r="E1063">
        <v>0</v>
      </c>
      <c r="F1063">
        <v>32363.62</v>
      </c>
      <c r="G1063">
        <v>32363.62</v>
      </c>
      <c r="H1063">
        <v>0</v>
      </c>
      <c r="I1063">
        <v>0</v>
      </c>
      <c r="J1063" t="s">
        <v>3227</v>
      </c>
      <c r="K1063" t="s">
        <v>98</v>
      </c>
      <c r="L1063">
        <v>8</v>
      </c>
      <c r="M1063" t="s">
        <v>78</v>
      </c>
      <c r="N1063" t="s">
        <v>1589</v>
      </c>
      <c r="P1063">
        <v>500</v>
      </c>
      <c r="Q1063">
        <v>0</v>
      </c>
      <c r="R1063">
        <v>0</v>
      </c>
      <c r="S1063">
        <v>869</v>
      </c>
      <c r="T1063">
        <v>0</v>
      </c>
      <c r="U1063" t="s">
        <v>79</v>
      </c>
      <c r="V1063" s="7">
        <v>44927</v>
      </c>
      <c r="W1063" s="7">
        <v>44985</v>
      </c>
      <c r="X1063" s="7">
        <v>45012</v>
      </c>
      <c r="Y1063">
        <v>0</v>
      </c>
      <c r="AA1063">
        <v>0</v>
      </c>
      <c r="AC1063" t="s">
        <v>83</v>
      </c>
    </row>
    <row r="1064" spans="1:29" x14ac:dyDescent="0.25">
      <c r="A1064" t="s">
        <v>3228</v>
      </c>
      <c r="B1064">
        <v>2</v>
      </c>
      <c r="C1064">
        <v>201</v>
      </c>
      <c r="D1064">
        <v>0</v>
      </c>
      <c r="E1064">
        <v>0</v>
      </c>
      <c r="F1064">
        <v>0</v>
      </c>
      <c r="G1064">
        <v>1500</v>
      </c>
      <c r="H1064">
        <v>0</v>
      </c>
      <c r="I1064">
        <v>1500</v>
      </c>
      <c r="J1064" t="s">
        <v>3229</v>
      </c>
      <c r="K1064" t="s">
        <v>98</v>
      </c>
      <c r="L1064">
        <v>8</v>
      </c>
      <c r="M1064" t="s">
        <v>78</v>
      </c>
      <c r="N1064" t="s">
        <v>1589</v>
      </c>
      <c r="P1064">
        <v>500</v>
      </c>
      <c r="Q1064">
        <v>0</v>
      </c>
      <c r="R1064">
        <v>0</v>
      </c>
      <c r="S1064">
        <v>869</v>
      </c>
      <c r="T1064">
        <v>0</v>
      </c>
      <c r="U1064" t="s">
        <v>79</v>
      </c>
      <c r="V1064" s="7">
        <v>44927</v>
      </c>
      <c r="W1064" s="7">
        <v>44985</v>
      </c>
      <c r="X1064" s="7">
        <v>45012</v>
      </c>
      <c r="Y1064">
        <v>0</v>
      </c>
      <c r="AA1064">
        <v>1500</v>
      </c>
      <c r="AB1064" t="s">
        <v>1589</v>
      </c>
      <c r="AC1064" t="s">
        <v>83</v>
      </c>
    </row>
    <row r="1065" spans="1:29" x14ac:dyDescent="0.25">
      <c r="A1065" t="s">
        <v>3230</v>
      </c>
      <c r="B1065">
        <v>2</v>
      </c>
      <c r="C1065">
        <v>201</v>
      </c>
      <c r="D1065">
        <v>0</v>
      </c>
      <c r="E1065">
        <v>0</v>
      </c>
      <c r="F1065">
        <v>0</v>
      </c>
      <c r="G1065">
        <v>3423</v>
      </c>
      <c r="H1065">
        <v>0</v>
      </c>
      <c r="I1065">
        <v>3423</v>
      </c>
      <c r="J1065" t="s">
        <v>3231</v>
      </c>
      <c r="K1065" t="s">
        <v>98</v>
      </c>
      <c r="L1065">
        <v>8</v>
      </c>
      <c r="M1065" t="s">
        <v>78</v>
      </c>
      <c r="N1065" t="s">
        <v>1589</v>
      </c>
      <c r="P1065">
        <v>500</v>
      </c>
      <c r="Q1065">
        <v>0</v>
      </c>
      <c r="R1065">
        <v>0</v>
      </c>
      <c r="S1065">
        <v>869</v>
      </c>
      <c r="T1065">
        <v>0</v>
      </c>
      <c r="U1065" t="s">
        <v>79</v>
      </c>
      <c r="V1065" s="7">
        <v>44927</v>
      </c>
      <c r="W1065" s="7">
        <v>44985</v>
      </c>
      <c r="X1065" s="7">
        <v>45012</v>
      </c>
      <c r="Y1065">
        <v>0</v>
      </c>
      <c r="AA1065">
        <v>3423</v>
      </c>
      <c r="AB1065" t="s">
        <v>1589</v>
      </c>
      <c r="AC1065" t="s">
        <v>83</v>
      </c>
    </row>
    <row r="1066" spans="1:29" x14ac:dyDescent="0.25">
      <c r="A1066" t="s">
        <v>3232</v>
      </c>
      <c r="B1066">
        <v>2</v>
      </c>
      <c r="C1066">
        <v>201</v>
      </c>
      <c r="D1066">
        <v>0</v>
      </c>
      <c r="E1066">
        <v>0</v>
      </c>
      <c r="F1066">
        <v>0</v>
      </c>
      <c r="G1066">
        <v>32830</v>
      </c>
      <c r="H1066">
        <v>0</v>
      </c>
      <c r="I1066">
        <v>32830</v>
      </c>
      <c r="J1066" t="s">
        <v>3233</v>
      </c>
      <c r="K1066" t="s">
        <v>98</v>
      </c>
      <c r="L1066">
        <v>8</v>
      </c>
      <c r="M1066" t="s">
        <v>78</v>
      </c>
      <c r="N1066" t="s">
        <v>1589</v>
      </c>
      <c r="P1066">
        <v>500</v>
      </c>
      <c r="Q1066">
        <v>0</v>
      </c>
      <c r="R1066">
        <v>0</v>
      </c>
      <c r="S1066">
        <v>869</v>
      </c>
      <c r="T1066">
        <v>0</v>
      </c>
      <c r="U1066" t="s">
        <v>79</v>
      </c>
      <c r="V1066" s="7">
        <v>44927</v>
      </c>
      <c r="W1066" s="7">
        <v>44985</v>
      </c>
      <c r="X1066" s="7">
        <v>45012</v>
      </c>
      <c r="Y1066">
        <v>0</v>
      </c>
      <c r="AA1066">
        <v>32830</v>
      </c>
      <c r="AB1066" t="s">
        <v>1589</v>
      </c>
      <c r="AC1066" t="s">
        <v>83</v>
      </c>
    </row>
    <row r="1067" spans="1:29" x14ac:dyDescent="0.25">
      <c r="A1067" t="s">
        <v>3234</v>
      </c>
      <c r="B1067">
        <v>2</v>
      </c>
      <c r="C1067">
        <v>201</v>
      </c>
      <c r="D1067">
        <v>0</v>
      </c>
      <c r="E1067">
        <v>0</v>
      </c>
      <c r="F1067">
        <v>0</v>
      </c>
      <c r="G1067">
        <v>32363.62</v>
      </c>
      <c r="H1067">
        <v>0</v>
      </c>
      <c r="I1067">
        <v>32363.62</v>
      </c>
      <c r="J1067" t="s">
        <v>3235</v>
      </c>
      <c r="K1067" t="s">
        <v>78</v>
      </c>
      <c r="L1067">
        <v>7</v>
      </c>
      <c r="M1067" t="s">
        <v>1269</v>
      </c>
      <c r="N1067" t="s">
        <v>1589</v>
      </c>
      <c r="P1067">
        <v>0</v>
      </c>
      <c r="Q1067">
        <v>0</v>
      </c>
      <c r="R1067">
        <v>0</v>
      </c>
      <c r="S1067">
        <v>869</v>
      </c>
      <c r="T1067">
        <v>0</v>
      </c>
      <c r="U1067" t="s">
        <v>79</v>
      </c>
      <c r="V1067" s="7">
        <v>44927</v>
      </c>
      <c r="W1067" s="7">
        <v>44985</v>
      </c>
      <c r="X1067" s="7">
        <v>45012</v>
      </c>
      <c r="Y1067">
        <v>0</v>
      </c>
      <c r="AA1067">
        <v>32363.62</v>
      </c>
      <c r="AB1067" t="s">
        <v>1589</v>
      </c>
      <c r="AC1067" t="s">
        <v>83</v>
      </c>
    </row>
    <row r="1068" spans="1:29" x14ac:dyDescent="0.25">
      <c r="A1068" t="s">
        <v>3236</v>
      </c>
      <c r="B1068">
        <v>2</v>
      </c>
      <c r="C1068">
        <v>201</v>
      </c>
      <c r="D1068">
        <v>0</v>
      </c>
      <c r="E1068">
        <v>0</v>
      </c>
      <c r="F1068">
        <v>0</v>
      </c>
      <c r="G1068">
        <v>32363.62</v>
      </c>
      <c r="H1068">
        <v>0</v>
      </c>
      <c r="I1068">
        <v>32363.62</v>
      </c>
      <c r="J1068" t="s">
        <v>3237</v>
      </c>
      <c r="K1068" t="s">
        <v>98</v>
      </c>
      <c r="L1068">
        <v>8</v>
      </c>
      <c r="M1068" t="s">
        <v>78</v>
      </c>
      <c r="N1068" t="s">
        <v>1589</v>
      </c>
      <c r="P1068">
        <v>500</v>
      </c>
      <c r="Q1068">
        <v>0</v>
      </c>
      <c r="R1068">
        <v>0</v>
      </c>
      <c r="S1068">
        <v>869</v>
      </c>
      <c r="T1068">
        <v>0</v>
      </c>
      <c r="U1068" t="s">
        <v>79</v>
      </c>
      <c r="V1068" s="7">
        <v>44927</v>
      </c>
      <c r="W1068" s="7">
        <v>44985</v>
      </c>
      <c r="X1068" s="7">
        <v>45012</v>
      </c>
      <c r="Y1068">
        <v>0</v>
      </c>
      <c r="AA1068">
        <v>32363.62</v>
      </c>
      <c r="AB1068" t="s">
        <v>1589</v>
      </c>
      <c r="AC1068" t="s">
        <v>83</v>
      </c>
    </row>
    <row r="1069" spans="1:29" x14ac:dyDescent="0.25">
      <c r="A1069" t="s">
        <v>3238</v>
      </c>
      <c r="B1069">
        <v>2</v>
      </c>
      <c r="C1069">
        <v>201</v>
      </c>
      <c r="D1069">
        <v>0</v>
      </c>
      <c r="E1069">
        <v>9671192.3000000007</v>
      </c>
      <c r="F1069">
        <v>1990867.27</v>
      </c>
      <c r="G1069">
        <v>3466091.7</v>
      </c>
      <c r="H1069">
        <v>0</v>
      </c>
      <c r="I1069">
        <v>11146416.73</v>
      </c>
      <c r="J1069" t="s">
        <v>3239</v>
      </c>
      <c r="K1069" t="s">
        <v>78</v>
      </c>
      <c r="L1069">
        <v>4</v>
      </c>
      <c r="M1069" t="s">
        <v>1269</v>
      </c>
      <c r="N1069" t="s">
        <v>1589</v>
      </c>
      <c r="P1069">
        <v>0</v>
      </c>
      <c r="Q1069">
        <v>0</v>
      </c>
      <c r="R1069">
        <v>0</v>
      </c>
      <c r="S1069">
        <v>869</v>
      </c>
      <c r="T1069">
        <v>0</v>
      </c>
      <c r="U1069" t="s">
        <v>79</v>
      </c>
      <c r="V1069" s="7">
        <v>44927</v>
      </c>
      <c r="W1069" s="7">
        <v>44985</v>
      </c>
      <c r="X1069" s="7">
        <v>45012</v>
      </c>
      <c r="Y1069">
        <v>9671192.3000000007</v>
      </c>
      <c r="Z1069" t="s">
        <v>1589</v>
      </c>
      <c r="AA1069">
        <v>11146416.73</v>
      </c>
      <c r="AB1069" t="s">
        <v>1589</v>
      </c>
      <c r="AC1069" t="s">
        <v>83</v>
      </c>
    </row>
    <row r="1070" spans="1:29" x14ac:dyDescent="0.25">
      <c r="A1070" t="s">
        <v>3240</v>
      </c>
      <c r="B1070">
        <v>2</v>
      </c>
      <c r="C1070">
        <v>201</v>
      </c>
      <c r="D1070">
        <v>0</v>
      </c>
      <c r="E1070">
        <v>9671192.3000000007</v>
      </c>
      <c r="F1070">
        <v>1990867.27</v>
      </c>
      <c r="G1070">
        <v>3466091.7</v>
      </c>
      <c r="H1070">
        <v>0</v>
      </c>
      <c r="I1070">
        <v>11146416.73</v>
      </c>
      <c r="J1070" t="s">
        <v>3241</v>
      </c>
      <c r="K1070" t="s">
        <v>78</v>
      </c>
      <c r="L1070">
        <v>5</v>
      </c>
      <c r="M1070" t="s">
        <v>1269</v>
      </c>
      <c r="N1070" t="s">
        <v>1589</v>
      </c>
      <c r="P1070">
        <v>0</v>
      </c>
      <c r="Q1070">
        <v>0</v>
      </c>
      <c r="R1070">
        <v>0</v>
      </c>
      <c r="S1070">
        <v>869</v>
      </c>
      <c r="T1070">
        <v>0</v>
      </c>
      <c r="U1070" t="s">
        <v>79</v>
      </c>
      <c r="V1070" s="7">
        <v>44927</v>
      </c>
      <c r="W1070" s="7">
        <v>44985</v>
      </c>
      <c r="X1070" s="7">
        <v>45012</v>
      </c>
      <c r="Y1070">
        <v>9671192.3000000007</v>
      </c>
      <c r="Z1070" t="s">
        <v>1589</v>
      </c>
      <c r="AA1070">
        <v>11146416.73</v>
      </c>
      <c r="AB1070" t="s">
        <v>1589</v>
      </c>
      <c r="AC1070" t="s">
        <v>83</v>
      </c>
    </row>
    <row r="1071" spans="1:29" x14ac:dyDescent="0.25">
      <c r="A1071" t="s">
        <v>3242</v>
      </c>
      <c r="B1071">
        <v>2</v>
      </c>
      <c r="C1071">
        <v>201</v>
      </c>
      <c r="D1071">
        <v>0</v>
      </c>
      <c r="E1071">
        <v>0</v>
      </c>
      <c r="F1071">
        <v>0</v>
      </c>
      <c r="G1071">
        <v>3745.97</v>
      </c>
      <c r="H1071">
        <v>0</v>
      </c>
      <c r="I1071">
        <v>3745.97</v>
      </c>
      <c r="J1071" t="s">
        <v>3010</v>
      </c>
      <c r="K1071" t="s">
        <v>78</v>
      </c>
      <c r="L1071">
        <v>6</v>
      </c>
      <c r="M1071" t="s">
        <v>1269</v>
      </c>
      <c r="N1071" t="s">
        <v>1589</v>
      </c>
      <c r="P1071">
        <v>0</v>
      </c>
      <c r="Q1071">
        <v>0</v>
      </c>
      <c r="R1071">
        <v>0</v>
      </c>
      <c r="S1071">
        <v>869</v>
      </c>
      <c r="T1071">
        <v>0</v>
      </c>
      <c r="U1071" t="s">
        <v>79</v>
      </c>
      <c r="V1071" s="7">
        <v>44927</v>
      </c>
      <c r="W1071" s="7">
        <v>44985</v>
      </c>
      <c r="X1071" s="7">
        <v>45012</v>
      </c>
      <c r="Y1071">
        <v>0</v>
      </c>
      <c r="AA1071">
        <v>3745.97</v>
      </c>
      <c r="AB1071" t="s">
        <v>1589</v>
      </c>
      <c r="AC1071" t="s">
        <v>83</v>
      </c>
    </row>
    <row r="1072" spans="1:29" x14ac:dyDescent="0.25">
      <c r="A1072" t="s">
        <v>3243</v>
      </c>
      <c r="B1072">
        <v>2</v>
      </c>
      <c r="C1072">
        <v>201</v>
      </c>
      <c r="D1072">
        <v>0</v>
      </c>
      <c r="E1072">
        <v>0</v>
      </c>
      <c r="F1072">
        <v>0</v>
      </c>
      <c r="G1072">
        <v>3745.97</v>
      </c>
      <c r="H1072">
        <v>0</v>
      </c>
      <c r="I1072">
        <v>3745.97</v>
      </c>
      <c r="J1072" t="s">
        <v>3244</v>
      </c>
      <c r="K1072" t="s">
        <v>98</v>
      </c>
      <c r="L1072">
        <v>7</v>
      </c>
      <c r="M1072" t="s">
        <v>78</v>
      </c>
      <c r="N1072" t="s">
        <v>1589</v>
      </c>
      <c r="P1072">
        <v>500</v>
      </c>
      <c r="Q1072">
        <v>0</v>
      </c>
      <c r="R1072">
        <v>0</v>
      </c>
      <c r="S1072">
        <v>869</v>
      </c>
      <c r="T1072">
        <v>0</v>
      </c>
      <c r="U1072" t="s">
        <v>79</v>
      </c>
      <c r="V1072" s="7">
        <v>44927</v>
      </c>
      <c r="W1072" s="7">
        <v>44985</v>
      </c>
      <c r="X1072" s="7">
        <v>45012</v>
      </c>
      <c r="Y1072">
        <v>0</v>
      </c>
      <c r="AA1072">
        <v>3745.97</v>
      </c>
      <c r="AB1072" t="s">
        <v>1589</v>
      </c>
      <c r="AC1072" t="s">
        <v>83</v>
      </c>
    </row>
    <row r="1073" spans="1:29" x14ac:dyDescent="0.25">
      <c r="A1073" t="s">
        <v>3245</v>
      </c>
      <c r="B1073">
        <v>2</v>
      </c>
      <c r="C1073">
        <v>201</v>
      </c>
      <c r="D1073">
        <v>0</v>
      </c>
      <c r="E1073">
        <v>6172202.9299999997</v>
      </c>
      <c r="F1073">
        <v>1403564.17</v>
      </c>
      <c r="G1073">
        <v>1974432.58</v>
      </c>
      <c r="H1073">
        <v>0</v>
      </c>
      <c r="I1073">
        <v>6743071.3399999999</v>
      </c>
      <c r="J1073" t="s">
        <v>3012</v>
      </c>
      <c r="K1073" t="s">
        <v>78</v>
      </c>
      <c r="L1073">
        <v>6</v>
      </c>
      <c r="M1073" t="s">
        <v>1269</v>
      </c>
      <c r="N1073" t="s">
        <v>1589</v>
      </c>
      <c r="P1073">
        <v>0</v>
      </c>
      <c r="Q1073">
        <v>0</v>
      </c>
      <c r="R1073">
        <v>0</v>
      </c>
      <c r="S1073">
        <v>869</v>
      </c>
      <c r="T1073">
        <v>0</v>
      </c>
      <c r="U1073" t="s">
        <v>79</v>
      </c>
      <c r="V1073" s="7">
        <v>44927</v>
      </c>
      <c r="W1073" s="7">
        <v>44985</v>
      </c>
      <c r="X1073" s="7">
        <v>45012</v>
      </c>
      <c r="Y1073">
        <v>6172202.9299999997</v>
      </c>
      <c r="Z1073" t="s">
        <v>1589</v>
      </c>
      <c r="AA1073">
        <v>6743071.3399999999</v>
      </c>
      <c r="AB1073" t="s">
        <v>1589</v>
      </c>
      <c r="AC1073" t="s">
        <v>83</v>
      </c>
    </row>
    <row r="1074" spans="1:29" x14ac:dyDescent="0.25">
      <c r="A1074" t="s">
        <v>3246</v>
      </c>
      <c r="B1074">
        <v>2</v>
      </c>
      <c r="C1074">
        <v>201</v>
      </c>
      <c r="D1074">
        <v>0</v>
      </c>
      <c r="E1074">
        <v>6116173.0999999996</v>
      </c>
      <c r="F1074">
        <v>1384743.99</v>
      </c>
      <c r="G1074">
        <v>1155240.43</v>
      </c>
      <c r="H1074">
        <v>0</v>
      </c>
      <c r="I1074">
        <v>5886669.54</v>
      </c>
      <c r="J1074" t="s">
        <v>3244</v>
      </c>
      <c r="K1074" t="s">
        <v>98</v>
      </c>
      <c r="L1074">
        <v>7</v>
      </c>
      <c r="M1074" t="s">
        <v>78</v>
      </c>
      <c r="N1074" t="s">
        <v>1589</v>
      </c>
      <c r="P1074">
        <v>500</v>
      </c>
      <c r="Q1074">
        <v>0</v>
      </c>
      <c r="R1074">
        <v>0</v>
      </c>
      <c r="S1074">
        <v>869</v>
      </c>
      <c r="T1074">
        <v>0</v>
      </c>
      <c r="U1074" t="s">
        <v>79</v>
      </c>
      <c r="V1074" s="7">
        <v>44927</v>
      </c>
      <c r="W1074" s="7">
        <v>44985</v>
      </c>
      <c r="X1074" s="7">
        <v>45012</v>
      </c>
      <c r="Y1074">
        <v>6116173.0999999996</v>
      </c>
      <c r="Z1074" t="s">
        <v>1589</v>
      </c>
      <c r="AA1074">
        <v>5886669.54</v>
      </c>
      <c r="AB1074" t="s">
        <v>1589</v>
      </c>
      <c r="AC1074" t="s">
        <v>83</v>
      </c>
    </row>
    <row r="1075" spans="1:29" x14ac:dyDescent="0.25">
      <c r="A1075" t="s">
        <v>3246</v>
      </c>
      <c r="B1075">
        <v>12</v>
      </c>
      <c r="C1075">
        <v>1201</v>
      </c>
      <c r="D1075">
        <v>0</v>
      </c>
      <c r="E1075">
        <v>53639.67</v>
      </c>
      <c r="F1075">
        <v>1460</v>
      </c>
      <c r="G1075">
        <v>0</v>
      </c>
      <c r="H1075">
        <v>0</v>
      </c>
      <c r="I1075">
        <v>52179.67</v>
      </c>
      <c r="J1075" t="s">
        <v>3244</v>
      </c>
      <c r="K1075" t="s">
        <v>98</v>
      </c>
      <c r="L1075">
        <v>7</v>
      </c>
      <c r="M1075" t="s">
        <v>78</v>
      </c>
      <c r="N1075" t="s">
        <v>1589</v>
      </c>
      <c r="P1075">
        <v>500</v>
      </c>
      <c r="Q1075">
        <v>0</v>
      </c>
      <c r="R1075">
        <v>0</v>
      </c>
      <c r="S1075">
        <v>869</v>
      </c>
      <c r="T1075">
        <v>0</v>
      </c>
      <c r="U1075" t="s">
        <v>79</v>
      </c>
      <c r="V1075" s="7">
        <v>44927</v>
      </c>
      <c r="W1075" s="7">
        <v>44985</v>
      </c>
      <c r="X1075" s="7">
        <v>45012</v>
      </c>
      <c r="Y1075">
        <v>53639.67</v>
      </c>
      <c r="Z1075" t="s">
        <v>1589</v>
      </c>
      <c r="AA1075">
        <v>52179.67</v>
      </c>
      <c r="AB1075" t="s">
        <v>1589</v>
      </c>
      <c r="AC1075" t="s">
        <v>283</v>
      </c>
    </row>
    <row r="1076" spans="1:29" x14ac:dyDescent="0.25">
      <c r="A1076" t="s">
        <v>3247</v>
      </c>
      <c r="B1076">
        <v>2</v>
      </c>
      <c r="C1076">
        <v>201</v>
      </c>
      <c r="D1076">
        <v>0</v>
      </c>
      <c r="E1076">
        <v>2390.16</v>
      </c>
      <c r="F1076">
        <v>17360.18</v>
      </c>
      <c r="G1076">
        <v>817732.15</v>
      </c>
      <c r="H1076">
        <v>0</v>
      </c>
      <c r="I1076">
        <v>802762.13</v>
      </c>
      <c r="J1076" t="s">
        <v>3248</v>
      </c>
      <c r="K1076" t="s">
        <v>98</v>
      </c>
      <c r="L1076">
        <v>7</v>
      </c>
      <c r="M1076" t="s">
        <v>78</v>
      </c>
      <c r="N1076" t="s">
        <v>1589</v>
      </c>
      <c r="P1076">
        <v>500</v>
      </c>
      <c r="Q1076">
        <v>0</v>
      </c>
      <c r="R1076">
        <v>0</v>
      </c>
      <c r="S1076">
        <v>869</v>
      </c>
      <c r="T1076">
        <v>0</v>
      </c>
      <c r="U1076" t="s">
        <v>79</v>
      </c>
      <c r="V1076" s="7">
        <v>44927</v>
      </c>
      <c r="W1076" s="7">
        <v>44985</v>
      </c>
      <c r="X1076" s="7">
        <v>45012</v>
      </c>
      <c r="Y1076">
        <v>2390.16</v>
      </c>
      <c r="Z1076" t="s">
        <v>1589</v>
      </c>
      <c r="AA1076">
        <v>802762.13</v>
      </c>
      <c r="AB1076" t="s">
        <v>1589</v>
      </c>
      <c r="AC1076" t="s">
        <v>83</v>
      </c>
    </row>
    <row r="1077" spans="1:29" x14ac:dyDescent="0.25">
      <c r="A1077" t="s">
        <v>3247</v>
      </c>
      <c r="B1077">
        <v>12</v>
      </c>
      <c r="C1077">
        <v>1201</v>
      </c>
      <c r="D1077">
        <v>0</v>
      </c>
      <c r="E1077">
        <v>0</v>
      </c>
      <c r="F1077">
        <v>0</v>
      </c>
      <c r="G1077">
        <v>1460</v>
      </c>
      <c r="H1077">
        <v>0</v>
      </c>
      <c r="I1077">
        <v>1460</v>
      </c>
      <c r="J1077" t="s">
        <v>3248</v>
      </c>
      <c r="K1077" t="s">
        <v>98</v>
      </c>
      <c r="L1077">
        <v>7</v>
      </c>
      <c r="M1077" t="s">
        <v>78</v>
      </c>
      <c r="N1077" t="s">
        <v>1589</v>
      </c>
      <c r="P1077">
        <v>500</v>
      </c>
      <c r="Q1077">
        <v>0</v>
      </c>
      <c r="R1077">
        <v>0</v>
      </c>
      <c r="S1077">
        <v>869</v>
      </c>
      <c r="T1077">
        <v>0</v>
      </c>
      <c r="U1077" t="s">
        <v>79</v>
      </c>
      <c r="V1077" s="7">
        <v>44927</v>
      </c>
      <c r="W1077" s="7">
        <v>44985</v>
      </c>
      <c r="X1077" s="7">
        <v>45012</v>
      </c>
      <c r="Y1077">
        <v>0</v>
      </c>
      <c r="AA1077">
        <v>1460</v>
      </c>
      <c r="AB1077" t="s">
        <v>1589</v>
      </c>
      <c r="AC1077" t="s">
        <v>283</v>
      </c>
    </row>
    <row r="1078" spans="1:29" x14ac:dyDescent="0.25">
      <c r="A1078" t="s">
        <v>3249</v>
      </c>
      <c r="B1078">
        <v>2</v>
      </c>
      <c r="C1078">
        <v>201</v>
      </c>
      <c r="D1078">
        <v>0</v>
      </c>
      <c r="E1078">
        <v>1554876.45</v>
      </c>
      <c r="F1078">
        <v>585550.91</v>
      </c>
      <c r="G1078">
        <v>968020.96</v>
      </c>
      <c r="H1078">
        <v>0</v>
      </c>
      <c r="I1078">
        <v>1937346.5</v>
      </c>
      <c r="J1078" t="s">
        <v>3014</v>
      </c>
      <c r="K1078" t="s">
        <v>78</v>
      </c>
      <c r="L1078">
        <v>6</v>
      </c>
      <c r="M1078" t="s">
        <v>1269</v>
      </c>
      <c r="N1078" t="s">
        <v>1589</v>
      </c>
      <c r="P1078">
        <v>0</v>
      </c>
      <c r="Q1078">
        <v>0</v>
      </c>
      <c r="R1078">
        <v>0</v>
      </c>
      <c r="S1078">
        <v>869</v>
      </c>
      <c r="T1078">
        <v>0</v>
      </c>
      <c r="U1078" t="s">
        <v>79</v>
      </c>
      <c r="V1078" s="7">
        <v>44927</v>
      </c>
      <c r="W1078" s="7">
        <v>44985</v>
      </c>
      <c r="X1078" s="7">
        <v>45012</v>
      </c>
      <c r="Y1078">
        <v>1554876.45</v>
      </c>
      <c r="Z1078" t="s">
        <v>1589</v>
      </c>
      <c r="AA1078">
        <v>1937346.5</v>
      </c>
      <c r="AB1078" t="s">
        <v>1589</v>
      </c>
      <c r="AC1078" t="s">
        <v>83</v>
      </c>
    </row>
    <row r="1079" spans="1:29" x14ac:dyDescent="0.25">
      <c r="A1079" t="s">
        <v>3250</v>
      </c>
      <c r="B1079">
        <v>2</v>
      </c>
      <c r="C1079">
        <v>201</v>
      </c>
      <c r="D1079">
        <v>0</v>
      </c>
      <c r="E1079">
        <v>1554876.45</v>
      </c>
      <c r="F1079">
        <v>585550.91</v>
      </c>
      <c r="G1079">
        <v>419109.96</v>
      </c>
      <c r="H1079">
        <v>0</v>
      </c>
      <c r="I1079">
        <v>1388435.5</v>
      </c>
      <c r="J1079" t="s">
        <v>3244</v>
      </c>
      <c r="K1079" t="s">
        <v>98</v>
      </c>
      <c r="L1079">
        <v>7</v>
      </c>
      <c r="M1079" t="s">
        <v>78</v>
      </c>
      <c r="N1079" t="s">
        <v>1589</v>
      </c>
      <c r="P1079">
        <v>500</v>
      </c>
      <c r="Q1079">
        <v>0</v>
      </c>
      <c r="R1079">
        <v>0</v>
      </c>
      <c r="S1079">
        <v>869</v>
      </c>
      <c r="T1079">
        <v>0</v>
      </c>
      <c r="U1079" t="s">
        <v>79</v>
      </c>
      <c r="V1079" s="7">
        <v>44927</v>
      </c>
      <c r="W1079" s="7">
        <v>44985</v>
      </c>
      <c r="X1079" s="7">
        <v>45012</v>
      </c>
      <c r="Y1079">
        <v>1554876.45</v>
      </c>
      <c r="Z1079" t="s">
        <v>1589</v>
      </c>
      <c r="AA1079">
        <v>1388435.5</v>
      </c>
      <c r="AB1079" t="s">
        <v>1589</v>
      </c>
      <c r="AC1079" t="s">
        <v>83</v>
      </c>
    </row>
    <row r="1080" spans="1:29" x14ac:dyDescent="0.25">
      <c r="A1080" t="s">
        <v>3251</v>
      </c>
      <c r="B1080">
        <v>2</v>
      </c>
      <c r="C1080">
        <v>201</v>
      </c>
      <c r="D1080">
        <v>0</v>
      </c>
      <c r="E1080">
        <v>0</v>
      </c>
      <c r="F1080">
        <v>0</v>
      </c>
      <c r="G1080">
        <v>548911</v>
      </c>
      <c r="H1080">
        <v>0</v>
      </c>
      <c r="I1080">
        <v>548911</v>
      </c>
      <c r="J1080" t="s">
        <v>3248</v>
      </c>
      <c r="K1080" t="s">
        <v>98</v>
      </c>
      <c r="L1080">
        <v>7</v>
      </c>
      <c r="M1080" t="s">
        <v>78</v>
      </c>
      <c r="N1080" t="s">
        <v>1589</v>
      </c>
      <c r="P1080">
        <v>500</v>
      </c>
      <c r="Q1080">
        <v>0</v>
      </c>
      <c r="R1080">
        <v>0</v>
      </c>
      <c r="S1080">
        <v>869</v>
      </c>
      <c r="T1080">
        <v>0</v>
      </c>
      <c r="U1080" t="s">
        <v>79</v>
      </c>
      <c r="V1080" s="7">
        <v>44927</v>
      </c>
      <c r="W1080" s="7">
        <v>44985</v>
      </c>
      <c r="X1080" s="7">
        <v>45012</v>
      </c>
      <c r="Y1080">
        <v>0</v>
      </c>
      <c r="AA1080">
        <v>548911</v>
      </c>
      <c r="AB1080" t="s">
        <v>1589</v>
      </c>
      <c r="AC1080" t="s">
        <v>83</v>
      </c>
    </row>
    <row r="1081" spans="1:29" x14ac:dyDescent="0.25">
      <c r="A1081" t="s">
        <v>3252</v>
      </c>
      <c r="B1081">
        <v>2</v>
      </c>
      <c r="C1081">
        <v>201</v>
      </c>
      <c r="D1081">
        <v>0</v>
      </c>
      <c r="E1081">
        <v>1944112.92</v>
      </c>
      <c r="F1081">
        <v>1752.19</v>
      </c>
      <c r="G1081">
        <v>519892.19</v>
      </c>
      <c r="H1081">
        <v>0</v>
      </c>
      <c r="I1081">
        <v>2462252.92</v>
      </c>
      <c r="J1081" t="s">
        <v>3253</v>
      </c>
      <c r="K1081" t="s">
        <v>78</v>
      </c>
      <c r="L1081">
        <v>6</v>
      </c>
      <c r="M1081" t="s">
        <v>1269</v>
      </c>
      <c r="N1081" t="s">
        <v>1589</v>
      </c>
      <c r="P1081">
        <v>0</v>
      </c>
      <c r="Q1081">
        <v>0</v>
      </c>
      <c r="R1081">
        <v>0</v>
      </c>
      <c r="S1081">
        <v>869</v>
      </c>
      <c r="T1081">
        <v>0</v>
      </c>
      <c r="U1081" t="s">
        <v>79</v>
      </c>
      <c r="V1081" s="7">
        <v>44927</v>
      </c>
      <c r="W1081" s="7">
        <v>44985</v>
      </c>
      <c r="X1081" s="7">
        <v>45012</v>
      </c>
      <c r="Y1081">
        <v>1944112.92</v>
      </c>
      <c r="Z1081" t="s">
        <v>1589</v>
      </c>
      <c r="AA1081">
        <v>2462252.92</v>
      </c>
      <c r="AB1081" t="s">
        <v>1589</v>
      </c>
      <c r="AC1081" t="s">
        <v>83</v>
      </c>
    </row>
    <row r="1082" spans="1:29" x14ac:dyDescent="0.25">
      <c r="A1082" t="s">
        <v>3254</v>
      </c>
      <c r="B1082">
        <v>2</v>
      </c>
      <c r="C1082">
        <v>201</v>
      </c>
      <c r="D1082">
        <v>0</v>
      </c>
      <c r="E1082">
        <v>1944112.92</v>
      </c>
      <c r="F1082">
        <v>1752.19</v>
      </c>
      <c r="G1082">
        <v>518140</v>
      </c>
      <c r="H1082">
        <v>0</v>
      </c>
      <c r="I1082">
        <v>2460500.73</v>
      </c>
      <c r="J1082" t="s">
        <v>3255</v>
      </c>
      <c r="K1082" t="s">
        <v>98</v>
      </c>
      <c r="L1082">
        <v>7</v>
      </c>
      <c r="M1082" t="s">
        <v>78</v>
      </c>
      <c r="N1082" t="s">
        <v>1589</v>
      </c>
      <c r="P1082">
        <v>500</v>
      </c>
      <c r="Q1082">
        <v>0</v>
      </c>
      <c r="R1082">
        <v>0</v>
      </c>
      <c r="S1082">
        <v>869</v>
      </c>
      <c r="T1082">
        <v>0</v>
      </c>
      <c r="U1082" t="s">
        <v>79</v>
      </c>
      <c r="V1082" s="7">
        <v>44927</v>
      </c>
      <c r="W1082" s="7">
        <v>44985</v>
      </c>
      <c r="X1082" s="7">
        <v>45012</v>
      </c>
      <c r="Y1082">
        <v>1944112.92</v>
      </c>
      <c r="Z1082" t="s">
        <v>1589</v>
      </c>
      <c r="AA1082">
        <v>2460500.73</v>
      </c>
      <c r="AB1082" t="s">
        <v>1589</v>
      </c>
      <c r="AC1082" t="s">
        <v>83</v>
      </c>
    </row>
    <row r="1083" spans="1:29" x14ac:dyDescent="0.25">
      <c r="A1083" t="s">
        <v>3256</v>
      </c>
      <c r="B1083">
        <v>2</v>
      </c>
      <c r="C1083">
        <v>201</v>
      </c>
      <c r="D1083">
        <v>0</v>
      </c>
      <c r="E1083">
        <v>0</v>
      </c>
      <c r="F1083">
        <v>0</v>
      </c>
      <c r="G1083">
        <v>1752.19</v>
      </c>
      <c r="H1083">
        <v>0</v>
      </c>
      <c r="I1083">
        <v>1752.19</v>
      </c>
      <c r="J1083" t="s">
        <v>3257</v>
      </c>
      <c r="K1083" t="s">
        <v>98</v>
      </c>
      <c r="L1083">
        <v>7</v>
      </c>
      <c r="M1083" t="s">
        <v>78</v>
      </c>
      <c r="N1083" t="s">
        <v>1589</v>
      </c>
      <c r="P1083">
        <v>500</v>
      </c>
      <c r="Q1083">
        <v>0</v>
      </c>
      <c r="R1083">
        <v>0</v>
      </c>
      <c r="S1083">
        <v>869</v>
      </c>
      <c r="T1083">
        <v>0</v>
      </c>
      <c r="U1083" t="s">
        <v>79</v>
      </c>
      <c r="V1083" s="7">
        <v>44927</v>
      </c>
      <c r="W1083" s="7">
        <v>44985</v>
      </c>
      <c r="X1083" s="7">
        <v>45012</v>
      </c>
      <c r="Y1083">
        <v>0</v>
      </c>
      <c r="AA1083">
        <v>1752.19</v>
      </c>
      <c r="AB1083" t="s">
        <v>1589</v>
      </c>
      <c r="AC1083" t="s">
        <v>83</v>
      </c>
    </row>
    <row r="1084" spans="1:29" x14ac:dyDescent="0.25">
      <c r="A1084" t="s">
        <v>3258</v>
      </c>
      <c r="B1084">
        <v>2</v>
      </c>
      <c r="C1084">
        <v>201</v>
      </c>
      <c r="D1084">
        <v>0</v>
      </c>
      <c r="E1084">
        <v>128940</v>
      </c>
      <c r="F1084">
        <v>128940</v>
      </c>
      <c r="G1084">
        <v>128940</v>
      </c>
      <c r="H1084">
        <v>0</v>
      </c>
      <c r="I1084">
        <v>128940</v>
      </c>
      <c r="J1084" t="s">
        <v>3259</v>
      </c>
      <c r="K1084" t="s">
        <v>78</v>
      </c>
      <c r="L1084">
        <v>4</v>
      </c>
      <c r="M1084" t="s">
        <v>1269</v>
      </c>
      <c r="N1084" t="s">
        <v>1589</v>
      </c>
      <c r="P1084">
        <v>0</v>
      </c>
      <c r="Q1084">
        <v>0</v>
      </c>
      <c r="R1084">
        <v>0</v>
      </c>
      <c r="S1084">
        <v>869</v>
      </c>
      <c r="T1084">
        <v>0</v>
      </c>
      <c r="U1084" t="s">
        <v>79</v>
      </c>
      <c r="V1084" s="7">
        <v>44927</v>
      </c>
      <c r="W1084" s="7">
        <v>44985</v>
      </c>
      <c r="X1084" s="7">
        <v>45012</v>
      </c>
      <c r="Y1084">
        <v>128940</v>
      </c>
      <c r="Z1084" t="s">
        <v>1589</v>
      </c>
      <c r="AA1084">
        <v>128940</v>
      </c>
      <c r="AB1084" t="s">
        <v>1589</v>
      </c>
      <c r="AC1084" t="s">
        <v>83</v>
      </c>
    </row>
    <row r="1085" spans="1:29" x14ac:dyDescent="0.25">
      <c r="A1085" t="s">
        <v>3260</v>
      </c>
      <c r="B1085">
        <v>2</v>
      </c>
      <c r="C1085">
        <v>201</v>
      </c>
      <c r="D1085">
        <v>0</v>
      </c>
      <c r="E1085">
        <v>128940</v>
      </c>
      <c r="F1085">
        <v>128940</v>
      </c>
      <c r="G1085">
        <v>128940</v>
      </c>
      <c r="H1085">
        <v>0</v>
      </c>
      <c r="I1085">
        <v>128940</v>
      </c>
      <c r="J1085" t="s">
        <v>3261</v>
      </c>
      <c r="K1085" t="s">
        <v>78</v>
      </c>
      <c r="L1085">
        <v>5</v>
      </c>
      <c r="M1085" t="s">
        <v>1269</v>
      </c>
      <c r="N1085" t="s">
        <v>1589</v>
      </c>
      <c r="P1085">
        <v>0</v>
      </c>
      <c r="Q1085">
        <v>0</v>
      </c>
      <c r="R1085">
        <v>0</v>
      </c>
      <c r="S1085">
        <v>869</v>
      </c>
      <c r="T1085">
        <v>0</v>
      </c>
      <c r="U1085" t="s">
        <v>79</v>
      </c>
      <c r="V1085" s="7">
        <v>44927</v>
      </c>
      <c r="W1085" s="7">
        <v>44985</v>
      </c>
      <c r="X1085" s="7">
        <v>45012</v>
      </c>
      <c r="Y1085">
        <v>128940</v>
      </c>
      <c r="Z1085" t="s">
        <v>1589</v>
      </c>
      <c r="AA1085">
        <v>128940</v>
      </c>
      <c r="AB1085" t="s">
        <v>1589</v>
      </c>
      <c r="AC1085" t="s">
        <v>83</v>
      </c>
    </row>
    <row r="1086" spans="1:29" x14ac:dyDescent="0.25">
      <c r="A1086" t="s">
        <v>3262</v>
      </c>
      <c r="B1086">
        <v>2</v>
      </c>
      <c r="C1086">
        <v>201</v>
      </c>
      <c r="D1086">
        <v>0</v>
      </c>
      <c r="E1086">
        <v>0</v>
      </c>
      <c r="F1086">
        <v>0</v>
      </c>
      <c r="G1086">
        <v>128940</v>
      </c>
      <c r="H1086">
        <v>0</v>
      </c>
      <c r="I1086">
        <v>128940</v>
      </c>
      <c r="J1086" t="s">
        <v>3022</v>
      </c>
      <c r="K1086" t="s">
        <v>78</v>
      </c>
      <c r="L1086">
        <v>6</v>
      </c>
      <c r="M1086" t="s">
        <v>1269</v>
      </c>
      <c r="N1086" t="s">
        <v>1589</v>
      </c>
      <c r="P1086">
        <v>0</v>
      </c>
      <c r="Q1086">
        <v>0</v>
      </c>
      <c r="R1086">
        <v>0</v>
      </c>
      <c r="S1086">
        <v>869</v>
      </c>
      <c r="T1086">
        <v>0</v>
      </c>
      <c r="U1086" t="s">
        <v>79</v>
      </c>
      <c r="V1086" s="7">
        <v>44927</v>
      </c>
      <c r="W1086" s="7">
        <v>44985</v>
      </c>
      <c r="X1086" s="7">
        <v>45012</v>
      </c>
      <c r="Y1086">
        <v>0</v>
      </c>
      <c r="AA1086">
        <v>128940</v>
      </c>
      <c r="AB1086" t="s">
        <v>1589</v>
      </c>
      <c r="AC1086" t="s">
        <v>83</v>
      </c>
    </row>
    <row r="1087" spans="1:29" x14ac:dyDescent="0.25">
      <c r="A1087" t="s">
        <v>3263</v>
      </c>
      <c r="B1087">
        <v>2</v>
      </c>
      <c r="C1087">
        <v>201</v>
      </c>
      <c r="D1087">
        <v>0</v>
      </c>
      <c r="E1087">
        <v>0</v>
      </c>
      <c r="F1087">
        <v>0</v>
      </c>
      <c r="G1087">
        <v>128940</v>
      </c>
      <c r="H1087">
        <v>0</v>
      </c>
      <c r="I1087">
        <v>128940</v>
      </c>
      <c r="J1087" t="s">
        <v>3264</v>
      </c>
      <c r="K1087" t="s">
        <v>78</v>
      </c>
      <c r="L1087">
        <v>7</v>
      </c>
      <c r="M1087" t="s">
        <v>1269</v>
      </c>
      <c r="N1087" t="s">
        <v>1589</v>
      </c>
      <c r="P1087">
        <v>0</v>
      </c>
      <c r="Q1087">
        <v>0</v>
      </c>
      <c r="R1087">
        <v>0</v>
      </c>
      <c r="S1087">
        <v>869</v>
      </c>
      <c r="T1087">
        <v>0</v>
      </c>
      <c r="U1087" t="s">
        <v>79</v>
      </c>
      <c r="V1087" s="7">
        <v>44927</v>
      </c>
      <c r="W1087" s="7">
        <v>44985</v>
      </c>
      <c r="X1087" s="7">
        <v>45012</v>
      </c>
      <c r="Y1087">
        <v>0</v>
      </c>
      <c r="AA1087">
        <v>128940</v>
      </c>
      <c r="AB1087" t="s">
        <v>1589</v>
      </c>
      <c r="AC1087" t="s">
        <v>83</v>
      </c>
    </row>
    <row r="1088" spans="1:29" x14ac:dyDescent="0.25">
      <c r="A1088" t="s">
        <v>3265</v>
      </c>
      <c r="B1088">
        <v>2</v>
      </c>
      <c r="C1088">
        <v>201</v>
      </c>
      <c r="D1088">
        <v>0</v>
      </c>
      <c r="E1088">
        <v>0</v>
      </c>
      <c r="F1088">
        <v>0</v>
      </c>
      <c r="G1088">
        <v>28397.95</v>
      </c>
      <c r="H1088">
        <v>0</v>
      </c>
      <c r="I1088">
        <v>28397.95</v>
      </c>
      <c r="J1088" t="s">
        <v>2056</v>
      </c>
      <c r="K1088" t="s">
        <v>98</v>
      </c>
      <c r="L1088">
        <v>8</v>
      </c>
      <c r="M1088" t="s">
        <v>78</v>
      </c>
      <c r="N1088" t="s">
        <v>1589</v>
      </c>
      <c r="P1088">
        <v>500</v>
      </c>
      <c r="Q1088">
        <v>0</v>
      </c>
      <c r="R1088">
        <v>0</v>
      </c>
      <c r="S1088">
        <v>869</v>
      </c>
      <c r="T1088">
        <v>0</v>
      </c>
      <c r="U1088" t="s">
        <v>79</v>
      </c>
      <c r="V1088" s="7">
        <v>44927</v>
      </c>
      <c r="W1088" s="7">
        <v>44985</v>
      </c>
      <c r="X1088" s="7">
        <v>45012</v>
      </c>
      <c r="Y1088">
        <v>0</v>
      </c>
      <c r="AA1088">
        <v>28397.95</v>
      </c>
      <c r="AB1088" t="s">
        <v>1589</v>
      </c>
      <c r="AC1088" t="s">
        <v>83</v>
      </c>
    </row>
    <row r="1089" spans="1:29" x14ac:dyDescent="0.25">
      <c r="A1089" t="s">
        <v>3266</v>
      </c>
      <c r="B1089">
        <v>2</v>
      </c>
      <c r="C1089">
        <v>201</v>
      </c>
      <c r="D1089">
        <v>0</v>
      </c>
      <c r="E1089">
        <v>0</v>
      </c>
      <c r="F1089">
        <v>0</v>
      </c>
      <c r="G1089">
        <v>43900.6</v>
      </c>
      <c r="H1089">
        <v>0</v>
      </c>
      <c r="I1089">
        <v>43900.6</v>
      </c>
      <c r="J1089" t="s">
        <v>2058</v>
      </c>
      <c r="K1089" t="s">
        <v>98</v>
      </c>
      <c r="L1089">
        <v>8</v>
      </c>
      <c r="M1089" t="s">
        <v>78</v>
      </c>
      <c r="N1089" t="s">
        <v>1589</v>
      </c>
      <c r="P1089">
        <v>500</v>
      </c>
      <c r="Q1089">
        <v>0</v>
      </c>
      <c r="R1089">
        <v>0</v>
      </c>
      <c r="S1089">
        <v>869</v>
      </c>
      <c r="T1089">
        <v>0</v>
      </c>
      <c r="U1089" t="s">
        <v>79</v>
      </c>
      <c r="V1089" s="7">
        <v>44927</v>
      </c>
      <c r="W1089" s="7">
        <v>44985</v>
      </c>
      <c r="X1089" s="7">
        <v>45012</v>
      </c>
      <c r="Y1089">
        <v>0</v>
      </c>
      <c r="AA1089">
        <v>43900.6</v>
      </c>
      <c r="AB1089" t="s">
        <v>1589</v>
      </c>
      <c r="AC1089" t="s">
        <v>83</v>
      </c>
    </row>
    <row r="1090" spans="1:29" x14ac:dyDescent="0.25">
      <c r="A1090" t="s">
        <v>3267</v>
      </c>
      <c r="B1090">
        <v>2</v>
      </c>
      <c r="C1090">
        <v>201</v>
      </c>
      <c r="D1090">
        <v>0</v>
      </c>
      <c r="E1090">
        <v>0</v>
      </c>
      <c r="F1090">
        <v>0</v>
      </c>
      <c r="G1090">
        <v>56641.45</v>
      </c>
      <c r="H1090">
        <v>0</v>
      </c>
      <c r="I1090">
        <v>56641.45</v>
      </c>
      <c r="J1090" t="s">
        <v>2060</v>
      </c>
      <c r="K1090" t="s">
        <v>98</v>
      </c>
      <c r="L1090">
        <v>8</v>
      </c>
      <c r="M1090" t="s">
        <v>78</v>
      </c>
      <c r="N1090" t="s">
        <v>1589</v>
      </c>
      <c r="P1090">
        <v>500</v>
      </c>
      <c r="Q1090">
        <v>0</v>
      </c>
      <c r="R1090">
        <v>0</v>
      </c>
      <c r="S1090">
        <v>869</v>
      </c>
      <c r="T1090">
        <v>0</v>
      </c>
      <c r="U1090" t="s">
        <v>79</v>
      </c>
      <c r="V1090" s="7">
        <v>44927</v>
      </c>
      <c r="W1090" s="7">
        <v>44985</v>
      </c>
      <c r="X1090" s="7">
        <v>45012</v>
      </c>
      <c r="Y1090">
        <v>0</v>
      </c>
      <c r="AA1090">
        <v>56641.45</v>
      </c>
      <c r="AB1090" t="s">
        <v>1589</v>
      </c>
      <c r="AC1090" t="s">
        <v>83</v>
      </c>
    </row>
    <row r="1091" spans="1:29" x14ac:dyDescent="0.25">
      <c r="A1091" t="s">
        <v>3268</v>
      </c>
      <c r="B1091">
        <v>2</v>
      </c>
      <c r="C1091">
        <v>201</v>
      </c>
      <c r="D1091">
        <v>0</v>
      </c>
      <c r="E1091">
        <v>128940</v>
      </c>
      <c r="F1091">
        <v>128940</v>
      </c>
      <c r="G1091">
        <v>0</v>
      </c>
      <c r="H1091">
        <v>0</v>
      </c>
      <c r="I1091">
        <v>0</v>
      </c>
      <c r="J1091" t="s">
        <v>3024</v>
      </c>
      <c r="K1091" t="s">
        <v>78</v>
      </c>
      <c r="L1091">
        <v>6</v>
      </c>
      <c r="M1091" t="s">
        <v>1269</v>
      </c>
      <c r="N1091" t="s">
        <v>1589</v>
      </c>
      <c r="P1091">
        <v>0</v>
      </c>
      <c r="Q1091">
        <v>0</v>
      </c>
      <c r="R1091">
        <v>0</v>
      </c>
      <c r="S1091">
        <v>869</v>
      </c>
      <c r="T1091">
        <v>0</v>
      </c>
      <c r="U1091" t="s">
        <v>79</v>
      </c>
      <c r="V1091" s="7">
        <v>44927</v>
      </c>
      <c r="W1091" s="7">
        <v>44985</v>
      </c>
      <c r="X1091" s="7">
        <v>45012</v>
      </c>
      <c r="Y1091">
        <v>128940</v>
      </c>
      <c r="Z1091" t="s">
        <v>1589</v>
      </c>
      <c r="AA1091">
        <v>0</v>
      </c>
      <c r="AC1091" t="s">
        <v>83</v>
      </c>
    </row>
    <row r="1092" spans="1:29" x14ac:dyDescent="0.25">
      <c r="A1092" t="s">
        <v>3269</v>
      </c>
      <c r="B1092">
        <v>2</v>
      </c>
      <c r="C1092">
        <v>201</v>
      </c>
      <c r="D1092">
        <v>0</v>
      </c>
      <c r="E1092">
        <v>128940</v>
      </c>
      <c r="F1092">
        <v>128940</v>
      </c>
      <c r="G1092">
        <v>0</v>
      </c>
      <c r="H1092">
        <v>0</v>
      </c>
      <c r="I1092">
        <v>0</v>
      </c>
      <c r="J1092" t="s">
        <v>3270</v>
      </c>
      <c r="K1092" t="s">
        <v>78</v>
      </c>
      <c r="L1092">
        <v>7</v>
      </c>
      <c r="M1092" t="s">
        <v>1269</v>
      </c>
      <c r="N1092" t="s">
        <v>1589</v>
      </c>
      <c r="P1092">
        <v>0</v>
      </c>
      <c r="Q1092">
        <v>0</v>
      </c>
      <c r="R1092">
        <v>0</v>
      </c>
      <c r="S1092">
        <v>869</v>
      </c>
      <c r="T1092">
        <v>0</v>
      </c>
      <c r="U1092" t="s">
        <v>79</v>
      </c>
      <c r="V1092" s="7">
        <v>44927</v>
      </c>
      <c r="W1092" s="7">
        <v>44985</v>
      </c>
      <c r="X1092" s="7">
        <v>45012</v>
      </c>
      <c r="Y1092">
        <v>128940</v>
      </c>
      <c r="Z1092" t="s">
        <v>1589</v>
      </c>
      <c r="AA1092">
        <v>0</v>
      </c>
      <c r="AC1092" t="s">
        <v>83</v>
      </c>
    </row>
    <row r="1093" spans="1:29" x14ac:dyDescent="0.25">
      <c r="A1093" t="s">
        <v>3271</v>
      </c>
      <c r="B1093">
        <v>2</v>
      </c>
      <c r="C1093">
        <v>201</v>
      </c>
      <c r="D1093">
        <v>0</v>
      </c>
      <c r="E1093">
        <v>28397.95</v>
      </c>
      <c r="F1093">
        <v>28397.95</v>
      </c>
      <c r="G1093">
        <v>0</v>
      </c>
      <c r="H1093">
        <v>0</v>
      </c>
      <c r="I1093">
        <v>0</v>
      </c>
      <c r="J1093" t="s">
        <v>2056</v>
      </c>
      <c r="K1093" t="s">
        <v>98</v>
      </c>
      <c r="L1093">
        <v>8</v>
      </c>
      <c r="M1093" t="s">
        <v>78</v>
      </c>
      <c r="N1093" t="s">
        <v>1589</v>
      </c>
      <c r="P1093">
        <v>500</v>
      </c>
      <c r="Q1093">
        <v>0</v>
      </c>
      <c r="R1093">
        <v>0</v>
      </c>
      <c r="S1093">
        <v>869</v>
      </c>
      <c r="T1093">
        <v>0</v>
      </c>
      <c r="U1093" t="s">
        <v>79</v>
      </c>
      <c r="V1093" s="7">
        <v>44927</v>
      </c>
      <c r="W1093" s="7">
        <v>44985</v>
      </c>
      <c r="X1093" s="7">
        <v>45012</v>
      </c>
      <c r="Y1093">
        <v>28397.95</v>
      </c>
      <c r="Z1093" t="s">
        <v>1589</v>
      </c>
      <c r="AA1093">
        <v>0</v>
      </c>
      <c r="AC1093" t="s">
        <v>83</v>
      </c>
    </row>
    <row r="1094" spans="1:29" x14ac:dyDescent="0.25">
      <c r="A1094" t="s">
        <v>3272</v>
      </c>
      <c r="B1094">
        <v>2</v>
      </c>
      <c r="C1094">
        <v>201</v>
      </c>
      <c r="D1094">
        <v>0</v>
      </c>
      <c r="E1094">
        <v>43900.6</v>
      </c>
      <c r="F1094">
        <v>43900.6</v>
      </c>
      <c r="G1094">
        <v>0</v>
      </c>
      <c r="H1094">
        <v>0</v>
      </c>
      <c r="I1094">
        <v>0</v>
      </c>
      <c r="J1094" t="s">
        <v>2058</v>
      </c>
      <c r="K1094" t="s">
        <v>98</v>
      </c>
      <c r="L1094">
        <v>8</v>
      </c>
      <c r="M1094" t="s">
        <v>78</v>
      </c>
      <c r="N1094" t="s">
        <v>1589</v>
      </c>
      <c r="P1094">
        <v>500</v>
      </c>
      <c r="Q1094">
        <v>0</v>
      </c>
      <c r="R1094">
        <v>0</v>
      </c>
      <c r="S1094">
        <v>869</v>
      </c>
      <c r="T1094">
        <v>0</v>
      </c>
      <c r="U1094" t="s">
        <v>79</v>
      </c>
      <c r="V1094" s="7">
        <v>44927</v>
      </c>
      <c r="W1094" s="7">
        <v>44985</v>
      </c>
      <c r="X1094" s="7">
        <v>45012</v>
      </c>
      <c r="Y1094">
        <v>43900.6</v>
      </c>
      <c r="Z1094" t="s">
        <v>1589</v>
      </c>
      <c r="AA1094">
        <v>0</v>
      </c>
      <c r="AC1094" t="s">
        <v>83</v>
      </c>
    </row>
    <row r="1095" spans="1:29" x14ac:dyDescent="0.25">
      <c r="A1095" t="s">
        <v>3273</v>
      </c>
      <c r="B1095">
        <v>2</v>
      </c>
      <c r="C1095">
        <v>201</v>
      </c>
      <c r="D1095">
        <v>0</v>
      </c>
      <c r="E1095">
        <v>56641.45</v>
      </c>
      <c r="F1095">
        <v>56641.45</v>
      </c>
      <c r="G1095">
        <v>0</v>
      </c>
      <c r="H1095">
        <v>0</v>
      </c>
      <c r="I1095">
        <v>0</v>
      </c>
      <c r="J1095" t="s">
        <v>2060</v>
      </c>
      <c r="K1095" t="s">
        <v>98</v>
      </c>
      <c r="L1095">
        <v>8</v>
      </c>
      <c r="M1095" t="s">
        <v>78</v>
      </c>
      <c r="N1095" t="s">
        <v>1589</v>
      </c>
      <c r="P1095">
        <v>500</v>
      </c>
      <c r="Q1095">
        <v>0</v>
      </c>
      <c r="R1095">
        <v>0</v>
      </c>
      <c r="S1095">
        <v>869</v>
      </c>
      <c r="T1095">
        <v>0</v>
      </c>
      <c r="U1095" t="s">
        <v>79</v>
      </c>
      <c r="V1095" s="7">
        <v>44927</v>
      </c>
      <c r="W1095" s="7">
        <v>44985</v>
      </c>
      <c r="X1095" s="7">
        <v>45012</v>
      </c>
      <c r="Y1095">
        <v>56641.45</v>
      </c>
      <c r="Z1095" t="s">
        <v>1589</v>
      </c>
      <c r="AA1095">
        <v>0</v>
      </c>
      <c r="AC1095" t="s">
        <v>83</v>
      </c>
    </row>
    <row r="1096" spans="1:29" x14ac:dyDescent="0.25">
      <c r="A1096" t="s">
        <v>3274</v>
      </c>
      <c r="B1096">
        <v>2</v>
      </c>
      <c r="C1096">
        <v>201</v>
      </c>
      <c r="D1096">
        <v>0</v>
      </c>
      <c r="E1096">
        <v>38608116.479999997</v>
      </c>
      <c r="F1096">
        <v>59583318.359999999</v>
      </c>
      <c r="G1096">
        <v>68612141.730000004</v>
      </c>
      <c r="H1096">
        <v>0</v>
      </c>
      <c r="I1096">
        <v>47636939.850000001</v>
      </c>
      <c r="J1096" t="s">
        <v>3275</v>
      </c>
      <c r="K1096" t="s">
        <v>78</v>
      </c>
      <c r="L1096">
        <v>2</v>
      </c>
      <c r="M1096" t="s">
        <v>1269</v>
      </c>
      <c r="N1096" t="s">
        <v>1589</v>
      </c>
      <c r="P1096">
        <v>0</v>
      </c>
      <c r="Q1096">
        <v>0</v>
      </c>
      <c r="R1096">
        <v>0</v>
      </c>
      <c r="S1096">
        <v>869</v>
      </c>
      <c r="T1096">
        <v>0</v>
      </c>
      <c r="U1096" t="s">
        <v>79</v>
      </c>
      <c r="V1096" s="7">
        <v>44927</v>
      </c>
      <c r="W1096" s="7">
        <v>44985</v>
      </c>
      <c r="X1096" s="7">
        <v>45012</v>
      </c>
      <c r="Y1096">
        <v>38608116.479999997</v>
      </c>
      <c r="Z1096" t="s">
        <v>1589</v>
      </c>
      <c r="AA1096">
        <v>47636939.850000001</v>
      </c>
      <c r="AB1096" t="s">
        <v>1589</v>
      </c>
      <c r="AC1096" t="s">
        <v>83</v>
      </c>
    </row>
    <row r="1097" spans="1:29" x14ac:dyDescent="0.25">
      <c r="A1097" t="s">
        <v>3276</v>
      </c>
      <c r="B1097">
        <v>2</v>
      </c>
      <c r="C1097">
        <v>201</v>
      </c>
      <c r="D1097">
        <v>0</v>
      </c>
      <c r="E1097">
        <v>38608116.479999997</v>
      </c>
      <c r="F1097">
        <v>59583318.359999999</v>
      </c>
      <c r="G1097">
        <v>68612141.730000004</v>
      </c>
      <c r="H1097">
        <v>0</v>
      </c>
      <c r="I1097">
        <v>47636939.850000001</v>
      </c>
      <c r="J1097" t="s">
        <v>3277</v>
      </c>
      <c r="K1097" t="s">
        <v>78</v>
      </c>
      <c r="L1097">
        <v>3</v>
      </c>
      <c r="M1097" t="s">
        <v>1269</v>
      </c>
      <c r="N1097" t="s">
        <v>1589</v>
      </c>
      <c r="P1097">
        <v>0</v>
      </c>
      <c r="Q1097">
        <v>0</v>
      </c>
      <c r="R1097">
        <v>0</v>
      </c>
      <c r="S1097">
        <v>869</v>
      </c>
      <c r="T1097">
        <v>0</v>
      </c>
      <c r="U1097" t="s">
        <v>79</v>
      </c>
      <c r="V1097" s="7">
        <v>44927</v>
      </c>
      <c r="W1097" s="7">
        <v>44985</v>
      </c>
      <c r="X1097" s="7">
        <v>45012</v>
      </c>
      <c r="Y1097">
        <v>38608116.479999997</v>
      </c>
      <c r="Z1097" t="s">
        <v>1589</v>
      </c>
      <c r="AA1097">
        <v>47636939.850000001</v>
      </c>
      <c r="AB1097" t="s">
        <v>1589</v>
      </c>
      <c r="AC1097" t="s">
        <v>83</v>
      </c>
    </row>
    <row r="1098" spans="1:29" x14ac:dyDescent="0.25">
      <c r="A1098" t="s">
        <v>3278</v>
      </c>
      <c r="B1098">
        <v>2</v>
      </c>
      <c r="C1098">
        <v>201</v>
      </c>
      <c r="D1098">
        <v>0</v>
      </c>
      <c r="E1098">
        <v>38608116.479999997</v>
      </c>
      <c r="F1098">
        <v>59583318.359999999</v>
      </c>
      <c r="G1098">
        <v>68612141.730000004</v>
      </c>
      <c r="H1098">
        <v>0</v>
      </c>
      <c r="I1098">
        <v>47636939.850000001</v>
      </c>
      <c r="J1098" t="s">
        <v>3279</v>
      </c>
      <c r="K1098" t="s">
        <v>78</v>
      </c>
      <c r="L1098">
        <v>4</v>
      </c>
      <c r="M1098" t="s">
        <v>1269</v>
      </c>
      <c r="N1098" t="s">
        <v>1589</v>
      </c>
      <c r="P1098">
        <v>0</v>
      </c>
      <c r="Q1098">
        <v>0</v>
      </c>
      <c r="R1098">
        <v>0</v>
      </c>
      <c r="S1098">
        <v>869</v>
      </c>
      <c r="T1098">
        <v>0</v>
      </c>
      <c r="U1098" t="s">
        <v>79</v>
      </c>
      <c r="V1098" s="7">
        <v>44927</v>
      </c>
      <c r="W1098" s="7">
        <v>44985</v>
      </c>
      <c r="X1098" s="7">
        <v>45012</v>
      </c>
      <c r="Y1098">
        <v>38608116.479999997</v>
      </c>
      <c r="Z1098" t="s">
        <v>1589</v>
      </c>
      <c r="AA1098">
        <v>47636939.850000001</v>
      </c>
      <c r="AB1098" t="s">
        <v>1589</v>
      </c>
      <c r="AC1098" t="s">
        <v>83</v>
      </c>
    </row>
    <row r="1099" spans="1:29" x14ac:dyDescent="0.25">
      <c r="A1099" t="s">
        <v>3280</v>
      </c>
      <c r="B1099">
        <v>2</v>
      </c>
      <c r="C1099">
        <v>201</v>
      </c>
      <c r="D1099">
        <v>0</v>
      </c>
      <c r="E1099">
        <v>34644400.710000001</v>
      </c>
      <c r="F1099">
        <v>46461875.799999997</v>
      </c>
      <c r="G1099">
        <v>44868608.579999998</v>
      </c>
      <c r="H1099">
        <v>0</v>
      </c>
      <c r="I1099">
        <v>33051133.489999998</v>
      </c>
      <c r="J1099" t="s">
        <v>3281</v>
      </c>
      <c r="K1099" t="s">
        <v>78</v>
      </c>
      <c r="L1099">
        <v>5</v>
      </c>
      <c r="M1099" t="s">
        <v>1269</v>
      </c>
      <c r="N1099" t="s">
        <v>1589</v>
      </c>
      <c r="P1099">
        <v>0</v>
      </c>
      <c r="Q1099">
        <v>0</v>
      </c>
      <c r="R1099">
        <v>0</v>
      </c>
      <c r="S1099">
        <v>500</v>
      </c>
      <c r="T1099">
        <v>0</v>
      </c>
      <c r="U1099" t="s">
        <v>79</v>
      </c>
      <c r="V1099" s="7">
        <v>44927</v>
      </c>
      <c r="W1099" s="7">
        <v>44985</v>
      </c>
      <c r="X1099" s="7">
        <v>45012</v>
      </c>
      <c r="Y1099">
        <v>34644400.710000001</v>
      </c>
      <c r="Z1099" t="s">
        <v>1589</v>
      </c>
      <c r="AA1099">
        <v>33051133.489999998</v>
      </c>
      <c r="AB1099" t="s">
        <v>1589</v>
      </c>
      <c r="AC1099" t="s">
        <v>83</v>
      </c>
    </row>
    <row r="1100" spans="1:29" x14ac:dyDescent="0.25">
      <c r="A1100" t="s">
        <v>3282</v>
      </c>
      <c r="B1100">
        <v>2</v>
      </c>
      <c r="C1100">
        <v>201</v>
      </c>
      <c r="D1100">
        <v>0</v>
      </c>
      <c r="E1100">
        <v>2184551.44</v>
      </c>
      <c r="F1100">
        <v>2184551.44</v>
      </c>
      <c r="G1100">
        <v>90328.85</v>
      </c>
      <c r="H1100">
        <v>0</v>
      </c>
      <c r="I1100">
        <v>90328.85</v>
      </c>
      <c r="J1100" t="s">
        <v>3283</v>
      </c>
      <c r="K1100" t="s">
        <v>98</v>
      </c>
      <c r="L1100">
        <v>9</v>
      </c>
      <c r="M1100" t="s">
        <v>78</v>
      </c>
      <c r="N1100" t="s">
        <v>1589</v>
      </c>
      <c r="P1100">
        <v>1</v>
      </c>
      <c r="Q1100">
        <v>0</v>
      </c>
      <c r="R1100">
        <v>0</v>
      </c>
      <c r="S1100">
        <v>500</v>
      </c>
      <c r="T1100">
        <v>0</v>
      </c>
      <c r="U1100" t="s">
        <v>79</v>
      </c>
      <c r="V1100" s="7">
        <v>44927</v>
      </c>
      <c r="W1100" s="7">
        <v>44985</v>
      </c>
      <c r="X1100" s="7">
        <v>45012</v>
      </c>
      <c r="Y1100">
        <v>2184551.44</v>
      </c>
      <c r="Z1100" t="s">
        <v>1589</v>
      </c>
      <c r="AA1100">
        <v>90328.85</v>
      </c>
      <c r="AB1100" t="s">
        <v>1589</v>
      </c>
      <c r="AC1100" t="s">
        <v>83</v>
      </c>
    </row>
    <row r="1101" spans="1:29" x14ac:dyDescent="0.25">
      <c r="A1101" t="s">
        <v>3284</v>
      </c>
      <c r="B1101">
        <v>12</v>
      </c>
      <c r="C1101">
        <v>1201</v>
      </c>
      <c r="D1101">
        <v>0</v>
      </c>
      <c r="E1101">
        <v>31740711.57</v>
      </c>
      <c r="F1101">
        <v>31740711.57</v>
      </c>
      <c r="G1101">
        <v>26233.4</v>
      </c>
      <c r="H1101">
        <v>0</v>
      </c>
      <c r="I1101">
        <v>26233.4</v>
      </c>
      <c r="J1101" t="s">
        <v>3285</v>
      </c>
      <c r="K1101" t="s">
        <v>98</v>
      </c>
      <c r="L1101">
        <v>9</v>
      </c>
      <c r="M1101" t="s">
        <v>78</v>
      </c>
      <c r="N1101" t="s">
        <v>1589</v>
      </c>
      <c r="P1101">
        <v>50</v>
      </c>
      <c r="Q1101">
        <v>0</v>
      </c>
      <c r="R1101">
        <v>0</v>
      </c>
      <c r="S1101">
        <v>800</v>
      </c>
      <c r="T1101">
        <v>0</v>
      </c>
      <c r="U1101" t="s">
        <v>79</v>
      </c>
      <c r="V1101" s="7">
        <v>44927</v>
      </c>
      <c r="W1101" s="7">
        <v>44985</v>
      </c>
      <c r="X1101" s="7">
        <v>45012</v>
      </c>
      <c r="Y1101">
        <v>31740711.57</v>
      </c>
      <c r="Z1101" t="s">
        <v>1589</v>
      </c>
      <c r="AA1101">
        <v>26233.4</v>
      </c>
      <c r="AB1101" t="s">
        <v>1589</v>
      </c>
      <c r="AC1101" t="s">
        <v>283</v>
      </c>
    </row>
    <row r="1102" spans="1:29" x14ac:dyDescent="0.25">
      <c r="A1102" t="s">
        <v>3286</v>
      </c>
      <c r="B1102">
        <v>2</v>
      </c>
      <c r="C1102">
        <v>201</v>
      </c>
      <c r="D1102">
        <v>0</v>
      </c>
      <c r="E1102">
        <v>0</v>
      </c>
      <c r="F1102">
        <v>8511986.9499999993</v>
      </c>
      <c r="G1102">
        <v>7951904.2699999996</v>
      </c>
      <c r="H1102">
        <v>560082.68000000005</v>
      </c>
      <c r="I1102">
        <v>0</v>
      </c>
      <c r="J1102" t="s">
        <v>3287</v>
      </c>
      <c r="K1102" t="s">
        <v>98</v>
      </c>
      <c r="L1102">
        <v>7</v>
      </c>
      <c r="M1102" t="s">
        <v>78</v>
      </c>
      <c r="N1102" t="s">
        <v>1589</v>
      </c>
      <c r="P1102">
        <v>500</v>
      </c>
      <c r="Q1102">
        <v>0</v>
      </c>
      <c r="R1102">
        <v>0</v>
      </c>
      <c r="S1102">
        <v>500</v>
      </c>
      <c r="T1102">
        <v>0</v>
      </c>
      <c r="U1102" t="s">
        <v>79</v>
      </c>
      <c r="V1102" s="7">
        <v>44927</v>
      </c>
      <c r="W1102" s="7">
        <v>44985</v>
      </c>
      <c r="X1102" s="7">
        <v>45012</v>
      </c>
      <c r="Y1102">
        <v>0</v>
      </c>
      <c r="AA1102">
        <v>560082.68000000005</v>
      </c>
      <c r="AB1102" t="s">
        <v>1272</v>
      </c>
      <c r="AC1102" t="s">
        <v>83</v>
      </c>
    </row>
    <row r="1103" spans="1:29" x14ac:dyDescent="0.25">
      <c r="A1103" t="s">
        <v>3288</v>
      </c>
      <c r="B1103">
        <v>2</v>
      </c>
      <c r="C1103">
        <v>201</v>
      </c>
      <c r="D1103">
        <v>0</v>
      </c>
      <c r="E1103">
        <v>0</v>
      </c>
      <c r="F1103">
        <v>79075.899999999994</v>
      </c>
      <c r="G1103">
        <v>772296.46</v>
      </c>
      <c r="H1103">
        <v>0</v>
      </c>
      <c r="I1103">
        <v>693220.56</v>
      </c>
      <c r="J1103" t="s">
        <v>3289</v>
      </c>
      <c r="K1103" t="s">
        <v>98</v>
      </c>
      <c r="L1103">
        <v>8</v>
      </c>
      <c r="M1103" t="s">
        <v>78</v>
      </c>
      <c r="N1103" t="s">
        <v>1589</v>
      </c>
      <c r="P1103">
        <v>500</v>
      </c>
      <c r="Q1103">
        <v>0</v>
      </c>
      <c r="R1103">
        <v>0</v>
      </c>
      <c r="S1103">
        <v>501</v>
      </c>
      <c r="T1103">
        <v>0</v>
      </c>
      <c r="U1103" t="s">
        <v>79</v>
      </c>
      <c r="V1103" s="7">
        <v>44927</v>
      </c>
      <c r="W1103" s="7">
        <v>44985</v>
      </c>
      <c r="X1103" s="7">
        <v>45012</v>
      </c>
      <c r="Y1103">
        <v>0</v>
      </c>
      <c r="AA1103">
        <v>693220.56</v>
      </c>
      <c r="AB1103" t="s">
        <v>1589</v>
      </c>
      <c r="AC1103" t="s">
        <v>83</v>
      </c>
    </row>
    <row r="1104" spans="1:29" x14ac:dyDescent="0.25">
      <c r="A1104" t="s">
        <v>3290</v>
      </c>
      <c r="B1104">
        <v>2</v>
      </c>
      <c r="C1104">
        <v>201</v>
      </c>
      <c r="D1104">
        <v>0</v>
      </c>
      <c r="E1104">
        <v>0</v>
      </c>
      <c r="F1104">
        <v>681420.64</v>
      </c>
      <c r="G1104">
        <v>952516.88</v>
      </c>
      <c r="H1104">
        <v>0</v>
      </c>
      <c r="I1104">
        <v>271096.24</v>
      </c>
      <c r="J1104" t="s">
        <v>3291</v>
      </c>
      <c r="K1104" t="s">
        <v>98</v>
      </c>
      <c r="L1104">
        <v>8</v>
      </c>
      <c r="M1104" t="s">
        <v>78</v>
      </c>
      <c r="N1104" t="s">
        <v>1589</v>
      </c>
      <c r="P1104">
        <v>500</v>
      </c>
      <c r="Q1104">
        <v>0</v>
      </c>
      <c r="R1104">
        <v>0</v>
      </c>
      <c r="S1104">
        <v>540</v>
      </c>
      <c r="T1104">
        <v>0</v>
      </c>
      <c r="U1104" t="s">
        <v>79</v>
      </c>
      <c r="V1104" s="7">
        <v>44927</v>
      </c>
      <c r="W1104" s="7">
        <v>44985</v>
      </c>
      <c r="X1104" s="7">
        <v>45012</v>
      </c>
      <c r="Y1104">
        <v>0</v>
      </c>
      <c r="AA1104">
        <v>271096.24</v>
      </c>
      <c r="AB1104" t="s">
        <v>1589</v>
      </c>
      <c r="AC1104" t="s">
        <v>83</v>
      </c>
    </row>
    <row r="1105" spans="1:29" x14ac:dyDescent="0.25">
      <c r="A1105" t="s">
        <v>3292</v>
      </c>
      <c r="B1105">
        <v>2</v>
      </c>
      <c r="C1105">
        <v>201</v>
      </c>
      <c r="D1105">
        <v>0</v>
      </c>
      <c r="E1105">
        <v>0</v>
      </c>
      <c r="F1105">
        <v>122352.2</v>
      </c>
      <c r="G1105">
        <v>84599.97</v>
      </c>
      <c r="H1105">
        <v>37752.230000000003</v>
      </c>
      <c r="I1105">
        <v>0</v>
      </c>
      <c r="J1105" t="s">
        <v>3293</v>
      </c>
      <c r="K1105" t="s">
        <v>98</v>
      </c>
      <c r="L1105">
        <v>8</v>
      </c>
      <c r="M1105" t="s">
        <v>78</v>
      </c>
      <c r="N1105" t="s">
        <v>1589</v>
      </c>
      <c r="P1105">
        <v>500</v>
      </c>
      <c r="Q1105">
        <v>0</v>
      </c>
      <c r="R1105">
        <v>0</v>
      </c>
      <c r="S1105">
        <v>550</v>
      </c>
      <c r="T1105">
        <v>0</v>
      </c>
      <c r="U1105" t="s">
        <v>79</v>
      </c>
      <c r="V1105" s="7">
        <v>44927</v>
      </c>
      <c r="W1105" s="7">
        <v>44985</v>
      </c>
      <c r="X1105" s="7">
        <v>45012</v>
      </c>
      <c r="Y1105">
        <v>0</v>
      </c>
      <c r="AA1105">
        <v>37752.230000000003</v>
      </c>
      <c r="AB1105" t="s">
        <v>1272</v>
      </c>
      <c r="AC1105" t="s">
        <v>83</v>
      </c>
    </row>
    <row r="1106" spans="1:29" x14ac:dyDescent="0.25">
      <c r="A1106" t="s">
        <v>3294</v>
      </c>
      <c r="B1106">
        <v>2</v>
      </c>
      <c r="C1106">
        <v>201</v>
      </c>
      <c r="D1106">
        <v>0</v>
      </c>
      <c r="E1106">
        <v>0</v>
      </c>
      <c r="F1106">
        <v>74978.59</v>
      </c>
      <c r="G1106">
        <v>8090.68</v>
      </c>
      <c r="H1106">
        <v>66887.91</v>
      </c>
      <c r="I1106">
        <v>0</v>
      </c>
      <c r="J1106" t="s">
        <v>3295</v>
      </c>
      <c r="K1106" t="s">
        <v>98</v>
      </c>
      <c r="L1106">
        <v>8</v>
      </c>
      <c r="M1106" t="s">
        <v>78</v>
      </c>
      <c r="N1106" t="s">
        <v>1589</v>
      </c>
      <c r="P1106">
        <v>500</v>
      </c>
      <c r="Q1106">
        <v>0</v>
      </c>
      <c r="R1106">
        <v>0</v>
      </c>
      <c r="S1106">
        <v>552</v>
      </c>
      <c r="T1106">
        <v>0</v>
      </c>
      <c r="U1106" t="s">
        <v>79</v>
      </c>
      <c r="V1106" s="7">
        <v>44927</v>
      </c>
      <c r="W1106" s="7">
        <v>44985</v>
      </c>
      <c r="X1106" s="7">
        <v>45012</v>
      </c>
      <c r="Y1106">
        <v>0</v>
      </c>
      <c r="AA1106">
        <v>66887.91</v>
      </c>
      <c r="AB1106" t="s">
        <v>1272</v>
      </c>
      <c r="AC1106" t="s">
        <v>83</v>
      </c>
    </row>
    <row r="1107" spans="1:29" x14ac:dyDescent="0.25">
      <c r="A1107" t="s">
        <v>3296</v>
      </c>
      <c r="B1107">
        <v>2</v>
      </c>
      <c r="C1107">
        <v>201</v>
      </c>
      <c r="D1107">
        <v>0</v>
      </c>
      <c r="E1107">
        <v>0</v>
      </c>
      <c r="F1107">
        <v>135836.29</v>
      </c>
      <c r="G1107">
        <v>121597.16</v>
      </c>
      <c r="H1107">
        <v>14239.13</v>
      </c>
      <c r="I1107">
        <v>0</v>
      </c>
      <c r="J1107" t="s">
        <v>3297</v>
      </c>
      <c r="K1107" t="s">
        <v>98</v>
      </c>
      <c r="L1107">
        <v>8</v>
      </c>
      <c r="M1107" t="s">
        <v>78</v>
      </c>
      <c r="N1107" t="s">
        <v>1589</v>
      </c>
      <c r="P1107">
        <v>500</v>
      </c>
      <c r="Q1107">
        <v>0</v>
      </c>
      <c r="R1107">
        <v>0</v>
      </c>
      <c r="S1107">
        <v>569</v>
      </c>
      <c r="T1107">
        <v>0</v>
      </c>
      <c r="U1107" t="s">
        <v>79</v>
      </c>
      <c r="V1107" s="7">
        <v>44927</v>
      </c>
      <c r="W1107" s="7">
        <v>44985</v>
      </c>
      <c r="X1107" s="7">
        <v>45012</v>
      </c>
      <c r="Y1107">
        <v>0</v>
      </c>
      <c r="AA1107">
        <v>14239.13</v>
      </c>
      <c r="AB1107" t="s">
        <v>1272</v>
      </c>
      <c r="AC1107" t="s">
        <v>83</v>
      </c>
    </row>
    <row r="1108" spans="1:29" x14ac:dyDescent="0.25">
      <c r="A1108" t="s">
        <v>3298</v>
      </c>
      <c r="B1108">
        <v>2</v>
      </c>
      <c r="C1108">
        <v>201</v>
      </c>
      <c r="D1108">
        <v>0</v>
      </c>
      <c r="E1108">
        <v>0</v>
      </c>
      <c r="F1108">
        <v>80588.83</v>
      </c>
      <c r="G1108">
        <v>30619.79</v>
      </c>
      <c r="H1108">
        <v>49969.04</v>
      </c>
      <c r="I1108">
        <v>0</v>
      </c>
      <c r="J1108" t="s">
        <v>3299</v>
      </c>
      <c r="K1108" t="s">
        <v>98</v>
      </c>
      <c r="L1108">
        <v>8</v>
      </c>
      <c r="M1108" t="s">
        <v>78</v>
      </c>
      <c r="N1108" t="s">
        <v>1589</v>
      </c>
      <c r="P1108">
        <v>500</v>
      </c>
      <c r="Q1108">
        <v>0</v>
      </c>
      <c r="R1108">
        <v>0</v>
      </c>
      <c r="S1108">
        <v>571</v>
      </c>
      <c r="T1108">
        <v>0</v>
      </c>
      <c r="U1108" t="s">
        <v>79</v>
      </c>
      <c r="V1108" s="7">
        <v>44927</v>
      </c>
      <c r="W1108" s="7">
        <v>44985</v>
      </c>
      <c r="X1108" s="7">
        <v>45012</v>
      </c>
      <c r="Y1108">
        <v>0</v>
      </c>
      <c r="AA1108">
        <v>49969.04</v>
      </c>
      <c r="AB1108" t="s">
        <v>1272</v>
      </c>
      <c r="AC1108" t="s">
        <v>83</v>
      </c>
    </row>
    <row r="1109" spans="1:29" x14ac:dyDescent="0.25">
      <c r="A1109" t="s">
        <v>3300</v>
      </c>
      <c r="B1109">
        <v>2</v>
      </c>
      <c r="C1109">
        <v>201</v>
      </c>
      <c r="D1109">
        <v>0</v>
      </c>
      <c r="E1109">
        <v>0</v>
      </c>
      <c r="F1109">
        <v>159433.72</v>
      </c>
      <c r="G1109">
        <v>377709.6</v>
      </c>
      <c r="H1109">
        <v>0</v>
      </c>
      <c r="I1109">
        <v>218275.88</v>
      </c>
      <c r="J1109" t="s">
        <v>3301</v>
      </c>
      <c r="K1109" t="s">
        <v>98</v>
      </c>
      <c r="L1109">
        <v>7</v>
      </c>
      <c r="M1109" t="s">
        <v>78</v>
      </c>
      <c r="N1109" t="s">
        <v>1589</v>
      </c>
      <c r="P1109">
        <v>500</v>
      </c>
      <c r="Q1109">
        <v>0</v>
      </c>
      <c r="R1109">
        <v>0</v>
      </c>
      <c r="S1109">
        <v>600</v>
      </c>
      <c r="T1109">
        <v>0</v>
      </c>
      <c r="U1109" t="s">
        <v>79</v>
      </c>
      <c r="V1109" s="7">
        <v>44927</v>
      </c>
      <c r="W1109" s="7">
        <v>44985</v>
      </c>
      <c r="X1109" s="7">
        <v>45012</v>
      </c>
      <c r="Y1109">
        <v>0</v>
      </c>
      <c r="AA1109">
        <v>218275.88</v>
      </c>
      <c r="AB1109" t="s">
        <v>1589</v>
      </c>
      <c r="AC1109" t="s">
        <v>83</v>
      </c>
    </row>
    <row r="1110" spans="1:29" x14ac:dyDescent="0.25">
      <c r="A1110" t="s">
        <v>3302</v>
      </c>
      <c r="B1110">
        <v>2</v>
      </c>
      <c r="C1110">
        <v>201</v>
      </c>
      <c r="D1110">
        <v>0</v>
      </c>
      <c r="E1110">
        <v>0</v>
      </c>
      <c r="F1110">
        <v>0</v>
      </c>
      <c r="G1110">
        <v>98796.87</v>
      </c>
      <c r="H1110">
        <v>0</v>
      </c>
      <c r="I1110">
        <v>98796.87</v>
      </c>
      <c r="J1110" t="s">
        <v>3303</v>
      </c>
      <c r="K1110" t="s">
        <v>98</v>
      </c>
      <c r="L1110">
        <v>8</v>
      </c>
      <c r="M1110" t="s">
        <v>78</v>
      </c>
      <c r="N1110" t="s">
        <v>1589</v>
      </c>
      <c r="P1110">
        <v>500</v>
      </c>
      <c r="Q1110">
        <v>0</v>
      </c>
      <c r="R1110">
        <v>0</v>
      </c>
      <c r="S1110">
        <v>601</v>
      </c>
      <c r="T1110">
        <v>0</v>
      </c>
      <c r="U1110" t="s">
        <v>79</v>
      </c>
      <c r="V1110" s="7">
        <v>44927</v>
      </c>
      <c r="W1110" s="7">
        <v>44985</v>
      </c>
      <c r="X1110" s="7">
        <v>45012</v>
      </c>
      <c r="Y1110">
        <v>0</v>
      </c>
      <c r="AA1110">
        <v>98796.87</v>
      </c>
      <c r="AB1110" t="s">
        <v>1589</v>
      </c>
      <c r="AC1110" t="s">
        <v>83</v>
      </c>
    </row>
    <row r="1111" spans="1:29" x14ac:dyDescent="0.25">
      <c r="A1111" t="s">
        <v>3304</v>
      </c>
      <c r="B1111">
        <v>2</v>
      </c>
      <c r="C1111">
        <v>201</v>
      </c>
      <c r="D1111">
        <v>0</v>
      </c>
      <c r="E1111">
        <v>0</v>
      </c>
      <c r="F1111">
        <v>0</v>
      </c>
      <c r="G1111">
        <v>551.74</v>
      </c>
      <c r="H1111">
        <v>0</v>
      </c>
      <c r="I1111">
        <v>551.74</v>
      </c>
      <c r="J1111" t="s">
        <v>3301</v>
      </c>
      <c r="K1111" t="s">
        <v>98</v>
      </c>
      <c r="L1111">
        <v>8</v>
      </c>
      <c r="M1111" t="s">
        <v>78</v>
      </c>
      <c r="N1111" t="s">
        <v>1589</v>
      </c>
      <c r="P1111">
        <v>500</v>
      </c>
      <c r="Q1111">
        <v>0</v>
      </c>
      <c r="R1111">
        <v>0</v>
      </c>
      <c r="S1111">
        <v>602</v>
      </c>
      <c r="T1111">
        <v>0</v>
      </c>
      <c r="U1111" t="s">
        <v>79</v>
      </c>
      <c r="V1111" s="7">
        <v>44927</v>
      </c>
      <c r="W1111" s="7">
        <v>44985</v>
      </c>
      <c r="X1111" s="7">
        <v>45012</v>
      </c>
      <c r="Y1111">
        <v>0</v>
      </c>
      <c r="AA1111">
        <v>551.74</v>
      </c>
      <c r="AB1111" t="s">
        <v>1589</v>
      </c>
      <c r="AC1111" t="s">
        <v>83</v>
      </c>
    </row>
    <row r="1112" spans="1:29" x14ac:dyDescent="0.25">
      <c r="A1112" t="s">
        <v>3305</v>
      </c>
      <c r="B1112">
        <v>2</v>
      </c>
      <c r="C1112">
        <v>201</v>
      </c>
      <c r="D1112">
        <v>0</v>
      </c>
      <c r="E1112">
        <v>0</v>
      </c>
      <c r="F1112">
        <v>85932</v>
      </c>
      <c r="G1112">
        <v>85932</v>
      </c>
      <c r="H1112">
        <v>0</v>
      </c>
      <c r="I1112">
        <v>0</v>
      </c>
      <c r="J1112" t="s">
        <v>3306</v>
      </c>
      <c r="K1112" t="s">
        <v>98</v>
      </c>
      <c r="L1112">
        <v>8</v>
      </c>
      <c r="M1112" t="s">
        <v>78</v>
      </c>
      <c r="N1112" t="s">
        <v>1589</v>
      </c>
      <c r="P1112">
        <v>500</v>
      </c>
      <c r="Q1112">
        <v>0</v>
      </c>
      <c r="R1112">
        <v>0</v>
      </c>
      <c r="S1112">
        <v>604</v>
      </c>
      <c r="T1112">
        <v>0</v>
      </c>
      <c r="U1112" t="s">
        <v>79</v>
      </c>
      <c r="V1112" s="7">
        <v>44927</v>
      </c>
      <c r="W1112" s="7">
        <v>44985</v>
      </c>
      <c r="X1112" s="7">
        <v>45012</v>
      </c>
      <c r="Y1112">
        <v>0</v>
      </c>
      <c r="AA1112">
        <v>0</v>
      </c>
      <c r="AC1112" t="s">
        <v>83</v>
      </c>
    </row>
    <row r="1113" spans="1:29" x14ac:dyDescent="0.25">
      <c r="A1113" t="s">
        <v>3307</v>
      </c>
      <c r="B1113">
        <v>2</v>
      </c>
      <c r="C1113">
        <v>201</v>
      </c>
      <c r="D1113">
        <v>0</v>
      </c>
      <c r="E1113">
        <v>0</v>
      </c>
      <c r="F1113">
        <v>60454.84</v>
      </c>
      <c r="G1113">
        <v>68466.149999999994</v>
      </c>
      <c r="H1113">
        <v>0</v>
      </c>
      <c r="I1113">
        <v>8011.31</v>
      </c>
      <c r="J1113" t="s">
        <v>3308</v>
      </c>
      <c r="K1113" t="s">
        <v>98</v>
      </c>
      <c r="L1113">
        <v>8</v>
      </c>
      <c r="M1113" t="s">
        <v>78</v>
      </c>
      <c r="N1113" t="s">
        <v>1589</v>
      </c>
      <c r="P1113">
        <v>500</v>
      </c>
      <c r="Q1113">
        <v>0</v>
      </c>
      <c r="R1113">
        <v>0</v>
      </c>
      <c r="S1113">
        <v>621</v>
      </c>
      <c r="T1113">
        <v>0</v>
      </c>
      <c r="U1113" t="s">
        <v>79</v>
      </c>
      <c r="V1113" s="7">
        <v>44927</v>
      </c>
      <c r="W1113" s="7">
        <v>44985</v>
      </c>
      <c r="X1113" s="7">
        <v>45012</v>
      </c>
      <c r="Y1113">
        <v>0</v>
      </c>
      <c r="AA1113">
        <v>8011.31</v>
      </c>
      <c r="AB1113" t="s">
        <v>1589</v>
      </c>
      <c r="AC1113" t="s">
        <v>83</v>
      </c>
    </row>
    <row r="1114" spans="1:29" x14ac:dyDescent="0.25">
      <c r="A1114" t="s">
        <v>3309</v>
      </c>
      <c r="B1114">
        <v>2</v>
      </c>
      <c r="C1114">
        <v>201</v>
      </c>
      <c r="D1114">
        <v>0</v>
      </c>
      <c r="E1114">
        <v>0</v>
      </c>
      <c r="F1114">
        <v>0</v>
      </c>
      <c r="G1114">
        <v>1023.31</v>
      </c>
      <c r="H1114">
        <v>0</v>
      </c>
      <c r="I1114">
        <v>1023.31</v>
      </c>
      <c r="J1114" t="s">
        <v>3310</v>
      </c>
      <c r="K1114" t="s">
        <v>98</v>
      </c>
      <c r="L1114">
        <v>8</v>
      </c>
      <c r="M1114" t="s">
        <v>78</v>
      </c>
      <c r="N1114" t="s">
        <v>1589</v>
      </c>
      <c r="P1114">
        <v>500</v>
      </c>
      <c r="Q1114">
        <v>0</v>
      </c>
      <c r="R1114">
        <v>0</v>
      </c>
      <c r="S1114">
        <v>632</v>
      </c>
      <c r="T1114">
        <v>0</v>
      </c>
      <c r="U1114" t="s">
        <v>79</v>
      </c>
      <c r="V1114" s="7">
        <v>44927</v>
      </c>
      <c r="W1114" s="7">
        <v>44985</v>
      </c>
      <c r="X1114" s="7">
        <v>45012</v>
      </c>
      <c r="Y1114">
        <v>0</v>
      </c>
      <c r="AA1114">
        <v>1023.31</v>
      </c>
      <c r="AB1114" t="s">
        <v>1589</v>
      </c>
      <c r="AC1114" t="s">
        <v>83</v>
      </c>
    </row>
    <row r="1115" spans="1:29" x14ac:dyDescent="0.25">
      <c r="A1115" t="s">
        <v>3311</v>
      </c>
      <c r="B1115">
        <v>2</v>
      </c>
      <c r="C1115">
        <v>201</v>
      </c>
      <c r="D1115">
        <v>0</v>
      </c>
      <c r="E1115">
        <v>0</v>
      </c>
      <c r="F1115">
        <v>1855.3</v>
      </c>
      <c r="G1115">
        <v>51145.8</v>
      </c>
      <c r="H1115">
        <v>0</v>
      </c>
      <c r="I1115">
        <v>49290.5</v>
      </c>
      <c r="J1115" t="s">
        <v>3312</v>
      </c>
      <c r="K1115" t="s">
        <v>98</v>
      </c>
      <c r="L1115">
        <v>8</v>
      </c>
      <c r="M1115" t="s">
        <v>78</v>
      </c>
      <c r="N1115" t="s">
        <v>1589</v>
      </c>
      <c r="P1115">
        <v>500</v>
      </c>
      <c r="Q1115">
        <v>0</v>
      </c>
      <c r="R1115">
        <v>0</v>
      </c>
      <c r="S1115">
        <v>660</v>
      </c>
      <c r="T1115">
        <v>0</v>
      </c>
      <c r="U1115" t="s">
        <v>79</v>
      </c>
      <c r="V1115" s="7">
        <v>44927</v>
      </c>
      <c r="W1115" s="7">
        <v>44985</v>
      </c>
      <c r="X1115" s="7">
        <v>45012</v>
      </c>
      <c r="Y1115">
        <v>0</v>
      </c>
      <c r="AA1115">
        <v>49290.5</v>
      </c>
      <c r="AB1115" t="s">
        <v>1589</v>
      </c>
      <c r="AC1115" t="s">
        <v>83</v>
      </c>
    </row>
    <row r="1116" spans="1:29" x14ac:dyDescent="0.25">
      <c r="A1116" t="s">
        <v>3313</v>
      </c>
      <c r="B1116">
        <v>2</v>
      </c>
      <c r="C1116">
        <v>201</v>
      </c>
      <c r="D1116">
        <v>0</v>
      </c>
      <c r="E1116">
        <v>0</v>
      </c>
      <c r="F1116">
        <v>6304.5</v>
      </c>
      <c r="G1116">
        <v>38021.69</v>
      </c>
      <c r="H1116">
        <v>0</v>
      </c>
      <c r="I1116">
        <v>31717.19</v>
      </c>
      <c r="J1116" t="s">
        <v>3314</v>
      </c>
      <c r="K1116" t="s">
        <v>98</v>
      </c>
      <c r="L1116">
        <v>8</v>
      </c>
      <c r="M1116" t="s">
        <v>78</v>
      </c>
      <c r="N1116" t="s">
        <v>1589</v>
      </c>
      <c r="P1116">
        <v>500</v>
      </c>
      <c r="Q1116">
        <v>0</v>
      </c>
      <c r="R1116">
        <v>0</v>
      </c>
      <c r="S1116">
        <v>665</v>
      </c>
      <c r="T1116">
        <v>0</v>
      </c>
      <c r="U1116" t="s">
        <v>79</v>
      </c>
      <c r="V1116" s="7">
        <v>44927</v>
      </c>
      <c r="W1116" s="7">
        <v>44985</v>
      </c>
      <c r="X1116" s="7">
        <v>45012</v>
      </c>
      <c r="Y1116">
        <v>0</v>
      </c>
      <c r="AA1116">
        <v>31717.19</v>
      </c>
      <c r="AB1116" t="s">
        <v>1589</v>
      </c>
      <c r="AC1116" t="s">
        <v>83</v>
      </c>
    </row>
    <row r="1117" spans="1:29" x14ac:dyDescent="0.25">
      <c r="A1117" t="s">
        <v>3315</v>
      </c>
      <c r="B1117">
        <v>2</v>
      </c>
      <c r="C1117">
        <v>201</v>
      </c>
      <c r="D1117">
        <v>0</v>
      </c>
      <c r="E1117">
        <v>0</v>
      </c>
      <c r="F1117">
        <v>242935.36</v>
      </c>
      <c r="G1117">
        <v>286177.74</v>
      </c>
      <c r="H1117">
        <v>0</v>
      </c>
      <c r="I1117">
        <v>43242.38</v>
      </c>
      <c r="J1117" t="s">
        <v>3316</v>
      </c>
      <c r="K1117" t="s">
        <v>98</v>
      </c>
      <c r="L1117">
        <v>7</v>
      </c>
      <c r="M1117" t="s">
        <v>78</v>
      </c>
      <c r="N1117" t="s">
        <v>1589</v>
      </c>
      <c r="P1117">
        <v>500</v>
      </c>
      <c r="Q1117">
        <v>0</v>
      </c>
      <c r="R1117">
        <v>0</v>
      </c>
      <c r="S1117">
        <v>700</v>
      </c>
      <c r="T1117">
        <v>0</v>
      </c>
      <c r="U1117" t="s">
        <v>79</v>
      </c>
      <c r="V1117" s="7">
        <v>44927</v>
      </c>
      <c r="W1117" s="7">
        <v>44985</v>
      </c>
      <c r="X1117" s="7">
        <v>45012</v>
      </c>
      <c r="Y1117">
        <v>0</v>
      </c>
      <c r="AA1117">
        <v>43242.38</v>
      </c>
      <c r="AB1117" t="s">
        <v>1589</v>
      </c>
      <c r="AC1117" t="s">
        <v>83</v>
      </c>
    </row>
    <row r="1118" spans="1:29" x14ac:dyDescent="0.25">
      <c r="A1118" t="s">
        <v>3317</v>
      </c>
      <c r="B1118">
        <v>2</v>
      </c>
      <c r="C1118">
        <v>201</v>
      </c>
      <c r="D1118">
        <v>0</v>
      </c>
      <c r="E1118">
        <v>0</v>
      </c>
      <c r="F1118">
        <v>277763.8</v>
      </c>
      <c r="G1118">
        <v>201080.14</v>
      </c>
      <c r="H1118">
        <v>76683.66</v>
      </c>
      <c r="I1118">
        <v>0</v>
      </c>
      <c r="J1118" t="s">
        <v>3318</v>
      </c>
      <c r="K1118" t="s">
        <v>98</v>
      </c>
      <c r="L1118">
        <v>8</v>
      </c>
      <c r="M1118" t="s">
        <v>78</v>
      </c>
      <c r="N1118" t="s">
        <v>1589</v>
      </c>
      <c r="P1118">
        <v>500</v>
      </c>
      <c r="Q1118">
        <v>0</v>
      </c>
      <c r="R1118">
        <v>0</v>
      </c>
      <c r="S1118">
        <v>701</v>
      </c>
      <c r="T1118">
        <v>0</v>
      </c>
      <c r="U1118" t="s">
        <v>79</v>
      </c>
      <c r="V1118" s="7">
        <v>44927</v>
      </c>
      <c r="W1118" s="7">
        <v>44985</v>
      </c>
      <c r="X1118" s="7">
        <v>45012</v>
      </c>
      <c r="Y1118">
        <v>0</v>
      </c>
      <c r="AA1118">
        <v>76683.66</v>
      </c>
      <c r="AB1118" t="s">
        <v>1272</v>
      </c>
      <c r="AC1118" t="s">
        <v>83</v>
      </c>
    </row>
    <row r="1119" spans="1:29" x14ac:dyDescent="0.25">
      <c r="A1119" t="s">
        <v>3319</v>
      </c>
      <c r="B1119">
        <v>2</v>
      </c>
      <c r="C1119">
        <v>201</v>
      </c>
      <c r="D1119">
        <v>0</v>
      </c>
      <c r="E1119">
        <v>0</v>
      </c>
      <c r="F1119">
        <v>97381.9</v>
      </c>
      <c r="G1119">
        <v>61692.84</v>
      </c>
      <c r="H1119">
        <v>35689.06</v>
      </c>
      <c r="I1119">
        <v>0</v>
      </c>
      <c r="J1119" t="s">
        <v>3320</v>
      </c>
      <c r="K1119" t="s">
        <v>98</v>
      </c>
      <c r="L1119">
        <v>8</v>
      </c>
      <c r="M1119" t="s">
        <v>78</v>
      </c>
      <c r="N1119" t="s">
        <v>1589</v>
      </c>
      <c r="P1119">
        <v>500</v>
      </c>
      <c r="Q1119">
        <v>0</v>
      </c>
      <c r="R1119">
        <v>0</v>
      </c>
      <c r="S1119">
        <v>704</v>
      </c>
      <c r="T1119">
        <v>0</v>
      </c>
      <c r="U1119" t="s">
        <v>79</v>
      </c>
      <c r="V1119" s="7">
        <v>44927</v>
      </c>
      <c r="W1119" s="7">
        <v>44985</v>
      </c>
      <c r="X1119" s="7">
        <v>45012</v>
      </c>
      <c r="Y1119">
        <v>0</v>
      </c>
      <c r="AA1119">
        <v>35689.06</v>
      </c>
      <c r="AB1119" t="s">
        <v>1272</v>
      </c>
      <c r="AC1119" t="s">
        <v>83</v>
      </c>
    </row>
    <row r="1120" spans="1:29" x14ac:dyDescent="0.25">
      <c r="A1120" t="s">
        <v>3321</v>
      </c>
      <c r="B1120">
        <v>2</v>
      </c>
      <c r="C1120">
        <v>201</v>
      </c>
      <c r="D1120">
        <v>0</v>
      </c>
      <c r="E1120">
        <v>0</v>
      </c>
      <c r="F1120">
        <v>199.62</v>
      </c>
      <c r="G1120">
        <v>50.12</v>
      </c>
      <c r="H1120">
        <v>149.5</v>
      </c>
      <c r="I1120">
        <v>0</v>
      </c>
      <c r="J1120" t="s">
        <v>3322</v>
      </c>
      <c r="K1120" t="s">
        <v>98</v>
      </c>
      <c r="L1120">
        <v>8</v>
      </c>
      <c r="M1120" t="s">
        <v>78</v>
      </c>
      <c r="N1120" t="s">
        <v>1589</v>
      </c>
      <c r="P1120">
        <v>500</v>
      </c>
      <c r="Q1120">
        <v>0</v>
      </c>
      <c r="R1120">
        <v>0</v>
      </c>
      <c r="S1120">
        <v>750</v>
      </c>
      <c r="T1120">
        <v>0</v>
      </c>
      <c r="U1120" t="s">
        <v>79</v>
      </c>
      <c r="V1120" s="7">
        <v>44927</v>
      </c>
      <c r="W1120" s="7">
        <v>44985</v>
      </c>
      <c r="X1120" s="7">
        <v>45012</v>
      </c>
      <c r="Y1120">
        <v>0</v>
      </c>
      <c r="AA1120">
        <v>149.5</v>
      </c>
      <c r="AB1120" t="s">
        <v>1272</v>
      </c>
      <c r="AC1120" t="s">
        <v>83</v>
      </c>
    </row>
    <row r="1121" spans="1:29" x14ac:dyDescent="0.25">
      <c r="A1121" t="s">
        <v>3323</v>
      </c>
      <c r="B1121">
        <v>2</v>
      </c>
      <c r="C1121">
        <v>201</v>
      </c>
      <c r="D1121">
        <v>0</v>
      </c>
      <c r="E1121">
        <v>0</v>
      </c>
      <c r="F1121">
        <v>189500</v>
      </c>
      <c r="G1121">
        <v>33410.81</v>
      </c>
      <c r="H1121">
        <v>156089.19</v>
      </c>
      <c r="I1121">
        <v>0</v>
      </c>
      <c r="J1121" t="s">
        <v>3324</v>
      </c>
      <c r="K1121" t="s">
        <v>98</v>
      </c>
      <c r="L1121">
        <v>8</v>
      </c>
      <c r="M1121" t="s">
        <v>78</v>
      </c>
      <c r="N1121" t="s">
        <v>1589</v>
      </c>
      <c r="P1121">
        <v>500</v>
      </c>
      <c r="Q1121">
        <v>0</v>
      </c>
      <c r="R1121">
        <v>0</v>
      </c>
      <c r="S1121">
        <v>751</v>
      </c>
      <c r="T1121">
        <v>0</v>
      </c>
      <c r="U1121" t="s">
        <v>79</v>
      </c>
      <c r="V1121" s="7">
        <v>44927</v>
      </c>
      <c r="W1121" s="7">
        <v>44985</v>
      </c>
      <c r="X1121" s="7">
        <v>45012</v>
      </c>
      <c r="Y1121">
        <v>0</v>
      </c>
      <c r="AA1121">
        <v>156089.19</v>
      </c>
      <c r="AB1121" t="s">
        <v>1272</v>
      </c>
      <c r="AC1121" t="s">
        <v>83</v>
      </c>
    </row>
    <row r="1122" spans="1:29" x14ac:dyDescent="0.25">
      <c r="A1122" t="s">
        <v>3325</v>
      </c>
      <c r="B1122">
        <v>2</v>
      </c>
      <c r="C1122">
        <v>201</v>
      </c>
      <c r="D1122">
        <v>0</v>
      </c>
      <c r="E1122">
        <v>0</v>
      </c>
      <c r="F1122">
        <v>0</v>
      </c>
      <c r="G1122">
        <v>184454.04</v>
      </c>
      <c r="H1122">
        <v>0</v>
      </c>
      <c r="I1122">
        <v>184454.04</v>
      </c>
      <c r="J1122" t="s">
        <v>3326</v>
      </c>
      <c r="K1122" t="s">
        <v>98</v>
      </c>
      <c r="L1122">
        <v>8</v>
      </c>
      <c r="M1122" t="s">
        <v>78</v>
      </c>
      <c r="N1122" t="s">
        <v>1589</v>
      </c>
      <c r="P1122">
        <v>500</v>
      </c>
      <c r="Q1122">
        <v>0</v>
      </c>
      <c r="R1122">
        <v>0</v>
      </c>
      <c r="S1122">
        <v>759</v>
      </c>
      <c r="T1122">
        <v>0</v>
      </c>
      <c r="U1122" t="s">
        <v>79</v>
      </c>
      <c r="V1122" s="7">
        <v>44927</v>
      </c>
      <c r="W1122" s="7">
        <v>44985</v>
      </c>
      <c r="X1122" s="7">
        <v>45012</v>
      </c>
      <c r="Y1122">
        <v>0</v>
      </c>
      <c r="AA1122">
        <v>184454.04</v>
      </c>
      <c r="AB1122" t="s">
        <v>1589</v>
      </c>
      <c r="AC1122" t="s">
        <v>83</v>
      </c>
    </row>
    <row r="1123" spans="1:29" x14ac:dyDescent="0.25">
      <c r="A1123" t="s">
        <v>3327</v>
      </c>
      <c r="B1123">
        <v>12</v>
      </c>
      <c r="C1123">
        <v>1201</v>
      </c>
      <c r="D1123">
        <v>0</v>
      </c>
      <c r="E1123">
        <v>0</v>
      </c>
      <c r="F1123">
        <v>707996.04</v>
      </c>
      <c r="G1123">
        <v>33052268.870000001</v>
      </c>
      <c r="H1123">
        <v>0</v>
      </c>
      <c r="I1123">
        <v>32344272.829999998</v>
      </c>
      <c r="J1123" t="s">
        <v>3328</v>
      </c>
      <c r="K1123" t="s">
        <v>98</v>
      </c>
      <c r="L1123">
        <v>7</v>
      </c>
      <c r="M1123" t="s">
        <v>78</v>
      </c>
      <c r="N1123" t="s">
        <v>1589</v>
      </c>
      <c r="P1123">
        <v>500</v>
      </c>
      <c r="Q1123">
        <v>0</v>
      </c>
      <c r="R1123">
        <v>0</v>
      </c>
      <c r="S1123">
        <v>800</v>
      </c>
      <c r="T1123">
        <v>0</v>
      </c>
      <c r="U1123" t="s">
        <v>79</v>
      </c>
      <c r="V1123" s="7">
        <v>44927</v>
      </c>
      <c r="W1123" s="7">
        <v>44985</v>
      </c>
      <c r="X1123" s="7">
        <v>45012</v>
      </c>
      <c r="Y1123">
        <v>0</v>
      </c>
      <c r="AA1123">
        <v>32344272.829999998</v>
      </c>
      <c r="AB1123" t="s">
        <v>1589</v>
      </c>
      <c r="AC1123" t="s">
        <v>283</v>
      </c>
    </row>
    <row r="1124" spans="1:29" x14ac:dyDescent="0.25">
      <c r="A1124" t="s">
        <v>3329</v>
      </c>
      <c r="B1124">
        <v>12</v>
      </c>
      <c r="C1124">
        <v>1201</v>
      </c>
      <c r="D1124">
        <v>0</v>
      </c>
      <c r="E1124">
        <v>0</v>
      </c>
      <c r="F1124">
        <v>14836.35</v>
      </c>
      <c r="G1124">
        <v>2997.14</v>
      </c>
      <c r="H1124">
        <v>11839.21</v>
      </c>
      <c r="I1124">
        <v>0</v>
      </c>
      <c r="J1124" t="s">
        <v>3330</v>
      </c>
      <c r="K1124" t="s">
        <v>98</v>
      </c>
      <c r="L1124">
        <v>8</v>
      </c>
      <c r="M1124" t="s">
        <v>78</v>
      </c>
      <c r="N1124" t="s">
        <v>1589</v>
      </c>
      <c r="P1124">
        <v>500</v>
      </c>
      <c r="Q1124">
        <v>0</v>
      </c>
      <c r="R1124">
        <v>0</v>
      </c>
      <c r="S1124">
        <v>802</v>
      </c>
      <c r="T1124">
        <v>0</v>
      </c>
      <c r="U1124" t="s">
        <v>79</v>
      </c>
      <c r="V1124" s="7">
        <v>44927</v>
      </c>
      <c r="W1124" s="7">
        <v>44985</v>
      </c>
      <c r="X1124" s="7">
        <v>45012</v>
      </c>
      <c r="Y1124">
        <v>0</v>
      </c>
      <c r="AA1124">
        <v>11839.21</v>
      </c>
      <c r="AB1124" t="s">
        <v>1272</v>
      </c>
      <c r="AC1124" t="s">
        <v>283</v>
      </c>
    </row>
    <row r="1125" spans="1:29" x14ac:dyDescent="0.25">
      <c r="A1125" t="s">
        <v>3331</v>
      </c>
      <c r="B1125">
        <v>2</v>
      </c>
      <c r="C1125">
        <v>201</v>
      </c>
      <c r="D1125">
        <v>0</v>
      </c>
      <c r="E1125">
        <v>119801.79</v>
      </c>
      <c r="F1125">
        <v>119801.79</v>
      </c>
      <c r="G1125">
        <v>0</v>
      </c>
      <c r="H1125">
        <v>0</v>
      </c>
      <c r="I1125">
        <v>0</v>
      </c>
      <c r="J1125" t="s">
        <v>3332</v>
      </c>
      <c r="K1125" t="s">
        <v>98</v>
      </c>
      <c r="L1125">
        <v>10</v>
      </c>
      <c r="M1125" t="s">
        <v>78</v>
      </c>
      <c r="N1125" t="s">
        <v>1589</v>
      </c>
      <c r="P1125">
        <v>1003</v>
      </c>
      <c r="Q1125">
        <v>0</v>
      </c>
      <c r="R1125">
        <v>0</v>
      </c>
      <c r="S1125">
        <v>569</v>
      </c>
      <c r="T1125">
        <v>0</v>
      </c>
      <c r="U1125" t="s">
        <v>79</v>
      </c>
      <c r="V1125" s="7">
        <v>44927</v>
      </c>
      <c r="W1125" s="7">
        <v>44985</v>
      </c>
      <c r="X1125" s="7">
        <v>45012</v>
      </c>
      <c r="Y1125">
        <v>119801.79</v>
      </c>
      <c r="Z1125" t="s">
        <v>1589</v>
      </c>
      <c r="AA1125">
        <v>0</v>
      </c>
      <c r="AC1125" t="s">
        <v>83</v>
      </c>
    </row>
    <row r="1126" spans="1:29" x14ac:dyDescent="0.25">
      <c r="A1126" t="s">
        <v>3333</v>
      </c>
      <c r="B1126">
        <v>2</v>
      </c>
      <c r="C1126">
        <v>201</v>
      </c>
      <c r="D1126">
        <v>0</v>
      </c>
      <c r="E1126">
        <v>53945.72</v>
      </c>
      <c r="F1126">
        <v>53945.72</v>
      </c>
      <c r="G1126">
        <v>0</v>
      </c>
      <c r="H1126">
        <v>0</v>
      </c>
      <c r="I1126">
        <v>0</v>
      </c>
      <c r="J1126" t="s">
        <v>3334</v>
      </c>
      <c r="K1126" t="s">
        <v>98</v>
      </c>
      <c r="L1126">
        <v>10</v>
      </c>
      <c r="M1126" t="s">
        <v>78</v>
      </c>
      <c r="N1126" t="s">
        <v>1589</v>
      </c>
      <c r="P1126">
        <v>1005</v>
      </c>
      <c r="Q1126">
        <v>0</v>
      </c>
      <c r="R1126">
        <v>0</v>
      </c>
      <c r="S1126">
        <v>759</v>
      </c>
      <c r="T1126">
        <v>0</v>
      </c>
      <c r="U1126" t="s">
        <v>79</v>
      </c>
      <c r="V1126" s="7">
        <v>44927</v>
      </c>
      <c r="W1126" s="7">
        <v>44985</v>
      </c>
      <c r="X1126" s="7">
        <v>45012</v>
      </c>
      <c r="Y1126">
        <v>53945.72</v>
      </c>
      <c r="Z1126" t="s">
        <v>1589</v>
      </c>
      <c r="AA1126">
        <v>0</v>
      </c>
      <c r="AC1126" t="s">
        <v>83</v>
      </c>
    </row>
    <row r="1127" spans="1:29" x14ac:dyDescent="0.25">
      <c r="A1127" t="s">
        <v>3335</v>
      </c>
      <c r="B1127">
        <v>2</v>
      </c>
      <c r="C1127">
        <v>201</v>
      </c>
      <c r="D1127">
        <v>0</v>
      </c>
      <c r="E1127">
        <v>12366.32</v>
      </c>
      <c r="F1127">
        <v>12366.32</v>
      </c>
      <c r="G1127">
        <v>0</v>
      </c>
      <c r="H1127">
        <v>0</v>
      </c>
      <c r="I1127">
        <v>0</v>
      </c>
      <c r="J1127" t="s">
        <v>3336</v>
      </c>
      <c r="K1127" t="s">
        <v>98</v>
      </c>
      <c r="L1127">
        <v>10</v>
      </c>
      <c r="M1127" t="s">
        <v>78</v>
      </c>
      <c r="N1127" t="s">
        <v>1589</v>
      </c>
      <c r="P1127">
        <v>1019</v>
      </c>
      <c r="Q1127">
        <v>0</v>
      </c>
      <c r="R1127">
        <v>0</v>
      </c>
      <c r="S1127">
        <v>660</v>
      </c>
      <c r="T1127">
        <v>0</v>
      </c>
      <c r="U1127" t="s">
        <v>79</v>
      </c>
      <c r="V1127" s="7">
        <v>44927</v>
      </c>
      <c r="W1127" s="7">
        <v>44985</v>
      </c>
      <c r="X1127" s="7">
        <v>45012</v>
      </c>
      <c r="Y1127">
        <v>12366.32</v>
      </c>
      <c r="Z1127" t="s">
        <v>1589</v>
      </c>
      <c r="AA1127">
        <v>0</v>
      </c>
      <c r="AC1127" t="s">
        <v>83</v>
      </c>
    </row>
    <row r="1128" spans="1:29" x14ac:dyDescent="0.25">
      <c r="A1128" t="s">
        <v>3337</v>
      </c>
      <c r="B1128">
        <v>2</v>
      </c>
      <c r="C1128">
        <v>201</v>
      </c>
      <c r="D1128">
        <v>0</v>
      </c>
      <c r="E1128">
        <v>5745.31</v>
      </c>
      <c r="F1128">
        <v>5745.31</v>
      </c>
      <c r="G1128">
        <v>0</v>
      </c>
      <c r="H1128">
        <v>0</v>
      </c>
      <c r="I1128">
        <v>0</v>
      </c>
      <c r="J1128" t="s">
        <v>3338</v>
      </c>
      <c r="K1128" t="s">
        <v>98</v>
      </c>
      <c r="L1128">
        <v>9</v>
      </c>
      <c r="M1128" t="s">
        <v>78</v>
      </c>
      <c r="N1128" t="s">
        <v>1589</v>
      </c>
      <c r="P1128">
        <v>1028</v>
      </c>
      <c r="Q1128">
        <v>0</v>
      </c>
      <c r="R1128">
        <v>0</v>
      </c>
      <c r="S1128">
        <v>700</v>
      </c>
      <c r="T1128">
        <v>0</v>
      </c>
      <c r="U1128" t="s">
        <v>79</v>
      </c>
      <c r="V1128" s="7">
        <v>44927</v>
      </c>
      <c r="W1128" s="7">
        <v>44985</v>
      </c>
      <c r="X1128" s="7">
        <v>45012</v>
      </c>
      <c r="Y1128">
        <v>5745.31</v>
      </c>
      <c r="Z1128" t="s">
        <v>1589</v>
      </c>
      <c r="AA1128">
        <v>0</v>
      </c>
      <c r="AC1128" t="s">
        <v>83</v>
      </c>
    </row>
    <row r="1129" spans="1:29" x14ac:dyDescent="0.25">
      <c r="A1129" t="s">
        <v>3339</v>
      </c>
      <c r="B1129">
        <v>2</v>
      </c>
      <c r="C1129">
        <v>201</v>
      </c>
      <c r="D1129">
        <v>0</v>
      </c>
      <c r="E1129">
        <v>264734.09000000003</v>
      </c>
      <c r="F1129">
        <v>264734.09000000003</v>
      </c>
      <c r="G1129">
        <v>0</v>
      </c>
      <c r="H1129">
        <v>0</v>
      </c>
      <c r="I1129">
        <v>0</v>
      </c>
      <c r="J1129" t="s">
        <v>3340</v>
      </c>
      <c r="K1129" t="s">
        <v>98</v>
      </c>
      <c r="L1129">
        <v>9</v>
      </c>
      <c r="M1129" t="s">
        <v>78</v>
      </c>
      <c r="N1129" t="s">
        <v>1589</v>
      </c>
      <c r="P1129">
        <v>1030</v>
      </c>
      <c r="Q1129">
        <v>0</v>
      </c>
      <c r="R1129">
        <v>0</v>
      </c>
      <c r="S1129">
        <v>700</v>
      </c>
      <c r="T1129">
        <v>0</v>
      </c>
      <c r="U1129" t="s">
        <v>79</v>
      </c>
      <c r="V1129" s="7">
        <v>44927</v>
      </c>
      <c r="W1129" s="7">
        <v>44985</v>
      </c>
      <c r="X1129" s="7">
        <v>45012</v>
      </c>
      <c r="Y1129">
        <v>264734.09000000003</v>
      </c>
      <c r="Z1129" t="s">
        <v>1589</v>
      </c>
      <c r="AA1129">
        <v>0</v>
      </c>
      <c r="AC1129" t="s">
        <v>83</v>
      </c>
    </row>
    <row r="1130" spans="1:29" x14ac:dyDescent="0.25">
      <c r="A1130" t="s">
        <v>3341</v>
      </c>
      <c r="B1130">
        <v>2</v>
      </c>
      <c r="C1130">
        <v>201</v>
      </c>
      <c r="D1130">
        <v>0</v>
      </c>
      <c r="E1130">
        <v>20629.259999999998</v>
      </c>
      <c r="F1130">
        <v>20629.259999999998</v>
      </c>
      <c r="G1130">
        <v>0</v>
      </c>
      <c r="H1130">
        <v>0</v>
      </c>
      <c r="I1130">
        <v>0</v>
      </c>
      <c r="J1130" t="s">
        <v>3342</v>
      </c>
      <c r="K1130" t="s">
        <v>98</v>
      </c>
      <c r="L1130">
        <v>10</v>
      </c>
      <c r="M1130" t="s">
        <v>78</v>
      </c>
      <c r="N1130" t="s">
        <v>1589</v>
      </c>
      <c r="P1130">
        <v>1037</v>
      </c>
      <c r="Q1130">
        <v>0</v>
      </c>
      <c r="R1130">
        <v>0</v>
      </c>
      <c r="S1130">
        <v>660</v>
      </c>
      <c r="T1130">
        <v>0</v>
      </c>
      <c r="U1130" t="s">
        <v>79</v>
      </c>
      <c r="V1130" s="7">
        <v>44927</v>
      </c>
      <c r="W1130" s="7">
        <v>44985</v>
      </c>
      <c r="X1130" s="7">
        <v>45012</v>
      </c>
      <c r="Y1130">
        <v>20629.259999999998</v>
      </c>
      <c r="Z1130" t="s">
        <v>1589</v>
      </c>
      <c r="AA1130">
        <v>0</v>
      </c>
      <c r="AC1130" t="s">
        <v>83</v>
      </c>
    </row>
    <row r="1131" spans="1:29" x14ac:dyDescent="0.25">
      <c r="A1131" t="s">
        <v>3343</v>
      </c>
      <c r="B1131">
        <v>2</v>
      </c>
      <c r="C1131">
        <v>201</v>
      </c>
      <c r="D1131">
        <v>15055.55</v>
      </c>
      <c r="E1131">
        <v>0</v>
      </c>
      <c r="F1131">
        <v>0</v>
      </c>
      <c r="G1131">
        <v>15055.55</v>
      </c>
      <c r="H1131">
        <v>0</v>
      </c>
      <c r="I1131">
        <v>0</v>
      </c>
      <c r="J1131" t="s">
        <v>3344</v>
      </c>
      <c r="K1131" t="s">
        <v>98</v>
      </c>
      <c r="L1131">
        <v>10</v>
      </c>
      <c r="M1131" t="s">
        <v>78</v>
      </c>
      <c r="N1131" t="s">
        <v>1589</v>
      </c>
      <c r="P1131">
        <v>1040</v>
      </c>
      <c r="Q1131">
        <v>0</v>
      </c>
      <c r="R1131">
        <v>0</v>
      </c>
      <c r="S1131">
        <v>569</v>
      </c>
      <c r="T1131">
        <v>0</v>
      </c>
      <c r="U1131" t="s">
        <v>79</v>
      </c>
      <c r="V1131" s="7">
        <v>44927</v>
      </c>
      <c r="W1131" s="7">
        <v>44985</v>
      </c>
      <c r="X1131" s="7">
        <v>45012</v>
      </c>
      <c r="Y1131">
        <v>15055.55</v>
      </c>
      <c r="Z1131" t="s">
        <v>1272</v>
      </c>
      <c r="AA1131">
        <v>0</v>
      </c>
      <c r="AC1131" t="s">
        <v>83</v>
      </c>
    </row>
    <row r="1132" spans="1:29" x14ac:dyDescent="0.25">
      <c r="A1132" t="s">
        <v>3345</v>
      </c>
      <c r="B1132">
        <v>2</v>
      </c>
      <c r="C1132">
        <v>201</v>
      </c>
      <c r="D1132">
        <v>0</v>
      </c>
      <c r="E1132">
        <v>127578.54</v>
      </c>
      <c r="F1132">
        <v>127578.54</v>
      </c>
      <c r="G1132">
        <v>0</v>
      </c>
      <c r="H1132">
        <v>0</v>
      </c>
      <c r="I1132">
        <v>0</v>
      </c>
      <c r="J1132" t="s">
        <v>3346</v>
      </c>
      <c r="K1132" t="s">
        <v>98</v>
      </c>
      <c r="L1132">
        <v>10</v>
      </c>
      <c r="M1132" t="s">
        <v>78</v>
      </c>
      <c r="N1132" t="s">
        <v>1589</v>
      </c>
      <c r="P1132">
        <v>1050</v>
      </c>
      <c r="Q1132">
        <v>0</v>
      </c>
      <c r="R1132">
        <v>0</v>
      </c>
      <c r="S1132">
        <v>759</v>
      </c>
      <c r="T1132">
        <v>0</v>
      </c>
      <c r="U1132" t="s">
        <v>79</v>
      </c>
      <c r="V1132" s="7">
        <v>44927</v>
      </c>
      <c r="W1132" s="7">
        <v>44985</v>
      </c>
      <c r="X1132" s="7">
        <v>45012</v>
      </c>
      <c r="Y1132">
        <v>127578.54</v>
      </c>
      <c r="Z1132" t="s">
        <v>1589</v>
      </c>
      <c r="AA1132">
        <v>0</v>
      </c>
      <c r="AC1132" t="s">
        <v>83</v>
      </c>
    </row>
    <row r="1133" spans="1:29" x14ac:dyDescent="0.25">
      <c r="A1133" t="s">
        <v>3347</v>
      </c>
      <c r="B1133">
        <v>2</v>
      </c>
      <c r="C1133">
        <v>201</v>
      </c>
      <c r="D1133">
        <v>0</v>
      </c>
      <c r="E1133">
        <v>6274</v>
      </c>
      <c r="F1133">
        <v>6274</v>
      </c>
      <c r="G1133">
        <v>0</v>
      </c>
      <c r="H1133">
        <v>0</v>
      </c>
      <c r="I1133">
        <v>0</v>
      </c>
      <c r="J1133" t="s">
        <v>3348</v>
      </c>
      <c r="K1133" t="s">
        <v>98</v>
      </c>
      <c r="L1133">
        <v>10</v>
      </c>
      <c r="M1133" t="s">
        <v>78</v>
      </c>
      <c r="N1133" t="s">
        <v>1589</v>
      </c>
      <c r="P1133">
        <v>1067</v>
      </c>
      <c r="Q1133">
        <v>0</v>
      </c>
      <c r="R1133">
        <v>0</v>
      </c>
      <c r="S1133">
        <v>660</v>
      </c>
      <c r="T1133">
        <v>0</v>
      </c>
      <c r="U1133" t="s">
        <v>79</v>
      </c>
      <c r="V1133" s="7">
        <v>44927</v>
      </c>
      <c r="W1133" s="7">
        <v>44985</v>
      </c>
      <c r="X1133" s="7">
        <v>45012</v>
      </c>
      <c r="Y1133">
        <v>6274</v>
      </c>
      <c r="Z1133" t="s">
        <v>1589</v>
      </c>
      <c r="AA1133">
        <v>0</v>
      </c>
      <c r="AC1133" t="s">
        <v>83</v>
      </c>
    </row>
    <row r="1134" spans="1:29" x14ac:dyDescent="0.25">
      <c r="A1134" t="s">
        <v>3349</v>
      </c>
      <c r="B1134">
        <v>2</v>
      </c>
      <c r="C1134">
        <v>201</v>
      </c>
      <c r="D1134">
        <v>0</v>
      </c>
      <c r="E1134">
        <v>7481.85</v>
      </c>
      <c r="F1134">
        <v>7481.85</v>
      </c>
      <c r="G1134">
        <v>0</v>
      </c>
      <c r="H1134">
        <v>0</v>
      </c>
      <c r="I1134">
        <v>0</v>
      </c>
      <c r="J1134" t="s">
        <v>3350</v>
      </c>
      <c r="K1134" t="s">
        <v>98</v>
      </c>
      <c r="L1134">
        <v>10</v>
      </c>
      <c r="M1134" t="s">
        <v>78</v>
      </c>
      <c r="N1134" t="s">
        <v>1589</v>
      </c>
      <c r="P1134">
        <v>1103</v>
      </c>
      <c r="Q1134">
        <v>0</v>
      </c>
      <c r="R1134">
        <v>0</v>
      </c>
      <c r="S1134">
        <v>665</v>
      </c>
      <c r="T1134">
        <v>0</v>
      </c>
      <c r="U1134" t="s">
        <v>79</v>
      </c>
      <c r="V1134" s="7">
        <v>44927</v>
      </c>
      <c r="W1134" s="7">
        <v>44985</v>
      </c>
      <c r="X1134" s="7">
        <v>45012</v>
      </c>
      <c r="Y1134">
        <v>7481.85</v>
      </c>
      <c r="Z1134" t="s">
        <v>1589</v>
      </c>
      <c r="AA1134">
        <v>0</v>
      </c>
      <c r="AC1134" t="s">
        <v>83</v>
      </c>
    </row>
    <row r="1135" spans="1:29" x14ac:dyDescent="0.25">
      <c r="A1135" t="s">
        <v>3351</v>
      </c>
      <c r="B1135">
        <v>2</v>
      </c>
      <c r="C1135">
        <v>201</v>
      </c>
      <c r="D1135">
        <v>0</v>
      </c>
      <c r="E1135">
        <v>29816.31</v>
      </c>
      <c r="F1135">
        <v>29816.31</v>
      </c>
      <c r="G1135">
        <v>0</v>
      </c>
      <c r="H1135">
        <v>0</v>
      </c>
      <c r="I1135">
        <v>0</v>
      </c>
      <c r="J1135" t="s">
        <v>3352</v>
      </c>
      <c r="K1135" t="s">
        <v>98</v>
      </c>
      <c r="L1135">
        <v>10</v>
      </c>
      <c r="M1135" t="s">
        <v>78</v>
      </c>
      <c r="N1135" t="s">
        <v>1589</v>
      </c>
      <c r="P1135">
        <v>1104</v>
      </c>
      <c r="Q1135">
        <v>0</v>
      </c>
      <c r="R1135">
        <v>0</v>
      </c>
      <c r="S1135">
        <v>665</v>
      </c>
      <c r="T1135">
        <v>0</v>
      </c>
      <c r="U1135" t="s">
        <v>79</v>
      </c>
      <c r="V1135" s="7">
        <v>44927</v>
      </c>
      <c r="W1135" s="7">
        <v>44985</v>
      </c>
      <c r="X1135" s="7">
        <v>45012</v>
      </c>
      <c r="Y1135">
        <v>29816.31</v>
      </c>
      <c r="Z1135" t="s">
        <v>1589</v>
      </c>
      <c r="AA1135">
        <v>0</v>
      </c>
      <c r="AC1135" t="s">
        <v>83</v>
      </c>
    </row>
    <row r="1136" spans="1:29" x14ac:dyDescent="0.25">
      <c r="A1136" t="s">
        <v>3353</v>
      </c>
      <c r="B1136">
        <v>2</v>
      </c>
      <c r="C1136">
        <v>201</v>
      </c>
      <c r="D1136">
        <v>0</v>
      </c>
      <c r="E1136">
        <v>6635.17</v>
      </c>
      <c r="F1136">
        <v>6635.17</v>
      </c>
      <c r="G1136">
        <v>0</v>
      </c>
      <c r="H1136">
        <v>0</v>
      </c>
      <c r="I1136">
        <v>0</v>
      </c>
      <c r="J1136" t="s">
        <v>3354</v>
      </c>
      <c r="K1136" t="s">
        <v>98</v>
      </c>
      <c r="L1136">
        <v>9</v>
      </c>
      <c r="M1136" t="s">
        <v>78</v>
      </c>
      <c r="N1136" t="s">
        <v>1589</v>
      </c>
      <c r="P1136">
        <v>1211</v>
      </c>
      <c r="Q1136">
        <v>0</v>
      </c>
      <c r="R1136">
        <v>0</v>
      </c>
      <c r="S1136">
        <v>700</v>
      </c>
      <c r="T1136">
        <v>0</v>
      </c>
      <c r="U1136" t="s">
        <v>79</v>
      </c>
      <c r="V1136" s="7">
        <v>44927</v>
      </c>
      <c r="W1136" s="7">
        <v>44985</v>
      </c>
      <c r="X1136" s="7">
        <v>45012</v>
      </c>
      <c r="Y1136">
        <v>6635.17</v>
      </c>
      <c r="Z1136" t="s">
        <v>1589</v>
      </c>
      <c r="AA1136">
        <v>0</v>
      </c>
      <c r="AC1136" t="s">
        <v>83</v>
      </c>
    </row>
    <row r="1137" spans="1:29" x14ac:dyDescent="0.25">
      <c r="A1137" t="s">
        <v>3355</v>
      </c>
      <c r="B1137">
        <v>2</v>
      </c>
      <c r="C1137">
        <v>201</v>
      </c>
      <c r="D1137">
        <v>271586.71000000002</v>
      </c>
      <c r="E1137">
        <v>0</v>
      </c>
      <c r="F1137">
        <v>0</v>
      </c>
      <c r="G1137">
        <v>271586.71000000002</v>
      </c>
      <c r="H1137">
        <v>0</v>
      </c>
      <c r="I1137">
        <v>0</v>
      </c>
      <c r="J1137" t="s">
        <v>3356</v>
      </c>
      <c r="K1137" t="s">
        <v>98</v>
      </c>
      <c r="L1137">
        <v>10</v>
      </c>
      <c r="M1137" t="s">
        <v>78</v>
      </c>
      <c r="N1137" t="s">
        <v>1589</v>
      </c>
      <c r="P1137">
        <v>1212</v>
      </c>
      <c r="Q1137">
        <v>0</v>
      </c>
      <c r="R1137">
        <v>0</v>
      </c>
      <c r="S1137">
        <v>701</v>
      </c>
      <c r="T1137">
        <v>0</v>
      </c>
      <c r="U1137" t="s">
        <v>79</v>
      </c>
      <c r="V1137" s="7">
        <v>44927</v>
      </c>
      <c r="W1137" s="7">
        <v>44985</v>
      </c>
      <c r="X1137" s="7">
        <v>45012</v>
      </c>
      <c r="Y1137">
        <v>271586.71000000002</v>
      </c>
      <c r="Z1137" t="s">
        <v>1272</v>
      </c>
      <c r="AA1137">
        <v>0</v>
      </c>
      <c r="AC1137" t="s">
        <v>83</v>
      </c>
    </row>
    <row r="1138" spans="1:29" x14ac:dyDescent="0.25">
      <c r="A1138" t="s">
        <v>3357</v>
      </c>
      <c r="B1138">
        <v>2</v>
      </c>
      <c r="C1138">
        <v>201</v>
      </c>
      <c r="D1138">
        <v>0</v>
      </c>
      <c r="E1138">
        <v>18559.740000000002</v>
      </c>
      <c r="F1138">
        <v>18559.740000000002</v>
      </c>
      <c r="G1138">
        <v>0</v>
      </c>
      <c r="H1138">
        <v>0</v>
      </c>
      <c r="I1138">
        <v>0</v>
      </c>
      <c r="J1138" t="s">
        <v>3358</v>
      </c>
      <c r="K1138" t="s">
        <v>98</v>
      </c>
      <c r="L1138">
        <v>10</v>
      </c>
      <c r="M1138" t="s">
        <v>78</v>
      </c>
      <c r="N1138" t="s">
        <v>1589</v>
      </c>
      <c r="P1138">
        <v>1213</v>
      </c>
      <c r="Q1138">
        <v>0</v>
      </c>
      <c r="R1138">
        <v>0</v>
      </c>
      <c r="S1138">
        <v>701</v>
      </c>
      <c r="T1138">
        <v>0</v>
      </c>
      <c r="U1138" t="s">
        <v>79</v>
      </c>
      <c r="V1138" s="7">
        <v>44927</v>
      </c>
      <c r="W1138" s="7">
        <v>44985</v>
      </c>
      <c r="X1138" s="7">
        <v>45012</v>
      </c>
      <c r="Y1138">
        <v>18559.740000000002</v>
      </c>
      <c r="Z1138" t="s">
        <v>1589</v>
      </c>
      <c r="AA1138">
        <v>0</v>
      </c>
      <c r="AC1138" t="s">
        <v>83</v>
      </c>
    </row>
    <row r="1139" spans="1:29" x14ac:dyDescent="0.25">
      <c r="A1139" t="s">
        <v>3359</v>
      </c>
      <c r="B1139">
        <v>2</v>
      </c>
      <c r="C1139">
        <v>201</v>
      </c>
      <c r="D1139">
        <v>0</v>
      </c>
      <c r="E1139">
        <v>8170.2</v>
      </c>
      <c r="F1139">
        <v>8170.2</v>
      </c>
      <c r="G1139">
        <v>0</v>
      </c>
      <c r="H1139">
        <v>0</v>
      </c>
      <c r="I1139">
        <v>0</v>
      </c>
      <c r="J1139" t="s">
        <v>3360</v>
      </c>
      <c r="K1139" t="s">
        <v>98</v>
      </c>
      <c r="L1139">
        <v>10</v>
      </c>
      <c r="M1139" t="s">
        <v>78</v>
      </c>
      <c r="N1139" t="s">
        <v>1589</v>
      </c>
      <c r="P1139">
        <v>4011</v>
      </c>
      <c r="Q1139">
        <v>0</v>
      </c>
      <c r="R1139">
        <v>0</v>
      </c>
      <c r="S1139">
        <v>621</v>
      </c>
      <c r="T1139">
        <v>0</v>
      </c>
      <c r="U1139" t="s">
        <v>79</v>
      </c>
      <c r="V1139" s="7">
        <v>44927</v>
      </c>
      <c r="W1139" s="7">
        <v>44985</v>
      </c>
      <c r="X1139" s="7">
        <v>45012</v>
      </c>
      <c r="Y1139">
        <v>8170.2</v>
      </c>
      <c r="Z1139" t="s">
        <v>1589</v>
      </c>
      <c r="AA1139">
        <v>0</v>
      </c>
      <c r="AC1139" t="s">
        <v>83</v>
      </c>
    </row>
    <row r="1140" spans="1:29" x14ac:dyDescent="0.25">
      <c r="A1140" t="s">
        <v>3361</v>
      </c>
      <c r="B1140">
        <v>2</v>
      </c>
      <c r="C1140">
        <v>201</v>
      </c>
      <c r="D1140">
        <v>0</v>
      </c>
      <c r="E1140">
        <v>444.12</v>
      </c>
      <c r="F1140">
        <v>444.12</v>
      </c>
      <c r="G1140">
        <v>0</v>
      </c>
      <c r="H1140">
        <v>0</v>
      </c>
      <c r="I1140">
        <v>0</v>
      </c>
      <c r="J1140" t="s">
        <v>3362</v>
      </c>
      <c r="K1140" t="s">
        <v>98</v>
      </c>
      <c r="L1140">
        <v>10</v>
      </c>
      <c r="M1140" t="s">
        <v>78</v>
      </c>
      <c r="N1140" t="s">
        <v>1589</v>
      </c>
      <c r="P1140">
        <v>4293</v>
      </c>
      <c r="Q1140">
        <v>0</v>
      </c>
      <c r="R1140">
        <v>0</v>
      </c>
      <c r="S1140">
        <v>621</v>
      </c>
      <c r="T1140">
        <v>0</v>
      </c>
      <c r="U1140" t="s">
        <v>79</v>
      </c>
      <c r="V1140" s="7">
        <v>44927</v>
      </c>
      <c r="W1140" s="7">
        <v>44985</v>
      </c>
      <c r="X1140" s="7">
        <v>45012</v>
      </c>
      <c r="Y1140">
        <v>444.12</v>
      </c>
      <c r="Z1140" t="s">
        <v>1589</v>
      </c>
      <c r="AA1140">
        <v>0</v>
      </c>
      <c r="AC1140" t="s">
        <v>83</v>
      </c>
    </row>
    <row r="1141" spans="1:29" x14ac:dyDescent="0.25">
      <c r="A1141" t="s">
        <v>3363</v>
      </c>
      <c r="B1141">
        <v>2</v>
      </c>
      <c r="C1141">
        <v>201</v>
      </c>
      <c r="D1141">
        <v>0</v>
      </c>
      <c r="E1141">
        <v>151278.54</v>
      </c>
      <c r="F1141">
        <v>151278.54</v>
      </c>
      <c r="G1141">
        <v>0</v>
      </c>
      <c r="H1141">
        <v>0</v>
      </c>
      <c r="I1141">
        <v>0</v>
      </c>
      <c r="J1141" t="s">
        <v>3364</v>
      </c>
      <c r="K1141" t="s">
        <v>98</v>
      </c>
      <c r="L1141">
        <v>9</v>
      </c>
      <c r="M1141" t="s">
        <v>78</v>
      </c>
      <c r="N1141" t="s">
        <v>1589</v>
      </c>
      <c r="P1141">
        <v>4500</v>
      </c>
      <c r="Q1141">
        <v>0</v>
      </c>
      <c r="R1141">
        <v>0</v>
      </c>
      <c r="S1141">
        <v>600</v>
      </c>
      <c r="T1141">
        <v>0</v>
      </c>
      <c r="U1141" t="s">
        <v>79</v>
      </c>
      <c r="V1141" s="7">
        <v>44927</v>
      </c>
      <c r="W1141" s="7">
        <v>44985</v>
      </c>
      <c r="X1141" s="7">
        <v>45012</v>
      </c>
      <c r="Y1141">
        <v>151278.54</v>
      </c>
      <c r="Z1141" t="s">
        <v>1589</v>
      </c>
      <c r="AA1141">
        <v>0</v>
      </c>
      <c r="AC1141" t="s">
        <v>83</v>
      </c>
    </row>
    <row r="1142" spans="1:29" x14ac:dyDescent="0.25">
      <c r="A1142" t="s">
        <v>3365</v>
      </c>
      <c r="B1142">
        <v>2</v>
      </c>
      <c r="C1142">
        <v>201</v>
      </c>
      <c r="D1142">
        <v>0</v>
      </c>
      <c r="E1142">
        <v>73849.2</v>
      </c>
      <c r="F1142">
        <v>73849.2</v>
      </c>
      <c r="G1142">
        <v>0</v>
      </c>
      <c r="H1142">
        <v>0</v>
      </c>
      <c r="I1142">
        <v>0</v>
      </c>
      <c r="J1142" t="s">
        <v>3366</v>
      </c>
      <c r="K1142" t="s">
        <v>98</v>
      </c>
      <c r="L1142">
        <v>9</v>
      </c>
      <c r="M1142" t="s">
        <v>78</v>
      </c>
      <c r="N1142" t="s">
        <v>1589</v>
      </c>
      <c r="P1142">
        <v>4503</v>
      </c>
      <c r="Q1142">
        <v>0</v>
      </c>
      <c r="R1142">
        <v>0</v>
      </c>
      <c r="S1142">
        <v>600</v>
      </c>
      <c r="T1142">
        <v>0</v>
      </c>
      <c r="U1142" t="s">
        <v>79</v>
      </c>
      <c r="V1142" s="7">
        <v>44927</v>
      </c>
      <c r="W1142" s="7">
        <v>44985</v>
      </c>
      <c r="X1142" s="7">
        <v>45012</v>
      </c>
      <c r="Y1142">
        <v>73849.2</v>
      </c>
      <c r="Z1142" t="s">
        <v>1589</v>
      </c>
      <c r="AA1142">
        <v>0</v>
      </c>
      <c r="AC1142" t="s">
        <v>83</v>
      </c>
    </row>
    <row r="1143" spans="1:29" x14ac:dyDescent="0.25">
      <c r="A1143" t="s">
        <v>3367</v>
      </c>
      <c r="B1143">
        <v>2</v>
      </c>
      <c r="C1143">
        <v>201</v>
      </c>
      <c r="D1143">
        <v>0</v>
      </c>
      <c r="E1143">
        <v>1629.74</v>
      </c>
      <c r="F1143">
        <v>1629.74</v>
      </c>
      <c r="G1143">
        <v>0</v>
      </c>
      <c r="H1143">
        <v>0</v>
      </c>
      <c r="I1143">
        <v>0</v>
      </c>
      <c r="J1143" t="s">
        <v>3368</v>
      </c>
      <c r="K1143" t="s">
        <v>98</v>
      </c>
      <c r="L1143">
        <v>9</v>
      </c>
      <c r="M1143" t="s">
        <v>78</v>
      </c>
      <c r="N1143" t="s">
        <v>1589</v>
      </c>
      <c r="P1143">
        <v>4504</v>
      </c>
      <c r="Q1143">
        <v>0</v>
      </c>
      <c r="R1143">
        <v>0</v>
      </c>
      <c r="S1143">
        <v>600</v>
      </c>
      <c r="T1143">
        <v>0</v>
      </c>
      <c r="U1143" t="s">
        <v>79</v>
      </c>
      <c r="V1143" s="7">
        <v>44927</v>
      </c>
      <c r="W1143" s="7">
        <v>44985</v>
      </c>
      <c r="X1143" s="7">
        <v>45012</v>
      </c>
      <c r="Y1143">
        <v>1629.74</v>
      </c>
      <c r="Z1143" t="s">
        <v>1589</v>
      </c>
      <c r="AA1143">
        <v>0</v>
      </c>
      <c r="AC1143" t="s">
        <v>83</v>
      </c>
    </row>
    <row r="1144" spans="1:29" x14ac:dyDescent="0.25">
      <c r="A1144" t="s">
        <v>3369</v>
      </c>
      <c r="B1144">
        <v>2</v>
      </c>
      <c r="C1144">
        <v>201</v>
      </c>
      <c r="D1144">
        <v>0</v>
      </c>
      <c r="E1144">
        <v>96840.06</v>
      </c>
      <c r="F1144">
        <v>96840.06</v>
      </c>
      <c r="G1144">
        <v>0</v>
      </c>
      <c r="H1144">
        <v>0</v>
      </c>
      <c r="I1144">
        <v>0</v>
      </c>
      <c r="J1144" t="s">
        <v>3370</v>
      </c>
      <c r="K1144" t="s">
        <v>98</v>
      </c>
      <c r="L1144">
        <v>10</v>
      </c>
      <c r="M1144" t="s">
        <v>78</v>
      </c>
      <c r="N1144" t="s">
        <v>1589</v>
      </c>
      <c r="P1144">
        <v>4505</v>
      </c>
      <c r="Q1144">
        <v>0</v>
      </c>
      <c r="R1144">
        <v>0</v>
      </c>
      <c r="S1144">
        <v>601</v>
      </c>
      <c r="T1144">
        <v>0</v>
      </c>
      <c r="U1144" t="s">
        <v>79</v>
      </c>
      <c r="V1144" s="7">
        <v>44927</v>
      </c>
      <c r="W1144" s="7">
        <v>44985</v>
      </c>
      <c r="X1144" s="7">
        <v>45012</v>
      </c>
      <c r="Y1144">
        <v>96840.06</v>
      </c>
      <c r="Z1144" t="s">
        <v>1589</v>
      </c>
      <c r="AA1144">
        <v>0</v>
      </c>
      <c r="AC1144" t="s">
        <v>83</v>
      </c>
    </row>
    <row r="1145" spans="1:29" x14ac:dyDescent="0.25">
      <c r="A1145" t="s">
        <v>3371</v>
      </c>
      <c r="B1145">
        <v>2</v>
      </c>
      <c r="C1145">
        <v>201</v>
      </c>
      <c r="D1145">
        <v>0</v>
      </c>
      <c r="E1145">
        <v>3803482.37</v>
      </c>
      <c r="F1145">
        <v>6353791.3200000003</v>
      </c>
      <c r="G1145">
        <v>9819710.5899999999</v>
      </c>
      <c r="H1145">
        <v>0</v>
      </c>
      <c r="I1145">
        <v>7269401.6399999997</v>
      </c>
      <c r="J1145" t="s">
        <v>3372</v>
      </c>
      <c r="K1145" t="s">
        <v>78</v>
      </c>
      <c r="L1145">
        <v>5</v>
      </c>
      <c r="M1145" t="s">
        <v>1269</v>
      </c>
      <c r="N1145" t="s">
        <v>1589</v>
      </c>
      <c r="P1145">
        <v>0</v>
      </c>
      <c r="Q1145">
        <v>0</v>
      </c>
      <c r="R1145">
        <v>0</v>
      </c>
      <c r="S1145">
        <v>500</v>
      </c>
      <c r="T1145">
        <v>0</v>
      </c>
      <c r="U1145" t="s">
        <v>79</v>
      </c>
      <c r="V1145" s="7">
        <v>44927</v>
      </c>
      <c r="W1145" s="7">
        <v>44985</v>
      </c>
      <c r="X1145" s="7">
        <v>45012</v>
      </c>
      <c r="Y1145">
        <v>3803482.37</v>
      </c>
      <c r="Z1145" t="s">
        <v>1589</v>
      </c>
      <c r="AA1145">
        <v>7269401.6399999997</v>
      </c>
      <c r="AB1145" t="s">
        <v>1589</v>
      </c>
      <c r="AC1145" t="s">
        <v>83</v>
      </c>
    </row>
    <row r="1146" spans="1:29" x14ac:dyDescent="0.25">
      <c r="A1146" t="s">
        <v>3373</v>
      </c>
      <c r="B1146">
        <v>2</v>
      </c>
      <c r="C1146">
        <v>201</v>
      </c>
      <c r="D1146">
        <v>0</v>
      </c>
      <c r="E1146">
        <v>1847081.51</v>
      </c>
      <c r="F1146">
        <v>668662.43999999994</v>
      </c>
      <c r="G1146">
        <v>6050</v>
      </c>
      <c r="H1146">
        <v>0</v>
      </c>
      <c r="I1146">
        <v>1184469.07</v>
      </c>
      <c r="J1146" t="s">
        <v>3374</v>
      </c>
      <c r="K1146" t="s">
        <v>98</v>
      </c>
      <c r="L1146">
        <v>9</v>
      </c>
      <c r="M1146" t="s">
        <v>78</v>
      </c>
      <c r="N1146" t="s">
        <v>1589</v>
      </c>
      <c r="P1146">
        <v>1</v>
      </c>
      <c r="Q1146">
        <v>0</v>
      </c>
      <c r="R1146">
        <v>0</v>
      </c>
      <c r="S1146">
        <v>500</v>
      </c>
      <c r="T1146">
        <v>0</v>
      </c>
      <c r="U1146" t="s">
        <v>79</v>
      </c>
      <c r="V1146" s="7">
        <v>44927</v>
      </c>
      <c r="W1146" s="7">
        <v>44985</v>
      </c>
      <c r="X1146" s="7">
        <v>45012</v>
      </c>
      <c r="Y1146">
        <v>1847081.51</v>
      </c>
      <c r="Z1146" t="s">
        <v>1589</v>
      </c>
      <c r="AA1146">
        <v>1184469.07</v>
      </c>
      <c r="AB1146" t="s">
        <v>1589</v>
      </c>
      <c r="AC1146" t="s">
        <v>83</v>
      </c>
    </row>
    <row r="1147" spans="1:29" x14ac:dyDescent="0.25">
      <c r="A1147" t="s">
        <v>3375</v>
      </c>
      <c r="B1147">
        <v>2</v>
      </c>
      <c r="C1147">
        <v>201</v>
      </c>
      <c r="D1147">
        <v>0</v>
      </c>
      <c r="E1147">
        <v>837120.15</v>
      </c>
      <c r="F1147">
        <v>51887.01</v>
      </c>
      <c r="G1147">
        <v>0</v>
      </c>
      <c r="H1147">
        <v>0</v>
      </c>
      <c r="I1147">
        <v>785233.14</v>
      </c>
      <c r="J1147" t="s">
        <v>3376</v>
      </c>
      <c r="K1147" t="s">
        <v>98</v>
      </c>
      <c r="L1147">
        <v>9</v>
      </c>
      <c r="M1147" t="s">
        <v>78</v>
      </c>
      <c r="N1147" t="s">
        <v>1589</v>
      </c>
      <c r="P1147">
        <v>20</v>
      </c>
      <c r="Q1147">
        <v>0</v>
      </c>
      <c r="R1147">
        <v>0</v>
      </c>
      <c r="S1147">
        <v>500</v>
      </c>
      <c r="T1147">
        <v>0</v>
      </c>
      <c r="U1147" t="s">
        <v>79</v>
      </c>
      <c r="V1147" s="7">
        <v>44927</v>
      </c>
      <c r="W1147" s="7">
        <v>44985</v>
      </c>
      <c r="X1147" s="7">
        <v>45012</v>
      </c>
      <c r="Y1147">
        <v>837120.15</v>
      </c>
      <c r="Z1147" t="s">
        <v>1589</v>
      </c>
      <c r="AA1147">
        <v>785233.14</v>
      </c>
      <c r="AB1147" t="s">
        <v>1589</v>
      </c>
      <c r="AC1147" t="s">
        <v>83</v>
      </c>
    </row>
    <row r="1148" spans="1:29" x14ac:dyDescent="0.25">
      <c r="A1148" t="s">
        <v>3377</v>
      </c>
      <c r="B1148">
        <v>2</v>
      </c>
      <c r="C1148">
        <v>201</v>
      </c>
      <c r="D1148">
        <v>0</v>
      </c>
      <c r="E1148">
        <v>45730.53</v>
      </c>
      <c r="F1148">
        <v>41620.79</v>
      </c>
      <c r="G1148">
        <v>0</v>
      </c>
      <c r="H1148">
        <v>0</v>
      </c>
      <c r="I1148">
        <v>4109.74</v>
      </c>
      <c r="J1148" t="s">
        <v>3378</v>
      </c>
      <c r="K1148" t="s">
        <v>98</v>
      </c>
      <c r="L1148">
        <v>9</v>
      </c>
      <c r="M1148" t="s">
        <v>78</v>
      </c>
      <c r="N1148" t="s">
        <v>1589</v>
      </c>
      <c r="P1148">
        <v>40</v>
      </c>
      <c r="Q1148">
        <v>0</v>
      </c>
      <c r="R1148">
        <v>0</v>
      </c>
      <c r="S1148">
        <v>500</v>
      </c>
      <c r="T1148">
        <v>0</v>
      </c>
      <c r="U1148" t="s">
        <v>79</v>
      </c>
      <c r="V1148" s="7">
        <v>44927</v>
      </c>
      <c r="W1148" s="7">
        <v>44985</v>
      </c>
      <c r="X1148" s="7">
        <v>45012</v>
      </c>
      <c r="Y1148">
        <v>45730.53</v>
      </c>
      <c r="Z1148" t="s">
        <v>1589</v>
      </c>
      <c r="AA1148">
        <v>4109.74</v>
      </c>
      <c r="AB1148" t="s">
        <v>1589</v>
      </c>
      <c r="AC1148" t="s">
        <v>83</v>
      </c>
    </row>
    <row r="1149" spans="1:29" x14ac:dyDescent="0.25">
      <c r="A1149" t="s">
        <v>3379</v>
      </c>
      <c r="B1149">
        <v>12</v>
      </c>
      <c r="C1149">
        <v>1201</v>
      </c>
      <c r="D1149">
        <v>0</v>
      </c>
      <c r="E1149">
        <v>42764.56</v>
      </c>
      <c r="F1149">
        <v>33714.559999999998</v>
      </c>
      <c r="G1149">
        <v>0</v>
      </c>
      <c r="H1149">
        <v>0</v>
      </c>
      <c r="I1149">
        <v>9050</v>
      </c>
      <c r="J1149" t="s">
        <v>3380</v>
      </c>
      <c r="K1149" t="s">
        <v>98</v>
      </c>
      <c r="L1149">
        <v>9</v>
      </c>
      <c r="M1149" t="s">
        <v>78</v>
      </c>
      <c r="N1149" t="s">
        <v>1589</v>
      </c>
      <c r="P1149">
        <v>50</v>
      </c>
      <c r="Q1149">
        <v>0</v>
      </c>
      <c r="R1149">
        <v>0</v>
      </c>
      <c r="S1149">
        <v>800</v>
      </c>
      <c r="T1149">
        <v>0</v>
      </c>
      <c r="U1149" t="s">
        <v>79</v>
      </c>
      <c r="V1149" s="7">
        <v>44927</v>
      </c>
      <c r="W1149" s="7">
        <v>44985</v>
      </c>
      <c r="X1149" s="7">
        <v>45012</v>
      </c>
      <c r="Y1149">
        <v>42764.56</v>
      </c>
      <c r="Z1149" t="s">
        <v>1589</v>
      </c>
      <c r="AA1149">
        <v>9050</v>
      </c>
      <c r="AB1149" t="s">
        <v>1589</v>
      </c>
      <c r="AC1149" t="s">
        <v>283</v>
      </c>
    </row>
    <row r="1150" spans="1:29" x14ac:dyDescent="0.25">
      <c r="A1150" t="s">
        <v>3381</v>
      </c>
      <c r="B1150">
        <v>2</v>
      </c>
      <c r="C1150">
        <v>201</v>
      </c>
      <c r="D1150">
        <v>0</v>
      </c>
      <c r="E1150">
        <v>0</v>
      </c>
      <c r="F1150">
        <v>3456989.45</v>
      </c>
      <c r="G1150">
        <v>7089237.3200000003</v>
      </c>
      <c r="H1150">
        <v>0</v>
      </c>
      <c r="I1150">
        <v>3632247.87</v>
      </c>
      <c r="J1150" t="s">
        <v>3382</v>
      </c>
      <c r="K1150" t="s">
        <v>98</v>
      </c>
      <c r="L1150">
        <v>7</v>
      </c>
      <c r="M1150" t="s">
        <v>78</v>
      </c>
      <c r="N1150" t="s">
        <v>1589</v>
      </c>
      <c r="P1150">
        <v>500</v>
      </c>
      <c r="Q1150">
        <v>0</v>
      </c>
      <c r="R1150">
        <v>0</v>
      </c>
      <c r="S1150">
        <v>500</v>
      </c>
      <c r="T1150">
        <v>0</v>
      </c>
      <c r="U1150" t="s">
        <v>79</v>
      </c>
      <c r="V1150" s="7">
        <v>44927</v>
      </c>
      <c r="W1150" s="7">
        <v>44985</v>
      </c>
      <c r="X1150" s="7">
        <v>45012</v>
      </c>
      <c r="Y1150">
        <v>0</v>
      </c>
      <c r="AA1150">
        <v>3632247.87</v>
      </c>
      <c r="AB1150" t="s">
        <v>1589</v>
      </c>
      <c r="AC1150" t="s">
        <v>83</v>
      </c>
    </row>
    <row r="1151" spans="1:29" x14ac:dyDescent="0.25">
      <c r="A1151" t="s">
        <v>3383</v>
      </c>
      <c r="B1151">
        <v>2</v>
      </c>
      <c r="C1151">
        <v>201</v>
      </c>
      <c r="D1151">
        <v>0</v>
      </c>
      <c r="E1151">
        <v>0</v>
      </c>
      <c r="F1151">
        <v>69984.210000000006</v>
      </c>
      <c r="G1151">
        <v>71295.55</v>
      </c>
      <c r="H1151">
        <v>0</v>
      </c>
      <c r="I1151">
        <v>1311.34</v>
      </c>
      <c r="J1151" t="s">
        <v>3384</v>
      </c>
      <c r="K1151" t="s">
        <v>98</v>
      </c>
      <c r="L1151">
        <v>8</v>
      </c>
      <c r="M1151" t="s">
        <v>78</v>
      </c>
      <c r="N1151" t="s">
        <v>1589</v>
      </c>
      <c r="P1151">
        <v>500</v>
      </c>
      <c r="Q1151">
        <v>0</v>
      </c>
      <c r="R1151">
        <v>0</v>
      </c>
      <c r="S1151">
        <v>501</v>
      </c>
      <c r="T1151">
        <v>0</v>
      </c>
      <c r="U1151" t="s">
        <v>79</v>
      </c>
      <c r="V1151" s="7">
        <v>44927</v>
      </c>
      <c r="W1151" s="7">
        <v>44985</v>
      </c>
      <c r="X1151" s="7">
        <v>45012</v>
      </c>
      <c r="Y1151">
        <v>0</v>
      </c>
      <c r="AA1151">
        <v>1311.34</v>
      </c>
      <c r="AB1151" t="s">
        <v>1589</v>
      </c>
      <c r="AC1151" t="s">
        <v>83</v>
      </c>
    </row>
    <row r="1152" spans="1:29" x14ac:dyDescent="0.25">
      <c r="A1152" t="s">
        <v>3385</v>
      </c>
      <c r="B1152">
        <v>2</v>
      </c>
      <c r="C1152">
        <v>201</v>
      </c>
      <c r="D1152">
        <v>0</v>
      </c>
      <c r="E1152">
        <v>0</v>
      </c>
      <c r="F1152">
        <v>681420.64</v>
      </c>
      <c r="G1152">
        <v>681420.64</v>
      </c>
      <c r="H1152">
        <v>0</v>
      </c>
      <c r="I1152">
        <v>0</v>
      </c>
      <c r="J1152" t="s">
        <v>3386</v>
      </c>
      <c r="K1152" t="s">
        <v>98</v>
      </c>
      <c r="L1152">
        <v>8</v>
      </c>
      <c r="M1152" t="s">
        <v>78</v>
      </c>
      <c r="N1152" t="s">
        <v>1589</v>
      </c>
      <c r="P1152">
        <v>500</v>
      </c>
      <c r="Q1152">
        <v>0</v>
      </c>
      <c r="R1152">
        <v>0</v>
      </c>
      <c r="S1152">
        <v>540</v>
      </c>
      <c r="T1152">
        <v>0</v>
      </c>
      <c r="U1152" t="s">
        <v>79</v>
      </c>
      <c r="V1152" s="7">
        <v>44927</v>
      </c>
      <c r="W1152" s="7">
        <v>44985</v>
      </c>
      <c r="X1152" s="7">
        <v>45012</v>
      </c>
      <c r="Y1152">
        <v>0</v>
      </c>
      <c r="AA1152">
        <v>0</v>
      </c>
      <c r="AC1152" t="s">
        <v>83</v>
      </c>
    </row>
    <row r="1153" spans="1:29" x14ac:dyDescent="0.25">
      <c r="A1153" t="s">
        <v>3387</v>
      </c>
      <c r="B1153">
        <v>2</v>
      </c>
      <c r="C1153">
        <v>201</v>
      </c>
      <c r="D1153">
        <v>0</v>
      </c>
      <c r="E1153">
        <v>0</v>
      </c>
      <c r="F1153">
        <v>920.41</v>
      </c>
      <c r="G1153">
        <v>122352.2</v>
      </c>
      <c r="H1153">
        <v>0</v>
      </c>
      <c r="I1153">
        <v>121431.79</v>
      </c>
      <c r="J1153" t="s">
        <v>3388</v>
      </c>
      <c r="K1153" t="s">
        <v>98</v>
      </c>
      <c r="L1153">
        <v>8</v>
      </c>
      <c r="M1153" t="s">
        <v>78</v>
      </c>
      <c r="N1153" t="s">
        <v>1589</v>
      </c>
      <c r="P1153">
        <v>500</v>
      </c>
      <c r="Q1153">
        <v>0</v>
      </c>
      <c r="R1153">
        <v>0</v>
      </c>
      <c r="S1153">
        <v>550</v>
      </c>
      <c r="T1153">
        <v>0</v>
      </c>
      <c r="U1153" t="s">
        <v>79</v>
      </c>
      <c r="V1153" s="7">
        <v>44927</v>
      </c>
      <c r="W1153" s="7">
        <v>44985</v>
      </c>
      <c r="X1153" s="7">
        <v>45012</v>
      </c>
      <c r="Y1153">
        <v>0</v>
      </c>
      <c r="AA1153">
        <v>121431.79</v>
      </c>
      <c r="AB1153" t="s">
        <v>1589</v>
      </c>
      <c r="AC1153" t="s">
        <v>83</v>
      </c>
    </row>
    <row r="1154" spans="1:29" x14ac:dyDescent="0.25">
      <c r="A1154" t="s">
        <v>3389</v>
      </c>
      <c r="B1154">
        <v>2</v>
      </c>
      <c r="C1154">
        <v>201</v>
      </c>
      <c r="D1154">
        <v>0</v>
      </c>
      <c r="E1154">
        <v>0</v>
      </c>
      <c r="F1154">
        <v>0</v>
      </c>
      <c r="G1154">
        <v>74978.59</v>
      </c>
      <c r="H1154">
        <v>0</v>
      </c>
      <c r="I1154">
        <v>74978.59</v>
      </c>
      <c r="J1154" t="s">
        <v>3390</v>
      </c>
      <c r="K1154" t="s">
        <v>98</v>
      </c>
      <c r="L1154">
        <v>8</v>
      </c>
      <c r="M1154" t="s">
        <v>78</v>
      </c>
      <c r="N1154" t="s">
        <v>1589</v>
      </c>
      <c r="P1154">
        <v>500</v>
      </c>
      <c r="Q1154">
        <v>0</v>
      </c>
      <c r="R1154">
        <v>0</v>
      </c>
      <c r="S1154">
        <v>552</v>
      </c>
      <c r="T1154">
        <v>0</v>
      </c>
      <c r="U1154" t="s">
        <v>79</v>
      </c>
      <c r="V1154" s="7">
        <v>44927</v>
      </c>
      <c r="W1154" s="7">
        <v>44985</v>
      </c>
      <c r="X1154" s="7">
        <v>45012</v>
      </c>
      <c r="Y1154">
        <v>0</v>
      </c>
      <c r="AA1154">
        <v>74978.59</v>
      </c>
      <c r="AB1154" t="s">
        <v>1589</v>
      </c>
      <c r="AC1154" t="s">
        <v>83</v>
      </c>
    </row>
    <row r="1155" spans="1:29" x14ac:dyDescent="0.25">
      <c r="A1155" t="s">
        <v>3391</v>
      </c>
      <c r="B1155">
        <v>2</v>
      </c>
      <c r="C1155">
        <v>201</v>
      </c>
      <c r="D1155">
        <v>0</v>
      </c>
      <c r="E1155">
        <v>0</v>
      </c>
      <c r="F1155">
        <v>120780.74</v>
      </c>
      <c r="G1155">
        <v>120780.74</v>
      </c>
      <c r="H1155">
        <v>0</v>
      </c>
      <c r="I1155">
        <v>0</v>
      </c>
      <c r="J1155" t="s">
        <v>3392</v>
      </c>
      <c r="K1155" t="s">
        <v>98</v>
      </c>
      <c r="L1155">
        <v>8</v>
      </c>
      <c r="M1155" t="s">
        <v>78</v>
      </c>
      <c r="N1155" t="s">
        <v>1589</v>
      </c>
      <c r="P1155">
        <v>500</v>
      </c>
      <c r="Q1155">
        <v>0</v>
      </c>
      <c r="R1155">
        <v>0</v>
      </c>
      <c r="S1155">
        <v>569</v>
      </c>
      <c r="T1155">
        <v>0</v>
      </c>
      <c r="U1155" t="s">
        <v>79</v>
      </c>
      <c r="V1155" s="7">
        <v>44927</v>
      </c>
      <c r="W1155" s="7">
        <v>44985</v>
      </c>
      <c r="X1155" s="7">
        <v>45012</v>
      </c>
      <c r="Y1155">
        <v>0</v>
      </c>
      <c r="AA1155">
        <v>0</v>
      </c>
      <c r="AC1155" t="s">
        <v>83</v>
      </c>
    </row>
    <row r="1156" spans="1:29" x14ac:dyDescent="0.25">
      <c r="A1156" t="s">
        <v>3393</v>
      </c>
      <c r="B1156">
        <v>2</v>
      </c>
      <c r="C1156">
        <v>201</v>
      </c>
      <c r="D1156">
        <v>0</v>
      </c>
      <c r="E1156">
        <v>0</v>
      </c>
      <c r="F1156">
        <v>0</v>
      </c>
      <c r="G1156">
        <v>80588.83</v>
      </c>
      <c r="H1156">
        <v>0</v>
      </c>
      <c r="I1156">
        <v>80588.83</v>
      </c>
      <c r="J1156" t="s">
        <v>3394</v>
      </c>
      <c r="K1156" t="s">
        <v>98</v>
      </c>
      <c r="L1156">
        <v>8</v>
      </c>
      <c r="M1156" t="s">
        <v>78</v>
      </c>
      <c r="N1156" t="s">
        <v>1589</v>
      </c>
      <c r="P1156">
        <v>500</v>
      </c>
      <c r="Q1156">
        <v>0</v>
      </c>
      <c r="R1156">
        <v>0</v>
      </c>
      <c r="S1156">
        <v>571</v>
      </c>
      <c r="T1156">
        <v>0</v>
      </c>
      <c r="U1156" t="s">
        <v>79</v>
      </c>
      <c r="V1156" s="7">
        <v>44927</v>
      </c>
      <c r="W1156" s="7">
        <v>44985</v>
      </c>
      <c r="X1156" s="7">
        <v>45012</v>
      </c>
      <c r="Y1156">
        <v>0</v>
      </c>
      <c r="AA1156">
        <v>80588.83</v>
      </c>
      <c r="AB1156" t="s">
        <v>1589</v>
      </c>
      <c r="AC1156" t="s">
        <v>83</v>
      </c>
    </row>
    <row r="1157" spans="1:29" x14ac:dyDescent="0.25">
      <c r="A1157" t="s">
        <v>3395</v>
      </c>
      <c r="B1157">
        <v>2</v>
      </c>
      <c r="C1157">
        <v>201</v>
      </c>
      <c r="D1157">
        <v>0</v>
      </c>
      <c r="E1157">
        <v>0</v>
      </c>
      <c r="F1157">
        <v>152433.72</v>
      </c>
      <c r="G1157">
        <v>159433.72</v>
      </c>
      <c r="H1157">
        <v>0</v>
      </c>
      <c r="I1157">
        <v>7000</v>
      </c>
      <c r="J1157" t="s">
        <v>3396</v>
      </c>
      <c r="K1157" t="s">
        <v>98</v>
      </c>
      <c r="L1157">
        <v>7</v>
      </c>
      <c r="M1157" t="s">
        <v>78</v>
      </c>
      <c r="N1157" t="s">
        <v>1589</v>
      </c>
      <c r="P1157">
        <v>500</v>
      </c>
      <c r="Q1157">
        <v>0</v>
      </c>
      <c r="R1157">
        <v>0</v>
      </c>
      <c r="S1157">
        <v>600</v>
      </c>
      <c r="T1157">
        <v>0</v>
      </c>
      <c r="U1157" t="s">
        <v>79</v>
      </c>
      <c r="V1157" s="7">
        <v>44927</v>
      </c>
      <c r="W1157" s="7">
        <v>44985</v>
      </c>
      <c r="X1157" s="7">
        <v>45012</v>
      </c>
      <c r="Y1157">
        <v>0</v>
      </c>
      <c r="AA1157">
        <v>7000</v>
      </c>
      <c r="AB1157" t="s">
        <v>1589</v>
      </c>
      <c r="AC1157" t="s">
        <v>83</v>
      </c>
    </row>
    <row r="1158" spans="1:29" x14ac:dyDescent="0.25">
      <c r="A1158" t="s">
        <v>3397</v>
      </c>
      <c r="B1158">
        <v>2</v>
      </c>
      <c r="C1158">
        <v>201</v>
      </c>
      <c r="D1158">
        <v>0</v>
      </c>
      <c r="E1158">
        <v>0</v>
      </c>
      <c r="F1158">
        <v>85932</v>
      </c>
      <c r="G1158">
        <v>85932</v>
      </c>
      <c r="H1158">
        <v>0</v>
      </c>
      <c r="I1158">
        <v>0</v>
      </c>
      <c r="J1158" t="s">
        <v>3398</v>
      </c>
      <c r="K1158" t="s">
        <v>98</v>
      </c>
      <c r="L1158">
        <v>8</v>
      </c>
      <c r="M1158" t="s">
        <v>78</v>
      </c>
      <c r="N1158" t="s">
        <v>1589</v>
      </c>
      <c r="P1158">
        <v>500</v>
      </c>
      <c r="Q1158">
        <v>0</v>
      </c>
      <c r="R1158">
        <v>0</v>
      </c>
      <c r="S1158">
        <v>604</v>
      </c>
      <c r="T1158">
        <v>0</v>
      </c>
      <c r="U1158" t="s">
        <v>79</v>
      </c>
      <c r="V1158" s="7">
        <v>44927</v>
      </c>
      <c r="W1158" s="7">
        <v>44985</v>
      </c>
      <c r="X1158" s="7">
        <v>45012</v>
      </c>
      <c r="Y1158">
        <v>0</v>
      </c>
      <c r="AA1158">
        <v>0</v>
      </c>
      <c r="AC1158" t="s">
        <v>83</v>
      </c>
    </row>
    <row r="1159" spans="1:29" x14ac:dyDescent="0.25">
      <c r="A1159" t="s">
        <v>3399</v>
      </c>
      <c r="B1159">
        <v>2</v>
      </c>
      <c r="C1159">
        <v>201</v>
      </c>
      <c r="D1159">
        <v>0</v>
      </c>
      <c r="E1159">
        <v>0</v>
      </c>
      <c r="F1159">
        <v>60294.84</v>
      </c>
      <c r="G1159">
        <v>60454.84</v>
      </c>
      <c r="H1159">
        <v>0</v>
      </c>
      <c r="I1159">
        <v>160</v>
      </c>
      <c r="J1159" t="s">
        <v>3400</v>
      </c>
      <c r="K1159" t="s">
        <v>98</v>
      </c>
      <c r="L1159">
        <v>8</v>
      </c>
      <c r="M1159" t="s">
        <v>78</v>
      </c>
      <c r="N1159" t="s">
        <v>1589</v>
      </c>
      <c r="P1159">
        <v>500</v>
      </c>
      <c r="Q1159">
        <v>0</v>
      </c>
      <c r="R1159">
        <v>0</v>
      </c>
      <c r="S1159">
        <v>621</v>
      </c>
      <c r="T1159">
        <v>0</v>
      </c>
      <c r="U1159" t="s">
        <v>79</v>
      </c>
      <c r="V1159" s="7">
        <v>44927</v>
      </c>
      <c r="W1159" s="7">
        <v>44985</v>
      </c>
      <c r="X1159" s="7">
        <v>45012</v>
      </c>
      <c r="Y1159">
        <v>0</v>
      </c>
      <c r="AA1159">
        <v>160</v>
      </c>
      <c r="AB1159" t="s">
        <v>1589</v>
      </c>
      <c r="AC1159" t="s">
        <v>83</v>
      </c>
    </row>
    <row r="1160" spans="1:29" x14ac:dyDescent="0.25">
      <c r="A1160" t="s">
        <v>3401</v>
      </c>
      <c r="B1160">
        <v>2</v>
      </c>
      <c r="C1160">
        <v>201</v>
      </c>
      <c r="D1160">
        <v>0</v>
      </c>
      <c r="E1160">
        <v>0</v>
      </c>
      <c r="F1160">
        <v>1256.3</v>
      </c>
      <c r="G1160">
        <v>1855.3</v>
      </c>
      <c r="H1160">
        <v>0</v>
      </c>
      <c r="I1160">
        <v>599</v>
      </c>
      <c r="J1160" t="s">
        <v>3402</v>
      </c>
      <c r="K1160" t="s">
        <v>98</v>
      </c>
      <c r="L1160">
        <v>8</v>
      </c>
      <c r="M1160" t="s">
        <v>78</v>
      </c>
      <c r="N1160" t="s">
        <v>1589</v>
      </c>
      <c r="P1160">
        <v>500</v>
      </c>
      <c r="Q1160">
        <v>0</v>
      </c>
      <c r="R1160">
        <v>0</v>
      </c>
      <c r="S1160">
        <v>660</v>
      </c>
      <c r="T1160">
        <v>0</v>
      </c>
      <c r="U1160" t="s">
        <v>79</v>
      </c>
      <c r="V1160" s="7">
        <v>44927</v>
      </c>
      <c r="W1160" s="7">
        <v>44985</v>
      </c>
      <c r="X1160" s="7">
        <v>45012</v>
      </c>
      <c r="Y1160">
        <v>0</v>
      </c>
      <c r="AA1160">
        <v>599</v>
      </c>
      <c r="AB1160" t="s">
        <v>1589</v>
      </c>
      <c r="AC1160" t="s">
        <v>83</v>
      </c>
    </row>
    <row r="1161" spans="1:29" x14ac:dyDescent="0.25">
      <c r="A1161" t="s">
        <v>3403</v>
      </c>
      <c r="B1161">
        <v>2</v>
      </c>
      <c r="C1161">
        <v>201</v>
      </c>
      <c r="D1161">
        <v>0</v>
      </c>
      <c r="E1161">
        <v>0</v>
      </c>
      <c r="F1161">
        <v>3152.25</v>
      </c>
      <c r="G1161">
        <v>6304.5</v>
      </c>
      <c r="H1161">
        <v>0</v>
      </c>
      <c r="I1161">
        <v>3152.25</v>
      </c>
      <c r="J1161" t="s">
        <v>3404</v>
      </c>
      <c r="K1161" t="s">
        <v>98</v>
      </c>
      <c r="L1161">
        <v>8</v>
      </c>
      <c r="M1161" t="s">
        <v>78</v>
      </c>
      <c r="N1161" t="s">
        <v>1589</v>
      </c>
      <c r="P1161">
        <v>500</v>
      </c>
      <c r="Q1161">
        <v>0</v>
      </c>
      <c r="R1161">
        <v>0</v>
      </c>
      <c r="S1161">
        <v>665</v>
      </c>
      <c r="T1161">
        <v>0</v>
      </c>
      <c r="U1161" t="s">
        <v>79</v>
      </c>
      <c r="V1161" s="7">
        <v>44927</v>
      </c>
      <c r="W1161" s="7">
        <v>44985</v>
      </c>
      <c r="X1161" s="7">
        <v>45012</v>
      </c>
      <c r="Y1161">
        <v>0</v>
      </c>
      <c r="AA1161">
        <v>3152.25</v>
      </c>
      <c r="AB1161" t="s">
        <v>1589</v>
      </c>
      <c r="AC1161" t="s">
        <v>83</v>
      </c>
    </row>
    <row r="1162" spans="1:29" x14ac:dyDescent="0.25">
      <c r="A1162" t="s">
        <v>3405</v>
      </c>
      <c r="B1162">
        <v>2</v>
      </c>
      <c r="C1162">
        <v>201</v>
      </c>
      <c r="D1162">
        <v>0</v>
      </c>
      <c r="E1162">
        <v>0</v>
      </c>
      <c r="F1162">
        <v>6635.17</v>
      </c>
      <c r="G1162">
        <v>242935.36</v>
      </c>
      <c r="H1162">
        <v>0</v>
      </c>
      <c r="I1162">
        <v>236300.19</v>
      </c>
      <c r="J1162" t="s">
        <v>3406</v>
      </c>
      <c r="K1162" t="s">
        <v>98</v>
      </c>
      <c r="L1162">
        <v>7</v>
      </c>
      <c r="M1162" t="s">
        <v>78</v>
      </c>
      <c r="N1162" t="s">
        <v>1589</v>
      </c>
      <c r="P1162">
        <v>500</v>
      </c>
      <c r="Q1162">
        <v>0</v>
      </c>
      <c r="R1162">
        <v>0</v>
      </c>
      <c r="S1162">
        <v>700</v>
      </c>
      <c r="T1162">
        <v>0</v>
      </c>
      <c r="U1162" t="s">
        <v>79</v>
      </c>
      <c r="V1162" s="7">
        <v>44927</v>
      </c>
      <c r="W1162" s="7">
        <v>44985</v>
      </c>
      <c r="X1162" s="7">
        <v>45012</v>
      </c>
      <c r="Y1162">
        <v>0</v>
      </c>
      <c r="AA1162">
        <v>236300.19</v>
      </c>
      <c r="AB1162" t="s">
        <v>1589</v>
      </c>
      <c r="AC1162" t="s">
        <v>83</v>
      </c>
    </row>
    <row r="1163" spans="1:29" x14ac:dyDescent="0.25">
      <c r="A1163" t="s">
        <v>3407</v>
      </c>
      <c r="B1163">
        <v>2</v>
      </c>
      <c r="C1163">
        <v>201</v>
      </c>
      <c r="D1163">
        <v>0</v>
      </c>
      <c r="E1163">
        <v>0</v>
      </c>
      <c r="F1163">
        <v>2734.59</v>
      </c>
      <c r="G1163">
        <v>6177.09</v>
      </c>
      <c r="H1163">
        <v>0</v>
      </c>
      <c r="I1163">
        <v>3442.5</v>
      </c>
      <c r="J1163" t="s">
        <v>3408</v>
      </c>
      <c r="K1163" t="s">
        <v>98</v>
      </c>
      <c r="L1163">
        <v>8</v>
      </c>
      <c r="M1163" t="s">
        <v>78</v>
      </c>
      <c r="N1163" t="s">
        <v>1589</v>
      </c>
      <c r="P1163">
        <v>500</v>
      </c>
      <c r="Q1163">
        <v>0</v>
      </c>
      <c r="R1163">
        <v>0</v>
      </c>
      <c r="S1163">
        <v>701</v>
      </c>
      <c r="T1163">
        <v>0</v>
      </c>
      <c r="U1163" t="s">
        <v>79</v>
      </c>
      <c r="V1163" s="7">
        <v>44927</v>
      </c>
      <c r="W1163" s="7">
        <v>44985</v>
      </c>
      <c r="X1163" s="7">
        <v>45012</v>
      </c>
      <c r="Y1163">
        <v>0</v>
      </c>
      <c r="AA1163">
        <v>3442.5</v>
      </c>
      <c r="AB1163" t="s">
        <v>1589</v>
      </c>
      <c r="AC1163" t="s">
        <v>83</v>
      </c>
    </row>
    <row r="1164" spans="1:29" x14ac:dyDescent="0.25">
      <c r="A1164" t="s">
        <v>3409</v>
      </c>
      <c r="B1164">
        <v>2</v>
      </c>
      <c r="C1164">
        <v>201</v>
      </c>
      <c r="D1164">
        <v>0</v>
      </c>
      <c r="E1164">
        <v>0</v>
      </c>
      <c r="F1164">
        <v>44395.88</v>
      </c>
      <c r="G1164">
        <v>97381.9</v>
      </c>
      <c r="H1164">
        <v>0</v>
      </c>
      <c r="I1164">
        <v>52986.02</v>
      </c>
      <c r="J1164" t="s">
        <v>3410</v>
      </c>
      <c r="K1164" t="s">
        <v>98</v>
      </c>
      <c r="L1164">
        <v>8</v>
      </c>
      <c r="M1164" t="s">
        <v>78</v>
      </c>
      <c r="N1164" t="s">
        <v>1589</v>
      </c>
      <c r="P1164">
        <v>500</v>
      </c>
      <c r="Q1164">
        <v>0</v>
      </c>
      <c r="R1164">
        <v>0</v>
      </c>
      <c r="S1164">
        <v>704</v>
      </c>
      <c r="T1164">
        <v>0</v>
      </c>
      <c r="U1164" t="s">
        <v>79</v>
      </c>
      <c r="V1164" s="7">
        <v>44927</v>
      </c>
      <c r="W1164" s="7">
        <v>44985</v>
      </c>
      <c r="X1164" s="7">
        <v>45012</v>
      </c>
      <c r="Y1164">
        <v>0</v>
      </c>
      <c r="AA1164">
        <v>52986.02</v>
      </c>
      <c r="AB1164" t="s">
        <v>1589</v>
      </c>
      <c r="AC1164" t="s">
        <v>83</v>
      </c>
    </row>
    <row r="1165" spans="1:29" x14ac:dyDescent="0.25">
      <c r="A1165" t="s">
        <v>3411</v>
      </c>
      <c r="B1165">
        <v>2</v>
      </c>
      <c r="C1165">
        <v>201</v>
      </c>
      <c r="D1165">
        <v>0</v>
      </c>
      <c r="E1165">
        <v>0</v>
      </c>
      <c r="F1165">
        <v>50.12</v>
      </c>
      <c r="G1165">
        <v>199.62</v>
      </c>
      <c r="H1165">
        <v>0</v>
      </c>
      <c r="I1165">
        <v>149.5</v>
      </c>
      <c r="J1165" t="s">
        <v>3412</v>
      </c>
      <c r="K1165" t="s">
        <v>98</v>
      </c>
      <c r="L1165">
        <v>8</v>
      </c>
      <c r="M1165" t="s">
        <v>78</v>
      </c>
      <c r="N1165" t="s">
        <v>1589</v>
      </c>
      <c r="P1165">
        <v>500</v>
      </c>
      <c r="Q1165">
        <v>0</v>
      </c>
      <c r="R1165">
        <v>0</v>
      </c>
      <c r="S1165">
        <v>750</v>
      </c>
      <c r="T1165">
        <v>0</v>
      </c>
      <c r="U1165" t="s">
        <v>79</v>
      </c>
      <c r="V1165" s="7">
        <v>44927</v>
      </c>
      <c r="W1165" s="7">
        <v>44985</v>
      </c>
      <c r="X1165" s="7">
        <v>45012</v>
      </c>
      <c r="Y1165">
        <v>0</v>
      </c>
      <c r="AA1165">
        <v>149.5</v>
      </c>
      <c r="AB1165" t="s">
        <v>1589</v>
      </c>
      <c r="AC1165" t="s">
        <v>83</v>
      </c>
    </row>
    <row r="1166" spans="1:29" x14ac:dyDescent="0.25">
      <c r="A1166" t="s">
        <v>3413</v>
      </c>
      <c r="B1166">
        <v>2</v>
      </c>
      <c r="C1166">
        <v>201</v>
      </c>
      <c r="D1166">
        <v>0</v>
      </c>
      <c r="E1166">
        <v>0</v>
      </c>
      <c r="F1166">
        <v>19035.55</v>
      </c>
      <c r="G1166">
        <v>189500</v>
      </c>
      <c r="H1166">
        <v>0</v>
      </c>
      <c r="I1166">
        <v>170464.45</v>
      </c>
      <c r="J1166" t="s">
        <v>3414</v>
      </c>
      <c r="K1166" t="s">
        <v>98</v>
      </c>
      <c r="L1166">
        <v>8</v>
      </c>
      <c r="M1166" t="s">
        <v>78</v>
      </c>
      <c r="N1166" t="s">
        <v>1589</v>
      </c>
      <c r="P1166">
        <v>500</v>
      </c>
      <c r="Q1166">
        <v>0</v>
      </c>
      <c r="R1166">
        <v>0</v>
      </c>
      <c r="S1166">
        <v>751</v>
      </c>
      <c r="T1166">
        <v>0</v>
      </c>
      <c r="U1166" t="s">
        <v>79</v>
      </c>
      <c r="V1166" s="7">
        <v>44927</v>
      </c>
      <c r="W1166" s="7">
        <v>44985</v>
      </c>
      <c r="X1166" s="7">
        <v>45012</v>
      </c>
      <c r="Y1166">
        <v>0</v>
      </c>
      <c r="AA1166">
        <v>170464.45</v>
      </c>
      <c r="AB1166" t="s">
        <v>1589</v>
      </c>
      <c r="AC1166" t="s">
        <v>83</v>
      </c>
    </row>
    <row r="1167" spans="1:29" x14ac:dyDescent="0.25">
      <c r="A1167" t="s">
        <v>3415</v>
      </c>
      <c r="B1167">
        <v>12</v>
      </c>
      <c r="C1167">
        <v>1201</v>
      </c>
      <c r="D1167">
        <v>0</v>
      </c>
      <c r="E1167">
        <v>0</v>
      </c>
      <c r="F1167">
        <v>595920.75</v>
      </c>
      <c r="G1167">
        <v>707996.04</v>
      </c>
      <c r="H1167">
        <v>0</v>
      </c>
      <c r="I1167">
        <v>112075.29</v>
      </c>
      <c r="J1167" t="s">
        <v>3416</v>
      </c>
      <c r="K1167" t="s">
        <v>98</v>
      </c>
      <c r="L1167">
        <v>7</v>
      </c>
      <c r="M1167" t="s">
        <v>78</v>
      </c>
      <c r="N1167" t="s">
        <v>1589</v>
      </c>
      <c r="P1167">
        <v>500</v>
      </c>
      <c r="Q1167">
        <v>0</v>
      </c>
      <c r="R1167">
        <v>0</v>
      </c>
      <c r="S1167">
        <v>800</v>
      </c>
      <c r="T1167">
        <v>0</v>
      </c>
      <c r="U1167" t="s">
        <v>79</v>
      </c>
      <c r="V1167" s="7">
        <v>44927</v>
      </c>
      <c r="W1167" s="7">
        <v>44985</v>
      </c>
      <c r="X1167" s="7">
        <v>45012</v>
      </c>
      <c r="Y1167">
        <v>0</v>
      </c>
      <c r="AA1167">
        <v>112075.29</v>
      </c>
      <c r="AB1167" t="s">
        <v>1589</v>
      </c>
      <c r="AC1167" t="s">
        <v>283</v>
      </c>
    </row>
    <row r="1168" spans="1:29" x14ac:dyDescent="0.25">
      <c r="A1168" t="s">
        <v>3417</v>
      </c>
      <c r="B1168">
        <v>12</v>
      </c>
      <c r="C1168">
        <v>1201</v>
      </c>
      <c r="D1168">
        <v>0</v>
      </c>
      <c r="E1168">
        <v>0</v>
      </c>
      <c r="F1168">
        <v>12792.35</v>
      </c>
      <c r="G1168">
        <v>14836.35</v>
      </c>
      <c r="H1168">
        <v>0</v>
      </c>
      <c r="I1168">
        <v>2044</v>
      </c>
      <c r="J1168" t="s">
        <v>3418</v>
      </c>
      <c r="K1168" t="s">
        <v>98</v>
      </c>
      <c r="L1168">
        <v>8</v>
      </c>
      <c r="M1168" t="s">
        <v>78</v>
      </c>
      <c r="N1168" t="s">
        <v>1589</v>
      </c>
      <c r="P1168">
        <v>500</v>
      </c>
      <c r="Q1168">
        <v>0</v>
      </c>
      <c r="R1168">
        <v>0</v>
      </c>
      <c r="S1168">
        <v>802</v>
      </c>
      <c r="T1168">
        <v>0</v>
      </c>
      <c r="U1168" t="s">
        <v>79</v>
      </c>
      <c r="V1168" s="7">
        <v>44927</v>
      </c>
      <c r="W1168" s="7">
        <v>44985</v>
      </c>
      <c r="X1168" s="7">
        <v>45012</v>
      </c>
      <c r="Y1168">
        <v>0</v>
      </c>
      <c r="AA1168">
        <v>2044</v>
      </c>
      <c r="AB1168" t="s">
        <v>1589</v>
      </c>
      <c r="AC1168" t="s">
        <v>283</v>
      </c>
    </row>
    <row r="1169" spans="1:29" x14ac:dyDescent="0.25">
      <c r="A1169" t="s">
        <v>3419</v>
      </c>
      <c r="B1169">
        <v>2</v>
      </c>
      <c r="C1169">
        <v>201</v>
      </c>
      <c r="D1169">
        <v>0</v>
      </c>
      <c r="E1169">
        <v>99889.71</v>
      </c>
      <c r="F1169">
        <v>25564.98</v>
      </c>
      <c r="G1169">
        <v>0</v>
      </c>
      <c r="H1169">
        <v>0</v>
      </c>
      <c r="I1169">
        <v>74324.73</v>
      </c>
      <c r="J1169" t="s">
        <v>3420</v>
      </c>
      <c r="K1169" t="s">
        <v>98</v>
      </c>
      <c r="L1169">
        <v>9</v>
      </c>
      <c r="M1169" t="s">
        <v>78</v>
      </c>
      <c r="N1169" t="s">
        <v>1589</v>
      </c>
      <c r="P1169">
        <v>1028</v>
      </c>
      <c r="Q1169">
        <v>0</v>
      </c>
      <c r="R1169">
        <v>0</v>
      </c>
      <c r="S1169">
        <v>700</v>
      </c>
      <c r="T1169">
        <v>0</v>
      </c>
      <c r="U1169" t="s">
        <v>79</v>
      </c>
      <c r="V1169" s="7">
        <v>44927</v>
      </c>
      <c r="W1169" s="7">
        <v>44985</v>
      </c>
      <c r="X1169" s="7">
        <v>45012</v>
      </c>
      <c r="Y1169">
        <v>99889.71</v>
      </c>
      <c r="Z1169" t="s">
        <v>1589</v>
      </c>
      <c r="AA1169">
        <v>74324.73</v>
      </c>
      <c r="AB1169" t="s">
        <v>1589</v>
      </c>
      <c r="AC1169" t="s">
        <v>83</v>
      </c>
    </row>
    <row r="1170" spans="1:29" x14ac:dyDescent="0.25">
      <c r="A1170" t="s">
        <v>3421</v>
      </c>
      <c r="B1170">
        <v>2</v>
      </c>
      <c r="C1170">
        <v>201</v>
      </c>
      <c r="D1170">
        <v>0</v>
      </c>
      <c r="E1170">
        <v>155931.60999999999</v>
      </c>
      <c r="F1170">
        <v>155931.60999999999</v>
      </c>
      <c r="G1170">
        <v>0</v>
      </c>
      <c r="H1170">
        <v>0</v>
      </c>
      <c r="I1170">
        <v>0</v>
      </c>
      <c r="J1170" t="s">
        <v>3422</v>
      </c>
      <c r="K1170" t="s">
        <v>98</v>
      </c>
      <c r="L1170">
        <v>9</v>
      </c>
      <c r="M1170" t="s">
        <v>78</v>
      </c>
      <c r="N1170" t="s">
        <v>1589</v>
      </c>
      <c r="P1170">
        <v>1211</v>
      </c>
      <c r="Q1170">
        <v>0</v>
      </c>
      <c r="R1170">
        <v>0</v>
      </c>
      <c r="S1170">
        <v>700</v>
      </c>
      <c r="T1170">
        <v>0</v>
      </c>
      <c r="U1170" t="s">
        <v>79</v>
      </c>
      <c r="V1170" s="7">
        <v>44927</v>
      </c>
      <c r="W1170" s="7">
        <v>44985</v>
      </c>
      <c r="X1170" s="7">
        <v>45012</v>
      </c>
      <c r="Y1170">
        <v>155931.60999999999</v>
      </c>
      <c r="Z1170" t="s">
        <v>1589</v>
      </c>
      <c r="AA1170">
        <v>0</v>
      </c>
      <c r="AC1170" t="s">
        <v>83</v>
      </c>
    </row>
    <row r="1171" spans="1:29" x14ac:dyDescent="0.25">
      <c r="A1171" t="s">
        <v>3423</v>
      </c>
      <c r="B1171">
        <v>2</v>
      </c>
      <c r="C1171">
        <v>201</v>
      </c>
      <c r="D1171">
        <v>0</v>
      </c>
      <c r="E1171">
        <v>385996.48</v>
      </c>
      <c r="F1171">
        <v>0</v>
      </c>
      <c r="G1171">
        <v>0</v>
      </c>
      <c r="H1171">
        <v>0</v>
      </c>
      <c r="I1171">
        <v>385996.48</v>
      </c>
      <c r="J1171" t="s">
        <v>3424</v>
      </c>
      <c r="K1171" t="s">
        <v>98</v>
      </c>
      <c r="L1171">
        <v>10</v>
      </c>
      <c r="M1171" t="s">
        <v>78</v>
      </c>
      <c r="N1171" t="s">
        <v>1589</v>
      </c>
      <c r="P1171">
        <v>1212</v>
      </c>
      <c r="Q1171">
        <v>0</v>
      </c>
      <c r="R1171">
        <v>0</v>
      </c>
      <c r="S1171">
        <v>701</v>
      </c>
      <c r="T1171">
        <v>0</v>
      </c>
      <c r="U1171" t="s">
        <v>79</v>
      </c>
      <c r="V1171" s="7">
        <v>44927</v>
      </c>
      <c r="W1171" s="7">
        <v>44985</v>
      </c>
      <c r="X1171" s="7">
        <v>45012</v>
      </c>
      <c r="Y1171">
        <v>385996.48</v>
      </c>
      <c r="Z1171" t="s">
        <v>1589</v>
      </c>
      <c r="AA1171">
        <v>385996.48</v>
      </c>
      <c r="AB1171" t="s">
        <v>1589</v>
      </c>
      <c r="AC1171" t="s">
        <v>83</v>
      </c>
    </row>
    <row r="1172" spans="1:29" x14ac:dyDescent="0.25">
      <c r="A1172" t="s">
        <v>3425</v>
      </c>
      <c r="B1172">
        <v>2</v>
      </c>
      <c r="C1172">
        <v>201</v>
      </c>
      <c r="D1172">
        <v>0</v>
      </c>
      <c r="E1172">
        <v>308169.13</v>
      </c>
      <c r="F1172">
        <v>46064.56</v>
      </c>
      <c r="G1172">
        <v>0</v>
      </c>
      <c r="H1172">
        <v>0</v>
      </c>
      <c r="I1172">
        <v>262104.57</v>
      </c>
      <c r="J1172" t="s">
        <v>3426</v>
      </c>
      <c r="K1172" t="s">
        <v>98</v>
      </c>
      <c r="L1172">
        <v>10</v>
      </c>
      <c r="M1172" t="s">
        <v>78</v>
      </c>
      <c r="N1172" t="s">
        <v>1589</v>
      </c>
      <c r="P1172">
        <v>1213</v>
      </c>
      <c r="Q1172">
        <v>0</v>
      </c>
      <c r="R1172">
        <v>0</v>
      </c>
      <c r="S1172">
        <v>701</v>
      </c>
      <c r="T1172">
        <v>0</v>
      </c>
      <c r="U1172" t="s">
        <v>79</v>
      </c>
      <c r="V1172" s="7">
        <v>44927</v>
      </c>
      <c r="W1172" s="7">
        <v>44985</v>
      </c>
      <c r="X1172" s="7">
        <v>45012</v>
      </c>
      <c r="Y1172">
        <v>308169.13</v>
      </c>
      <c r="Z1172" t="s">
        <v>1589</v>
      </c>
      <c r="AA1172">
        <v>262104.57</v>
      </c>
      <c r="AB1172" t="s">
        <v>1589</v>
      </c>
      <c r="AC1172" t="s">
        <v>83</v>
      </c>
    </row>
    <row r="1173" spans="1:29" x14ac:dyDescent="0.25">
      <c r="A1173" t="s">
        <v>3427</v>
      </c>
      <c r="B1173">
        <v>2</v>
      </c>
      <c r="C1173">
        <v>201</v>
      </c>
      <c r="D1173">
        <v>0</v>
      </c>
      <c r="E1173">
        <v>4810.3500000000004</v>
      </c>
      <c r="F1173">
        <v>2660</v>
      </c>
      <c r="G1173">
        <v>0</v>
      </c>
      <c r="H1173">
        <v>0</v>
      </c>
      <c r="I1173">
        <v>2150.35</v>
      </c>
      <c r="J1173" t="s">
        <v>3428</v>
      </c>
      <c r="K1173" t="s">
        <v>98</v>
      </c>
      <c r="L1173">
        <v>10</v>
      </c>
      <c r="M1173" t="s">
        <v>78</v>
      </c>
      <c r="N1173" t="s">
        <v>1589</v>
      </c>
      <c r="P1173">
        <v>4011</v>
      </c>
      <c r="Q1173">
        <v>0</v>
      </c>
      <c r="R1173">
        <v>0</v>
      </c>
      <c r="S1173">
        <v>621</v>
      </c>
      <c r="T1173">
        <v>0</v>
      </c>
      <c r="U1173" t="s">
        <v>79</v>
      </c>
      <c r="V1173" s="7">
        <v>44927</v>
      </c>
      <c r="W1173" s="7">
        <v>44985</v>
      </c>
      <c r="X1173" s="7">
        <v>45012</v>
      </c>
      <c r="Y1173">
        <v>4810.3500000000004</v>
      </c>
      <c r="Z1173" t="s">
        <v>1589</v>
      </c>
      <c r="AA1173">
        <v>2150.35</v>
      </c>
      <c r="AB1173" t="s">
        <v>1589</v>
      </c>
      <c r="AC1173" t="s">
        <v>83</v>
      </c>
    </row>
    <row r="1174" spans="1:29" x14ac:dyDescent="0.25">
      <c r="A1174" t="s">
        <v>3429</v>
      </c>
      <c r="B1174">
        <v>2</v>
      </c>
      <c r="C1174">
        <v>201</v>
      </c>
      <c r="D1174">
        <v>0</v>
      </c>
      <c r="E1174">
        <v>50285</v>
      </c>
      <c r="F1174">
        <v>0</v>
      </c>
      <c r="G1174">
        <v>0</v>
      </c>
      <c r="H1174">
        <v>0</v>
      </c>
      <c r="I1174">
        <v>50285</v>
      </c>
      <c r="J1174" t="s">
        <v>3430</v>
      </c>
      <c r="K1174" t="s">
        <v>98</v>
      </c>
      <c r="L1174">
        <v>10</v>
      </c>
      <c r="M1174" t="s">
        <v>78</v>
      </c>
      <c r="N1174" t="s">
        <v>1589</v>
      </c>
      <c r="P1174">
        <v>4293</v>
      </c>
      <c r="Q1174">
        <v>0</v>
      </c>
      <c r="R1174">
        <v>0</v>
      </c>
      <c r="S1174">
        <v>621</v>
      </c>
      <c r="T1174">
        <v>0</v>
      </c>
      <c r="U1174" t="s">
        <v>79</v>
      </c>
      <c r="V1174" s="7">
        <v>44927</v>
      </c>
      <c r="W1174" s="7">
        <v>44985</v>
      </c>
      <c r="X1174" s="7">
        <v>45012</v>
      </c>
      <c r="Y1174">
        <v>50285</v>
      </c>
      <c r="Z1174" t="s">
        <v>1589</v>
      </c>
      <c r="AA1174">
        <v>50285</v>
      </c>
      <c r="AB1174" t="s">
        <v>1589</v>
      </c>
      <c r="AC1174" t="s">
        <v>83</v>
      </c>
    </row>
    <row r="1175" spans="1:29" x14ac:dyDescent="0.25">
      <c r="A1175" t="s">
        <v>3431</v>
      </c>
      <c r="B1175">
        <v>2</v>
      </c>
      <c r="C1175">
        <v>201</v>
      </c>
      <c r="D1175">
        <v>0</v>
      </c>
      <c r="E1175">
        <v>3808.4</v>
      </c>
      <c r="F1175">
        <v>3808.4</v>
      </c>
      <c r="G1175">
        <v>0</v>
      </c>
      <c r="H1175">
        <v>0</v>
      </c>
      <c r="I1175">
        <v>0</v>
      </c>
      <c r="J1175" t="s">
        <v>3432</v>
      </c>
      <c r="K1175" t="s">
        <v>98</v>
      </c>
      <c r="L1175">
        <v>9</v>
      </c>
      <c r="M1175" t="s">
        <v>78</v>
      </c>
      <c r="N1175" t="s">
        <v>1589</v>
      </c>
      <c r="P1175">
        <v>4500</v>
      </c>
      <c r="Q1175">
        <v>0</v>
      </c>
      <c r="R1175">
        <v>0</v>
      </c>
      <c r="S1175">
        <v>600</v>
      </c>
      <c r="T1175">
        <v>0</v>
      </c>
      <c r="U1175" t="s">
        <v>79</v>
      </c>
      <c r="V1175" s="7">
        <v>44927</v>
      </c>
      <c r="W1175" s="7">
        <v>44985</v>
      </c>
      <c r="X1175" s="7">
        <v>45012</v>
      </c>
      <c r="Y1175">
        <v>3808.4</v>
      </c>
      <c r="Z1175" t="s">
        <v>1589</v>
      </c>
      <c r="AA1175">
        <v>0</v>
      </c>
      <c r="AC1175" t="s">
        <v>83</v>
      </c>
    </row>
    <row r="1176" spans="1:29" x14ac:dyDescent="0.25">
      <c r="A1176" t="s">
        <v>3433</v>
      </c>
      <c r="B1176">
        <v>2</v>
      </c>
      <c r="C1176">
        <v>201</v>
      </c>
      <c r="D1176">
        <v>0</v>
      </c>
      <c r="E1176">
        <v>9148</v>
      </c>
      <c r="F1176">
        <v>9148</v>
      </c>
      <c r="G1176">
        <v>0</v>
      </c>
      <c r="H1176">
        <v>0</v>
      </c>
      <c r="I1176">
        <v>0</v>
      </c>
      <c r="J1176" t="s">
        <v>3434</v>
      </c>
      <c r="K1176" t="s">
        <v>98</v>
      </c>
      <c r="L1176">
        <v>9</v>
      </c>
      <c r="M1176" t="s">
        <v>78</v>
      </c>
      <c r="N1176" t="s">
        <v>1589</v>
      </c>
      <c r="P1176">
        <v>4503</v>
      </c>
      <c r="Q1176">
        <v>0</v>
      </c>
      <c r="R1176">
        <v>0</v>
      </c>
      <c r="S1176">
        <v>600</v>
      </c>
      <c r="T1176">
        <v>0</v>
      </c>
      <c r="U1176" t="s">
        <v>79</v>
      </c>
      <c r="V1176" s="7">
        <v>44927</v>
      </c>
      <c r="W1176" s="7">
        <v>44985</v>
      </c>
      <c r="X1176" s="7">
        <v>45012</v>
      </c>
      <c r="Y1176">
        <v>9148</v>
      </c>
      <c r="Z1176" t="s">
        <v>1589</v>
      </c>
      <c r="AA1176">
        <v>0</v>
      </c>
      <c r="AC1176" t="s">
        <v>83</v>
      </c>
    </row>
    <row r="1177" spans="1:29" x14ac:dyDescent="0.25">
      <c r="A1177" t="s">
        <v>3435</v>
      </c>
      <c r="B1177">
        <v>2</v>
      </c>
      <c r="C1177">
        <v>201</v>
      </c>
      <c r="D1177">
        <v>0</v>
      </c>
      <c r="E1177">
        <v>12746.94</v>
      </c>
      <c r="F1177">
        <v>0</v>
      </c>
      <c r="G1177">
        <v>0</v>
      </c>
      <c r="H1177">
        <v>0</v>
      </c>
      <c r="I1177">
        <v>12746.94</v>
      </c>
      <c r="J1177" t="s">
        <v>3436</v>
      </c>
      <c r="K1177" t="s">
        <v>98</v>
      </c>
      <c r="L1177">
        <v>10</v>
      </c>
      <c r="M1177" t="s">
        <v>78</v>
      </c>
      <c r="N1177" t="s">
        <v>1589</v>
      </c>
      <c r="P1177">
        <v>4505</v>
      </c>
      <c r="Q1177">
        <v>0</v>
      </c>
      <c r="R1177">
        <v>0</v>
      </c>
      <c r="S1177">
        <v>601</v>
      </c>
      <c r="T1177">
        <v>0</v>
      </c>
      <c r="U1177" t="s">
        <v>79</v>
      </c>
      <c r="V1177" s="7">
        <v>44927</v>
      </c>
      <c r="W1177" s="7">
        <v>44985</v>
      </c>
      <c r="X1177" s="7">
        <v>45012</v>
      </c>
      <c r="Y1177">
        <v>12746.94</v>
      </c>
      <c r="Z1177" t="s">
        <v>1589</v>
      </c>
      <c r="AA1177">
        <v>12746.94</v>
      </c>
      <c r="AB1177" t="s">
        <v>1589</v>
      </c>
      <c r="AC1177" t="s">
        <v>83</v>
      </c>
    </row>
    <row r="1178" spans="1:29" x14ac:dyDescent="0.25">
      <c r="A1178" t="s">
        <v>3437</v>
      </c>
      <c r="B1178">
        <v>2</v>
      </c>
      <c r="C1178">
        <v>201</v>
      </c>
      <c r="D1178">
        <v>0</v>
      </c>
      <c r="E1178">
        <v>160233.4</v>
      </c>
      <c r="F1178">
        <v>6766776.6399999997</v>
      </c>
      <c r="G1178">
        <v>7256518.8300000001</v>
      </c>
      <c r="H1178">
        <v>0</v>
      </c>
      <c r="I1178">
        <v>649975.59</v>
      </c>
      <c r="J1178" t="s">
        <v>3438</v>
      </c>
      <c r="K1178" t="s">
        <v>78</v>
      </c>
      <c r="L1178">
        <v>5</v>
      </c>
      <c r="M1178" t="s">
        <v>1269</v>
      </c>
      <c r="N1178" t="s">
        <v>1589</v>
      </c>
      <c r="P1178">
        <v>0</v>
      </c>
      <c r="Q1178">
        <v>0</v>
      </c>
      <c r="R1178">
        <v>0</v>
      </c>
      <c r="S1178">
        <v>500</v>
      </c>
      <c r="T1178">
        <v>0</v>
      </c>
      <c r="U1178" t="s">
        <v>79</v>
      </c>
      <c r="V1178" s="7">
        <v>44927</v>
      </c>
      <c r="W1178" s="7">
        <v>44985</v>
      </c>
      <c r="X1178" s="7">
        <v>45012</v>
      </c>
      <c r="Y1178">
        <v>160233.4</v>
      </c>
      <c r="Z1178" t="s">
        <v>1589</v>
      </c>
      <c r="AA1178">
        <v>649975.59</v>
      </c>
      <c r="AB1178" t="s">
        <v>1589</v>
      </c>
      <c r="AC1178" t="s">
        <v>83</v>
      </c>
    </row>
    <row r="1179" spans="1:29" x14ac:dyDescent="0.25">
      <c r="A1179" t="s">
        <v>3439</v>
      </c>
      <c r="B1179">
        <v>2</v>
      </c>
      <c r="C1179">
        <v>201</v>
      </c>
      <c r="D1179">
        <v>0</v>
      </c>
      <c r="E1179">
        <v>132297.87</v>
      </c>
      <c r="F1179">
        <v>5708921.9400000004</v>
      </c>
      <c r="G1179">
        <v>6096053.2000000002</v>
      </c>
      <c r="H1179">
        <v>0</v>
      </c>
      <c r="I1179">
        <v>519429.13</v>
      </c>
      <c r="J1179" t="s">
        <v>3440</v>
      </c>
      <c r="K1179" t="s">
        <v>78</v>
      </c>
      <c r="L1179">
        <v>6</v>
      </c>
      <c r="M1179" t="s">
        <v>1269</v>
      </c>
      <c r="N1179" t="s">
        <v>1589</v>
      </c>
      <c r="P1179">
        <v>0</v>
      </c>
      <c r="Q1179">
        <v>0</v>
      </c>
      <c r="R1179">
        <v>0</v>
      </c>
      <c r="S1179">
        <v>500</v>
      </c>
      <c r="T1179">
        <v>0</v>
      </c>
      <c r="U1179" t="s">
        <v>79</v>
      </c>
      <c r="V1179" s="7">
        <v>44927</v>
      </c>
      <c r="W1179" s="7">
        <v>44985</v>
      </c>
      <c r="X1179" s="7">
        <v>45012</v>
      </c>
      <c r="Y1179">
        <v>132297.87</v>
      </c>
      <c r="Z1179" t="s">
        <v>1589</v>
      </c>
      <c r="AA1179">
        <v>519429.13</v>
      </c>
      <c r="AB1179" t="s">
        <v>1589</v>
      </c>
      <c r="AC1179" t="s">
        <v>83</v>
      </c>
    </row>
    <row r="1180" spans="1:29" x14ac:dyDescent="0.25">
      <c r="A1180" t="s">
        <v>3441</v>
      </c>
      <c r="B1180">
        <v>2</v>
      </c>
      <c r="C1180">
        <v>201</v>
      </c>
      <c r="D1180">
        <v>0</v>
      </c>
      <c r="E1180">
        <v>87351.31</v>
      </c>
      <c r="F1180">
        <v>665684.9</v>
      </c>
      <c r="G1180">
        <v>578333.59</v>
      </c>
      <c r="H1180">
        <v>0</v>
      </c>
      <c r="I1180">
        <v>0</v>
      </c>
      <c r="J1180" t="s">
        <v>3442</v>
      </c>
      <c r="K1180" t="s">
        <v>98</v>
      </c>
      <c r="L1180">
        <v>9</v>
      </c>
      <c r="M1180" t="s">
        <v>78</v>
      </c>
      <c r="N1180" t="s">
        <v>1589</v>
      </c>
      <c r="P1180">
        <v>1</v>
      </c>
      <c r="Q1180">
        <v>0</v>
      </c>
      <c r="R1180">
        <v>0</v>
      </c>
      <c r="S1180">
        <v>500</v>
      </c>
      <c r="T1180">
        <v>0</v>
      </c>
      <c r="U1180" t="s">
        <v>79</v>
      </c>
      <c r="V1180" s="7">
        <v>44927</v>
      </c>
      <c r="W1180" s="7">
        <v>44985</v>
      </c>
      <c r="X1180" s="7">
        <v>45012</v>
      </c>
      <c r="Y1180">
        <v>87351.31</v>
      </c>
      <c r="Z1180" t="s">
        <v>1589</v>
      </c>
      <c r="AA1180">
        <v>0</v>
      </c>
      <c r="AC1180" t="s">
        <v>83</v>
      </c>
    </row>
    <row r="1181" spans="1:29" x14ac:dyDescent="0.25">
      <c r="A1181" t="s">
        <v>3443</v>
      </c>
      <c r="B1181">
        <v>2</v>
      </c>
      <c r="C1181">
        <v>201</v>
      </c>
      <c r="D1181">
        <v>0</v>
      </c>
      <c r="E1181">
        <v>10194.99</v>
      </c>
      <c r="F1181">
        <v>59196.56</v>
      </c>
      <c r="G1181">
        <v>51887.01</v>
      </c>
      <c r="H1181">
        <v>0</v>
      </c>
      <c r="I1181">
        <v>2885.44</v>
      </c>
      <c r="J1181" t="s">
        <v>3444</v>
      </c>
      <c r="K1181" t="s">
        <v>98</v>
      </c>
      <c r="L1181">
        <v>9</v>
      </c>
      <c r="M1181" t="s">
        <v>78</v>
      </c>
      <c r="N1181" t="s">
        <v>1589</v>
      </c>
      <c r="P1181">
        <v>20</v>
      </c>
      <c r="Q1181">
        <v>0</v>
      </c>
      <c r="R1181">
        <v>0</v>
      </c>
      <c r="S1181">
        <v>500</v>
      </c>
      <c r="T1181">
        <v>0</v>
      </c>
      <c r="U1181" t="s">
        <v>79</v>
      </c>
      <c r="V1181" s="7">
        <v>44927</v>
      </c>
      <c r="W1181" s="7">
        <v>44985</v>
      </c>
      <c r="X1181" s="7">
        <v>45012</v>
      </c>
      <c r="Y1181">
        <v>10194.99</v>
      </c>
      <c r="Z1181" t="s">
        <v>1589</v>
      </c>
      <c r="AA1181">
        <v>2885.44</v>
      </c>
      <c r="AB1181" t="s">
        <v>1589</v>
      </c>
      <c r="AC1181" t="s">
        <v>83</v>
      </c>
    </row>
    <row r="1182" spans="1:29" x14ac:dyDescent="0.25">
      <c r="A1182" t="s">
        <v>3445</v>
      </c>
      <c r="B1182">
        <v>2</v>
      </c>
      <c r="C1182">
        <v>201</v>
      </c>
      <c r="D1182">
        <v>0</v>
      </c>
      <c r="E1182">
        <v>18686.02</v>
      </c>
      <c r="F1182">
        <v>59946.81</v>
      </c>
      <c r="G1182">
        <v>41620.79</v>
      </c>
      <c r="H1182">
        <v>0</v>
      </c>
      <c r="I1182">
        <v>360</v>
      </c>
      <c r="J1182" t="s">
        <v>3446</v>
      </c>
      <c r="K1182" t="s">
        <v>98</v>
      </c>
      <c r="L1182">
        <v>9</v>
      </c>
      <c r="M1182" t="s">
        <v>78</v>
      </c>
      <c r="N1182" t="s">
        <v>1589</v>
      </c>
      <c r="P1182">
        <v>40</v>
      </c>
      <c r="Q1182">
        <v>0</v>
      </c>
      <c r="R1182">
        <v>0</v>
      </c>
      <c r="S1182">
        <v>500</v>
      </c>
      <c r="T1182">
        <v>0</v>
      </c>
      <c r="U1182" t="s">
        <v>79</v>
      </c>
      <c r="V1182" s="7">
        <v>44927</v>
      </c>
      <c r="W1182" s="7">
        <v>44985</v>
      </c>
      <c r="X1182" s="7">
        <v>45012</v>
      </c>
      <c r="Y1182">
        <v>18686.02</v>
      </c>
      <c r="Z1182" t="s">
        <v>1589</v>
      </c>
      <c r="AA1182">
        <v>360</v>
      </c>
      <c r="AB1182" t="s">
        <v>1589</v>
      </c>
      <c r="AC1182" t="s">
        <v>83</v>
      </c>
    </row>
    <row r="1183" spans="1:29" x14ac:dyDescent="0.25">
      <c r="A1183" t="s">
        <v>3447</v>
      </c>
      <c r="B1183">
        <v>12</v>
      </c>
      <c r="C1183">
        <v>1201</v>
      </c>
      <c r="D1183">
        <v>0</v>
      </c>
      <c r="E1183">
        <v>1010</v>
      </c>
      <c r="F1183">
        <v>7481.16</v>
      </c>
      <c r="G1183">
        <v>7481.16</v>
      </c>
      <c r="H1183">
        <v>0</v>
      </c>
      <c r="I1183">
        <v>1010</v>
      </c>
      <c r="J1183" t="s">
        <v>3448</v>
      </c>
      <c r="K1183" t="s">
        <v>98</v>
      </c>
      <c r="L1183">
        <v>9</v>
      </c>
      <c r="M1183" t="s">
        <v>78</v>
      </c>
      <c r="N1183" t="s">
        <v>1589</v>
      </c>
      <c r="P1183">
        <v>50</v>
      </c>
      <c r="Q1183">
        <v>0</v>
      </c>
      <c r="R1183">
        <v>0</v>
      </c>
      <c r="S1183">
        <v>800</v>
      </c>
      <c r="T1183">
        <v>0</v>
      </c>
      <c r="U1183" t="s">
        <v>79</v>
      </c>
      <c r="V1183" s="7">
        <v>44927</v>
      </c>
      <c r="W1183" s="7">
        <v>44985</v>
      </c>
      <c r="X1183" s="7">
        <v>45012</v>
      </c>
      <c r="Y1183">
        <v>1010</v>
      </c>
      <c r="Z1183" t="s">
        <v>1589</v>
      </c>
      <c r="AA1183">
        <v>1010</v>
      </c>
      <c r="AB1183" t="s">
        <v>1589</v>
      </c>
      <c r="AC1183" t="s">
        <v>283</v>
      </c>
    </row>
    <row r="1184" spans="1:29" x14ac:dyDescent="0.25">
      <c r="A1184" t="s">
        <v>3449</v>
      </c>
      <c r="B1184">
        <v>2</v>
      </c>
      <c r="C1184">
        <v>201</v>
      </c>
      <c r="D1184">
        <v>0</v>
      </c>
      <c r="E1184">
        <v>0</v>
      </c>
      <c r="F1184">
        <v>2851597.07</v>
      </c>
      <c r="G1184">
        <v>3330481.9</v>
      </c>
      <c r="H1184">
        <v>0</v>
      </c>
      <c r="I1184">
        <v>478884.83</v>
      </c>
      <c r="J1184" t="s">
        <v>3450</v>
      </c>
      <c r="K1184" t="s">
        <v>98</v>
      </c>
      <c r="L1184">
        <v>7</v>
      </c>
      <c r="M1184" t="s">
        <v>78</v>
      </c>
      <c r="N1184" t="s">
        <v>1589</v>
      </c>
      <c r="P1184">
        <v>500</v>
      </c>
      <c r="Q1184">
        <v>0</v>
      </c>
      <c r="R1184">
        <v>0</v>
      </c>
      <c r="S1184">
        <v>500</v>
      </c>
      <c r="T1184">
        <v>0</v>
      </c>
      <c r="U1184" t="s">
        <v>79</v>
      </c>
      <c r="V1184" s="7">
        <v>44927</v>
      </c>
      <c r="W1184" s="7">
        <v>44985</v>
      </c>
      <c r="X1184" s="7">
        <v>45012</v>
      </c>
      <c r="Y1184">
        <v>0</v>
      </c>
      <c r="AA1184">
        <v>478884.83</v>
      </c>
      <c r="AB1184" t="s">
        <v>1589</v>
      </c>
      <c r="AC1184" t="s">
        <v>83</v>
      </c>
    </row>
    <row r="1185" spans="1:29" x14ac:dyDescent="0.25">
      <c r="A1185" t="s">
        <v>3451</v>
      </c>
      <c r="B1185">
        <v>2</v>
      </c>
      <c r="C1185">
        <v>201</v>
      </c>
      <c r="D1185">
        <v>0</v>
      </c>
      <c r="E1185">
        <v>0</v>
      </c>
      <c r="F1185">
        <v>69984.210000000006</v>
      </c>
      <c r="G1185">
        <v>69984.210000000006</v>
      </c>
      <c r="H1185">
        <v>0</v>
      </c>
      <c r="I1185">
        <v>0</v>
      </c>
      <c r="J1185" t="s">
        <v>3452</v>
      </c>
      <c r="K1185" t="s">
        <v>98</v>
      </c>
      <c r="L1185">
        <v>8</v>
      </c>
      <c r="M1185" t="s">
        <v>78</v>
      </c>
      <c r="N1185" t="s">
        <v>1589</v>
      </c>
      <c r="P1185">
        <v>500</v>
      </c>
      <c r="Q1185">
        <v>0</v>
      </c>
      <c r="R1185">
        <v>0</v>
      </c>
      <c r="S1185">
        <v>501</v>
      </c>
      <c r="T1185">
        <v>0</v>
      </c>
      <c r="U1185" t="s">
        <v>79</v>
      </c>
      <c r="V1185" s="7">
        <v>44927</v>
      </c>
      <c r="W1185" s="7">
        <v>44985</v>
      </c>
      <c r="X1185" s="7">
        <v>45012</v>
      </c>
      <c r="Y1185">
        <v>0</v>
      </c>
      <c r="AA1185">
        <v>0</v>
      </c>
      <c r="AC1185" t="s">
        <v>83</v>
      </c>
    </row>
    <row r="1186" spans="1:29" x14ac:dyDescent="0.25">
      <c r="A1186" t="s">
        <v>3453</v>
      </c>
      <c r="B1186">
        <v>2</v>
      </c>
      <c r="C1186">
        <v>201</v>
      </c>
      <c r="D1186">
        <v>0</v>
      </c>
      <c r="E1186">
        <v>0</v>
      </c>
      <c r="F1186">
        <v>676663.01</v>
      </c>
      <c r="G1186">
        <v>681420.64</v>
      </c>
      <c r="H1186">
        <v>0</v>
      </c>
      <c r="I1186">
        <v>4757.63</v>
      </c>
      <c r="J1186" t="s">
        <v>3454</v>
      </c>
      <c r="K1186" t="s">
        <v>98</v>
      </c>
      <c r="L1186">
        <v>8</v>
      </c>
      <c r="M1186" t="s">
        <v>78</v>
      </c>
      <c r="N1186" t="s">
        <v>1589</v>
      </c>
      <c r="P1186">
        <v>500</v>
      </c>
      <c r="Q1186">
        <v>0</v>
      </c>
      <c r="R1186">
        <v>0</v>
      </c>
      <c r="S1186">
        <v>540</v>
      </c>
      <c r="T1186">
        <v>0</v>
      </c>
      <c r="U1186" t="s">
        <v>79</v>
      </c>
      <c r="V1186" s="7">
        <v>44927</v>
      </c>
      <c r="W1186" s="7">
        <v>44985</v>
      </c>
      <c r="X1186" s="7">
        <v>45012</v>
      </c>
      <c r="Y1186">
        <v>0</v>
      </c>
      <c r="AA1186">
        <v>4757.63</v>
      </c>
      <c r="AB1186" t="s">
        <v>1589</v>
      </c>
      <c r="AC1186" t="s">
        <v>83</v>
      </c>
    </row>
    <row r="1187" spans="1:29" x14ac:dyDescent="0.25">
      <c r="A1187" t="s">
        <v>3455</v>
      </c>
      <c r="B1187">
        <v>2</v>
      </c>
      <c r="C1187">
        <v>201</v>
      </c>
      <c r="D1187">
        <v>0</v>
      </c>
      <c r="E1187">
        <v>0</v>
      </c>
      <c r="F1187">
        <v>920.41</v>
      </c>
      <c r="G1187">
        <v>920.41</v>
      </c>
      <c r="H1187">
        <v>0</v>
      </c>
      <c r="I1187">
        <v>0</v>
      </c>
      <c r="J1187" t="s">
        <v>3456</v>
      </c>
      <c r="K1187" t="s">
        <v>98</v>
      </c>
      <c r="L1187">
        <v>8</v>
      </c>
      <c r="M1187" t="s">
        <v>78</v>
      </c>
      <c r="N1187" t="s">
        <v>1589</v>
      </c>
      <c r="P1187">
        <v>500</v>
      </c>
      <c r="Q1187">
        <v>0</v>
      </c>
      <c r="R1187">
        <v>0</v>
      </c>
      <c r="S1187">
        <v>550</v>
      </c>
      <c r="T1187">
        <v>0</v>
      </c>
      <c r="U1187" t="s">
        <v>79</v>
      </c>
      <c r="V1187" s="7">
        <v>44927</v>
      </c>
      <c r="W1187" s="7">
        <v>44985</v>
      </c>
      <c r="X1187" s="7">
        <v>45012</v>
      </c>
      <c r="Y1187">
        <v>0</v>
      </c>
      <c r="AA1187">
        <v>0</v>
      </c>
      <c r="AC1187" t="s">
        <v>83</v>
      </c>
    </row>
    <row r="1188" spans="1:29" x14ac:dyDescent="0.25">
      <c r="A1188" t="s">
        <v>3457</v>
      </c>
      <c r="B1188">
        <v>2</v>
      </c>
      <c r="C1188">
        <v>201</v>
      </c>
      <c r="D1188">
        <v>0</v>
      </c>
      <c r="E1188">
        <v>0</v>
      </c>
      <c r="F1188">
        <v>120780.74</v>
      </c>
      <c r="G1188">
        <v>120780.74</v>
      </c>
      <c r="H1188">
        <v>0</v>
      </c>
      <c r="I1188">
        <v>0</v>
      </c>
      <c r="J1188" t="s">
        <v>3458</v>
      </c>
      <c r="K1188" t="s">
        <v>98</v>
      </c>
      <c r="L1188">
        <v>8</v>
      </c>
      <c r="M1188" t="s">
        <v>78</v>
      </c>
      <c r="N1188" t="s">
        <v>1589</v>
      </c>
      <c r="P1188">
        <v>500</v>
      </c>
      <c r="Q1188">
        <v>0</v>
      </c>
      <c r="R1188">
        <v>0</v>
      </c>
      <c r="S1188">
        <v>569</v>
      </c>
      <c r="T1188">
        <v>0</v>
      </c>
      <c r="U1188" t="s">
        <v>79</v>
      </c>
      <c r="V1188" s="7">
        <v>44927</v>
      </c>
      <c r="W1188" s="7">
        <v>44985</v>
      </c>
      <c r="X1188" s="7">
        <v>45012</v>
      </c>
      <c r="Y1188">
        <v>0</v>
      </c>
      <c r="AA1188">
        <v>0</v>
      </c>
      <c r="AC1188" t="s">
        <v>83</v>
      </c>
    </row>
    <row r="1189" spans="1:29" x14ac:dyDescent="0.25">
      <c r="A1189" t="s">
        <v>3459</v>
      </c>
      <c r="B1189">
        <v>2</v>
      </c>
      <c r="C1189">
        <v>201</v>
      </c>
      <c r="D1189">
        <v>0</v>
      </c>
      <c r="E1189">
        <v>0</v>
      </c>
      <c r="F1189">
        <v>152433.72</v>
      </c>
      <c r="G1189">
        <v>152433.72</v>
      </c>
      <c r="H1189">
        <v>0</v>
      </c>
      <c r="I1189">
        <v>0</v>
      </c>
      <c r="J1189" t="s">
        <v>3460</v>
      </c>
      <c r="K1189" t="s">
        <v>98</v>
      </c>
      <c r="L1189">
        <v>7</v>
      </c>
      <c r="M1189" t="s">
        <v>78</v>
      </c>
      <c r="N1189" t="s">
        <v>1589</v>
      </c>
      <c r="P1189">
        <v>500</v>
      </c>
      <c r="Q1189">
        <v>0</v>
      </c>
      <c r="R1189">
        <v>0</v>
      </c>
      <c r="S1189">
        <v>600</v>
      </c>
      <c r="T1189">
        <v>0</v>
      </c>
      <c r="U1189" t="s">
        <v>79</v>
      </c>
      <c r="V1189" s="7">
        <v>44927</v>
      </c>
      <c r="W1189" s="7">
        <v>44985</v>
      </c>
      <c r="X1189" s="7">
        <v>45012</v>
      </c>
      <c r="Y1189">
        <v>0</v>
      </c>
      <c r="AA1189">
        <v>0</v>
      </c>
      <c r="AC1189" t="s">
        <v>83</v>
      </c>
    </row>
    <row r="1190" spans="1:29" x14ac:dyDescent="0.25">
      <c r="A1190" t="s">
        <v>3461</v>
      </c>
      <c r="B1190">
        <v>2</v>
      </c>
      <c r="C1190">
        <v>201</v>
      </c>
      <c r="D1190">
        <v>0</v>
      </c>
      <c r="E1190">
        <v>0</v>
      </c>
      <c r="F1190">
        <v>85932</v>
      </c>
      <c r="G1190">
        <v>85932</v>
      </c>
      <c r="H1190">
        <v>0</v>
      </c>
      <c r="I1190">
        <v>0</v>
      </c>
      <c r="J1190" t="s">
        <v>3462</v>
      </c>
      <c r="K1190" t="s">
        <v>98</v>
      </c>
      <c r="L1190">
        <v>8</v>
      </c>
      <c r="M1190" t="s">
        <v>78</v>
      </c>
      <c r="N1190" t="s">
        <v>1589</v>
      </c>
      <c r="P1190">
        <v>500</v>
      </c>
      <c r="Q1190">
        <v>0</v>
      </c>
      <c r="R1190">
        <v>0</v>
      </c>
      <c r="S1190">
        <v>604</v>
      </c>
      <c r="T1190">
        <v>0</v>
      </c>
      <c r="U1190" t="s">
        <v>79</v>
      </c>
      <c r="V1190" s="7">
        <v>44927</v>
      </c>
      <c r="W1190" s="7">
        <v>44985</v>
      </c>
      <c r="X1190" s="7">
        <v>45012</v>
      </c>
      <c r="Y1190">
        <v>0</v>
      </c>
      <c r="AA1190">
        <v>0</v>
      </c>
      <c r="AC1190" t="s">
        <v>83</v>
      </c>
    </row>
    <row r="1191" spans="1:29" x14ac:dyDescent="0.25">
      <c r="A1191" t="s">
        <v>3463</v>
      </c>
      <c r="B1191">
        <v>2</v>
      </c>
      <c r="C1191">
        <v>201</v>
      </c>
      <c r="D1191">
        <v>0</v>
      </c>
      <c r="E1191">
        <v>0</v>
      </c>
      <c r="F1191">
        <v>57024.84</v>
      </c>
      <c r="G1191">
        <v>60294.84</v>
      </c>
      <c r="H1191">
        <v>0</v>
      </c>
      <c r="I1191">
        <v>3270</v>
      </c>
      <c r="J1191" t="s">
        <v>3464</v>
      </c>
      <c r="K1191" t="s">
        <v>98</v>
      </c>
      <c r="L1191">
        <v>8</v>
      </c>
      <c r="M1191" t="s">
        <v>78</v>
      </c>
      <c r="N1191" t="s">
        <v>1589</v>
      </c>
      <c r="P1191">
        <v>500</v>
      </c>
      <c r="Q1191">
        <v>0</v>
      </c>
      <c r="R1191">
        <v>0</v>
      </c>
      <c r="S1191">
        <v>621</v>
      </c>
      <c r="T1191">
        <v>0</v>
      </c>
      <c r="U1191" t="s">
        <v>79</v>
      </c>
      <c r="V1191" s="7">
        <v>44927</v>
      </c>
      <c r="W1191" s="7">
        <v>44985</v>
      </c>
      <c r="X1191" s="7">
        <v>45012</v>
      </c>
      <c r="Y1191">
        <v>0</v>
      </c>
      <c r="AA1191">
        <v>3270</v>
      </c>
      <c r="AB1191" t="s">
        <v>1589</v>
      </c>
      <c r="AC1191" t="s">
        <v>83</v>
      </c>
    </row>
    <row r="1192" spans="1:29" x14ac:dyDescent="0.25">
      <c r="A1192" t="s">
        <v>3465</v>
      </c>
      <c r="B1192">
        <v>2</v>
      </c>
      <c r="C1192">
        <v>201</v>
      </c>
      <c r="D1192">
        <v>0</v>
      </c>
      <c r="E1192">
        <v>0</v>
      </c>
      <c r="F1192">
        <v>1256.3</v>
      </c>
      <c r="G1192">
        <v>1256.3</v>
      </c>
      <c r="H1192">
        <v>0</v>
      </c>
      <c r="I1192">
        <v>0</v>
      </c>
      <c r="J1192" t="s">
        <v>3466</v>
      </c>
      <c r="K1192" t="s">
        <v>98</v>
      </c>
      <c r="L1192">
        <v>8</v>
      </c>
      <c r="M1192" t="s">
        <v>78</v>
      </c>
      <c r="N1192" t="s">
        <v>1589</v>
      </c>
      <c r="P1192">
        <v>500</v>
      </c>
      <c r="Q1192">
        <v>0</v>
      </c>
      <c r="R1192">
        <v>0</v>
      </c>
      <c r="S1192">
        <v>660</v>
      </c>
      <c r="T1192">
        <v>0</v>
      </c>
      <c r="U1192" t="s">
        <v>79</v>
      </c>
      <c r="V1192" s="7">
        <v>44927</v>
      </c>
      <c r="W1192" s="7">
        <v>44985</v>
      </c>
      <c r="X1192" s="7">
        <v>45012</v>
      </c>
      <c r="Y1192">
        <v>0</v>
      </c>
      <c r="AA1192">
        <v>0</v>
      </c>
      <c r="AC1192" t="s">
        <v>83</v>
      </c>
    </row>
    <row r="1193" spans="1:29" x14ac:dyDescent="0.25">
      <c r="A1193" t="s">
        <v>3467</v>
      </c>
      <c r="B1193">
        <v>2</v>
      </c>
      <c r="C1193">
        <v>201</v>
      </c>
      <c r="D1193">
        <v>0</v>
      </c>
      <c r="E1193">
        <v>0</v>
      </c>
      <c r="F1193">
        <v>3152.25</v>
      </c>
      <c r="G1193">
        <v>3152.25</v>
      </c>
      <c r="H1193">
        <v>0</v>
      </c>
      <c r="I1193">
        <v>0</v>
      </c>
      <c r="J1193" t="s">
        <v>3468</v>
      </c>
      <c r="K1193" t="s">
        <v>98</v>
      </c>
      <c r="L1193">
        <v>8</v>
      </c>
      <c r="M1193" t="s">
        <v>78</v>
      </c>
      <c r="N1193" t="s">
        <v>1589</v>
      </c>
      <c r="P1193">
        <v>500</v>
      </c>
      <c r="Q1193">
        <v>0</v>
      </c>
      <c r="R1193">
        <v>0</v>
      </c>
      <c r="S1193">
        <v>665</v>
      </c>
      <c r="T1193">
        <v>0</v>
      </c>
      <c r="U1193" t="s">
        <v>79</v>
      </c>
      <c r="V1193" s="7">
        <v>44927</v>
      </c>
      <c r="W1193" s="7">
        <v>44985</v>
      </c>
      <c r="X1193" s="7">
        <v>45012</v>
      </c>
      <c r="Y1193">
        <v>0</v>
      </c>
      <c r="AA1193">
        <v>0</v>
      </c>
      <c r="AC1193" t="s">
        <v>83</v>
      </c>
    </row>
    <row r="1194" spans="1:29" x14ac:dyDescent="0.25">
      <c r="A1194" t="s">
        <v>3469</v>
      </c>
      <c r="B1194">
        <v>2</v>
      </c>
      <c r="C1194">
        <v>201</v>
      </c>
      <c r="D1194">
        <v>0</v>
      </c>
      <c r="E1194">
        <v>0</v>
      </c>
      <c r="F1194">
        <v>6635.17</v>
      </c>
      <c r="G1194">
        <v>6635.17</v>
      </c>
      <c r="H1194">
        <v>0</v>
      </c>
      <c r="I1194">
        <v>0</v>
      </c>
      <c r="J1194" t="s">
        <v>3470</v>
      </c>
      <c r="K1194" t="s">
        <v>98</v>
      </c>
      <c r="L1194">
        <v>7</v>
      </c>
      <c r="M1194" t="s">
        <v>78</v>
      </c>
      <c r="N1194" t="s">
        <v>1589</v>
      </c>
      <c r="P1194">
        <v>500</v>
      </c>
      <c r="Q1194">
        <v>0</v>
      </c>
      <c r="R1194">
        <v>0</v>
      </c>
      <c r="S1194">
        <v>700</v>
      </c>
      <c r="T1194">
        <v>0</v>
      </c>
      <c r="U1194" t="s">
        <v>79</v>
      </c>
      <c r="V1194" s="7">
        <v>44927</v>
      </c>
      <c r="W1194" s="7">
        <v>44985</v>
      </c>
      <c r="X1194" s="7">
        <v>45012</v>
      </c>
      <c r="Y1194">
        <v>0</v>
      </c>
      <c r="AA1194">
        <v>0</v>
      </c>
      <c r="AC1194" t="s">
        <v>83</v>
      </c>
    </row>
    <row r="1195" spans="1:29" x14ac:dyDescent="0.25">
      <c r="A1195" t="s">
        <v>3471</v>
      </c>
      <c r="B1195">
        <v>2</v>
      </c>
      <c r="C1195">
        <v>201</v>
      </c>
      <c r="D1195">
        <v>0</v>
      </c>
      <c r="E1195">
        <v>0</v>
      </c>
      <c r="F1195">
        <v>2734.59</v>
      </c>
      <c r="G1195">
        <v>2734.59</v>
      </c>
      <c r="H1195">
        <v>0</v>
      </c>
      <c r="I1195">
        <v>0</v>
      </c>
      <c r="J1195" t="s">
        <v>3472</v>
      </c>
      <c r="K1195" t="s">
        <v>98</v>
      </c>
      <c r="L1195">
        <v>8</v>
      </c>
      <c r="M1195" t="s">
        <v>78</v>
      </c>
      <c r="N1195" t="s">
        <v>1589</v>
      </c>
      <c r="P1195">
        <v>500</v>
      </c>
      <c r="Q1195">
        <v>0</v>
      </c>
      <c r="R1195">
        <v>0</v>
      </c>
      <c r="S1195">
        <v>701</v>
      </c>
      <c r="T1195">
        <v>0</v>
      </c>
      <c r="U1195" t="s">
        <v>79</v>
      </c>
      <c r="V1195" s="7">
        <v>44927</v>
      </c>
      <c r="W1195" s="7">
        <v>44985</v>
      </c>
      <c r="X1195" s="7">
        <v>45012</v>
      </c>
      <c r="Y1195">
        <v>0</v>
      </c>
      <c r="AA1195">
        <v>0</v>
      </c>
      <c r="AC1195" t="s">
        <v>83</v>
      </c>
    </row>
    <row r="1196" spans="1:29" x14ac:dyDescent="0.25">
      <c r="A1196" t="s">
        <v>3473</v>
      </c>
      <c r="B1196">
        <v>2</v>
      </c>
      <c r="C1196">
        <v>201</v>
      </c>
      <c r="D1196">
        <v>0</v>
      </c>
      <c r="E1196">
        <v>0</v>
      </c>
      <c r="F1196">
        <v>29727.56</v>
      </c>
      <c r="G1196">
        <v>29727.56</v>
      </c>
      <c r="H1196">
        <v>0</v>
      </c>
      <c r="I1196">
        <v>0</v>
      </c>
      <c r="J1196" t="s">
        <v>3474</v>
      </c>
      <c r="K1196" t="s">
        <v>98</v>
      </c>
      <c r="L1196">
        <v>8</v>
      </c>
      <c r="M1196" t="s">
        <v>78</v>
      </c>
      <c r="N1196" t="s">
        <v>1589</v>
      </c>
      <c r="P1196">
        <v>500</v>
      </c>
      <c r="Q1196">
        <v>0</v>
      </c>
      <c r="R1196">
        <v>0</v>
      </c>
      <c r="S1196">
        <v>704</v>
      </c>
      <c r="T1196">
        <v>0</v>
      </c>
      <c r="U1196" t="s">
        <v>79</v>
      </c>
      <c r="V1196" s="7">
        <v>44927</v>
      </c>
      <c r="W1196" s="7">
        <v>44985</v>
      </c>
      <c r="X1196" s="7">
        <v>45012</v>
      </c>
      <c r="Y1196">
        <v>0</v>
      </c>
      <c r="AA1196">
        <v>0</v>
      </c>
      <c r="AC1196" t="s">
        <v>83</v>
      </c>
    </row>
    <row r="1197" spans="1:29" x14ac:dyDescent="0.25">
      <c r="A1197" t="s">
        <v>3475</v>
      </c>
      <c r="B1197">
        <v>2</v>
      </c>
      <c r="C1197">
        <v>201</v>
      </c>
      <c r="D1197">
        <v>0</v>
      </c>
      <c r="E1197">
        <v>0</v>
      </c>
      <c r="F1197">
        <v>50.12</v>
      </c>
      <c r="G1197">
        <v>50.12</v>
      </c>
      <c r="H1197">
        <v>0</v>
      </c>
      <c r="I1197">
        <v>0</v>
      </c>
      <c r="J1197" t="s">
        <v>3476</v>
      </c>
      <c r="K1197" t="s">
        <v>98</v>
      </c>
      <c r="L1197">
        <v>8</v>
      </c>
      <c r="M1197" t="s">
        <v>78</v>
      </c>
      <c r="N1197" t="s">
        <v>1589</v>
      </c>
      <c r="P1197">
        <v>500</v>
      </c>
      <c r="Q1197">
        <v>0</v>
      </c>
      <c r="R1197">
        <v>0</v>
      </c>
      <c r="S1197">
        <v>750</v>
      </c>
      <c r="T1197">
        <v>0</v>
      </c>
      <c r="U1197" t="s">
        <v>79</v>
      </c>
      <c r="V1197" s="7">
        <v>44927</v>
      </c>
      <c r="W1197" s="7">
        <v>44985</v>
      </c>
      <c r="X1197" s="7">
        <v>45012</v>
      </c>
      <c r="Y1197">
        <v>0</v>
      </c>
      <c r="AA1197">
        <v>0</v>
      </c>
      <c r="AC1197" t="s">
        <v>83</v>
      </c>
    </row>
    <row r="1198" spans="1:29" x14ac:dyDescent="0.25">
      <c r="A1198" t="s">
        <v>3477</v>
      </c>
      <c r="B1198">
        <v>2</v>
      </c>
      <c r="C1198">
        <v>201</v>
      </c>
      <c r="D1198">
        <v>0</v>
      </c>
      <c r="E1198">
        <v>0</v>
      </c>
      <c r="F1198">
        <v>19035.55</v>
      </c>
      <c r="G1198">
        <v>19035.55</v>
      </c>
      <c r="H1198">
        <v>0</v>
      </c>
      <c r="I1198">
        <v>0</v>
      </c>
      <c r="J1198" t="s">
        <v>3478</v>
      </c>
      <c r="K1198" t="s">
        <v>98</v>
      </c>
      <c r="L1198">
        <v>8</v>
      </c>
      <c r="M1198" t="s">
        <v>78</v>
      </c>
      <c r="N1198" t="s">
        <v>1589</v>
      </c>
      <c r="P1198">
        <v>500</v>
      </c>
      <c r="Q1198">
        <v>0</v>
      </c>
      <c r="R1198">
        <v>0</v>
      </c>
      <c r="S1198">
        <v>751</v>
      </c>
      <c r="T1198">
        <v>0</v>
      </c>
      <c r="U1198" t="s">
        <v>79</v>
      </c>
      <c r="V1198" s="7">
        <v>44927</v>
      </c>
      <c r="W1198" s="7">
        <v>44985</v>
      </c>
      <c r="X1198" s="7">
        <v>45012</v>
      </c>
      <c r="Y1198">
        <v>0</v>
      </c>
      <c r="AA1198">
        <v>0</v>
      </c>
      <c r="AC1198" t="s">
        <v>83</v>
      </c>
    </row>
    <row r="1199" spans="1:29" x14ac:dyDescent="0.25">
      <c r="A1199" t="s">
        <v>3479</v>
      </c>
      <c r="B1199">
        <v>12</v>
      </c>
      <c r="C1199">
        <v>1201</v>
      </c>
      <c r="D1199">
        <v>0</v>
      </c>
      <c r="E1199">
        <v>0</v>
      </c>
      <c r="F1199">
        <v>587996.04</v>
      </c>
      <c r="G1199">
        <v>595920.75</v>
      </c>
      <c r="H1199">
        <v>0</v>
      </c>
      <c r="I1199">
        <v>7924.71</v>
      </c>
      <c r="J1199" t="s">
        <v>3480</v>
      </c>
      <c r="K1199" t="s">
        <v>98</v>
      </c>
      <c r="L1199">
        <v>7</v>
      </c>
      <c r="M1199" t="s">
        <v>78</v>
      </c>
      <c r="N1199" t="s">
        <v>1589</v>
      </c>
      <c r="P1199">
        <v>500</v>
      </c>
      <c r="Q1199">
        <v>0</v>
      </c>
      <c r="R1199">
        <v>0</v>
      </c>
      <c r="S1199">
        <v>800</v>
      </c>
      <c r="T1199">
        <v>0</v>
      </c>
      <c r="U1199" t="s">
        <v>79</v>
      </c>
      <c r="V1199" s="7">
        <v>44927</v>
      </c>
      <c r="W1199" s="7">
        <v>44985</v>
      </c>
      <c r="X1199" s="7">
        <v>45012</v>
      </c>
      <c r="Y1199">
        <v>0</v>
      </c>
      <c r="AA1199">
        <v>7924.71</v>
      </c>
      <c r="AB1199" t="s">
        <v>1589</v>
      </c>
      <c r="AC1199" t="s">
        <v>283</v>
      </c>
    </row>
    <row r="1200" spans="1:29" x14ac:dyDescent="0.25">
      <c r="A1200" t="s">
        <v>3481</v>
      </c>
      <c r="B1200">
        <v>12</v>
      </c>
      <c r="C1200">
        <v>1201</v>
      </c>
      <c r="D1200">
        <v>0</v>
      </c>
      <c r="E1200">
        <v>0</v>
      </c>
      <c r="F1200">
        <v>7511.38</v>
      </c>
      <c r="G1200">
        <v>12792.35</v>
      </c>
      <c r="H1200">
        <v>0</v>
      </c>
      <c r="I1200">
        <v>5280.97</v>
      </c>
      <c r="J1200" t="s">
        <v>3482</v>
      </c>
      <c r="K1200" t="s">
        <v>98</v>
      </c>
      <c r="L1200">
        <v>8</v>
      </c>
      <c r="M1200" t="s">
        <v>78</v>
      </c>
      <c r="N1200" t="s">
        <v>1589</v>
      </c>
      <c r="P1200">
        <v>500</v>
      </c>
      <c r="Q1200">
        <v>0</v>
      </c>
      <c r="R1200">
        <v>0</v>
      </c>
      <c r="S1200">
        <v>802</v>
      </c>
      <c r="T1200">
        <v>0</v>
      </c>
      <c r="U1200" t="s">
        <v>79</v>
      </c>
      <c r="V1200" s="7">
        <v>44927</v>
      </c>
      <c r="W1200" s="7">
        <v>44985</v>
      </c>
      <c r="X1200" s="7">
        <v>45012</v>
      </c>
      <c r="Y1200">
        <v>0</v>
      </c>
      <c r="AA1200">
        <v>5280.97</v>
      </c>
      <c r="AB1200" t="s">
        <v>1589</v>
      </c>
      <c r="AC1200" t="s">
        <v>283</v>
      </c>
    </row>
    <row r="1201" spans="1:29" x14ac:dyDescent="0.25">
      <c r="A1201" t="s">
        <v>3483</v>
      </c>
      <c r="B1201">
        <v>2</v>
      </c>
      <c r="C1201">
        <v>201</v>
      </c>
      <c r="D1201">
        <v>0</v>
      </c>
      <c r="E1201">
        <v>0</v>
      </c>
      <c r="F1201">
        <v>25564.98</v>
      </c>
      <c r="G1201">
        <v>25564.98</v>
      </c>
      <c r="H1201">
        <v>0</v>
      </c>
      <c r="I1201">
        <v>0</v>
      </c>
      <c r="J1201" t="s">
        <v>3484</v>
      </c>
      <c r="K1201" t="s">
        <v>98</v>
      </c>
      <c r="L1201">
        <v>9</v>
      </c>
      <c r="M1201" t="s">
        <v>78</v>
      </c>
      <c r="N1201" t="s">
        <v>1589</v>
      </c>
      <c r="P1201">
        <v>500</v>
      </c>
      <c r="Q1201">
        <v>0</v>
      </c>
      <c r="R1201">
        <v>0</v>
      </c>
      <c r="S1201">
        <v>700</v>
      </c>
      <c r="T1201">
        <v>0</v>
      </c>
      <c r="U1201" t="s">
        <v>79</v>
      </c>
      <c r="V1201" s="7">
        <v>44927</v>
      </c>
      <c r="W1201" s="7">
        <v>44985</v>
      </c>
      <c r="X1201" s="7">
        <v>45012</v>
      </c>
      <c r="Y1201">
        <v>0</v>
      </c>
      <c r="AA1201">
        <v>0</v>
      </c>
      <c r="AC1201" t="s">
        <v>83</v>
      </c>
    </row>
    <row r="1202" spans="1:29" x14ac:dyDescent="0.25">
      <c r="A1202" t="s">
        <v>3485</v>
      </c>
      <c r="B1202">
        <v>2</v>
      </c>
      <c r="C1202">
        <v>201</v>
      </c>
      <c r="D1202">
        <v>0</v>
      </c>
      <c r="E1202">
        <v>15055.55</v>
      </c>
      <c r="F1202">
        <v>0</v>
      </c>
      <c r="G1202">
        <v>0</v>
      </c>
      <c r="H1202">
        <v>0</v>
      </c>
      <c r="I1202">
        <v>15055.55</v>
      </c>
      <c r="J1202" t="s">
        <v>3486</v>
      </c>
      <c r="K1202" t="s">
        <v>98</v>
      </c>
      <c r="L1202">
        <v>10</v>
      </c>
      <c r="M1202" t="s">
        <v>78</v>
      </c>
      <c r="N1202" t="s">
        <v>1589</v>
      </c>
      <c r="P1202">
        <v>1040</v>
      </c>
      <c r="Q1202">
        <v>0</v>
      </c>
      <c r="R1202">
        <v>0</v>
      </c>
      <c r="S1202">
        <v>569</v>
      </c>
      <c r="T1202">
        <v>0</v>
      </c>
      <c r="U1202" t="s">
        <v>79</v>
      </c>
      <c r="V1202" s="7">
        <v>44927</v>
      </c>
      <c r="W1202" s="7">
        <v>44985</v>
      </c>
      <c r="X1202" s="7">
        <v>45012</v>
      </c>
      <c r="Y1202">
        <v>15055.55</v>
      </c>
      <c r="Z1202" t="s">
        <v>1589</v>
      </c>
      <c r="AA1202">
        <v>15055.55</v>
      </c>
      <c r="AB1202" t="s">
        <v>1589</v>
      </c>
      <c r="AC1202" t="s">
        <v>83</v>
      </c>
    </row>
    <row r="1203" spans="1:29" x14ac:dyDescent="0.25">
      <c r="A1203" t="s">
        <v>3487</v>
      </c>
      <c r="B1203">
        <v>2</v>
      </c>
      <c r="C1203">
        <v>201</v>
      </c>
      <c r="D1203">
        <v>0</v>
      </c>
      <c r="E1203">
        <v>0</v>
      </c>
      <c r="F1203">
        <v>155931.60999999999</v>
      </c>
      <c r="G1203">
        <v>155931.60999999999</v>
      </c>
      <c r="H1203">
        <v>0</v>
      </c>
      <c r="I1203">
        <v>0</v>
      </c>
      <c r="J1203" t="s">
        <v>3488</v>
      </c>
      <c r="K1203" t="s">
        <v>98</v>
      </c>
      <c r="L1203">
        <v>9</v>
      </c>
      <c r="M1203" t="s">
        <v>78</v>
      </c>
      <c r="N1203" t="s">
        <v>1589</v>
      </c>
      <c r="P1203">
        <v>500</v>
      </c>
      <c r="Q1203">
        <v>0</v>
      </c>
      <c r="R1203">
        <v>0</v>
      </c>
      <c r="S1203">
        <v>700</v>
      </c>
      <c r="T1203">
        <v>0</v>
      </c>
      <c r="U1203" t="s">
        <v>79</v>
      </c>
      <c r="V1203" s="7">
        <v>44927</v>
      </c>
      <c r="W1203" s="7">
        <v>44985</v>
      </c>
      <c r="X1203" s="7">
        <v>45012</v>
      </c>
      <c r="Y1203">
        <v>0</v>
      </c>
      <c r="AA1203">
        <v>0</v>
      </c>
      <c r="AC1203" t="s">
        <v>83</v>
      </c>
    </row>
    <row r="1204" spans="1:29" x14ac:dyDescent="0.25">
      <c r="A1204" t="s">
        <v>3489</v>
      </c>
      <c r="B1204">
        <v>2</v>
      </c>
      <c r="C1204">
        <v>201</v>
      </c>
      <c r="D1204">
        <v>0</v>
      </c>
      <c r="E1204">
        <v>0</v>
      </c>
      <c r="F1204">
        <v>46064.56</v>
      </c>
      <c r="G1204">
        <v>46064.56</v>
      </c>
      <c r="H1204">
        <v>0</v>
      </c>
      <c r="I1204">
        <v>0</v>
      </c>
      <c r="J1204" t="s">
        <v>3490</v>
      </c>
      <c r="K1204" t="s">
        <v>98</v>
      </c>
      <c r="L1204">
        <v>10</v>
      </c>
      <c r="M1204" t="s">
        <v>78</v>
      </c>
      <c r="N1204" t="s">
        <v>1589</v>
      </c>
      <c r="P1204">
        <v>500</v>
      </c>
      <c r="Q1204">
        <v>0</v>
      </c>
      <c r="R1204">
        <v>0</v>
      </c>
      <c r="S1204">
        <v>701</v>
      </c>
      <c r="T1204">
        <v>0</v>
      </c>
      <c r="U1204" t="s">
        <v>79</v>
      </c>
      <c r="V1204" s="7">
        <v>44927</v>
      </c>
      <c r="W1204" s="7">
        <v>44985</v>
      </c>
      <c r="X1204" s="7">
        <v>45012</v>
      </c>
      <c r="Y1204">
        <v>0</v>
      </c>
      <c r="AA1204">
        <v>0</v>
      </c>
      <c r="AC1204" t="s">
        <v>83</v>
      </c>
    </row>
    <row r="1205" spans="1:29" x14ac:dyDescent="0.25">
      <c r="A1205" t="s">
        <v>3491</v>
      </c>
      <c r="B1205">
        <v>2</v>
      </c>
      <c r="C1205">
        <v>201</v>
      </c>
      <c r="D1205">
        <v>0</v>
      </c>
      <c r="E1205">
        <v>0</v>
      </c>
      <c r="F1205">
        <v>2660</v>
      </c>
      <c r="G1205">
        <v>2660</v>
      </c>
      <c r="H1205">
        <v>0</v>
      </c>
      <c r="I1205">
        <v>0</v>
      </c>
      <c r="J1205" t="s">
        <v>3492</v>
      </c>
      <c r="K1205" t="s">
        <v>98</v>
      </c>
      <c r="L1205">
        <v>10</v>
      </c>
      <c r="M1205" t="s">
        <v>78</v>
      </c>
      <c r="N1205" t="s">
        <v>1589</v>
      </c>
      <c r="P1205">
        <v>500</v>
      </c>
      <c r="Q1205">
        <v>0</v>
      </c>
      <c r="R1205">
        <v>0</v>
      </c>
      <c r="S1205">
        <v>621</v>
      </c>
      <c r="T1205">
        <v>0</v>
      </c>
      <c r="U1205" t="s">
        <v>79</v>
      </c>
      <c r="V1205" s="7">
        <v>44927</v>
      </c>
      <c r="W1205" s="7">
        <v>44985</v>
      </c>
      <c r="X1205" s="7">
        <v>45012</v>
      </c>
      <c r="Y1205">
        <v>0</v>
      </c>
      <c r="AA1205">
        <v>0</v>
      </c>
      <c r="AC1205" t="s">
        <v>83</v>
      </c>
    </row>
    <row r="1206" spans="1:29" x14ac:dyDescent="0.25">
      <c r="A1206" t="s">
        <v>3493</v>
      </c>
      <c r="B1206">
        <v>2</v>
      </c>
      <c r="C1206">
        <v>201</v>
      </c>
      <c r="D1206">
        <v>0</v>
      </c>
      <c r="E1206">
        <v>0</v>
      </c>
      <c r="F1206">
        <v>3808.4</v>
      </c>
      <c r="G1206">
        <v>3808.4</v>
      </c>
      <c r="H1206">
        <v>0</v>
      </c>
      <c r="I1206">
        <v>0</v>
      </c>
      <c r="J1206" t="s">
        <v>3494</v>
      </c>
      <c r="K1206" t="s">
        <v>98</v>
      </c>
      <c r="L1206">
        <v>9</v>
      </c>
      <c r="M1206" t="s">
        <v>78</v>
      </c>
      <c r="N1206" t="s">
        <v>1589</v>
      </c>
      <c r="P1206">
        <v>500</v>
      </c>
      <c r="Q1206">
        <v>0</v>
      </c>
      <c r="R1206">
        <v>0</v>
      </c>
      <c r="S1206">
        <v>600</v>
      </c>
      <c r="T1206">
        <v>0</v>
      </c>
      <c r="U1206" t="s">
        <v>79</v>
      </c>
      <c r="V1206" s="7">
        <v>44927</v>
      </c>
      <c r="W1206" s="7">
        <v>44985</v>
      </c>
      <c r="X1206" s="7">
        <v>45012</v>
      </c>
      <c r="Y1206">
        <v>0</v>
      </c>
      <c r="AA1206">
        <v>0</v>
      </c>
      <c r="AC1206" t="s">
        <v>83</v>
      </c>
    </row>
    <row r="1207" spans="1:29" x14ac:dyDescent="0.25">
      <c r="A1207" t="s">
        <v>3495</v>
      </c>
      <c r="B1207">
        <v>2</v>
      </c>
      <c r="C1207">
        <v>201</v>
      </c>
      <c r="D1207">
        <v>0</v>
      </c>
      <c r="E1207">
        <v>0</v>
      </c>
      <c r="F1207">
        <v>9148</v>
      </c>
      <c r="G1207">
        <v>9148</v>
      </c>
      <c r="H1207">
        <v>0</v>
      </c>
      <c r="I1207">
        <v>0</v>
      </c>
      <c r="J1207" t="s">
        <v>3496</v>
      </c>
      <c r="K1207" t="s">
        <v>98</v>
      </c>
      <c r="L1207">
        <v>9</v>
      </c>
      <c r="M1207" t="s">
        <v>78</v>
      </c>
      <c r="N1207" t="s">
        <v>1589</v>
      </c>
      <c r="P1207">
        <v>500</v>
      </c>
      <c r="Q1207">
        <v>0</v>
      </c>
      <c r="R1207">
        <v>0</v>
      </c>
      <c r="S1207">
        <v>600</v>
      </c>
      <c r="T1207">
        <v>0</v>
      </c>
      <c r="U1207" t="s">
        <v>79</v>
      </c>
      <c r="V1207" s="7">
        <v>44927</v>
      </c>
      <c r="W1207" s="7">
        <v>44985</v>
      </c>
      <c r="X1207" s="7">
        <v>45012</v>
      </c>
      <c r="Y1207">
        <v>0</v>
      </c>
      <c r="AA1207">
        <v>0</v>
      </c>
      <c r="AC1207" t="s">
        <v>83</v>
      </c>
    </row>
    <row r="1208" spans="1:29" x14ac:dyDescent="0.25">
      <c r="A1208" t="s">
        <v>3497</v>
      </c>
      <c r="B1208">
        <v>2</v>
      </c>
      <c r="C1208">
        <v>201</v>
      </c>
      <c r="D1208">
        <v>0</v>
      </c>
      <c r="E1208">
        <v>0</v>
      </c>
      <c r="F1208">
        <v>1029636.82</v>
      </c>
      <c r="G1208">
        <v>1160465.6299999999</v>
      </c>
      <c r="H1208">
        <v>0</v>
      </c>
      <c r="I1208">
        <v>130828.81</v>
      </c>
      <c r="J1208" t="s">
        <v>3498</v>
      </c>
      <c r="K1208" t="s">
        <v>98</v>
      </c>
      <c r="L1208">
        <v>8</v>
      </c>
      <c r="M1208" t="s">
        <v>78</v>
      </c>
      <c r="N1208" t="s">
        <v>1589</v>
      </c>
      <c r="P1208">
        <v>500</v>
      </c>
      <c r="Q1208">
        <v>0</v>
      </c>
      <c r="R1208">
        <v>0</v>
      </c>
      <c r="S1208">
        <v>869</v>
      </c>
      <c r="T1208">
        <v>0</v>
      </c>
      <c r="U1208" t="s">
        <v>79</v>
      </c>
      <c r="V1208" s="7">
        <v>44927</v>
      </c>
      <c r="W1208" s="7">
        <v>44985</v>
      </c>
      <c r="X1208" s="7">
        <v>45012</v>
      </c>
      <c r="Y1208">
        <v>0</v>
      </c>
      <c r="AA1208">
        <v>130828.81</v>
      </c>
      <c r="AB1208" t="s">
        <v>1589</v>
      </c>
      <c r="AC1208" t="s">
        <v>83</v>
      </c>
    </row>
    <row r="1209" spans="1:29" x14ac:dyDescent="0.25">
      <c r="A1209" t="s">
        <v>3499</v>
      </c>
      <c r="B1209">
        <v>2</v>
      </c>
      <c r="C1209">
        <v>201</v>
      </c>
      <c r="D1209">
        <v>0</v>
      </c>
      <c r="E1209">
        <v>27935.53</v>
      </c>
      <c r="F1209">
        <v>28217.88</v>
      </c>
      <c r="G1209">
        <v>0</v>
      </c>
      <c r="H1209">
        <v>282.35000000000002</v>
      </c>
      <c r="I1209">
        <v>0</v>
      </c>
      <c r="J1209" t="s">
        <v>3500</v>
      </c>
      <c r="K1209" t="s">
        <v>98</v>
      </c>
      <c r="L1209">
        <v>10</v>
      </c>
      <c r="M1209" t="s">
        <v>78</v>
      </c>
      <c r="N1209" t="s">
        <v>1589</v>
      </c>
      <c r="P1209">
        <v>8001</v>
      </c>
      <c r="Q1209">
        <v>0</v>
      </c>
      <c r="R1209">
        <v>0</v>
      </c>
      <c r="S1209">
        <v>869</v>
      </c>
      <c r="T1209">
        <v>0</v>
      </c>
      <c r="U1209" t="s">
        <v>79</v>
      </c>
      <c r="V1209" s="7">
        <v>44927</v>
      </c>
      <c r="W1209" s="7">
        <v>44985</v>
      </c>
      <c r="X1209" s="7">
        <v>45012</v>
      </c>
      <c r="Y1209">
        <v>27935.53</v>
      </c>
      <c r="Z1209" t="s">
        <v>1589</v>
      </c>
      <c r="AA1209">
        <v>282.35000000000002</v>
      </c>
      <c r="AB1209" t="s">
        <v>1272</v>
      </c>
      <c r="AC1209" t="s">
        <v>83</v>
      </c>
    </row>
    <row r="1210" spans="1:29" x14ac:dyDescent="0.25">
      <c r="A1210" t="s">
        <v>3501</v>
      </c>
      <c r="B1210">
        <v>2</v>
      </c>
      <c r="C1210">
        <v>201</v>
      </c>
      <c r="D1210">
        <v>0</v>
      </c>
      <c r="E1210">
        <v>0</v>
      </c>
      <c r="F1210">
        <v>874.6</v>
      </c>
      <c r="G1210">
        <v>6667303.7300000004</v>
      </c>
      <c r="H1210">
        <v>0</v>
      </c>
      <c r="I1210">
        <v>6666429.1299999999</v>
      </c>
      <c r="J1210" t="s">
        <v>3502</v>
      </c>
      <c r="K1210" t="s">
        <v>78</v>
      </c>
      <c r="L1210">
        <v>5</v>
      </c>
      <c r="M1210" t="s">
        <v>1269</v>
      </c>
      <c r="N1210" t="s">
        <v>1589</v>
      </c>
      <c r="P1210">
        <v>0</v>
      </c>
      <c r="Q1210">
        <v>0</v>
      </c>
      <c r="R1210">
        <v>0</v>
      </c>
      <c r="S1210">
        <v>500</v>
      </c>
      <c r="T1210">
        <v>0</v>
      </c>
      <c r="U1210" t="s">
        <v>79</v>
      </c>
      <c r="V1210" s="7">
        <v>44927</v>
      </c>
      <c r="W1210" s="7">
        <v>44985</v>
      </c>
      <c r="X1210" s="7">
        <v>45012</v>
      </c>
      <c r="Y1210">
        <v>0</v>
      </c>
      <c r="AA1210">
        <v>6666429.1299999999</v>
      </c>
      <c r="AB1210" t="s">
        <v>1589</v>
      </c>
      <c r="AC1210" t="s">
        <v>83</v>
      </c>
    </row>
    <row r="1211" spans="1:29" x14ac:dyDescent="0.25">
      <c r="A1211" t="s">
        <v>3503</v>
      </c>
      <c r="B1211">
        <v>2</v>
      </c>
      <c r="C1211">
        <v>201</v>
      </c>
      <c r="D1211">
        <v>0</v>
      </c>
      <c r="E1211">
        <v>0</v>
      </c>
      <c r="F1211">
        <v>874.6</v>
      </c>
      <c r="G1211">
        <v>6049227.46</v>
      </c>
      <c r="H1211">
        <v>0</v>
      </c>
      <c r="I1211">
        <v>6048352.8600000003</v>
      </c>
      <c r="J1211" t="s">
        <v>3504</v>
      </c>
      <c r="K1211" t="s">
        <v>78</v>
      </c>
      <c r="L1211">
        <v>6</v>
      </c>
      <c r="M1211" t="s">
        <v>1269</v>
      </c>
      <c r="N1211" t="s">
        <v>1589</v>
      </c>
      <c r="P1211">
        <v>0</v>
      </c>
      <c r="Q1211">
        <v>0</v>
      </c>
      <c r="R1211">
        <v>0</v>
      </c>
      <c r="S1211">
        <v>500</v>
      </c>
      <c r="T1211">
        <v>0</v>
      </c>
      <c r="U1211" t="s">
        <v>79</v>
      </c>
      <c r="V1211" s="7">
        <v>44927</v>
      </c>
      <c r="W1211" s="7">
        <v>44985</v>
      </c>
      <c r="X1211" s="7">
        <v>45012</v>
      </c>
      <c r="Y1211">
        <v>0</v>
      </c>
      <c r="AA1211">
        <v>6048352.8600000003</v>
      </c>
      <c r="AB1211" t="s">
        <v>1589</v>
      </c>
      <c r="AC1211" t="s">
        <v>83</v>
      </c>
    </row>
    <row r="1212" spans="1:29" x14ac:dyDescent="0.25">
      <c r="A1212" t="s">
        <v>3505</v>
      </c>
      <c r="B1212">
        <v>2</v>
      </c>
      <c r="C1212">
        <v>201</v>
      </c>
      <c r="D1212">
        <v>0</v>
      </c>
      <c r="E1212">
        <v>0</v>
      </c>
      <c r="F1212">
        <v>0</v>
      </c>
      <c r="G1212">
        <v>659634.9</v>
      </c>
      <c r="H1212">
        <v>0</v>
      </c>
      <c r="I1212">
        <v>659634.9</v>
      </c>
      <c r="J1212" t="s">
        <v>3506</v>
      </c>
      <c r="K1212" t="s">
        <v>98</v>
      </c>
      <c r="L1212">
        <v>9</v>
      </c>
      <c r="M1212" t="s">
        <v>78</v>
      </c>
      <c r="N1212" t="s">
        <v>1589</v>
      </c>
      <c r="P1212">
        <v>500</v>
      </c>
      <c r="Q1212">
        <v>0</v>
      </c>
      <c r="R1212">
        <v>0</v>
      </c>
      <c r="S1212">
        <v>500</v>
      </c>
      <c r="T1212">
        <v>0</v>
      </c>
      <c r="U1212" t="s">
        <v>79</v>
      </c>
      <c r="V1212" s="7">
        <v>44927</v>
      </c>
      <c r="W1212" s="7">
        <v>44985</v>
      </c>
      <c r="X1212" s="7">
        <v>45012</v>
      </c>
      <c r="Y1212">
        <v>0</v>
      </c>
      <c r="AA1212">
        <v>659634.9</v>
      </c>
      <c r="AB1212" t="s">
        <v>1589</v>
      </c>
      <c r="AC1212" t="s">
        <v>83</v>
      </c>
    </row>
    <row r="1213" spans="1:29" x14ac:dyDescent="0.25">
      <c r="A1213" t="s">
        <v>3507</v>
      </c>
      <c r="B1213">
        <v>2</v>
      </c>
      <c r="C1213">
        <v>201</v>
      </c>
      <c r="D1213">
        <v>0</v>
      </c>
      <c r="E1213">
        <v>0</v>
      </c>
      <c r="F1213">
        <v>0</v>
      </c>
      <c r="G1213">
        <v>59196.56</v>
      </c>
      <c r="H1213">
        <v>0</v>
      </c>
      <c r="I1213">
        <v>59196.56</v>
      </c>
      <c r="J1213" t="s">
        <v>3508</v>
      </c>
      <c r="K1213" t="s">
        <v>98</v>
      </c>
      <c r="L1213">
        <v>9</v>
      </c>
      <c r="M1213" t="s">
        <v>78</v>
      </c>
      <c r="N1213" t="s">
        <v>1589</v>
      </c>
      <c r="P1213">
        <v>500</v>
      </c>
      <c r="Q1213">
        <v>0</v>
      </c>
      <c r="R1213">
        <v>0</v>
      </c>
      <c r="S1213">
        <v>500</v>
      </c>
      <c r="T1213">
        <v>0</v>
      </c>
      <c r="U1213" t="s">
        <v>79</v>
      </c>
      <c r="V1213" s="7">
        <v>44927</v>
      </c>
      <c r="W1213" s="7">
        <v>44985</v>
      </c>
      <c r="X1213" s="7">
        <v>45012</v>
      </c>
      <c r="Y1213">
        <v>0</v>
      </c>
      <c r="AA1213">
        <v>59196.56</v>
      </c>
      <c r="AB1213" t="s">
        <v>1589</v>
      </c>
      <c r="AC1213" t="s">
        <v>83</v>
      </c>
    </row>
    <row r="1214" spans="1:29" x14ac:dyDescent="0.25">
      <c r="A1214" t="s">
        <v>3509</v>
      </c>
      <c r="B1214">
        <v>2</v>
      </c>
      <c r="C1214">
        <v>201</v>
      </c>
      <c r="D1214">
        <v>0</v>
      </c>
      <c r="E1214">
        <v>0</v>
      </c>
      <c r="F1214">
        <v>0</v>
      </c>
      <c r="G1214">
        <v>59946.81</v>
      </c>
      <c r="H1214">
        <v>0</v>
      </c>
      <c r="I1214">
        <v>59946.81</v>
      </c>
      <c r="J1214" t="s">
        <v>3510</v>
      </c>
      <c r="K1214" t="s">
        <v>98</v>
      </c>
      <c r="L1214">
        <v>9</v>
      </c>
      <c r="M1214" t="s">
        <v>78</v>
      </c>
      <c r="N1214" t="s">
        <v>1589</v>
      </c>
      <c r="P1214">
        <v>500</v>
      </c>
      <c r="Q1214">
        <v>0</v>
      </c>
      <c r="R1214">
        <v>0</v>
      </c>
      <c r="S1214">
        <v>500</v>
      </c>
      <c r="T1214">
        <v>0</v>
      </c>
      <c r="U1214" t="s">
        <v>79</v>
      </c>
      <c r="V1214" s="7">
        <v>44927</v>
      </c>
      <c r="W1214" s="7">
        <v>44985</v>
      </c>
      <c r="X1214" s="7">
        <v>45012</v>
      </c>
      <c r="Y1214">
        <v>0</v>
      </c>
      <c r="AA1214">
        <v>59946.81</v>
      </c>
      <c r="AB1214" t="s">
        <v>1589</v>
      </c>
      <c r="AC1214" t="s">
        <v>83</v>
      </c>
    </row>
    <row r="1215" spans="1:29" x14ac:dyDescent="0.25">
      <c r="A1215" t="s">
        <v>3511</v>
      </c>
      <c r="B1215">
        <v>12</v>
      </c>
      <c r="C1215">
        <v>1201</v>
      </c>
      <c r="D1215">
        <v>0</v>
      </c>
      <c r="E1215">
        <v>0</v>
      </c>
      <c r="F1215">
        <v>0</v>
      </c>
      <c r="G1215">
        <v>7481.16</v>
      </c>
      <c r="H1215">
        <v>0</v>
      </c>
      <c r="I1215">
        <v>7481.16</v>
      </c>
      <c r="J1215" t="s">
        <v>3512</v>
      </c>
      <c r="K1215" t="s">
        <v>98</v>
      </c>
      <c r="L1215">
        <v>9</v>
      </c>
      <c r="M1215" t="s">
        <v>78</v>
      </c>
      <c r="N1215" t="s">
        <v>1589</v>
      </c>
      <c r="P1215">
        <v>500</v>
      </c>
      <c r="Q1215">
        <v>0</v>
      </c>
      <c r="R1215">
        <v>0</v>
      </c>
      <c r="S1215">
        <v>800</v>
      </c>
      <c r="T1215">
        <v>0</v>
      </c>
      <c r="U1215" t="s">
        <v>79</v>
      </c>
      <c r="V1215" s="7">
        <v>44927</v>
      </c>
      <c r="W1215" s="7">
        <v>44985</v>
      </c>
      <c r="X1215" s="7">
        <v>45012</v>
      </c>
      <c r="Y1215">
        <v>0</v>
      </c>
      <c r="AA1215">
        <v>7481.16</v>
      </c>
      <c r="AB1215" t="s">
        <v>1589</v>
      </c>
      <c r="AC1215" t="s">
        <v>283</v>
      </c>
    </row>
    <row r="1216" spans="1:29" x14ac:dyDescent="0.25">
      <c r="A1216" t="s">
        <v>3513</v>
      </c>
      <c r="B1216">
        <v>2</v>
      </c>
      <c r="C1216">
        <v>201</v>
      </c>
      <c r="D1216">
        <v>0</v>
      </c>
      <c r="E1216">
        <v>0</v>
      </c>
      <c r="F1216">
        <v>874.6</v>
      </c>
      <c r="G1216">
        <v>3169734.71</v>
      </c>
      <c r="H1216">
        <v>0</v>
      </c>
      <c r="I1216">
        <v>3168860.11</v>
      </c>
      <c r="J1216" t="s">
        <v>3514</v>
      </c>
      <c r="K1216" t="s">
        <v>98</v>
      </c>
      <c r="L1216">
        <v>7</v>
      </c>
      <c r="M1216" t="s">
        <v>78</v>
      </c>
      <c r="N1216" t="s">
        <v>1589</v>
      </c>
      <c r="P1216">
        <v>500</v>
      </c>
      <c r="Q1216">
        <v>0</v>
      </c>
      <c r="R1216">
        <v>0</v>
      </c>
      <c r="S1216">
        <v>500</v>
      </c>
      <c r="T1216">
        <v>0</v>
      </c>
      <c r="U1216" t="s">
        <v>79</v>
      </c>
      <c r="V1216" s="7">
        <v>44927</v>
      </c>
      <c r="W1216" s="7">
        <v>44985</v>
      </c>
      <c r="X1216" s="7">
        <v>45012</v>
      </c>
      <c r="Y1216">
        <v>0</v>
      </c>
      <c r="AA1216">
        <v>3168860.11</v>
      </c>
      <c r="AB1216" t="s">
        <v>1589</v>
      </c>
      <c r="AC1216" t="s">
        <v>83</v>
      </c>
    </row>
    <row r="1217" spans="1:29" x14ac:dyDescent="0.25">
      <c r="A1217" t="s">
        <v>3515</v>
      </c>
      <c r="B1217">
        <v>2</v>
      </c>
      <c r="C1217">
        <v>201</v>
      </c>
      <c r="D1217">
        <v>0</v>
      </c>
      <c r="E1217">
        <v>0</v>
      </c>
      <c r="F1217">
        <v>0</v>
      </c>
      <c r="G1217">
        <v>69984.210000000006</v>
      </c>
      <c r="H1217">
        <v>0</v>
      </c>
      <c r="I1217">
        <v>69984.210000000006</v>
      </c>
      <c r="J1217" t="s">
        <v>3516</v>
      </c>
      <c r="K1217" t="s">
        <v>98</v>
      </c>
      <c r="L1217">
        <v>8</v>
      </c>
      <c r="M1217" t="s">
        <v>78</v>
      </c>
      <c r="N1217" t="s">
        <v>1589</v>
      </c>
      <c r="P1217">
        <v>500</v>
      </c>
      <c r="Q1217">
        <v>0</v>
      </c>
      <c r="R1217">
        <v>0</v>
      </c>
      <c r="S1217">
        <v>501</v>
      </c>
      <c r="T1217">
        <v>0</v>
      </c>
      <c r="U1217" t="s">
        <v>79</v>
      </c>
      <c r="V1217" s="7">
        <v>44927</v>
      </c>
      <c r="W1217" s="7">
        <v>44985</v>
      </c>
      <c r="X1217" s="7">
        <v>45012</v>
      </c>
      <c r="Y1217">
        <v>0</v>
      </c>
      <c r="AA1217">
        <v>69984.210000000006</v>
      </c>
      <c r="AB1217" t="s">
        <v>1589</v>
      </c>
      <c r="AC1217" t="s">
        <v>83</v>
      </c>
    </row>
    <row r="1218" spans="1:29" x14ac:dyDescent="0.25">
      <c r="A1218" t="s">
        <v>3517</v>
      </c>
      <c r="B1218">
        <v>2</v>
      </c>
      <c r="C1218">
        <v>201</v>
      </c>
      <c r="D1218">
        <v>0</v>
      </c>
      <c r="E1218">
        <v>0</v>
      </c>
      <c r="F1218">
        <v>0</v>
      </c>
      <c r="G1218">
        <v>676663.01</v>
      </c>
      <c r="H1218">
        <v>0</v>
      </c>
      <c r="I1218">
        <v>676663.01</v>
      </c>
      <c r="J1218" t="s">
        <v>3518</v>
      </c>
      <c r="K1218" t="s">
        <v>98</v>
      </c>
      <c r="L1218">
        <v>8</v>
      </c>
      <c r="M1218" t="s">
        <v>78</v>
      </c>
      <c r="N1218" t="s">
        <v>1589</v>
      </c>
      <c r="P1218">
        <v>500</v>
      </c>
      <c r="Q1218">
        <v>0</v>
      </c>
      <c r="R1218">
        <v>0</v>
      </c>
      <c r="S1218">
        <v>540</v>
      </c>
      <c r="T1218">
        <v>0</v>
      </c>
      <c r="U1218" t="s">
        <v>79</v>
      </c>
      <c r="V1218" s="7">
        <v>44927</v>
      </c>
      <c r="W1218" s="7">
        <v>44985</v>
      </c>
      <c r="X1218" s="7">
        <v>45012</v>
      </c>
      <c r="Y1218">
        <v>0</v>
      </c>
      <c r="AA1218">
        <v>676663.01</v>
      </c>
      <c r="AB1218" t="s">
        <v>1589</v>
      </c>
      <c r="AC1218" t="s">
        <v>83</v>
      </c>
    </row>
    <row r="1219" spans="1:29" x14ac:dyDescent="0.25">
      <c r="A1219" t="s">
        <v>3519</v>
      </c>
      <c r="B1219">
        <v>2</v>
      </c>
      <c r="C1219">
        <v>201</v>
      </c>
      <c r="D1219">
        <v>0</v>
      </c>
      <c r="E1219">
        <v>0</v>
      </c>
      <c r="F1219">
        <v>0</v>
      </c>
      <c r="G1219">
        <v>920.41</v>
      </c>
      <c r="H1219">
        <v>0</v>
      </c>
      <c r="I1219">
        <v>920.41</v>
      </c>
      <c r="J1219" t="s">
        <v>3520</v>
      </c>
      <c r="K1219" t="s">
        <v>98</v>
      </c>
      <c r="L1219">
        <v>8</v>
      </c>
      <c r="M1219" t="s">
        <v>78</v>
      </c>
      <c r="N1219" t="s">
        <v>1589</v>
      </c>
      <c r="P1219">
        <v>500</v>
      </c>
      <c r="Q1219">
        <v>0</v>
      </c>
      <c r="R1219">
        <v>0</v>
      </c>
      <c r="S1219">
        <v>550</v>
      </c>
      <c r="T1219">
        <v>0</v>
      </c>
      <c r="U1219" t="s">
        <v>79</v>
      </c>
      <c r="V1219" s="7">
        <v>44927</v>
      </c>
      <c r="W1219" s="7">
        <v>44985</v>
      </c>
      <c r="X1219" s="7">
        <v>45012</v>
      </c>
      <c r="Y1219">
        <v>0</v>
      </c>
      <c r="AA1219">
        <v>920.41</v>
      </c>
      <c r="AB1219" t="s">
        <v>1589</v>
      </c>
      <c r="AC1219" t="s">
        <v>83</v>
      </c>
    </row>
    <row r="1220" spans="1:29" x14ac:dyDescent="0.25">
      <c r="A1220" t="s">
        <v>3521</v>
      </c>
      <c r="B1220">
        <v>2</v>
      </c>
      <c r="C1220">
        <v>201</v>
      </c>
      <c r="D1220">
        <v>0</v>
      </c>
      <c r="E1220">
        <v>0</v>
      </c>
      <c r="F1220">
        <v>0</v>
      </c>
      <c r="G1220">
        <v>120780.74</v>
      </c>
      <c r="H1220">
        <v>0</v>
      </c>
      <c r="I1220">
        <v>120780.74</v>
      </c>
      <c r="J1220" t="s">
        <v>3522</v>
      </c>
      <c r="K1220" t="s">
        <v>98</v>
      </c>
      <c r="L1220">
        <v>8</v>
      </c>
      <c r="M1220" t="s">
        <v>78</v>
      </c>
      <c r="N1220" t="s">
        <v>1589</v>
      </c>
      <c r="P1220">
        <v>500</v>
      </c>
      <c r="Q1220">
        <v>0</v>
      </c>
      <c r="R1220">
        <v>0</v>
      </c>
      <c r="S1220">
        <v>569</v>
      </c>
      <c r="T1220">
        <v>0</v>
      </c>
      <c r="U1220" t="s">
        <v>79</v>
      </c>
      <c r="V1220" s="7">
        <v>44927</v>
      </c>
      <c r="W1220" s="7">
        <v>44985</v>
      </c>
      <c r="X1220" s="7">
        <v>45012</v>
      </c>
      <c r="Y1220">
        <v>0</v>
      </c>
      <c r="AA1220">
        <v>120780.74</v>
      </c>
      <c r="AB1220" t="s">
        <v>1589</v>
      </c>
      <c r="AC1220" t="s">
        <v>83</v>
      </c>
    </row>
    <row r="1221" spans="1:29" x14ac:dyDescent="0.25">
      <c r="A1221" t="s">
        <v>3523</v>
      </c>
      <c r="B1221">
        <v>2</v>
      </c>
      <c r="C1221">
        <v>201</v>
      </c>
      <c r="D1221">
        <v>0</v>
      </c>
      <c r="E1221">
        <v>0</v>
      </c>
      <c r="F1221">
        <v>0</v>
      </c>
      <c r="G1221">
        <v>152433.72</v>
      </c>
      <c r="H1221">
        <v>0</v>
      </c>
      <c r="I1221">
        <v>152433.72</v>
      </c>
      <c r="J1221" t="s">
        <v>3524</v>
      </c>
      <c r="K1221" t="s">
        <v>98</v>
      </c>
      <c r="L1221">
        <v>7</v>
      </c>
      <c r="M1221" t="s">
        <v>78</v>
      </c>
      <c r="N1221" t="s">
        <v>1589</v>
      </c>
      <c r="P1221">
        <v>500</v>
      </c>
      <c r="Q1221">
        <v>0</v>
      </c>
      <c r="R1221">
        <v>0</v>
      </c>
      <c r="S1221">
        <v>600</v>
      </c>
      <c r="T1221">
        <v>0</v>
      </c>
      <c r="U1221" t="s">
        <v>79</v>
      </c>
      <c r="V1221" s="7">
        <v>44927</v>
      </c>
      <c r="W1221" s="7">
        <v>44985</v>
      </c>
      <c r="X1221" s="7">
        <v>45012</v>
      </c>
      <c r="Y1221">
        <v>0</v>
      </c>
      <c r="AA1221">
        <v>152433.72</v>
      </c>
      <c r="AB1221" t="s">
        <v>1589</v>
      </c>
      <c r="AC1221" t="s">
        <v>83</v>
      </c>
    </row>
    <row r="1222" spans="1:29" x14ac:dyDescent="0.25">
      <c r="A1222" t="s">
        <v>3525</v>
      </c>
      <c r="B1222">
        <v>2</v>
      </c>
      <c r="C1222">
        <v>201</v>
      </c>
      <c r="D1222">
        <v>0</v>
      </c>
      <c r="E1222">
        <v>0</v>
      </c>
      <c r="F1222">
        <v>0</v>
      </c>
      <c r="G1222">
        <v>85932</v>
      </c>
      <c r="H1222">
        <v>0</v>
      </c>
      <c r="I1222">
        <v>85932</v>
      </c>
      <c r="J1222" t="s">
        <v>3526</v>
      </c>
      <c r="K1222" t="s">
        <v>98</v>
      </c>
      <c r="L1222">
        <v>8</v>
      </c>
      <c r="M1222" t="s">
        <v>78</v>
      </c>
      <c r="N1222" t="s">
        <v>1589</v>
      </c>
      <c r="P1222">
        <v>500</v>
      </c>
      <c r="Q1222">
        <v>0</v>
      </c>
      <c r="R1222">
        <v>0</v>
      </c>
      <c r="S1222">
        <v>604</v>
      </c>
      <c r="T1222">
        <v>0</v>
      </c>
      <c r="U1222" t="s">
        <v>79</v>
      </c>
      <c r="V1222" s="7">
        <v>44927</v>
      </c>
      <c r="W1222" s="7">
        <v>44985</v>
      </c>
      <c r="X1222" s="7">
        <v>45012</v>
      </c>
      <c r="Y1222">
        <v>0</v>
      </c>
      <c r="AA1222">
        <v>85932</v>
      </c>
      <c r="AB1222" t="s">
        <v>1589</v>
      </c>
      <c r="AC1222" t="s">
        <v>83</v>
      </c>
    </row>
    <row r="1223" spans="1:29" x14ac:dyDescent="0.25">
      <c r="A1223" t="s">
        <v>3527</v>
      </c>
      <c r="B1223">
        <v>2</v>
      </c>
      <c r="C1223">
        <v>201</v>
      </c>
      <c r="D1223">
        <v>0</v>
      </c>
      <c r="E1223">
        <v>0</v>
      </c>
      <c r="F1223">
        <v>0</v>
      </c>
      <c r="G1223">
        <v>57024.84</v>
      </c>
      <c r="H1223">
        <v>0</v>
      </c>
      <c r="I1223">
        <v>57024.84</v>
      </c>
      <c r="J1223" t="s">
        <v>3528</v>
      </c>
      <c r="K1223" t="s">
        <v>98</v>
      </c>
      <c r="L1223">
        <v>8</v>
      </c>
      <c r="M1223" t="s">
        <v>78</v>
      </c>
      <c r="N1223" t="s">
        <v>1589</v>
      </c>
      <c r="P1223">
        <v>500</v>
      </c>
      <c r="Q1223">
        <v>0</v>
      </c>
      <c r="R1223">
        <v>0</v>
      </c>
      <c r="S1223">
        <v>621</v>
      </c>
      <c r="T1223">
        <v>0</v>
      </c>
      <c r="U1223" t="s">
        <v>79</v>
      </c>
      <c r="V1223" s="7">
        <v>44927</v>
      </c>
      <c r="W1223" s="7">
        <v>44985</v>
      </c>
      <c r="X1223" s="7">
        <v>45012</v>
      </c>
      <c r="Y1223">
        <v>0</v>
      </c>
      <c r="AA1223">
        <v>57024.84</v>
      </c>
      <c r="AB1223" t="s">
        <v>1589</v>
      </c>
      <c r="AC1223" t="s">
        <v>83</v>
      </c>
    </row>
    <row r="1224" spans="1:29" x14ac:dyDescent="0.25">
      <c r="A1224" t="s">
        <v>3529</v>
      </c>
      <c r="B1224">
        <v>2</v>
      </c>
      <c r="C1224">
        <v>201</v>
      </c>
      <c r="D1224">
        <v>0</v>
      </c>
      <c r="E1224">
        <v>0</v>
      </c>
      <c r="F1224">
        <v>0</v>
      </c>
      <c r="G1224">
        <v>1256.3</v>
      </c>
      <c r="H1224">
        <v>0</v>
      </c>
      <c r="I1224">
        <v>1256.3</v>
      </c>
      <c r="J1224" t="s">
        <v>3530</v>
      </c>
      <c r="K1224" t="s">
        <v>98</v>
      </c>
      <c r="L1224">
        <v>8</v>
      </c>
      <c r="M1224" t="s">
        <v>78</v>
      </c>
      <c r="N1224" t="s">
        <v>1589</v>
      </c>
      <c r="P1224">
        <v>500</v>
      </c>
      <c r="Q1224">
        <v>0</v>
      </c>
      <c r="R1224">
        <v>0</v>
      </c>
      <c r="S1224">
        <v>660</v>
      </c>
      <c r="T1224">
        <v>0</v>
      </c>
      <c r="U1224" t="s">
        <v>79</v>
      </c>
      <c r="V1224" s="7">
        <v>44927</v>
      </c>
      <c r="W1224" s="7">
        <v>44985</v>
      </c>
      <c r="X1224" s="7">
        <v>45012</v>
      </c>
      <c r="Y1224">
        <v>0</v>
      </c>
      <c r="AA1224">
        <v>1256.3</v>
      </c>
      <c r="AB1224" t="s">
        <v>1589</v>
      </c>
      <c r="AC1224" t="s">
        <v>83</v>
      </c>
    </row>
    <row r="1225" spans="1:29" x14ac:dyDescent="0.25">
      <c r="A1225" t="s">
        <v>3531</v>
      </c>
      <c r="B1225">
        <v>2</v>
      </c>
      <c r="C1225">
        <v>201</v>
      </c>
      <c r="D1225">
        <v>0</v>
      </c>
      <c r="E1225">
        <v>0</v>
      </c>
      <c r="F1225">
        <v>0</v>
      </c>
      <c r="G1225">
        <v>3152.25</v>
      </c>
      <c r="H1225">
        <v>0</v>
      </c>
      <c r="I1225">
        <v>3152.25</v>
      </c>
      <c r="J1225" t="s">
        <v>3532</v>
      </c>
      <c r="K1225" t="s">
        <v>98</v>
      </c>
      <c r="L1225">
        <v>8</v>
      </c>
      <c r="M1225" t="s">
        <v>78</v>
      </c>
      <c r="N1225" t="s">
        <v>1589</v>
      </c>
      <c r="P1225">
        <v>500</v>
      </c>
      <c r="Q1225">
        <v>0</v>
      </c>
      <c r="R1225">
        <v>0</v>
      </c>
      <c r="S1225">
        <v>665</v>
      </c>
      <c r="T1225">
        <v>0</v>
      </c>
      <c r="U1225" t="s">
        <v>79</v>
      </c>
      <c r="V1225" s="7">
        <v>44927</v>
      </c>
      <c r="W1225" s="7">
        <v>44985</v>
      </c>
      <c r="X1225" s="7">
        <v>45012</v>
      </c>
      <c r="Y1225">
        <v>0</v>
      </c>
      <c r="AA1225">
        <v>3152.25</v>
      </c>
      <c r="AB1225" t="s">
        <v>1589</v>
      </c>
      <c r="AC1225" t="s">
        <v>83</v>
      </c>
    </row>
    <row r="1226" spans="1:29" x14ac:dyDescent="0.25">
      <c r="A1226" t="s">
        <v>3533</v>
      </c>
      <c r="B1226">
        <v>2</v>
      </c>
      <c r="C1226">
        <v>201</v>
      </c>
      <c r="D1226">
        <v>0</v>
      </c>
      <c r="E1226">
        <v>0</v>
      </c>
      <c r="F1226">
        <v>0</v>
      </c>
      <c r="G1226">
        <v>6635.17</v>
      </c>
      <c r="H1226">
        <v>0</v>
      </c>
      <c r="I1226">
        <v>6635.17</v>
      </c>
      <c r="J1226" t="s">
        <v>3534</v>
      </c>
      <c r="K1226" t="s">
        <v>98</v>
      </c>
      <c r="L1226">
        <v>7</v>
      </c>
      <c r="M1226" t="s">
        <v>78</v>
      </c>
      <c r="N1226" t="s">
        <v>1589</v>
      </c>
      <c r="P1226">
        <v>500</v>
      </c>
      <c r="Q1226">
        <v>0</v>
      </c>
      <c r="R1226">
        <v>0</v>
      </c>
      <c r="S1226">
        <v>700</v>
      </c>
      <c r="T1226">
        <v>0</v>
      </c>
      <c r="U1226" t="s">
        <v>79</v>
      </c>
      <c r="V1226" s="7">
        <v>44927</v>
      </c>
      <c r="W1226" s="7">
        <v>44985</v>
      </c>
      <c r="X1226" s="7">
        <v>45012</v>
      </c>
      <c r="Y1226">
        <v>0</v>
      </c>
      <c r="AA1226">
        <v>6635.17</v>
      </c>
      <c r="AB1226" t="s">
        <v>1589</v>
      </c>
      <c r="AC1226" t="s">
        <v>83</v>
      </c>
    </row>
    <row r="1227" spans="1:29" x14ac:dyDescent="0.25">
      <c r="A1227" t="s">
        <v>3535</v>
      </c>
      <c r="B1227">
        <v>2</v>
      </c>
      <c r="C1227">
        <v>201</v>
      </c>
      <c r="D1227">
        <v>0</v>
      </c>
      <c r="E1227">
        <v>0</v>
      </c>
      <c r="F1227">
        <v>0</v>
      </c>
      <c r="G1227">
        <v>2734.59</v>
      </c>
      <c r="H1227">
        <v>0</v>
      </c>
      <c r="I1227">
        <v>2734.59</v>
      </c>
      <c r="J1227" t="s">
        <v>3536</v>
      </c>
      <c r="K1227" t="s">
        <v>98</v>
      </c>
      <c r="L1227">
        <v>8</v>
      </c>
      <c r="M1227" t="s">
        <v>78</v>
      </c>
      <c r="N1227" t="s">
        <v>1589</v>
      </c>
      <c r="P1227">
        <v>500</v>
      </c>
      <c r="Q1227">
        <v>0</v>
      </c>
      <c r="R1227">
        <v>0</v>
      </c>
      <c r="S1227">
        <v>701</v>
      </c>
      <c r="T1227">
        <v>0</v>
      </c>
      <c r="U1227" t="s">
        <v>79</v>
      </c>
      <c r="V1227" s="7">
        <v>44927</v>
      </c>
      <c r="W1227" s="7">
        <v>44985</v>
      </c>
      <c r="X1227" s="7">
        <v>45012</v>
      </c>
      <c r="Y1227">
        <v>0</v>
      </c>
      <c r="AA1227">
        <v>2734.59</v>
      </c>
      <c r="AB1227" t="s">
        <v>1589</v>
      </c>
      <c r="AC1227" t="s">
        <v>83</v>
      </c>
    </row>
    <row r="1228" spans="1:29" x14ac:dyDescent="0.25">
      <c r="A1228" t="s">
        <v>3537</v>
      </c>
      <c r="B1228">
        <v>2</v>
      </c>
      <c r="C1228">
        <v>201</v>
      </c>
      <c r="D1228">
        <v>0</v>
      </c>
      <c r="E1228">
        <v>0</v>
      </c>
      <c r="F1228">
        <v>0</v>
      </c>
      <c r="G1228">
        <v>29727.56</v>
      </c>
      <c r="H1228">
        <v>0</v>
      </c>
      <c r="I1228">
        <v>29727.56</v>
      </c>
      <c r="J1228" t="s">
        <v>3538</v>
      </c>
      <c r="K1228" t="s">
        <v>98</v>
      </c>
      <c r="L1228">
        <v>8</v>
      </c>
      <c r="M1228" t="s">
        <v>78</v>
      </c>
      <c r="N1228" t="s">
        <v>1589</v>
      </c>
      <c r="P1228">
        <v>500</v>
      </c>
      <c r="Q1228">
        <v>0</v>
      </c>
      <c r="R1228">
        <v>0</v>
      </c>
      <c r="S1228">
        <v>704</v>
      </c>
      <c r="T1228">
        <v>0</v>
      </c>
      <c r="U1228" t="s">
        <v>79</v>
      </c>
      <c r="V1228" s="7">
        <v>44927</v>
      </c>
      <c r="W1228" s="7">
        <v>44985</v>
      </c>
      <c r="X1228" s="7">
        <v>45012</v>
      </c>
      <c r="Y1228">
        <v>0</v>
      </c>
      <c r="AA1228">
        <v>29727.56</v>
      </c>
      <c r="AB1228" t="s">
        <v>1589</v>
      </c>
      <c r="AC1228" t="s">
        <v>83</v>
      </c>
    </row>
    <row r="1229" spans="1:29" x14ac:dyDescent="0.25">
      <c r="A1229" t="s">
        <v>3539</v>
      </c>
      <c r="B1229">
        <v>2</v>
      </c>
      <c r="C1229">
        <v>201</v>
      </c>
      <c r="D1229">
        <v>0</v>
      </c>
      <c r="E1229">
        <v>0</v>
      </c>
      <c r="F1229">
        <v>0</v>
      </c>
      <c r="G1229">
        <v>50.12</v>
      </c>
      <c r="H1229">
        <v>0</v>
      </c>
      <c r="I1229">
        <v>50.12</v>
      </c>
      <c r="J1229" t="s">
        <v>3540</v>
      </c>
      <c r="K1229" t="s">
        <v>98</v>
      </c>
      <c r="L1229">
        <v>8</v>
      </c>
      <c r="M1229" t="s">
        <v>78</v>
      </c>
      <c r="N1229" t="s">
        <v>1589</v>
      </c>
      <c r="P1229">
        <v>500</v>
      </c>
      <c r="Q1229">
        <v>0</v>
      </c>
      <c r="R1229">
        <v>0</v>
      </c>
      <c r="S1229">
        <v>750</v>
      </c>
      <c r="T1229">
        <v>0</v>
      </c>
      <c r="U1229" t="s">
        <v>79</v>
      </c>
      <c r="V1229" s="7">
        <v>44927</v>
      </c>
      <c r="W1229" s="7">
        <v>44985</v>
      </c>
      <c r="X1229" s="7">
        <v>45012</v>
      </c>
      <c r="Y1229">
        <v>0</v>
      </c>
      <c r="AA1229">
        <v>50.12</v>
      </c>
      <c r="AB1229" t="s">
        <v>1589</v>
      </c>
      <c r="AC1229" t="s">
        <v>83</v>
      </c>
    </row>
    <row r="1230" spans="1:29" x14ac:dyDescent="0.25">
      <c r="A1230" t="s">
        <v>3541</v>
      </c>
      <c r="B1230">
        <v>2</v>
      </c>
      <c r="C1230">
        <v>201</v>
      </c>
      <c r="D1230">
        <v>0</v>
      </c>
      <c r="E1230">
        <v>0</v>
      </c>
      <c r="F1230">
        <v>0</v>
      </c>
      <c r="G1230">
        <v>19035.55</v>
      </c>
      <c r="H1230">
        <v>0</v>
      </c>
      <c r="I1230">
        <v>19035.55</v>
      </c>
      <c r="J1230" t="s">
        <v>3542</v>
      </c>
      <c r="K1230" t="s">
        <v>98</v>
      </c>
      <c r="L1230">
        <v>8</v>
      </c>
      <c r="M1230" t="s">
        <v>78</v>
      </c>
      <c r="N1230" t="s">
        <v>1589</v>
      </c>
      <c r="P1230">
        <v>500</v>
      </c>
      <c r="Q1230">
        <v>0</v>
      </c>
      <c r="R1230">
        <v>0</v>
      </c>
      <c r="S1230">
        <v>751</v>
      </c>
      <c r="T1230">
        <v>0</v>
      </c>
      <c r="U1230" t="s">
        <v>79</v>
      </c>
      <c r="V1230" s="7">
        <v>44927</v>
      </c>
      <c r="W1230" s="7">
        <v>44985</v>
      </c>
      <c r="X1230" s="7">
        <v>45012</v>
      </c>
      <c r="Y1230">
        <v>0</v>
      </c>
      <c r="AA1230">
        <v>19035.55</v>
      </c>
      <c r="AB1230" t="s">
        <v>1589</v>
      </c>
      <c r="AC1230" t="s">
        <v>83</v>
      </c>
    </row>
    <row r="1231" spans="1:29" x14ac:dyDescent="0.25">
      <c r="A1231" t="s">
        <v>3543</v>
      </c>
      <c r="B1231">
        <v>12</v>
      </c>
      <c r="C1231">
        <v>1201</v>
      </c>
      <c r="D1231">
        <v>0</v>
      </c>
      <c r="E1231">
        <v>0</v>
      </c>
      <c r="F1231">
        <v>0</v>
      </c>
      <c r="G1231">
        <v>587996.04</v>
      </c>
      <c r="H1231">
        <v>0</v>
      </c>
      <c r="I1231">
        <v>587996.04</v>
      </c>
      <c r="J1231" t="s">
        <v>3544</v>
      </c>
      <c r="K1231" t="s">
        <v>98</v>
      </c>
      <c r="L1231">
        <v>7</v>
      </c>
      <c r="M1231" t="s">
        <v>78</v>
      </c>
      <c r="N1231" t="s">
        <v>1589</v>
      </c>
      <c r="P1231">
        <v>500</v>
      </c>
      <c r="Q1231">
        <v>0</v>
      </c>
      <c r="R1231">
        <v>0</v>
      </c>
      <c r="S1231">
        <v>800</v>
      </c>
      <c r="T1231">
        <v>0</v>
      </c>
      <c r="U1231" t="s">
        <v>79</v>
      </c>
      <c r="V1231" s="7">
        <v>44927</v>
      </c>
      <c r="W1231" s="7">
        <v>44985</v>
      </c>
      <c r="X1231" s="7">
        <v>45012</v>
      </c>
      <c r="Y1231">
        <v>0</v>
      </c>
      <c r="AA1231">
        <v>587996.04</v>
      </c>
      <c r="AB1231" t="s">
        <v>1589</v>
      </c>
      <c r="AC1231" t="s">
        <v>283</v>
      </c>
    </row>
    <row r="1232" spans="1:29" x14ac:dyDescent="0.25">
      <c r="A1232" t="s">
        <v>3545</v>
      </c>
      <c r="B1232">
        <v>12</v>
      </c>
      <c r="C1232">
        <v>1201</v>
      </c>
      <c r="D1232">
        <v>0</v>
      </c>
      <c r="E1232">
        <v>0</v>
      </c>
      <c r="F1232">
        <v>0</v>
      </c>
      <c r="G1232">
        <v>7511.38</v>
      </c>
      <c r="H1232">
        <v>0</v>
      </c>
      <c r="I1232">
        <v>7511.38</v>
      </c>
      <c r="J1232" t="s">
        <v>3546</v>
      </c>
      <c r="K1232" t="s">
        <v>98</v>
      </c>
      <c r="L1232">
        <v>8</v>
      </c>
      <c r="M1232" t="s">
        <v>78</v>
      </c>
      <c r="N1232" t="s">
        <v>1589</v>
      </c>
      <c r="P1232">
        <v>500</v>
      </c>
      <c r="Q1232">
        <v>0</v>
      </c>
      <c r="R1232">
        <v>0</v>
      </c>
      <c r="S1232">
        <v>802</v>
      </c>
      <c r="T1232">
        <v>0</v>
      </c>
      <c r="U1232" t="s">
        <v>79</v>
      </c>
      <c r="V1232" s="7">
        <v>44927</v>
      </c>
      <c r="W1232" s="7">
        <v>44985</v>
      </c>
      <c r="X1232" s="7">
        <v>45012</v>
      </c>
      <c r="Y1232">
        <v>0</v>
      </c>
      <c r="AA1232">
        <v>7511.38</v>
      </c>
      <c r="AB1232" t="s">
        <v>1589</v>
      </c>
      <c r="AC1232" t="s">
        <v>283</v>
      </c>
    </row>
    <row r="1233" spans="1:29" x14ac:dyDescent="0.25">
      <c r="A1233" t="s">
        <v>3547</v>
      </c>
      <c r="B1233">
        <v>2</v>
      </c>
      <c r="C1233">
        <v>201</v>
      </c>
      <c r="D1233">
        <v>0</v>
      </c>
      <c r="E1233">
        <v>0</v>
      </c>
      <c r="F1233">
        <v>0</v>
      </c>
      <c r="G1233">
        <v>25564.98</v>
      </c>
      <c r="H1233">
        <v>0</v>
      </c>
      <c r="I1233">
        <v>25564.98</v>
      </c>
      <c r="J1233" t="s">
        <v>3548</v>
      </c>
      <c r="K1233" t="s">
        <v>98</v>
      </c>
      <c r="L1233">
        <v>9</v>
      </c>
      <c r="M1233" t="s">
        <v>78</v>
      </c>
      <c r="N1233" t="s">
        <v>1589</v>
      </c>
      <c r="P1233">
        <v>500</v>
      </c>
      <c r="Q1233">
        <v>0</v>
      </c>
      <c r="R1233">
        <v>0</v>
      </c>
      <c r="S1233">
        <v>700</v>
      </c>
      <c r="T1233">
        <v>0</v>
      </c>
      <c r="U1233" t="s">
        <v>79</v>
      </c>
      <c r="V1233" s="7">
        <v>44927</v>
      </c>
      <c r="W1233" s="7">
        <v>44985</v>
      </c>
      <c r="X1233" s="7">
        <v>45012</v>
      </c>
      <c r="Y1233">
        <v>0</v>
      </c>
      <c r="AA1233">
        <v>25564.98</v>
      </c>
      <c r="AB1233" t="s">
        <v>1589</v>
      </c>
      <c r="AC1233" t="s">
        <v>83</v>
      </c>
    </row>
    <row r="1234" spans="1:29" x14ac:dyDescent="0.25">
      <c r="A1234" t="s">
        <v>3549</v>
      </c>
      <c r="B1234">
        <v>2</v>
      </c>
      <c r="C1234">
        <v>201</v>
      </c>
      <c r="D1234">
        <v>0</v>
      </c>
      <c r="E1234">
        <v>0</v>
      </c>
      <c r="F1234">
        <v>0</v>
      </c>
      <c r="G1234">
        <v>155931.60999999999</v>
      </c>
      <c r="H1234">
        <v>0</v>
      </c>
      <c r="I1234">
        <v>155931.60999999999</v>
      </c>
      <c r="J1234" t="s">
        <v>3550</v>
      </c>
      <c r="K1234" t="s">
        <v>98</v>
      </c>
      <c r="L1234">
        <v>9</v>
      </c>
      <c r="M1234" t="s">
        <v>78</v>
      </c>
      <c r="N1234" t="s">
        <v>1589</v>
      </c>
      <c r="P1234">
        <v>500</v>
      </c>
      <c r="Q1234">
        <v>0</v>
      </c>
      <c r="R1234">
        <v>0</v>
      </c>
      <c r="S1234">
        <v>700</v>
      </c>
      <c r="T1234">
        <v>0</v>
      </c>
      <c r="U1234" t="s">
        <v>79</v>
      </c>
      <c r="V1234" s="7">
        <v>44927</v>
      </c>
      <c r="W1234" s="7">
        <v>44985</v>
      </c>
      <c r="X1234" s="7">
        <v>45012</v>
      </c>
      <c r="Y1234">
        <v>0</v>
      </c>
      <c r="AA1234">
        <v>155931.60999999999</v>
      </c>
      <c r="AB1234" t="s">
        <v>1589</v>
      </c>
      <c r="AC1234" t="s">
        <v>83</v>
      </c>
    </row>
    <row r="1235" spans="1:29" x14ac:dyDescent="0.25">
      <c r="A1235" t="s">
        <v>3551</v>
      </c>
      <c r="B1235">
        <v>2</v>
      </c>
      <c r="C1235">
        <v>201</v>
      </c>
      <c r="D1235">
        <v>0</v>
      </c>
      <c r="E1235">
        <v>0</v>
      </c>
      <c r="F1235">
        <v>0</v>
      </c>
      <c r="G1235">
        <v>46064.56</v>
      </c>
      <c r="H1235">
        <v>0</v>
      </c>
      <c r="I1235">
        <v>46064.56</v>
      </c>
      <c r="J1235" t="s">
        <v>3552</v>
      </c>
      <c r="K1235" t="s">
        <v>98</v>
      </c>
      <c r="L1235">
        <v>10</v>
      </c>
      <c r="M1235" t="s">
        <v>78</v>
      </c>
      <c r="N1235" t="s">
        <v>1589</v>
      </c>
      <c r="P1235">
        <v>500</v>
      </c>
      <c r="Q1235">
        <v>0</v>
      </c>
      <c r="R1235">
        <v>0</v>
      </c>
      <c r="S1235">
        <v>701</v>
      </c>
      <c r="T1235">
        <v>0</v>
      </c>
      <c r="U1235" t="s">
        <v>79</v>
      </c>
      <c r="V1235" s="7">
        <v>44927</v>
      </c>
      <c r="W1235" s="7">
        <v>44985</v>
      </c>
      <c r="X1235" s="7">
        <v>45012</v>
      </c>
      <c r="Y1235">
        <v>0</v>
      </c>
      <c r="AA1235">
        <v>46064.56</v>
      </c>
      <c r="AB1235" t="s">
        <v>1589</v>
      </c>
      <c r="AC1235" t="s">
        <v>83</v>
      </c>
    </row>
    <row r="1236" spans="1:29" x14ac:dyDescent="0.25">
      <c r="A1236" t="s">
        <v>3553</v>
      </c>
      <c r="B1236">
        <v>2</v>
      </c>
      <c r="C1236">
        <v>201</v>
      </c>
      <c r="D1236">
        <v>0</v>
      </c>
      <c r="E1236">
        <v>0</v>
      </c>
      <c r="F1236">
        <v>0</v>
      </c>
      <c r="G1236">
        <v>2660</v>
      </c>
      <c r="H1236">
        <v>0</v>
      </c>
      <c r="I1236">
        <v>2660</v>
      </c>
      <c r="J1236" t="s">
        <v>3554</v>
      </c>
      <c r="K1236" t="s">
        <v>98</v>
      </c>
      <c r="L1236">
        <v>10</v>
      </c>
      <c r="M1236" t="s">
        <v>78</v>
      </c>
      <c r="N1236" t="s">
        <v>1589</v>
      </c>
      <c r="P1236">
        <v>500</v>
      </c>
      <c r="Q1236">
        <v>0</v>
      </c>
      <c r="R1236">
        <v>0</v>
      </c>
      <c r="S1236">
        <v>621</v>
      </c>
      <c r="T1236">
        <v>0</v>
      </c>
      <c r="U1236" t="s">
        <v>79</v>
      </c>
      <c r="V1236" s="7">
        <v>44927</v>
      </c>
      <c r="W1236" s="7">
        <v>44985</v>
      </c>
      <c r="X1236" s="7">
        <v>45012</v>
      </c>
      <c r="Y1236">
        <v>0</v>
      </c>
      <c r="AA1236">
        <v>2660</v>
      </c>
      <c r="AB1236" t="s">
        <v>1589</v>
      </c>
      <c r="AC1236" t="s">
        <v>83</v>
      </c>
    </row>
    <row r="1237" spans="1:29" x14ac:dyDescent="0.25">
      <c r="A1237" t="s">
        <v>3555</v>
      </c>
      <c r="B1237">
        <v>2</v>
      </c>
      <c r="C1237">
        <v>201</v>
      </c>
      <c r="D1237">
        <v>0</v>
      </c>
      <c r="E1237">
        <v>0</v>
      </c>
      <c r="F1237">
        <v>0</v>
      </c>
      <c r="G1237">
        <v>3808.4</v>
      </c>
      <c r="H1237">
        <v>0</v>
      </c>
      <c r="I1237">
        <v>3808.4</v>
      </c>
      <c r="J1237" t="s">
        <v>3556</v>
      </c>
      <c r="K1237" t="s">
        <v>98</v>
      </c>
      <c r="L1237">
        <v>9</v>
      </c>
      <c r="M1237" t="s">
        <v>78</v>
      </c>
      <c r="N1237" t="s">
        <v>1589</v>
      </c>
      <c r="P1237">
        <v>500</v>
      </c>
      <c r="Q1237">
        <v>0</v>
      </c>
      <c r="R1237">
        <v>0</v>
      </c>
      <c r="S1237">
        <v>600</v>
      </c>
      <c r="T1237">
        <v>0</v>
      </c>
      <c r="U1237" t="s">
        <v>79</v>
      </c>
      <c r="V1237" s="7">
        <v>44927</v>
      </c>
      <c r="W1237" s="7">
        <v>44985</v>
      </c>
      <c r="X1237" s="7">
        <v>45012</v>
      </c>
      <c r="Y1237">
        <v>0</v>
      </c>
      <c r="AA1237">
        <v>3808.4</v>
      </c>
      <c r="AB1237" t="s">
        <v>1589</v>
      </c>
      <c r="AC1237" t="s">
        <v>83</v>
      </c>
    </row>
    <row r="1238" spans="1:29" x14ac:dyDescent="0.25">
      <c r="A1238" t="s">
        <v>3557</v>
      </c>
      <c r="B1238">
        <v>2</v>
      </c>
      <c r="C1238">
        <v>201</v>
      </c>
      <c r="D1238">
        <v>0</v>
      </c>
      <c r="E1238">
        <v>0</v>
      </c>
      <c r="F1238">
        <v>0</v>
      </c>
      <c r="G1238">
        <v>9148</v>
      </c>
      <c r="H1238">
        <v>0</v>
      </c>
      <c r="I1238">
        <v>9148</v>
      </c>
      <c r="J1238" t="s">
        <v>3558</v>
      </c>
      <c r="K1238" t="s">
        <v>98</v>
      </c>
      <c r="L1238">
        <v>9</v>
      </c>
      <c r="M1238" t="s">
        <v>78</v>
      </c>
      <c r="N1238" t="s">
        <v>1589</v>
      </c>
      <c r="P1238">
        <v>500</v>
      </c>
      <c r="Q1238">
        <v>0</v>
      </c>
      <c r="R1238">
        <v>0</v>
      </c>
      <c r="S1238">
        <v>600</v>
      </c>
      <c r="T1238">
        <v>0</v>
      </c>
      <c r="U1238" t="s">
        <v>79</v>
      </c>
      <c r="V1238" s="7">
        <v>44927</v>
      </c>
      <c r="W1238" s="7">
        <v>44985</v>
      </c>
      <c r="X1238" s="7">
        <v>45012</v>
      </c>
      <c r="Y1238">
        <v>0</v>
      </c>
      <c r="AA1238">
        <v>9148</v>
      </c>
      <c r="AB1238" t="s">
        <v>1589</v>
      </c>
      <c r="AC1238" t="s">
        <v>83</v>
      </c>
    </row>
    <row r="1239" spans="1:29" x14ac:dyDescent="0.25">
      <c r="A1239" t="s">
        <v>3559</v>
      </c>
      <c r="B1239">
        <v>2</v>
      </c>
      <c r="C1239">
        <v>201</v>
      </c>
      <c r="D1239">
        <v>0</v>
      </c>
      <c r="E1239">
        <v>0</v>
      </c>
      <c r="F1239">
        <v>0</v>
      </c>
      <c r="G1239">
        <v>28217.88</v>
      </c>
      <c r="H1239">
        <v>0</v>
      </c>
      <c r="I1239">
        <v>28217.88</v>
      </c>
      <c r="J1239" t="s">
        <v>3560</v>
      </c>
      <c r="K1239" t="s">
        <v>98</v>
      </c>
      <c r="L1239">
        <v>10</v>
      </c>
      <c r="M1239" t="s">
        <v>78</v>
      </c>
      <c r="N1239" t="s">
        <v>1589</v>
      </c>
      <c r="P1239">
        <v>500</v>
      </c>
      <c r="Q1239">
        <v>0</v>
      </c>
      <c r="R1239">
        <v>0</v>
      </c>
      <c r="S1239">
        <v>869</v>
      </c>
      <c r="T1239">
        <v>0</v>
      </c>
      <c r="U1239" t="s">
        <v>79</v>
      </c>
      <c r="V1239" s="7">
        <v>44927</v>
      </c>
      <c r="W1239" s="7">
        <v>44985</v>
      </c>
      <c r="X1239" s="7">
        <v>45012</v>
      </c>
      <c r="Y1239">
        <v>0</v>
      </c>
      <c r="AA1239">
        <v>28217.88</v>
      </c>
      <c r="AB1239" t="s">
        <v>1589</v>
      </c>
      <c r="AC1239" t="s">
        <v>83</v>
      </c>
    </row>
    <row r="1240" spans="1:29" x14ac:dyDescent="0.25">
      <c r="A1240" t="s">
        <v>3561</v>
      </c>
      <c r="B1240">
        <v>2</v>
      </c>
      <c r="C1240">
        <v>201</v>
      </c>
      <c r="D1240">
        <v>0</v>
      </c>
      <c r="E1240">
        <v>0</v>
      </c>
      <c r="F1240">
        <v>0</v>
      </c>
      <c r="G1240">
        <v>618076.27</v>
      </c>
      <c r="H1240">
        <v>0</v>
      </c>
      <c r="I1240">
        <v>618076.27</v>
      </c>
      <c r="J1240" t="s">
        <v>3562</v>
      </c>
      <c r="K1240" t="s">
        <v>98</v>
      </c>
      <c r="L1240">
        <v>8</v>
      </c>
      <c r="M1240" t="s">
        <v>78</v>
      </c>
      <c r="N1240" t="s">
        <v>1589</v>
      </c>
      <c r="P1240">
        <v>500</v>
      </c>
      <c r="Q1240">
        <v>0</v>
      </c>
      <c r="R1240">
        <v>0</v>
      </c>
      <c r="S1240">
        <v>869</v>
      </c>
      <c r="T1240">
        <v>0</v>
      </c>
      <c r="U1240" t="s">
        <v>79</v>
      </c>
      <c r="V1240" s="7">
        <v>44927</v>
      </c>
      <c r="W1240" s="7">
        <v>44985</v>
      </c>
      <c r="X1240" s="7">
        <v>45012</v>
      </c>
      <c r="Y1240">
        <v>0</v>
      </c>
      <c r="AA1240">
        <v>618076.27</v>
      </c>
      <c r="AB1240" t="s">
        <v>1589</v>
      </c>
      <c r="AC1240" t="s">
        <v>83</v>
      </c>
    </row>
    <row r="1241" spans="1:29" x14ac:dyDescent="0.25">
      <c r="A1241" t="s">
        <v>3563</v>
      </c>
      <c r="B1241">
        <v>2</v>
      </c>
      <c r="C1241">
        <v>201</v>
      </c>
      <c r="D1241">
        <v>0</v>
      </c>
      <c r="E1241">
        <v>2002</v>
      </c>
      <c r="F1241">
        <v>2002</v>
      </c>
      <c r="G1241">
        <v>0</v>
      </c>
      <c r="H1241">
        <v>0</v>
      </c>
      <c r="I1241">
        <v>0</v>
      </c>
      <c r="J1241" t="s">
        <v>3564</v>
      </c>
      <c r="K1241" t="s">
        <v>78</v>
      </c>
      <c r="L1241">
        <v>2</v>
      </c>
      <c r="M1241" t="s">
        <v>1269</v>
      </c>
      <c r="N1241" t="s">
        <v>1589</v>
      </c>
      <c r="P1241">
        <v>0</v>
      </c>
      <c r="Q1241">
        <v>0</v>
      </c>
      <c r="R1241">
        <v>0</v>
      </c>
      <c r="S1241">
        <v>869</v>
      </c>
      <c r="T1241">
        <v>0</v>
      </c>
      <c r="U1241" t="s">
        <v>79</v>
      </c>
      <c r="V1241" s="7">
        <v>44927</v>
      </c>
      <c r="W1241" s="7">
        <v>44985</v>
      </c>
      <c r="X1241" s="7">
        <v>45012</v>
      </c>
      <c r="Y1241">
        <v>2002</v>
      </c>
      <c r="Z1241" t="s">
        <v>1589</v>
      </c>
      <c r="AA1241">
        <v>0</v>
      </c>
      <c r="AC1241" t="s">
        <v>83</v>
      </c>
    </row>
    <row r="1242" spans="1:29" x14ac:dyDescent="0.25">
      <c r="A1242" t="s">
        <v>3565</v>
      </c>
      <c r="B1242">
        <v>2</v>
      </c>
      <c r="C1242">
        <v>201</v>
      </c>
      <c r="D1242">
        <v>0</v>
      </c>
      <c r="E1242">
        <v>2002</v>
      </c>
      <c r="F1242">
        <v>2002</v>
      </c>
      <c r="G1242">
        <v>0</v>
      </c>
      <c r="H1242">
        <v>0</v>
      </c>
      <c r="I1242">
        <v>0</v>
      </c>
      <c r="J1242" t="s">
        <v>3566</v>
      </c>
      <c r="K1242" t="s">
        <v>78</v>
      </c>
      <c r="L1242">
        <v>3</v>
      </c>
      <c r="M1242" t="s">
        <v>1269</v>
      </c>
      <c r="N1242" t="s">
        <v>1589</v>
      </c>
      <c r="P1242">
        <v>0</v>
      </c>
      <c r="Q1242">
        <v>0</v>
      </c>
      <c r="R1242">
        <v>0</v>
      </c>
      <c r="S1242">
        <v>869</v>
      </c>
      <c r="T1242">
        <v>0</v>
      </c>
      <c r="U1242" t="s">
        <v>79</v>
      </c>
      <c r="V1242" s="7">
        <v>44927</v>
      </c>
      <c r="W1242" s="7">
        <v>44985</v>
      </c>
      <c r="X1242" s="7">
        <v>45012</v>
      </c>
      <c r="Y1242">
        <v>2002</v>
      </c>
      <c r="Z1242" t="s">
        <v>1589</v>
      </c>
      <c r="AA1242">
        <v>0</v>
      </c>
      <c r="AC1242" t="s">
        <v>83</v>
      </c>
    </row>
    <row r="1243" spans="1:29" x14ac:dyDescent="0.25">
      <c r="A1243" t="s">
        <v>3567</v>
      </c>
      <c r="B1243">
        <v>2</v>
      </c>
      <c r="C1243">
        <v>201</v>
      </c>
      <c r="D1243">
        <v>0</v>
      </c>
      <c r="E1243">
        <v>2002</v>
      </c>
      <c r="F1243">
        <v>2002</v>
      </c>
      <c r="G1243">
        <v>0</v>
      </c>
      <c r="H1243">
        <v>0</v>
      </c>
      <c r="I1243">
        <v>0</v>
      </c>
      <c r="J1243" t="s">
        <v>3568</v>
      </c>
      <c r="K1243" t="s">
        <v>78</v>
      </c>
      <c r="L1243">
        <v>4</v>
      </c>
      <c r="M1243" t="s">
        <v>1269</v>
      </c>
      <c r="N1243" t="s">
        <v>1589</v>
      </c>
      <c r="P1243">
        <v>0</v>
      </c>
      <c r="Q1243">
        <v>0</v>
      </c>
      <c r="R1243">
        <v>0</v>
      </c>
      <c r="S1243">
        <v>869</v>
      </c>
      <c r="T1243">
        <v>0</v>
      </c>
      <c r="U1243" t="s">
        <v>79</v>
      </c>
      <c r="V1243" s="7">
        <v>44927</v>
      </c>
      <c r="W1243" s="7">
        <v>44985</v>
      </c>
      <c r="X1243" s="7">
        <v>45012</v>
      </c>
      <c r="Y1243">
        <v>2002</v>
      </c>
      <c r="Z1243" t="s">
        <v>1589</v>
      </c>
      <c r="AA1243">
        <v>0</v>
      </c>
      <c r="AC1243" t="s">
        <v>83</v>
      </c>
    </row>
    <row r="1244" spans="1:29" x14ac:dyDescent="0.25">
      <c r="A1244" t="s">
        <v>3569</v>
      </c>
      <c r="B1244">
        <v>2</v>
      </c>
      <c r="C1244">
        <v>201</v>
      </c>
      <c r="D1244">
        <v>0</v>
      </c>
      <c r="E1244">
        <v>2002</v>
      </c>
      <c r="F1244">
        <v>2002</v>
      </c>
      <c r="G1244">
        <v>0</v>
      </c>
      <c r="H1244">
        <v>0</v>
      </c>
      <c r="I1244">
        <v>0</v>
      </c>
      <c r="J1244" t="s">
        <v>3135</v>
      </c>
      <c r="K1244" t="s">
        <v>78</v>
      </c>
      <c r="L1244">
        <v>5</v>
      </c>
      <c r="M1244" t="s">
        <v>1269</v>
      </c>
      <c r="N1244" t="s">
        <v>1589</v>
      </c>
      <c r="P1244">
        <v>0</v>
      </c>
      <c r="Q1244">
        <v>0</v>
      </c>
      <c r="R1244">
        <v>0</v>
      </c>
      <c r="S1244">
        <v>869</v>
      </c>
      <c r="T1244">
        <v>0</v>
      </c>
      <c r="U1244" t="s">
        <v>79</v>
      </c>
      <c r="V1244" s="7">
        <v>44927</v>
      </c>
      <c r="W1244" s="7">
        <v>44985</v>
      </c>
      <c r="X1244" s="7">
        <v>45012</v>
      </c>
      <c r="Y1244">
        <v>2002</v>
      </c>
      <c r="Z1244" t="s">
        <v>1589</v>
      </c>
      <c r="AA1244">
        <v>0</v>
      </c>
      <c r="AC1244" t="s">
        <v>83</v>
      </c>
    </row>
    <row r="1245" spans="1:29" x14ac:dyDescent="0.25">
      <c r="A1245" t="s">
        <v>3570</v>
      </c>
      <c r="B1245">
        <v>2</v>
      </c>
      <c r="C1245">
        <v>201</v>
      </c>
      <c r="D1245">
        <v>0</v>
      </c>
      <c r="E1245">
        <v>2002</v>
      </c>
      <c r="F1245">
        <v>2002</v>
      </c>
      <c r="G1245">
        <v>0</v>
      </c>
      <c r="H1245">
        <v>0</v>
      </c>
      <c r="I1245">
        <v>0</v>
      </c>
      <c r="J1245" t="s">
        <v>3571</v>
      </c>
      <c r="K1245" t="s">
        <v>98</v>
      </c>
      <c r="L1245">
        <v>6</v>
      </c>
      <c r="M1245" t="s">
        <v>78</v>
      </c>
      <c r="N1245" t="s">
        <v>1589</v>
      </c>
      <c r="P1245">
        <v>500</v>
      </c>
      <c r="Q1245">
        <v>0</v>
      </c>
      <c r="R1245">
        <v>0</v>
      </c>
      <c r="S1245">
        <v>869</v>
      </c>
      <c r="T1245">
        <v>0</v>
      </c>
      <c r="U1245" t="s">
        <v>79</v>
      </c>
      <c r="V1245" s="7">
        <v>44927</v>
      </c>
      <c r="W1245" s="7">
        <v>44985</v>
      </c>
      <c r="X1245" s="7">
        <v>45012</v>
      </c>
      <c r="Y1245">
        <v>2002</v>
      </c>
      <c r="Z1245" t="s">
        <v>1589</v>
      </c>
      <c r="AA1245">
        <v>0</v>
      </c>
      <c r="AC1245" t="s">
        <v>83</v>
      </c>
    </row>
    <row r="1246" spans="1:29" x14ac:dyDescent="0.25">
      <c r="A1246" t="s">
        <v>3572</v>
      </c>
      <c r="B1246">
        <v>2</v>
      </c>
      <c r="C1246">
        <v>201</v>
      </c>
      <c r="D1246">
        <v>0</v>
      </c>
      <c r="E1246">
        <v>0</v>
      </c>
      <c r="F1246">
        <v>0</v>
      </c>
      <c r="G1246">
        <v>32163.09</v>
      </c>
      <c r="H1246">
        <v>0</v>
      </c>
      <c r="I1246">
        <v>32163.09</v>
      </c>
      <c r="J1246" t="s">
        <v>3573</v>
      </c>
      <c r="K1246" t="s">
        <v>78</v>
      </c>
      <c r="L1246">
        <v>2</v>
      </c>
      <c r="M1246" t="s">
        <v>1269</v>
      </c>
      <c r="N1246" t="s">
        <v>1589</v>
      </c>
      <c r="P1246">
        <v>0</v>
      </c>
      <c r="Q1246">
        <v>0</v>
      </c>
      <c r="R1246">
        <v>0</v>
      </c>
      <c r="S1246">
        <v>869</v>
      </c>
      <c r="T1246">
        <v>0</v>
      </c>
      <c r="U1246" t="s">
        <v>79</v>
      </c>
      <c r="V1246" s="7">
        <v>44927</v>
      </c>
      <c r="W1246" s="7">
        <v>44985</v>
      </c>
      <c r="X1246" s="7">
        <v>45012</v>
      </c>
      <c r="Y1246">
        <v>0</v>
      </c>
      <c r="AA1246">
        <v>32163.09</v>
      </c>
      <c r="AB1246" t="s">
        <v>1589</v>
      </c>
      <c r="AC1246" t="s">
        <v>83</v>
      </c>
    </row>
    <row r="1247" spans="1:29" x14ac:dyDescent="0.25">
      <c r="A1247" t="s">
        <v>3574</v>
      </c>
      <c r="B1247">
        <v>2</v>
      </c>
      <c r="C1247">
        <v>201</v>
      </c>
      <c r="D1247">
        <v>0</v>
      </c>
      <c r="E1247">
        <v>0</v>
      </c>
      <c r="F1247">
        <v>0</v>
      </c>
      <c r="G1247">
        <v>32163.09</v>
      </c>
      <c r="H1247">
        <v>0</v>
      </c>
      <c r="I1247">
        <v>32163.09</v>
      </c>
      <c r="J1247" t="s">
        <v>3575</v>
      </c>
      <c r="K1247" t="s">
        <v>78</v>
      </c>
      <c r="L1247">
        <v>3</v>
      </c>
      <c r="M1247" t="s">
        <v>1269</v>
      </c>
      <c r="N1247" t="s">
        <v>1589</v>
      </c>
      <c r="P1247">
        <v>0</v>
      </c>
      <c r="Q1247">
        <v>0</v>
      </c>
      <c r="R1247">
        <v>0</v>
      </c>
      <c r="S1247">
        <v>869</v>
      </c>
      <c r="T1247">
        <v>0</v>
      </c>
      <c r="U1247" t="s">
        <v>79</v>
      </c>
      <c r="V1247" s="7">
        <v>44927</v>
      </c>
      <c r="W1247" s="7">
        <v>44985</v>
      </c>
      <c r="X1247" s="7">
        <v>45012</v>
      </c>
      <c r="Y1247">
        <v>0</v>
      </c>
      <c r="AA1247">
        <v>32163.09</v>
      </c>
      <c r="AB1247" t="s">
        <v>1589</v>
      </c>
      <c r="AC1247" t="s">
        <v>83</v>
      </c>
    </row>
    <row r="1248" spans="1:29" x14ac:dyDescent="0.25">
      <c r="A1248" t="s">
        <v>3576</v>
      </c>
      <c r="B1248">
        <v>2</v>
      </c>
      <c r="C1248">
        <v>201</v>
      </c>
      <c r="D1248">
        <v>0</v>
      </c>
      <c r="E1248">
        <v>0</v>
      </c>
      <c r="F1248">
        <v>0</v>
      </c>
      <c r="G1248">
        <v>13176.33</v>
      </c>
      <c r="H1248">
        <v>0</v>
      </c>
      <c r="I1248">
        <v>13176.33</v>
      </c>
      <c r="J1248" t="s">
        <v>3141</v>
      </c>
      <c r="K1248" t="s">
        <v>78</v>
      </c>
      <c r="L1248">
        <v>4</v>
      </c>
      <c r="M1248" t="s">
        <v>1269</v>
      </c>
      <c r="N1248" t="s">
        <v>1589</v>
      </c>
      <c r="P1248">
        <v>0</v>
      </c>
      <c r="Q1248">
        <v>0</v>
      </c>
      <c r="R1248">
        <v>0</v>
      </c>
      <c r="S1248">
        <v>869</v>
      </c>
      <c r="T1248">
        <v>0</v>
      </c>
      <c r="U1248" t="s">
        <v>79</v>
      </c>
      <c r="V1248" s="7">
        <v>44927</v>
      </c>
      <c r="W1248" s="7">
        <v>44985</v>
      </c>
      <c r="X1248" s="7">
        <v>45012</v>
      </c>
      <c r="Y1248">
        <v>0</v>
      </c>
      <c r="AA1248">
        <v>13176.33</v>
      </c>
      <c r="AB1248" t="s">
        <v>1589</v>
      </c>
      <c r="AC1248" t="s">
        <v>83</v>
      </c>
    </row>
    <row r="1249" spans="1:29" x14ac:dyDescent="0.25">
      <c r="A1249" t="s">
        <v>3577</v>
      </c>
      <c r="B1249">
        <v>2</v>
      </c>
      <c r="C1249">
        <v>201</v>
      </c>
      <c r="D1249">
        <v>0</v>
      </c>
      <c r="E1249">
        <v>0</v>
      </c>
      <c r="F1249">
        <v>0</v>
      </c>
      <c r="G1249">
        <v>11841.16</v>
      </c>
      <c r="H1249">
        <v>0</v>
      </c>
      <c r="I1249">
        <v>11841.16</v>
      </c>
      <c r="J1249" t="s">
        <v>3578</v>
      </c>
      <c r="K1249" t="s">
        <v>98</v>
      </c>
      <c r="L1249">
        <v>6</v>
      </c>
      <c r="M1249" t="s">
        <v>78</v>
      </c>
      <c r="N1249" t="s">
        <v>1589</v>
      </c>
      <c r="P1249">
        <v>500</v>
      </c>
      <c r="Q1249">
        <v>0</v>
      </c>
      <c r="R1249">
        <v>0</v>
      </c>
      <c r="S1249">
        <v>869</v>
      </c>
      <c r="T1249">
        <v>0</v>
      </c>
      <c r="U1249" t="s">
        <v>79</v>
      </c>
      <c r="V1249" s="7">
        <v>44927</v>
      </c>
      <c r="W1249" s="7">
        <v>44985</v>
      </c>
      <c r="X1249" s="7">
        <v>45012</v>
      </c>
      <c r="Y1249">
        <v>0</v>
      </c>
      <c r="AA1249">
        <v>11841.16</v>
      </c>
      <c r="AB1249" t="s">
        <v>1589</v>
      </c>
      <c r="AC1249" t="s">
        <v>83</v>
      </c>
    </row>
    <row r="1250" spans="1:29" x14ac:dyDescent="0.25">
      <c r="A1250" t="s">
        <v>3579</v>
      </c>
      <c r="B1250">
        <v>2</v>
      </c>
      <c r="C1250">
        <v>201</v>
      </c>
      <c r="D1250">
        <v>0</v>
      </c>
      <c r="E1250">
        <v>0</v>
      </c>
      <c r="F1250">
        <v>0</v>
      </c>
      <c r="G1250">
        <v>1335.17</v>
      </c>
      <c r="H1250">
        <v>0</v>
      </c>
      <c r="I1250">
        <v>1335.17</v>
      </c>
      <c r="J1250" t="s">
        <v>3580</v>
      </c>
      <c r="K1250" t="s">
        <v>98</v>
      </c>
      <c r="L1250">
        <v>6</v>
      </c>
      <c r="M1250" t="s">
        <v>78</v>
      </c>
      <c r="N1250" t="s">
        <v>1589</v>
      </c>
      <c r="P1250">
        <v>500</v>
      </c>
      <c r="Q1250">
        <v>0</v>
      </c>
      <c r="R1250">
        <v>0</v>
      </c>
      <c r="S1250">
        <v>869</v>
      </c>
      <c r="T1250">
        <v>0</v>
      </c>
      <c r="U1250" t="s">
        <v>79</v>
      </c>
      <c r="V1250" s="7">
        <v>44927</v>
      </c>
      <c r="W1250" s="7">
        <v>44985</v>
      </c>
      <c r="X1250" s="7">
        <v>45012</v>
      </c>
      <c r="Y1250">
        <v>0</v>
      </c>
      <c r="AA1250">
        <v>1335.17</v>
      </c>
      <c r="AB1250" t="s">
        <v>1589</v>
      </c>
      <c r="AC1250" t="s">
        <v>83</v>
      </c>
    </row>
    <row r="1251" spans="1:29" x14ac:dyDescent="0.25">
      <c r="A1251" t="s">
        <v>3581</v>
      </c>
      <c r="B1251">
        <v>2</v>
      </c>
      <c r="C1251">
        <v>201</v>
      </c>
      <c r="D1251">
        <v>0</v>
      </c>
      <c r="E1251">
        <v>0</v>
      </c>
      <c r="F1251">
        <v>0</v>
      </c>
      <c r="G1251">
        <v>18986.759999999998</v>
      </c>
      <c r="H1251">
        <v>0</v>
      </c>
      <c r="I1251">
        <v>18986.759999999998</v>
      </c>
      <c r="J1251" t="s">
        <v>3143</v>
      </c>
      <c r="K1251" t="s">
        <v>78</v>
      </c>
      <c r="L1251">
        <v>4</v>
      </c>
      <c r="M1251" t="s">
        <v>1269</v>
      </c>
      <c r="N1251" t="s">
        <v>1589</v>
      </c>
      <c r="P1251">
        <v>0</v>
      </c>
      <c r="Q1251">
        <v>0</v>
      </c>
      <c r="R1251">
        <v>0</v>
      </c>
      <c r="S1251">
        <v>869</v>
      </c>
      <c r="T1251">
        <v>0</v>
      </c>
      <c r="U1251" t="s">
        <v>79</v>
      </c>
      <c r="V1251" s="7">
        <v>44927</v>
      </c>
      <c r="W1251" s="7">
        <v>44985</v>
      </c>
      <c r="X1251" s="7">
        <v>45012</v>
      </c>
      <c r="Y1251">
        <v>0</v>
      </c>
      <c r="AA1251">
        <v>18986.759999999998</v>
      </c>
      <c r="AB1251" t="s">
        <v>1589</v>
      </c>
      <c r="AC1251" t="s">
        <v>83</v>
      </c>
    </row>
    <row r="1252" spans="1:29" x14ac:dyDescent="0.25">
      <c r="A1252" t="s">
        <v>3582</v>
      </c>
      <c r="B1252">
        <v>2</v>
      </c>
      <c r="C1252">
        <v>201</v>
      </c>
      <c r="D1252">
        <v>0</v>
      </c>
      <c r="E1252">
        <v>0</v>
      </c>
      <c r="F1252">
        <v>0</v>
      </c>
      <c r="G1252">
        <v>18986.759999999998</v>
      </c>
      <c r="H1252">
        <v>0</v>
      </c>
      <c r="I1252">
        <v>18986.759999999998</v>
      </c>
      <c r="J1252" t="s">
        <v>2942</v>
      </c>
      <c r="K1252" t="s">
        <v>78</v>
      </c>
      <c r="L1252">
        <v>5</v>
      </c>
      <c r="M1252" t="s">
        <v>1269</v>
      </c>
      <c r="N1252" t="s">
        <v>1589</v>
      </c>
      <c r="P1252">
        <v>0</v>
      </c>
      <c r="Q1252">
        <v>0</v>
      </c>
      <c r="R1252">
        <v>0</v>
      </c>
      <c r="S1252">
        <v>869</v>
      </c>
      <c r="T1252">
        <v>0</v>
      </c>
      <c r="U1252" t="s">
        <v>79</v>
      </c>
      <c r="V1252" s="7">
        <v>44927</v>
      </c>
      <c r="W1252" s="7">
        <v>44985</v>
      </c>
      <c r="X1252" s="7">
        <v>45012</v>
      </c>
      <c r="Y1252">
        <v>0</v>
      </c>
      <c r="AA1252">
        <v>18986.759999999998</v>
      </c>
      <c r="AB1252" t="s">
        <v>1589</v>
      </c>
      <c r="AC1252" t="s">
        <v>83</v>
      </c>
    </row>
    <row r="1253" spans="1:29" x14ac:dyDescent="0.25">
      <c r="A1253" t="s">
        <v>3583</v>
      </c>
      <c r="B1253">
        <v>2</v>
      </c>
      <c r="C1253">
        <v>201</v>
      </c>
      <c r="D1253">
        <v>0</v>
      </c>
      <c r="E1253">
        <v>0</v>
      </c>
      <c r="F1253">
        <v>0</v>
      </c>
      <c r="G1253">
        <v>18986.759999999998</v>
      </c>
      <c r="H1253">
        <v>0</v>
      </c>
      <c r="I1253">
        <v>18986.759999999998</v>
      </c>
      <c r="J1253" t="s">
        <v>3584</v>
      </c>
      <c r="K1253" t="s">
        <v>98</v>
      </c>
      <c r="L1253">
        <v>6</v>
      </c>
      <c r="M1253" t="s">
        <v>78</v>
      </c>
      <c r="N1253" t="s">
        <v>1589</v>
      </c>
      <c r="P1253">
        <v>500</v>
      </c>
      <c r="Q1253">
        <v>0</v>
      </c>
      <c r="R1253">
        <v>0</v>
      </c>
      <c r="S1253">
        <v>869</v>
      </c>
      <c r="T1253">
        <v>0</v>
      </c>
      <c r="U1253" t="s">
        <v>79</v>
      </c>
      <c r="V1253" s="7">
        <v>44927</v>
      </c>
      <c r="W1253" s="7">
        <v>44985</v>
      </c>
      <c r="X1253" s="7">
        <v>45012</v>
      </c>
      <c r="Y1253">
        <v>0</v>
      </c>
      <c r="AA1253">
        <v>18986.759999999998</v>
      </c>
      <c r="AB1253" t="s">
        <v>1589</v>
      </c>
      <c r="AC1253" t="s">
        <v>83</v>
      </c>
    </row>
    <row r="1254" spans="1:29" x14ac:dyDescent="0.25">
      <c r="A1254" t="s">
        <v>3585</v>
      </c>
      <c r="B1254">
        <v>2</v>
      </c>
      <c r="C1254">
        <v>201</v>
      </c>
      <c r="D1254">
        <v>0</v>
      </c>
      <c r="E1254">
        <v>344822.1</v>
      </c>
      <c r="F1254">
        <v>36037277.880000003</v>
      </c>
      <c r="G1254">
        <v>43772157.950000003</v>
      </c>
      <c r="H1254">
        <v>0</v>
      </c>
      <c r="I1254">
        <v>8079702.1699999999</v>
      </c>
      <c r="J1254" t="s">
        <v>3145</v>
      </c>
      <c r="K1254" t="s">
        <v>78</v>
      </c>
      <c r="L1254">
        <v>2</v>
      </c>
      <c r="M1254" t="s">
        <v>1269</v>
      </c>
      <c r="N1254" t="s">
        <v>1589</v>
      </c>
      <c r="P1254">
        <v>0</v>
      </c>
      <c r="Q1254">
        <v>0</v>
      </c>
      <c r="R1254">
        <v>0</v>
      </c>
      <c r="S1254">
        <v>869</v>
      </c>
      <c r="T1254">
        <v>0</v>
      </c>
      <c r="U1254" t="s">
        <v>79</v>
      </c>
      <c r="V1254" s="7">
        <v>44927</v>
      </c>
      <c r="W1254" s="7">
        <v>44985</v>
      </c>
      <c r="X1254" s="7">
        <v>45012</v>
      </c>
      <c r="Y1254">
        <v>344822.1</v>
      </c>
      <c r="Z1254" t="s">
        <v>1589</v>
      </c>
      <c r="AA1254">
        <v>8079702.1699999999</v>
      </c>
      <c r="AB1254" t="s">
        <v>1589</v>
      </c>
      <c r="AC1254" t="s">
        <v>83</v>
      </c>
    </row>
    <row r="1255" spans="1:29" x14ac:dyDescent="0.25">
      <c r="A1255" t="s">
        <v>3586</v>
      </c>
      <c r="B1255">
        <v>2</v>
      </c>
      <c r="C1255">
        <v>201</v>
      </c>
      <c r="D1255">
        <v>0</v>
      </c>
      <c r="E1255">
        <v>266696.55</v>
      </c>
      <c r="F1255">
        <v>257596.55</v>
      </c>
      <c r="G1255">
        <v>13756.22</v>
      </c>
      <c r="H1255">
        <v>0</v>
      </c>
      <c r="I1255">
        <v>22856.22</v>
      </c>
      <c r="J1255" t="s">
        <v>3587</v>
      </c>
      <c r="K1255" t="s">
        <v>78</v>
      </c>
      <c r="L1255">
        <v>3</v>
      </c>
      <c r="M1255" t="s">
        <v>1269</v>
      </c>
      <c r="N1255" t="s">
        <v>1589</v>
      </c>
      <c r="P1255">
        <v>0</v>
      </c>
      <c r="Q1255">
        <v>0</v>
      </c>
      <c r="R1255">
        <v>0</v>
      </c>
      <c r="S1255">
        <v>869</v>
      </c>
      <c r="T1255">
        <v>0</v>
      </c>
      <c r="U1255" t="s">
        <v>79</v>
      </c>
      <c r="V1255" s="7">
        <v>44927</v>
      </c>
      <c r="W1255" s="7">
        <v>44985</v>
      </c>
      <c r="X1255" s="7">
        <v>45012</v>
      </c>
      <c r="Y1255">
        <v>266696.55</v>
      </c>
      <c r="Z1255" t="s">
        <v>1589</v>
      </c>
      <c r="AA1255">
        <v>22856.22</v>
      </c>
      <c r="AB1255" t="s">
        <v>1589</v>
      </c>
      <c r="AC1255" t="s">
        <v>83</v>
      </c>
    </row>
    <row r="1256" spans="1:29" x14ac:dyDescent="0.25">
      <c r="A1256" t="s">
        <v>3588</v>
      </c>
      <c r="B1256">
        <v>2</v>
      </c>
      <c r="C1256">
        <v>201</v>
      </c>
      <c r="D1256">
        <v>0</v>
      </c>
      <c r="E1256">
        <v>252996.55</v>
      </c>
      <c r="F1256">
        <v>252996.55</v>
      </c>
      <c r="G1256">
        <v>0</v>
      </c>
      <c r="H1256">
        <v>0</v>
      </c>
      <c r="I1256">
        <v>0</v>
      </c>
      <c r="J1256" t="s">
        <v>3589</v>
      </c>
      <c r="K1256" t="s">
        <v>78</v>
      </c>
      <c r="L1256">
        <v>4</v>
      </c>
      <c r="M1256" t="s">
        <v>1269</v>
      </c>
      <c r="N1256" t="s">
        <v>1589</v>
      </c>
      <c r="P1256">
        <v>0</v>
      </c>
      <c r="Q1256">
        <v>0</v>
      </c>
      <c r="R1256">
        <v>0</v>
      </c>
      <c r="S1256">
        <v>869</v>
      </c>
      <c r="T1256">
        <v>0</v>
      </c>
      <c r="U1256" t="s">
        <v>79</v>
      </c>
      <c r="V1256" s="7">
        <v>44927</v>
      </c>
      <c r="W1256" s="7">
        <v>44985</v>
      </c>
      <c r="X1256" s="7">
        <v>45012</v>
      </c>
      <c r="Y1256">
        <v>252996.55</v>
      </c>
      <c r="Z1256" t="s">
        <v>1589</v>
      </c>
      <c r="AA1256">
        <v>0</v>
      </c>
      <c r="AC1256" t="s">
        <v>83</v>
      </c>
    </row>
    <row r="1257" spans="1:29" x14ac:dyDescent="0.25">
      <c r="A1257" t="s">
        <v>3590</v>
      </c>
      <c r="B1257">
        <v>2</v>
      </c>
      <c r="C1257">
        <v>201</v>
      </c>
      <c r="D1257">
        <v>0</v>
      </c>
      <c r="E1257">
        <v>252996.55</v>
      </c>
      <c r="F1257">
        <v>252996.55</v>
      </c>
      <c r="G1257">
        <v>0</v>
      </c>
      <c r="H1257">
        <v>0</v>
      </c>
      <c r="I1257">
        <v>0</v>
      </c>
      <c r="J1257" t="s">
        <v>3151</v>
      </c>
      <c r="K1257" t="s">
        <v>98</v>
      </c>
      <c r="L1257">
        <v>5</v>
      </c>
      <c r="M1257" t="s">
        <v>78</v>
      </c>
      <c r="N1257" t="s">
        <v>1589</v>
      </c>
      <c r="P1257">
        <v>500</v>
      </c>
      <c r="Q1257">
        <v>0</v>
      </c>
      <c r="R1257">
        <v>0</v>
      </c>
      <c r="S1257">
        <v>869</v>
      </c>
      <c r="T1257">
        <v>0</v>
      </c>
      <c r="U1257" t="s">
        <v>79</v>
      </c>
      <c r="V1257" s="7">
        <v>44927</v>
      </c>
      <c r="W1257" s="7">
        <v>44985</v>
      </c>
      <c r="X1257" s="7">
        <v>45012</v>
      </c>
      <c r="Y1257">
        <v>252996.55</v>
      </c>
      <c r="Z1257" t="s">
        <v>1589</v>
      </c>
      <c r="AA1257">
        <v>0</v>
      </c>
      <c r="AC1257" t="s">
        <v>83</v>
      </c>
    </row>
    <row r="1258" spans="1:29" x14ac:dyDescent="0.25">
      <c r="A1258" t="s">
        <v>3591</v>
      </c>
      <c r="B1258">
        <v>2</v>
      </c>
      <c r="C1258">
        <v>201</v>
      </c>
      <c r="D1258">
        <v>0</v>
      </c>
      <c r="E1258">
        <v>13700</v>
      </c>
      <c r="F1258">
        <v>4600</v>
      </c>
      <c r="G1258">
        <v>13756.22</v>
      </c>
      <c r="H1258">
        <v>0</v>
      </c>
      <c r="I1258">
        <v>22856.22</v>
      </c>
      <c r="J1258" t="s">
        <v>3592</v>
      </c>
      <c r="K1258" t="s">
        <v>78</v>
      </c>
      <c r="L1258">
        <v>4</v>
      </c>
      <c r="M1258" t="s">
        <v>1269</v>
      </c>
      <c r="N1258" t="s">
        <v>1589</v>
      </c>
      <c r="P1258">
        <v>0</v>
      </c>
      <c r="Q1258">
        <v>0</v>
      </c>
      <c r="R1258">
        <v>0</v>
      </c>
      <c r="S1258">
        <v>869</v>
      </c>
      <c r="T1258">
        <v>0</v>
      </c>
      <c r="U1258" t="s">
        <v>79</v>
      </c>
      <c r="V1258" s="7">
        <v>44927</v>
      </c>
      <c r="W1258" s="7">
        <v>44985</v>
      </c>
      <c r="X1258" s="7">
        <v>45012</v>
      </c>
      <c r="Y1258">
        <v>13700</v>
      </c>
      <c r="Z1258" t="s">
        <v>1589</v>
      </c>
      <c r="AA1258">
        <v>22856.22</v>
      </c>
      <c r="AB1258" t="s">
        <v>1589</v>
      </c>
      <c r="AC1258" t="s">
        <v>83</v>
      </c>
    </row>
    <row r="1259" spans="1:29" x14ac:dyDescent="0.25">
      <c r="A1259" t="s">
        <v>3593</v>
      </c>
      <c r="B1259">
        <v>2</v>
      </c>
      <c r="C1259">
        <v>201</v>
      </c>
      <c r="D1259">
        <v>0</v>
      </c>
      <c r="E1259">
        <v>13700</v>
      </c>
      <c r="F1259">
        <v>4600</v>
      </c>
      <c r="G1259">
        <v>13756.22</v>
      </c>
      <c r="H1259">
        <v>0</v>
      </c>
      <c r="I1259">
        <v>22856.22</v>
      </c>
      <c r="J1259" t="s">
        <v>3594</v>
      </c>
      <c r="K1259" t="s">
        <v>78</v>
      </c>
      <c r="L1259">
        <v>5</v>
      </c>
      <c r="M1259" t="s">
        <v>1269</v>
      </c>
      <c r="N1259" t="s">
        <v>1589</v>
      </c>
      <c r="P1259">
        <v>0</v>
      </c>
      <c r="Q1259">
        <v>0</v>
      </c>
      <c r="R1259">
        <v>0</v>
      </c>
      <c r="S1259">
        <v>869</v>
      </c>
      <c r="T1259">
        <v>0</v>
      </c>
      <c r="U1259" t="s">
        <v>79</v>
      </c>
      <c r="V1259" s="7">
        <v>44927</v>
      </c>
      <c r="W1259" s="7">
        <v>44985</v>
      </c>
      <c r="X1259" s="7">
        <v>45012</v>
      </c>
      <c r="Y1259">
        <v>13700</v>
      </c>
      <c r="Z1259" t="s">
        <v>1589</v>
      </c>
      <c r="AA1259">
        <v>22856.22</v>
      </c>
      <c r="AB1259" t="s">
        <v>1589</v>
      </c>
      <c r="AC1259" t="s">
        <v>83</v>
      </c>
    </row>
    <row r="1260" spans="1:29" x14ac:dyDescent="0.25">
      <c r="A1260" t="s">
        <v>3595</v>
      </c>
      <c r="B1260">
        <v>2</v>
      </c>
      <c r="C1260">
        <v>201</v>
      </c>
      <c r="D1260">
        <v>0</v>
      </c>
      <c r="E1260">
        <v>13700</v>
      </c>
      <c r="F1260">
        <v>4600</v>
      </c>
      <c r="G1260">
        <v>10690</v>
      </c>
      <c r="H1260">
        <v>0</v>
      </c>
      <c r="I1260">
        <v>19790</v>
      </c>
      <c r="J1260" t="s">
        <v>3596</v>
      </c>
      <c r="K1260" t="s">
        <v>78</v>
      </c>
      <c r="L1260">
        <v>6</v>
      </c>
      <c r="M1260" t="s">
        <v>1269</v>
      </c>
      <c r="N1260" t="s">
        <v>1589</v>
      </c>
      <c r="P1260">
        <v>0</v>
      </c>
      <c r="Q1260">
        <v>0</v>
      </c>
      <c r="R1260">
        <v>0</v>
      </c>
      <c r="S1260">
        <v>869</v>
      </c>
      <c r="T1260">
        <v>0</v>
      </c>
      <c r="U1260" t="s">
        <v>79</v>
      </c>
      <c r="V1260" s="7">
        <v>44927</v>
      </c>
      <c r="W1260" s="7">
        <v>44985</v>
      </c>
      <c r="X1260" s="7">
        <v>45012</v>
      </c>
      <c r="Y1260">
        <v>13700</v>
      </c>
      <c r="Z1260" t="s">
        <v>1589</v>
      </c>
      <c r="AA1260">
        <v>19790</v>
      </c>
      <c r="AB1260" t="s">
        <v>1589</v>
      </c>
      <c r="AC1260" t="s">
        <v>83</v>
      </c>
    </row>
    <row r="1261" spans="1:29" x14ac:dyDescent="0.25">
      <c r="A1261" t="s">
        <v>3597</v>
      </c>
      <c r="B1261">
        <v>2</v>
      </c>
      <c r="C1261">
        <v>201</v>
      </c>
      <c r="D1261">
        <v>0</v>
      </c>
      <c r="E1261">
        <v>2300</v>
      </c>
      <c r="F1261">
        <v>2300</v>
      </c>
      <c r="G1261">
        <v>1000</v>
      </c>
      <c r="H1261">
        <v>0</v>
      </c>
      <c r="I1261">
        <v>1000</v>
      </c>
      <c r="J1261" t="s">
        <v>1617</v>
      </c>
      <c r="K1261" t="s">
        <v>98</v>
      </c>
      <c r="L1261">
        <v>7</v>
      </c>
      <c r="M1261" t="s">
        <v>78</v>
      </c>
      <c r="N1261" t="s">
        <v>1589</v>
      </c>
      <c r="P1261">
        <v>500</v>
      </c>
      <c r="Q1261">
        <v>0</v>
      </c>
      <c r="R1261">
        <v>0</v>
      </c>
      <c r="S1261">
        <v>869</v>
      </c>
      <c r="T1261">
        <v>0</v>
      </c>
      <c r="U1261" t="s">
        <v>79</v>
      </c>
      <c r="V1261" s="7">
        <v>44927</v>
      </c>
      <c r="W1261" s="7">
        <v>44985</v>
      </c>
      <c r="X1261" s="7">
        <v>45012</v>
      </c>
      <c r="Y1261">
        <v>2300</v>
      </c>
      <c r="Z1261" t="s">
        <v>1589</v>
      </c>
      <c r="AA1261">
        <v>1000</v>
      </c>
      <c r="AB1261" t="s">
        <v>1589</v>
      </c>
      <c r="AC1261" t="s">
        <v>83</v>
      </c>
    </row>
    <row r="1262" spans="1:29" x14ac:dyDescent="0.25">
      <c r="A1262" t="s">
        <v>3598</v>
      </c>
      <c r="B1262">
        <v>2</v>
      </c>
      <c r="C1262">
        <v>201</v>
      </c>
      <c r="D1262">
        <v>0</v>
      </c>
      <c r="E1262">
        <v>0</v>
      </c>
      <c r="F1262">
        <v>0</v>
      </c>
      <c r="G1262">
        <v>2000</v>
      </c>
      <c r="H1262">
        <v>0</v>
      </c>
      <c r="I1262">
        <v>2000</v>
      </c>
      <c r="J1262" t="s">
        <v>1619</v>
      </c>
      <c r="K1262" t="s">
        <v>98</v>
      </c>
      <c r="L1262">
        <v>7</v>
      </c>
      <c r="M1262" t="s">
        <v>78</v>
      </c>
      <c r="N1262" t="s">
        <v>1589</v>
      </c>
      <c r="P1262">
        <v>500</v>
      </c>
      <c r="Q1262">
        <v>0</v>
      </c>
      <c r="R1262">
        <v>0</v>
      </c>
      <c r="S1262">
        <v>869</v>
      </c>
      <c r="T1262">
        <v>0</v>
      </c>
      <c r="U1262" t="s">
        <v>79</v>
      </c>
      <c r="V1262" s="7">
        <v>44927</v>
      </c>
      <c r="W1262" s="7">
        <v>44985</v>
      </c>
      <c r="X1262" s="7">
        <v>45012</v>
      </c>
      <c r="Y1262">
        <v>0</v>
      </c>
      <c r="AA1262">
        <v>2000</v>
      </c>
      <c r="AB1262" t="s">
        <v>1589</v>
      </c>
      <c r="AC1262" t="s">
        <v>83</v>
      </c>
    </row>
    <row r="1263" spans="1:29" x14ac:dyDescent="0.25">
      <c r="A1263" t="s">
        <v>3599</v>
      </c>
      <c r="B1263">
        <v>2</v>
      </c>
      <c r="C1263">
        <v>201</v>
      </c>
      <c r="D1263">
        <v>0</v>
      </c>
      <c r="E1263">
        <v>2300</v>
      </c>
      <c r="F1263">
        <v>0</v>
      </c>
      <c r="G1263">
        <v>0</v>
      </c>
      <c r="H1263">
        <v>0</v>
      </c>
      <c r="I1263">
        <v>2300</v>
      </c>
      <c r="J1263" t="s">
        <v>1630</v>
      </c>
      <c r="K1263" t="s">
        <v>98</v>
      </c>
      <c r="L1263">
        <v>7</v>
      </c>
      <c r="M1263" t="s">
        <v>78</v>
      </c>
      <c r="N1263" t="s">
        <v>1589</v>
      </c>
      <c r="P1263">
        <v>500</v>
      </c>
      <c r="Q1263">
        <v>0</v>
      </c>
      <c r="R1263">
        <v>0</v>
      </c>
      <c r="S1263">
        <v>869</v>
      </c>
      <c r="T1263">
        <v>0</v>
      </c>
      <c r="U1263" t="s">
        <v>79</v>
      </c>
      <c r="V1263" s="7">
        <v>44927</v>
      </c>
      <c r="W1263" s="7">
        <v>44985</v>
      </c>
      <c r="X1263" s="7">
        <v>45012</v>
      </c>
      <c r="Y1263">
        <v>2300</v>
      </c>
      <c r="Z1263" t="s">
        <v>1589</v>
      </c>
      <c r="AA1263">
        <v>2300</v>
      </c>
      <c r="AB1263" t="s">
        <v>1589</v>
      </c>
      <c r="AC1263" t="s">
        <v>83</v>
      </c>
    </row>
    <row r="1264" spans="1:29" x14ac:dyDescent="0.25">
      <c r="A1264" t="s">
        <v>3600</v>
      </c>
      <c r="B1264">
        <v>2</v>
      </c>
      <c r="C1264">
        <v>201</v>
      </c>
      <c r="D1264">
        <v>0</v>
      </c>
      <c r="E1264">
        <v>0</v>
      </c>
      <c r="F1264">
        <v>0</v>
      </c>
      <c r="G1264">
        <v>500</v>
      </c>
      <c r="H1264">
        <v>0</v>
      </c>
      <c r="I1264">
        <v>500</v>
      </c>
      <c r="J1264" t="s">
        <v>1621</v>
      </c>
      <c r="K1264" t="s">
        <v>98</v>
      </c>
      <c r="L1264">
        <v>7</v>
      </c>
      <c r="M1264" t="s">
        <v>78</v>
      </c>
      <c r="N1264" t="s">
        <v>1589</v>
      </c>
      <c r="P1264">
        <v>500</v>
      </c>
      <c r="Q1264">
        <v>0</v>
      </c>
      <c r="R1264">
        <v>0</v>
      </c>
      <c r="S1264">
        <v>869</v>
      </c>
      <c r="T1264">
        <v>0</v>
      </c>
      <c r="U1264" t="s">
        <v>79</v>
      </c>
      <c r="V1264" s="7">
        <v>44927</v>
      </c>
      <c r="W1264" s="7">
        <v>44985</v>
      </c>
      <c r="X1264" s="7">
        <v>45012</v>
      </c>
      <c r="Y1264">
        <v>0</v>
      </c>
      <c r="AA1264">
        <v>500</v>
      </c>
      <c r="AB1264" t="s">
        <v>1589</v>
      </c>
      <c r="AC1264" t="s">
        <v>83</v>
      </c>
    </row>
    <row r="1265" spans="1:29" x14ac:dyDescent="0.25">
      <c r="A1265" t="s">
        <v>3601</v>
      </c>
      <c r="B1265">
        <v>2</v>
      </c>
      <c r="C1265">
        <v>201</v>
      </c>
      <c r="D1265">
        <v>0</v>
      </c>
      <c r="E1265">
        <v>2300</v>
      </c>
      <c r="F1265">
        <v>2300</v>
      </c>
      <c r="G1265">
        <v>0</v>
      </c>
      <c r="H1265">
        <v>0</v>
      </c>
      <c r="I1265">
        <v>0</v>
      </c>
      <c r="J1265" t="s">
        <v>1632</v>
      </c>
      <c r="K1265" t="s">
        <v>98</v>
      </c>
      <c r="L1265">
        <v>7</v>
      </c>
      <c r="M1265" t="s">
        <v>78</v>
      </c>
      <c r="N1265" t="s">
        <v>1589</v>
      </c>
      <c r="P1265">
        <v>500</v>
      </c>
      <c r="Q1265">
        <v>0</v>
      </c>
      <c r="R1265">
        <v>0</v>
      </c>
      <c r="S1265">
        <v>869</v>
      </c>
      <c r="T1265">
        <v>0</v>
      </c>
      <c r="U1265" t="s">
        <v>79</v>
      </c>
      <c r="V1265" s="7">
        <v>44927</v>
      </c>
      <c r="W1265" s="7">
        <v>44985</v>
      </c>
      <c r="X1265" s="7">
        <v>45012</v>
      </c>
      <c r="Y1265">
        <v>2300</v>
      </c>
      <c r="Z1265" t="s">
        <v>1589</v>
      </c>
      <c r="AA1265">
        <v>0</v>
      </c>
      <c r="AC1265" t="s">
        <v>83</v>
      </c>
    </row>
    <row r="1266" spans="1:29" x14ac:dyDescent="0.25">
      <c r="A1266" t="s">
        <v>3602</v>
      </c>
      <c r="B1266">
        <v>2</v>
      </c>
      <c r="C1266">
        <v>201</v>
      </c>
      <c r="D1266">
        <v>0</v>
      </c>
      <c r="E1266">
        <v>2300</v>
      </c>
      <c r="F1266">
        <v>0</v>
      </c>
      <c r="G1266">
        <v>0</v>
      </c>
      <c r="H1266">
        <v>0</v>
      </c>
      <c r="I1266">
        <v>2300</v>
      </c>
      <c r="J1266" t="s">
        <v>1634</v>
      </c>
      <c r="K1266" t="s">
        <v>98</v>
      </c>
      <c r="L1266">
        <v>7</v>
      </c>
      <c r="M1266" t="s">
        <v>78</v>
      </c>
      <c r="N1266" t="s">
        <v>1589</v>
      </c>
      <c r="P1266">
        <v>500</v>
      </c>
      <c r="Q1266">
        <v>0</v>
      </c>
      <c r="R1266">
        <v>0</v>
      </c>
      <c r="S1266">
        <v>869</v>
      </c>
      <c r="T1266">
        <v>0</v>
      </c>
      <c r="U1266" t="s">
        <v>79</v>
      </c>
      <c r="V1266" s="7">
        <v>44927</v>
      </c>
      <c r="W1266" s="7">
        <v>44985</v>
      </c>
      <c r="X1266" s="7">
        <v>45012</v>
      </c>
      <c r="Y1266">
        <v>2300</v>
      </c>
      <c r="Z1266" t="s">
        <v>1589</v>
      </c>
      <c r="AA1266">
        <v>2300</v>
      </c>
      <c r="AB1266" t="s">
        <v>1589</v>
      </c>
      <c r="AC1266" t="s">
        <v>83</v>
      </c>
    </row>
    <row r="1267" spans="1:29" x14ac:dyDescent="0.25">
      <c r="A1267" t="s">
        <v>3603</v>
      </c>
      <c r="B1267">
        <v>2</v>
      </c>
      <c r="C1267">
        <v>201</v>
      </c>
      <c r="D1267">
        <v>0</v>
      </c>
      <c r="E1267">
        <v>0</v>
      </c>
      <c r="F1267">
        <v>0</v>
      </c>
      <c r="G1267">
        <v>3190</v>
      </c>
      <c r="H1267">
        <v>0</v>
      </c>
      <c r="I1267">
        <v>3190</v>
      </c>
      <c r="J1267" t="s">
        <v>1623</v>
      </c>
      <c r="K1267" t="s">
        <v>98</v>
      </c>
      <c r="L1267">
        <v>7</v>
      </c>
      <c r="M1267" t="s">
        <v>78</v>
      </c>
      <c r="N1267" t="s">
        <v>1589</v>
      </c>
      <c r="P1267">
        <v>500</v>
      </c>
      <c r="Q1267">
        <v>0</v>
      </c>
      <c r="R1267">
        <v>0</v>
      </c>
      <c r="S1267">
        <v>869</v>
      </c>
      <c r="T1267">
        <v>0</v>
      </c>
      <c r="U1267" t="s">
        <v>79</v>
      </c>
      <c r="V1267" s="7">
        <v>44927</v>
      </c>
      <c r="W1267" s="7">
        <v>44985</v>
      </c>
      <c r="X1267" s="7">
        <v>45012</v>
      </c>
      <c r="Y1267">
        <v>0</v>
      </c>
      <c r="AA1267">
        <v>3190</v>
      </c>
      <c r="AB1267" t="s">
        <v>1589</v>
      </c>
      <c r="AC1267" t="s">
        <v>83</v>
      </c>
    </row>
    <row r="1268" spans="1:29" x14ac:dyDescent="0.25">
      <c r="A1268" t="s">
        <v>3604</v>
      </c>
      <c r="B1268">
        <v>2</v>
      </c>
      <c r="C1268">
        <v>201</v>
      </c>
      <c r="D1268">
        <v>0</v>
      </c>
      <c r="E1268">
        <v>2000</v>
      </c>
      <c r="F1268">
        <v>0</v>
      </c>
      <c r="G1268">
        <v>0</v>
      </c>
      <c r="H1268">
        <v>0</v>
      </c>
      <c r="I1268">
        <v>2000</v>
      </c>
      <c r="J1268" t="s">
        <v>1636</v>
      </c>
      <c r="K1268" t="s">
        <v>98</v>
      </c>
      <c r="L1268">
        <v>7</v>
      </c>
      <c r="M1268" t="s">
        <v>78</v>
      </c>
      <c r="N1268" t="s">
        <v>1589</v>
      </c>
      <c r="P1268">
        <v>500</v>
      </c>
      <c r="Q1268">
        <v>0</v>
      </c>
      <c r="R1268">
        <v>0</v>
      </c>
      <c r="S1268">
        <v>869</v>
      </c>
      <c r="T1268">
        <v>0</v>
      </c>
      <c r="U1268" t="s">
        <v>79</v>
      </c>
      <c r="V1268" s="7">
        <v>44927</v>
      </c>
      <c r="W1268" s="7">
        <v>44985</v>
      </c>
      <c r="X1268" s="7">
        <v>45012</v>
      </c>
      <c r="Y1268">
        <v>2000</v>
      </c>
      <c r="Z1268" t="s">
        <v>1589</v>
      </c>
      <c r="AA1268">
        <v>2000</v>
      </c>
      <c r="AB1268" t="s">
        <v>1589</v>
      </c>
      <c r="AC1268" t="s">
        <v>83</v>
      </c>
    </row>
    <row r="1269" spans="1:29" x14ac:dyDescent="0.25">
      <c r="A1269" t="s">
        <v>3605</v>
      </c>
      <c r="B1269">
        <v>2</v>
      </c>
      <c r="C1269">
        <v>201</v>
      </c>
      <c r="D1269">
        <v>0</v>
      </c>
      <c r="E1269">
        <v>0</v>
      </c>
      <c r="F1269">
        <v>0</v>
      </c>
      <c r="G1269">
        <v>4000</v>
      </c>
      <c r="H1269">
        <v>0</v>
      </c>
      <c r="I1269">
        <v>4000</v>
      </c>
      <c r="J1269" t="s">
        <v>1625</v>
      </c>
      <c r="K1269" t="s">
        <v>98</v>
      </c>
      <c r="L1269">
        <v>7</v>
      </c>
      <c r="M1269" t="s">
        <v>78</v>
      </c>
      <c r="N1269" t="s">
        <v>1589</v>
      </c>
      <c r="P1269">
        <v>500</v>
      </c>
      <c r="Q1269">
        <v>0</v>
      </c>
      <c r="R1269">
        <v>0</v>
      </c>
      <c r="S1269">
        <v>869</v>
      </c>
      <c r="T1269">
        <v>0</v>
      </c>
      <c r="U1269" t="s">
        <v>79</v>
      </c>
      <c r="V1269" s="7">
        <v>44927</v>
      </c>
      <c r="W1269" s="7">
        <v>44985</v>
      </c>
      <c r="X1269" s="7">
        <v>45012</v>
      </c>
      <c r="Y1269">
        <v>0</v>
      </c>
      <c r="AA1269">
        <v>4000</v>
      </c>
      <c r="AB1269" t="s">
        <v>1589</v>
      </c>
      <c r="AC1269" t="s">
        <v>83</v>
      </c>
    </row>
    <row r="1270" spans="1:29" x14ac:dyDescent="0.25">
      <c r="A1270" t="s">
        <v>3606</v>
      </c>
      <c r="B1270">
        <v>2</v>
      </c>
      <c r="C1270">
        <v>201</v>
      </c>
      <c r="D1270">
        <v>0</v>
      </c>
      <c r="E1270">
        <v>2500</v>
      </c>
      <c r="F1270">
        <v>0</v>
      </c>
      <c r="G1270">
        <v>0</v>
      </c>
      <c r="H1270">
        <v>0</v>
      </c>
      <c r="I1270">
        <v>2500</v>
      </c>
      <c r="J1270" t="s">
        <v>1638</v>
      </c>
      <c r="K1270" t="s">
        <v>98</v>
      </c>
      <c r="L1270">
        <v>7</v>
      </c>
      <c r="M1270" t="s">
        <v>78</v>
      </c>
      <c r="N1270" t="s">
        <v>1589</v>
      </c>
      <c r="P1270">
        <v>500</v>
      </c>
      <c r="Q1270">
        <v>0</v>
      </c>
      <c r="R1270">
        <v>0</v>
      </c>
      <c r="S1270">
        <v>869</v>
      </c>
      <c r="T1270">
        <v>0</v>
      </c>
      <c r="U1270" t="s">
        <v>79</v>
      </c>
      <c r="V1270" s="7">
        <v>44927</v>
      </c>
      <c r="W1270" s="7">
        <v>44985</v>
      </c>
      <c r="X1270" s="7">
        <v>45012</v>
      </c>
      <c r="Y1270">
        <v>2500</v>
      </c>
      <c r="Z1270" t="s">
        <v>1589</v>
      </c>
      <c r="AA1270">
        <v>2500</v>
      </c>
      <c r="AB1270" t="s">
        <v>1589</v>
      </c>
      <c r="AC1270" t="s">
        <v>83</v>
      </c>
    </row>
    <row r="1271" spans="1:29" x14ac:dyDescent="0.25">
      <c r="A1271" t="s">
        <v>3607</v>
      </c>
      <c r="B1271">
        <v>2</v>
      </c>
      <c r="C1271">
        <v>201</v>
      </c>
      <c r="D1271">
        <v>0</v>
      </c>
      <c r="E1271">
        <v>0</v>
      </c>
      <c r="F1271">
        <v>0</v>
      </c>
      <c r="G1271">
        <v>3066.22</v>
      </c>
      <c r="H1271">
        <v>0</v>
      </c>
      <c r="I1271">
        <v>3066.22</v>
      </c>
      <c r="J1271" t="s">
        <v>3608</v>
      </c>
      <c r="K1271" t="s">
        <v>78</v>
      </c>
      <c r="L1271">
        <v>6</v>
      </c>
      <c r="M1271" t="s">
        <v>1269</v>
      </c>
      <c r="N1271" t="s">
        <v>1589</v>
      </c>
      <c r="P1271">
        <v>0</v>
      </c>
      <c r="Q1271">
        <v>0</v>
      </c>
      <c r="R1271">
        <v>0</v>
      </c>
      <c r="S1271">
        <v>869</v>
      </c>
      <c r="T1271">
        <v>0</v>
      </c>
      <c r="U1271" t="s">
        <v>79</v>
      </c>
      <c r="V1271" s="7">
        <v>44927</v>
      </c>
      <c r="W1271" s="7">
        <v>44985</v>
      </c>
      <c r="X1271" s="7">
        <v>45012</v>
      </c>
      <c r="Y1271">
        <v>0</v>
      </c>
      <c r="AA1271">
        <v>3066.22</v>
      </c>
      <c r="AB1271" t="s">
        <v>1589</v>
      </c>
      <c r="AC1271" t="s">
        <v>83</v>
      </c>
    </row>
    <row r="1272" spans="1:29" x14ac:dyDescent="0.25">
      <c r="A1272" t="s">
        <v>3609</v>
      </c>
      <c r="B1272">
        <v>2</v>
      </c>
      <c r="C1272">
        <v>201</v>
      </c>
      <c r="D1272">
        <v>0</v>
      </c>
      <c r="E1272">
        <v>0</v>
      </c>
      <c r="F1272">
        <v>0</v>
      </c>
      <c r="G1272">
        <v>1858.2</v>
      </c>
      <c r="H1272">
        <v>0</v>
      </c>
      <c r="I1272">
        <v>1858.2</v>
      </c>
      <c r="J1272" t="s">
        <v>1617</v>
      </c>
      <c r="K1272" t="s">
        <v>98</v>
      </c>
      <c r="L1272">
        <v>7</v>
      </c>
      <c r="M1272" t="s">
        <v>78</v>
      </c>
      <c r="N1272" t="s">
        <v>1589</v>
      </c>
      <c r="P1272">
        <v>500</v>
      </c>
      <c r="Q1272">
        <v>0</v>
      </c>
      <c r="R1272">
        <v>0</v>
      </c>
      <c r="S1272">
        <v>869</v>
      </c>
      <c r="T1272">
        <v>0</v>
      </c>
      <c r="U1272" t="s">
        <v>79</v>
      </c>
      <c r="V1272" s="7">
        <v>44927</v>
      </c>
      <c r="W1272" s="7">
        <v>44985</v>
      </c>
      <c r="X1272" s="7">
        <v>45012</v>
      </c>
      <c r="Y1272">
        <v>0</v>
      </c>
      <c r="AA1272">
        <v>1858.2</v>
      </c>
      <c r="AB1272" t="s">
        <v>1589</v>
      </c>
      <c r="AC1272" t="s">
        <v>83</v>
      </c>
    </row>
    <row r="1273" spans="1:29" x14ac:dyDescent="0.25">
      <c r="A1273" t="s">
        <v>3610</v>
      </c>
      <c r="B1273">
        <v>2</v>
      </c>
      <c r="C1273">
        <v>201</v>
      </c>
      <c r="D1273">
        <v>0</v>
      </c>
      <c r="E1273">
        <v>0</v>
      </c>
      <c r="F1273">
        <v>0</v>
      </c>
      <c r="G1273">
        <v>1208.02</v>
      </c>
      <c r="H1273">
        <v>0</v>
      </c>
      <c r="I1273">
        <v>1208.02</v>
      </c>
      <c r="J1273" t="s">
        <v>1632</v>
      </c>
      <c r="K1273" t="s">
        <v>98</v>
      </c>
      <c r="L1273">
        <v>7</v>
      </c>
      <c r="M1273" t="s">
        <v>78</v>
      </c>
      <c r="N1273" t="s">
        <v>1589</v>
      </c>
      <c r="P1273">
        <v>500</v>
      </c>
      <c r="Q1273">
        <v>0</v>
      </c>
      <c r="R1273">
        <v>0</v>
      </c>
      <c r="S1273">
        <v>869</v>
      </c>
      <c r="T1273">
        <v>0</v>
      </c>
      <c r="U1273" t="s">
        <v>79</v>
      </c>
      <c r="V1273" s="7">
        <v>44927</v>
      </c>
      <c r="W1273" s="7">
        <v>44985</v>
      </c>
      <c r="X1273" s="7">
        <v>45012</v>
      </c>
      <c r="Y1273">
        <v>0</v>
      </c>
      <c r="AA1273">
        <v>1208.02</v>
      </c>
      <c r="AB1273" t="s">
        <v>1589</v>
      </c>
      <c r="AC1273" t="s">
        <v>83</v>
      </c>
    </row>
    <row r="1274" spans="1:29" x14ac:dyDescent="0.25">
      <c r="A1274" t="s">
        <v>3611</v>
      </c>
      <c r="B1274">
        <v>2</v>
      </c>
      <c r="C1274">
        <v>201</v>
      </c>
      <c r="D1274">
        <v>0</v>
      </c>
      <c r="E1274">
        <v>78125.55</v>
      </c>
      <c r="F1274">
        <v>0</v>
      </c>
      <c r="G1274">
        <v>0</v>
      </c>
      <c r="H1274">
        <v>0</v>
      </c>
      <c r="I1274">
        <v>78125.55</v>
      </c>
      <c r="J1274" t="s">
        <v>3157</v>
      </c>
      <c r="K1274" t="s">
        <v>78</v>
      </c>
      <c r="L1274">
        <v>3</v>
      </c>
      <c r="M1274" t="s">
        <v>1269</v>
      </c>
      <c r="N1274" t="s">
        <v>1589</v>
      </c>
      <c r="P1274">
        <v>0</v>
      </c>
      <c r="Q1274">
        <v>0</v>
      </c>
      <c r="R1274">
        <v>0</v>
      </c>
      <c r="S1274">
        <v>869</v>
      </c>
      <c r="T1274">
        <v>0</v>
      </c>
      <c r="U1274" t="s">
        <v>79</v>
      </c>
      <c r="V1274" s="7">
        <v>44927</v>
      </c>
      <c r="W1274" s="7">
        <v>44985</v>
      </c>
      <c r="X1274" s="7">
        <v>45012</v>
      </c>
      <c r="Y1274">
        <v>78125.55</v>
      </c>
      <c r="Z1274" t="s">
        <v>1589</v>
      </c>
      <c r="AA1274">
        <v>78125.55</v>
      </c>
      <c r="AB1274" t="s">
        <v>1589</v>
      </c>
      <c r="AC1274" t="s">
        <v>83</v>
      </c>
    </row>
    <row r="1275" spans="1:29" x14ac:dyDescent="0.25">
      <c r="A1275" t="s">
        <v>3612</v>
      </c>
      <c r="B1275">
        <v>2</v>
      </c>
      <c r="C1275">
        <v>201</v>
      </c>
      <c r="D1275">
        <v>0</v>
      </c>
      <c r="E1275">
        <v>17300</v>
      </c>
      <c r="F1275">
        <v>0</v>
      </c>
      <c r="G1275">
        <v>0</v>
      </c>
      <c r="H1275">
        <v>0</v>
      </c>
      <c r="I1275">
        <v>17300</v>
      </c>
      <c r="J1275" t="s">
        <v>3159</v>
      </c>
      <c r="K1275" t="s">
        <v>98</v>
      </c>
      <c r="L1275">
        <v>4</v>
      </c>
      <c r="M1275" t="s">
        <v>78</v>
      </c>
      <c r="N1275" t="s">
        <v>1589</v>
      </c>
      <c r="P1275">
        <v>500</v>
      </c>
      <c r="Q1275">
        <v>0</v>
      </c>
      <c r="R1275">
        <v>0</v>
      </c>
      <c r="S1275">
        <v>869</v>
      </c>
      <c r="T1275">
        <v>0</v>
      </c>
      <c r="U1275" t="s">
        <v>79</v>
      </c>
      <c r="V1275" s="7">
        <v>44927</v>
      </c>
      <c r="W1275" s="7">
        <v>44985</v>
      </c>
      <c r="X1275" s="7">
        <v>45012</v>
      </c>
      <c r="Y1275">
        <v>17300</v>
      </c>
      <c r="Z1275" t="s">
        <v>1589</v>
      </c>
      <c r="AA1275">
        <v>17300</v>
      </c>
      <c r="AB1275" t="s">
        <v>1589</v>
      </c>
      <c r="AC1275" t="s">
        <v>83</v>
      </c>
    </row>
    <row r="1276" spans="1:29" x14ac:dyDescent="0.25">
      <c r="A1276" t="s">
        <v>3613</v>
      </c>
      <c r="B1276">
        <v>2</v>
      </c>
      <c r="C1276">
        <v>201</v>
      </c>
      <c r="D1276">
        <v>0</v>
      </c>
      <c r="E1276">
        <v>60825.55</v>
      </c>
      <c r="F1276">
        <v>0</v>
      </c>
      <c r="G1276">
        <v>0</v>
      </c>
      <c r="H1276">
        <v>0</v>
      </c>
      <c r="I1276">
        <v>60825.55</v>
      </c>
      <c r="J1276" t="s">
        <v>3614</v>
      </c>
      <c r="K1276" t="s">
        <v>78</v>
      </c>
      <c r="L1276">
        <v>4</v>
      </c>
      <c r="M1276" t="s">
        <v>1269</v>
      </c>
      <c r="N1276" t="s">
        <v>1589</v>
      </c>
      <c r="P1276">
        <v>0</v>
      </c>
      <c r="Q1276">
        <v>0</v>
      </c>
      <c r="R1276">
        <v>0</v>
      </c>
      <c r="S1276">
        <v>869</v>
      </c>
      <c r="T1276">
        <v>0</v>
      </c>
      <c r="U1276" t="s">
        <v>79</v>
      </c>
      <c r="V1276" s="7">
        <v>44927</v>
      </c>
      <c r="W1276" s="7">
        <v>44985</v>
      </c>
      <c r="X1276" s="7">
        <v>45012</v>
      </c>
      <c r="Y1276">
        <v>60825.55</v>
      </c>
      <c r="Z1276" t="s">
        <v>1589</v>
      </c>
      <c r="AA1276">
        <v>60825.55</v>
      </c>
      <c r="AB1276" t="s">
        <v>1589</v>
      </c>
      <c r="AC1276" t="s">
        <v>83</v>
      </c>
    </row>
    <row r="1277" spans="1:29" x14ac:dyDescent="0.25">
      <c r="A1277" t="s">
        <v>3615</v>
      </c>
      <c r="B1277">
        <v>2</v>
      </c>
      <c r="C1277">
        <v>201</v>
      </c>
      <c r="D1277">
        <v>0</v>
      </c>
      <c r="E1277">
        <v>60825.55</v>
      </c>
      <c r="F1277">
        <v>0</v>
      </c>
      <c r="G1277">
        <v>0</v>
      </c>
      <c r="H1277">
        <v>0</v>
      </c>
      <c r="I1277">
        <v>60825.55</v>
      </c>
      <c r="J1277" t="s">
        <v>3616</v>
      </c>
      <c r="K1277" t="s">
        <v>78</v>
      </c>
      <c r="L1277">
        <v>5</v>
      </c>
      <c r="M1277" t="s">
        <v>1269</v>
      </c>
      <c r="N1277" t="s">
        <v>1589</v>
      </c>
      <c r="P1277">
        <v>0</v>
      </c>
      <c r="Q1277">
        <v>0</v>
      </c>
      <c r="R1277">
        <v>0</v>
      </c>
      <c r="S1277">
        <v>869</v>
      </c>
      <c r="T1277">
        <v>0</v>
      </c>
      <c r="U1277" t="s">
        <v>79</v>
      </c>
      <c r="V1277" s="7">
        <v>44927</v>
      </c>
      <c r="W1277" s="7">
        <v>44985</v>
      </c>
      <c r="X1277" s="7">
        <v>45012</v>
      </c>
      <c r="Y1277">
        <v>60825.55</v>
      </c>
      <c r="Z1277" t="s">
        <v>1589</v>
      </c>
      <c r="AA1277">
        <v>60825.55</v>
      </c>
      <c r="AB1277" t="s">
        <v>1589</v>
      </c>
      <c r="AC1277" t="s">
        <v>83</v>
      </c>
    </row>
    <row r="1278" spans="1:29" x14ac:dyDescent="0.25">
      <c r="A1278" t="s">
        <v>3617</v>
      </c>
      <c r="B1278">
        <v>2</v>
      </c>
      <c r="C1278">
        <v>201</v>
      </c>
      <c r="D1278">
        <v>0</v>
      </c>
      <c r="E1278">
        <v>60825.55</v>
      </c>
      <c r="F1278">
        <v>0</v>
      </c>
      <c r="G1278">
        <v>0</v>
      </c>
      <c r="H1278">
        <v>0</v>
      </c>
      <c r="I1278">
        <v>60825.55</v>
      </c>
      <c r="J1278" t="s">
        <v>3618</v>
      </c>
      <c r="K1278" t="s">
        <v>78</v>
      </c>
      <c r="L1278">
        <v>6</v>
      </c>
      <c r="M1278" t="s">
        <v>1269</v>
      </c>
      <c r="N1278" t="s">
        <v>1589</v>
      </c>
      <c r="P1278">
        <v>0</v>
      </c>
      <c r="Q1278">
        <v>0</v>
      </c>
      <c r="R1278">
        <v>0</v>
      </c>
      <c r="S1278">
        <v>869</v>
      </c>
      <c r="T1278">
        <v>0</v>
      </c>
      <c r="U1278" t="s">
        <v>79</v>
      </c>
      <c r="V1278" s="7">
        <v>44927</v>
      </c>
      <c r="W1278" s="7">
        <v>44985</v>
      </c>
      <c r="X1278" s="7">
        <v>45012</v>
      </c>
      <c r="Y1278">
        <v>60825.55</v>
      </c>
      <c r="Z1278" t="s">
        <v>1589</v>
      </c>
      <c r="AA1278">
        <v>60825.55</v>
      </c>
      <c r="AB1278" t="s">
        <v>1589</v>
      </c>
      <c r="AC1278" t="s">
        <v>83</v>
      </c>
    </row>
    <row r="1279" spans="1:29" x14ac:dyDescent="0.25">
      <c r="A1279" t="s">
        <v>3619</v>
      </c>
      <c r="B1279">
        <v>2</v>
      </c>
      <c r="C1279">
        <v>201</v>
      </c>
      <c r="D1279">
        <v>0</v>
      </c>
      <c r="E1279">
        <v>40803</v>
      </c>
      <c r="F1279">
        <v>0</v>
      </c>
      <c r="G1279">
        <v>0</v>
      </c>
      <c r="H1279">
        <v>0</v>
      </c>
      <c r="I1279">
        <v>40803</v>
      </c>
      <c r="J1279" t="s">
        <v>3620</v>
      </c>
      <c r="K1279" t="s">
        <v>98</v>
      </c>
      <c r="L1279">
        <v>7</v>
      </c>
      <c r="M1279" t="s">
        <v>78</v>
      </c>
      <c r="N1279" t="s">
        <v>1589</v>
      </c>
      <c r="P1279">
        <v>500</v>
      </c>
      <c r="Q1279">
        <v>0</v>
      </c>
      <c r="R1279">
        <v>0</v>
      </c>
      <c r="S1279">
        <v>869</v>
      </c>
      <c r="T1279">
        <v>0</v>
      </c>
      <c r="U1279" t="s">
        <v>79</v>
      </c>
      <c r="V1279" s="7">
        <v>44927</v>
      </c>
      <c r="W1279" s="7">
        <v>44985</v>
      </c>
      <c r="X1279" s="7">
        <v>45012</v>
      </c>
      <c r="Y1279">
        <v>40803</v>
      </c>
      <c r="Z1279" t="s">
        <v>1589</v>
      </c>
      <c r="AA1279">
        <v>40803</v>
      </c>
      <c r="AB1279" t="s">
        <v>1589</v>
      </c>
      <c r="AC1279" t="s">
        <v>83</v>
      </c>
    </row>
    <row r="1280" spans="1:29" x14ac:dyDescent="0.25">
      <c r="A1280" t="s">
        <v>3621</v>
      </c>
      <c r="B1280">
        <v>2</v>
      </c>
      <c r="C1280">
        <v>201</v>
      </c>
      <c r="D1280">
        <v>0</v>
      </c>
      <c r="E1280">
        <v>1634</v>
      </c>
      <c r="F1280">
        <v>0</v>
      </c>
      <c r="G1280">
        <v>0</v>
      </c>
      <c r="H1280">
        <v>0</v>
      </c>
      <c r="I1280">
        <v>1634</v>
      </c>
      <c r="J1280" t="s">
        <v>3622</v>
      </c>
      <c r="K1280" t="s">
        <v>98</v>
      </c>
      <c r="L1280">
        <v>7</v>
      </c>
      <c r="M1280" t="s">
        <v>78</v>
      </c>
      <c r="N1280" t="s">
        <v>1589</v>
      </c>
      <c r="P1280">
        <v>500</v>
      </c>
      <c r="Q1280">
        <v>0</v>
      </c>
      <c r="R1280">
        <v>0</v>
      </c>
      <c r="S1280">
        <v>869</v>
      </c>
      <c r="T1280">
        <v>0</v>
      </c>
      <c r="U1280" t="s">
        <v>79</v>
      </c>
      <c r="V1280" s="7">
        <v>44927</v>
      </c>
      <c r="W1280" s="7">
        <v>44985</v>
      </c>
      <c r="X1280" s="7">
        <v>45012</v>
      </c>
      <c r="Y1280">
        <v>1634</v>
      </c>
      <c r="Z1280" t="s">
        <v>1589</v>
      </c>
      <c r="AA1280">
        <v>1634</v>
      </c>
      <c r="AB1280" t="s">
        <v>1589</v>
      </c>
      <c r="AC1280" t="s">
        <v>83</v>
      </c>
    </row>
    <row r="1281" spans="1:29" x14ac:dyDescent="0.25">
      <c r="A1281" t="s">
        <v>3623</v>
      </c>
      <c r="B1281">
        <v>2</v>
      </c>
      <c r="C1281">
        <v>201</v>
      </c>
      <c r="D1281">
        <v>0</v>
      </c>
      <c r="E1281">
        <v>156.18</v>
      </c>
      <c r="F1281">
        <v>0</v>
      </c>
      <c r="G1281">
        <v>0</v>
      </c>
      <c r="H1281">
        <v>0</v>
      </c>
      <c r="I1281">
        <v>156.18</v>
      </c>
      <c r="J1281" t="s">
        <v>3624</v>
      </c>
      <c r="K1281" t="s">
        <v>98</v>
      </c>
      <c r="L1281">
        <v>7</v>
      </c>
      <c r="M1281" t="s">
        <v>78</v>
      </c>
      <c r="N1281" t="s">
        <v>1589</v>
      </c>
      <c r="P1281">
        <v>500</v>
      </c>
      <c r="Q1281">
        <v>0</v>
      </c>
      <c r="R1281">
        <v>0</v>
      </c>
      <c r="S1281">
        <v>869</v>
      </c>
      <c r="T1281">
        <v>0</v>
      </c>
      <c r="U1281" t="s">
        <v>79</v>
      </c>
      <c r="V1281" s="7">
        <v>44927</v>
      </c>
      <c r="W1281" s="7">
        <v>44985</v>
      </c>
      <c r="X1281" s="7">
        <v>45012</v>
      </c>
      <c r="Y1281">
        <v>156.18</v>
      </c>
      <c r="Z1281" t="s">
        <v>1589</v>
      </c>
      <c r="AA1281">
        <v>156.18</v>
      </c>
      <c r="AB1281" t="s">
        <v>1589</v>
      </c>
      <c r="AC1281" t="s">
        <v>83</v>
      </c>
    </row>
    <row r="1282" spans="1:29" x14ac:dyDescent="0.25">
      <c r="A1282" t="s">
        <v>3625</v>
      </c>
      <c r="B1282">
        <v>2</v>
      </c>
      <c r="C1282">
        <v>201</v>
      </c>
      <c r="D1282">
        <v>0</v>
      </c>
      <c r="E1282">
        <v>208.25</v>
      </c>
      <c r="F1282">
        <v>0</v>
      </c>
      <c r="G1282">
        <v>0</v>
      </c>
      <c r="H1282">
        <v>0</v>
      </c>
      <c r="I1282">
        <v>208.25</v>
      </c>
      <c r="J1282" t="s">
        <v>3626</v>
      </c>
      <c r="K1282" t="s">
        <v>98</v>
      </c>
      <c r="L1282">
        <v>7</v>
      </c>
      <c r="M1282" t="s">
        <v>78</v>
      </c>
      <c r="N1282" t="s">
        <v>1589</v>
      </c>
      <c r="P1282">
        <v>500</v>
      </c>
      <c r="Q1282">
        <v>0</v>
      </c>
      <c r="R1282">
        <v>0</v>
      </c>
      <c r="S1282">
        <v>869</v>
      </c>
      <c r="T1282">
        <v>0</v>
      </c>
      <c r="U1282" t="s">
        <v>79</v>
      </c>
      <c r="V1282" s="7">
        <v>44927</v>
      </c>
      <c r="W1282" s="7">
        <v>44985</v>
      </c>
      <c r="X1282" s="7">
        <v>45012</v>
      </c>
      <c r="Y1282">
        <v>208.25</v>
      </c>
      <c r="Z1282" t="s">
        <v>1589</v>
      </c>
      <c r="AA1282">
        <v>208.25</v>
      </c>
      <c r="AB1282" t="s">
        <v>1589</v>
      </c>
      <c r="AC1282" t="s">
        <v>83</v>
      </c>
    </row>
    <row r="1283" spans="1:29" x14ac:dyDescent="0.25">
      <c r="A1283" t="s">
        <v>3627</v>
      </c>
      <c r="B1283">
        <v>2</v>
      </c>
      <c r="C1283">
        <v>201</v>
      </c>
      <c r="D1283">
        <v>0</v>
      </c>
      <c r="E1283">
        <v>104.12</v>
      </c>
      <c r="F1283">
        <v>0</v>
      </c>
      <c r="G1283">
        <v>0</v>
      </c>
      <c r="H1283">
        <v>0</v>
      </c>
      <c r="I1283">
        <v>104.12</v>
      </c>
      <c r="J1283" t="s">
        <v>3628</v>
      </c>
      <c r="K1283" t="s">
        <v>98</v>
      </c>
      <c r="L1283">
        <v>7</v>
      </c>
      <c r="M1283" t="s">
        <v>78</v>
      </c>
      <c r="N1283" t="s">
        <v>1589</v>
      </c>
      <c r="P1283">
        <v>500</v>
      </c>
      <c r="Q1283">
        <v>0</v>
      </c>
      <c r="R1283">
        <v>0</v>
      </c>
      <c r="S1283">
        <v>869</v>
      </c>
      <c r="T1283">
        <v>0</v>
      </c>
      <c r="U1283" t="s">
        <v>79</v>
      </c>
      <c r="V1283" s="7">
        <v>44927</v>
      </c>
      <c r="W1283" s="7">
        <v>44985</v>
      </c>
      <c r="X1283" s="7">
        <v>45012</v>
      </c>
      <c r="Y1283">
        <v>104.12</v>
      </c>
      <c r="Z1283" t="s">
        <v>1589</v>
      </c>
      <c r="AA1283">
        <v>104.12</v>
      </c>
      <c r="AB1283" t="s">
        <v>1589</v>
      </c>
      <c r="AC1283" t="s">
        <v>83</v>
      </c>
    </row>
    <row r="1284" spans="1:29" x14ac:dyDescent="0.25">
      <c r="A1284" t="s">
        <v>3629</v>
      </c>
      <c r="B1284">
        <v>2</v>
      </c>
      <c r="C1284">
        <v>201</v>
      </c>
      <c r="D1284">
        <v>0</v>
      </c>
      <c r="E1284">
        <v>17920</v>
      </c>
      <c r="F1284">
        <v>0</v>
      </c>
      <c r="G1284">
        <v>0</v>
      </c>
      <c r="H1284">
        <v>0</v>
      </c>
      <c r="I1284">
        <v>17920</v>
      </c>
      <c r="J1284" t="s">
        <v>3630</v>
      </c>
      <c r="K1284" t="s">
        <v>98</v>
      </c>
      <c r="L1284">
        <v>7</v>
      </c>
      <c r="M1284" t="s">
        <v>78</v>
      </c>
      <c r="N1284" t="s">
        <v>1589</v>
      </c>
      <c r="P1284">
        <v>500</v>
      </c>
      <c r="Q1284">
        <v>0</v>
      </c>
      <c r="R1284">
        <v>0</v>
      </c>
      <c r="S1284">
        <v>869</v>
      </c>
      <c r="T1284">
        <v>0</v>
      </c>
      <c r="U1284" t="s">
        <v>79</v>
      </c>
      <c r="V1284" s="7">
        <v>44927</v>
      </c>
      <c r="W1284" s="7">
        <v>44985</v>
      </c>
      <c r="X1284" s="7">
        <v>45012</v>
      </c>
      <c r="Y1284">
        <v>17920</v>
      </c>
      <c r="Z1284" t="s">
        <v>1589</v>
      </c>
      <c r="AA1284">
        <v>17920</v>
      </c>
      <c r="AB1284" t="s">
        <v>1589</v>
      </c>
      <c r="AC1284" t="s">
        <v>83</v>
      </c>
    </row>
    <row r="1285" spans="1:29" x14ac:dyDescent="0.25">
      <c r="A1285" t="s">
        <v>3631</v>
      </c>
      <c r="B1285">
        <v>2</v>
      </c>
      <c r="C1285">
        <v>201</v>
      </c>
      <c r="D1285">
        <v>0</v>
      </c>
      <c r="E1285">
        <v>0</v>
      </c>
      <c r="F1285">
        <v>35779681.329999998</v>
      </c>
      <c r="G1285">
        <v>43758401.729999997</v>
      </c>
      <c r="H1285">
        <v>0</v>
      </c>
      <c r="I1285">
        <v>7978720.4000000004</v>
      </c>
      <c r="J1285" t="s">
        <v>3632</v>
      </c>
      <c r="K1285" t="s">
        <v>78</v>
      </c>
      <c r="L1285">
        <v>3</v>
      </c>
      <c r="M1285" t="s">
        <v>1269</v>
      </c>
      <c r="N1285" t="s">
        <v>1589</v>
      </c>
      <c r="P1285">
        <v>0</v>
      </c>
      <c r="Q1285">
        <v>0</v>
      </c>
      <c r="R1285">
        <v>0</v>
      </c>
      <c r="S1285">
        <v>869</v>
      </c>
      <c r="T1285">
        <v>0</v>
      </c>
      <c r="U1285" t="s">
        <v>79</v>
      </c>
      <c r="V1285" s="7">
        <v>44927</v>
      </c>
      <c r="W1285" s="7">
        <v>44985</v>
      </c>
      <c r="X1285" s="7">
        <v>45012</v>
      </c>
      <c r="Y1285">
        <v>0</v>
      </c>
      <c r="AA1285">
        <v>7978720.4000000004</v>
      </c>
      <c r="AB1285" t="s">
        <v>1589</v>
      </c>
      <c r="AC1285" t="s">
        <v>83</v>
      </c>
    </row>
    <row r="1286" spans="1:29" x14ac:dyDescent="0.25">
      <c r="A1286" t="s">
        <v>3633</v>
      </c>
      <c r="B1286">
        <v>2</v>
      </c>
      <c r="C1286">
        <v>201</v>
      </c>
      <c r="D1286">
        <v>0</v>
      </c>
      <c r="E1286">
        <v>0</v>
      </c>
      <c r="F1286">
        <v>35779681.329999998</v>
      </c>
      <c r="G1286">
        <v>43758401.729999997</v>
      </c>
      <c r="H1286">
        <v>0</v>
      </c>
      <c r="I1286">
        <v>7978720.4000000004</v>
      </c>
      <c r="J1286" t="s">
        <v>3163</v>
      </c>
      <c r="K1286" t="s">
        <v>78</v>
      </c>
      <c r="L1286">
        <v>4</v>
      </c>
      <c r="M1286" t="s">
        <v>1269</v>
      </c>
      <c r="N1286" t="s">
        <v>1589</v>
      </c>
      <c r="P1286">
        <v>0</v>
      </c>
      <c r="Q1286">
        <v>0</v>
      </c>
      <c r="R1286">
        <v>0</v>
      </c>
      <c r="S1286">
        <v>869</v>
      </c>
      <c r="T1286">
        <v>0</v>
      </c>
      <c r="U1286" t="s">
        <v>79</v>
      </c>
      <c r="V1286" s="7">
        <v>44927</v>
      </c>
      <c r="W1286" s="7">
        <v>44985</v>
      </c>
      <c r="X1286" s="7">
        <v>45012</v>
      </c>
      <c r="Y1286">
        <v>0</v>
      </c>
      <c r="AA1286">
        <v>7978720.4000000004</v>
      </c>
      <c r="AB1286" t="s">
        <v>1589</v>
      </c>
      <c r="AC1286" t="s">
        <v>83</v>
      </c>
    </row>
    <row r="1287" spans="1:29" x14ac:dyDescent="0.25">
      <c r="A1287" t="s">
        <v>3634</v>
      </c>
      <c r="B1287">
        <v>2</v>
      </c>
      <c r="C1287">
        <v>201</v>
      </c>
      <c r="D1287">
        <v>0</v>
      </c>
      <c r="E1287">
        <v>0</v>
      </c>
      <c r="F1287">
        <v>2200</v>
      </c>
      <c r="G1287">
        <v>5150</v>
      </c>
      <c r="H1287">
        <v>0</v>
      </c>
      <c r="I1287">
        <v>2950</v>
      </c>
      <c r="J1287" t="s">
        <v>3635</v>
      </c>
      <c r="K1287" t="s">
        <v>78</v>
      </c>
      <c r="L1287">
        <v>5</v>
      </c>
      <c r="M1287" t="s">
        <v>1269</v>
      </c>
      <c r="N1287" t="s">
        <v>1589</v>
      </c>
      <c r="P1287">
        <v>0</v>
      </c>
      <c r="Q1287">
        <v>0</v>
      </c>
      <c r="R1287">
        <v>0</v>
      </c>
      <c r="S1287">
        <v>869</v>
      </c>
      <c r="T1287">
        <v>0</v>
      </c>
      <c r="U1287" t="s">
        <v>79</v>
      </c>
      <c r="V1287" s="7">
        <v>44927</v>
      </c>
      <c r="W1287" s="7">
        <v>44985</v>
      </c>
      <c r="X1287" s="7">
        <v>45012</v>
      </c>
      <c r="Y1287">
        <v>0</v>
      </c>
      <c r="AA1287">
        <v>2950</v>
      </c>
      <c r="AB1287" t="s">
        <v>1589</v>
      </c>
      <c r="AC1287" t="s">
        <v>83</v>
      </c>
    </row>
    <row r="1288" spans="1:29" x14ac:dyDescent="0.25">
      <c r="A1288" t="s">
        <v>3636</v>
      </c>
      <c r="B1288">
        <v>2</v>
      </c>
      <c r="C1288">
        <v>201</v>
      </c>
      <c r="D1288">
        <v>0</v>
      </c>
      <c r="E1288">
        <v>0</v>
      </c>
      <c r="F1288">
        <v>2200</v>
      </c>
      <c r="G1288">
        <v>5150</v>
      </c>
      <c r="H1288">
        <v>0</v>
      </c>
      <c r="I1288">
        <v>2950</v>
      </c>
      <c r="J1288" t="s">
        <v>3166</v>
      </c>
      <c r="K1288" t="s">
        <v>98</v>
      </c>
      <c r="L1288">
        <v>6</v>
      </c>
      <c r="M1288" t="s">
        <v>78</v>
      </c>
      <c r="N1288" t="s">
        <v>1589</v>
      </c>
      <c r="P1288">
        <v>500</v>
      </c>
      <c r="Q1288">
        <v>0</v>
      </c>
      <c r="R1288">
        <v>0</v>
      </c>
      <c r="S1288">
        <v>869</v>
      </c>
      <c r="T1288">
        <v>0</v>
      </c>
      <c r="U1288" t="s">
        <v>79</v>
      </c>
      <c r="V1288" s="7">
        <v>44927</v>
      </c>
      <c r="W1288" s="7">
        <v>44985</v>
      </c>
      <c r="X1288" s="7">
        <v>45012</v>
      </c>
      <c r="Y1288">
        <v>0</v>
      </c>
      <c r="AA1288">
        <v>2950</v>
      </c>
      <c r="AB1288" t="s">
        <v>1589</v>
      </c>
      <c r="AC1288" t="s">
        <v>83</v>
      </c>
    </row>
    <row r="1289" spans="1:29" x14ac:dyDescent="0.25">
      <c r="A1289" t="s">
        <v>3637</v>
      </c>
      <c r="B1289">
        <v>2</v>
      </c>
      <c r="C1289">
        <v>201</v>
      </c>
      <c r="D1289">
        <v>0</v>
      </c>
      <c r="E1289">
        <v>0</v>
      </c>
      <c r="F1289">
        <v>35237203.270000003</v>
      </c>
      <c r="G1289">
        <v>35345211.420000002</v>
      </c>
      <c r="H1289">
        <v>0</v>
      </c>
      <c r="I1289">
        <v>108008.15</v>
      </c>
      <c r="J1289" t="s">
        <v>3638</v>
      </c>
      <c r="K1289" t="s">
        <v>78</v>
      </c>
      <c r="L1289">
        <v>5</v>
      </c>
      <c r="M1289" t="s">
        <v>1269</v>
      </c>
      <c r="N1289" t="s">
        <v>1589</v>
      </c>
      <c r="P1289">
        <v>0</v>
      </c>
      <c r="Q1289">
        <v>0</v>
      </c>
      <c r="R1289">
        <v>0</v>
      </c>
      <c r="S1289">
        <v>869</v>
      </c>
      <c r="T1289">
        <v>0</v>
      </c>
      <c r="U1289" t="s">
        <v>79</v>
      </c>
      <c r="V1289" s="7">
        <v>44927</v>
      </c>
      <c r="W1289" s="7">
        <v>44985</v>
      </c>
      <c r="X1289" s="7">
        <v>45012</v>
      </c>
      <c r="Y1289">
        <v>0</v>
      </c>
      <c r="AA1289">
        <v>108008.15</v>
      </c>
      <c r="AB1289" t="s">
        <v>1589</v>
      </c>
      <c r="AC1289" t="s">
        <v>83</v>
      </c>
    </row>
    <row r="1290" spans="1:29" x14ac:dyDescent="0.25">
      <c r="A1290" t="s">
        <v>3639</v>
      </c>
      <c r="B1290">
        <v>2</v>
      </c>
      <c r="C1290">
        <v>201</v>
      </c>
      <c r="D1290">
        <v>0</v>
      </c>
      <c r="E1290">
        <v>0</v>
      </c>
      <c r="F1290">
        <v>2251038.84</v>
      </c>
      <c r="G1290">
        <v>2341367.69</v>
      </c>
      <c r="H1290">
        <v>0</v>
      </c>
      <c r="I1290">
        <v>90328.85</v>
      </c>
      <c r="J1290" t="s">
        <v>3640</v>
      </c>
      <c r="K1290" t="s">
        <v>98</v>
      </c>
      <c r="L1290">
        <v>6</v>
      </c>
      <c r="M1290" t="s">
        <v>78</v>
      </c>
      <c r="N1290" t="s">
        <v>1589</v>
      </c>
      <c r="P1290">
        <v>500</v>
      </c>
      <c r="Q1290">
        <v>0</v>
      </c>
      <c r="R1290">
        <v>0</v>
      </c>
      <c r="S1290">
        <v>869</v>
      </c>
      <c r="T1290">
        <v>0</v>
      </c>
      <c r="U1290" t="s">
        <v>79</v>
      </c>
      <c r="V1290" s="7">
        <v>44927</v>
      </c>
      <c r="W1290" s="7">
        <v>44985</v>
      </c>
      <c r="X1290" s="7">
        <v>45012</v>
      </c>
      <c r="Y1290">
        <v>0</v>
      </c>
      <c r="AA1290">
        <v>90328.85</v>
      </c>
      <c r="AB1290" t="s">
        <v>1589</v>
      </c>
      <c r="AC1290" t="s">
        <v>83</v>
      </c>
    </row>
    <row r="1291" spans="1:29" x14ac:dyDescent="0.25">
      <c r="A1291" t="s">
        <v>3641</v>
      </c>
      <c r="B1291">
        <v>2</v>
      </c>
      <c r="C1291">
        <v>201</v>
      </c>
      <c r="D1291">
        <v>0</v>
      </c>
      <c r="E1291">
        <v>0</v>
      </c>
      <c r="F1291">
        <v>104746.24000000001</v>
      </c>
      <c r="G1291">
        <v>104746.24000000001</v>
      </c>
      <c r="H1291">
        <v>0</v>
      </c>
      <c r="I1291">
        <v>0</v>
      </c>
      <c r="J1291" t="s">
        <v>3642</v>
      </c>
      <c r="K1291" t="s">
        <v>98</v>
      </c>
      <c r="L1291">
        <v>7</v>
      </c>
      <c r="M1291" t="s">
        <v>78</v>
      </c>
      <c r="N1291" t="s">
        <v>1589</v>
      </c>
      <c r="P1291">
        <v>500</v>
      </c>
      <c r="Q1291">
        <v>0</v>
      </c>
      <c r="R1291">
        <v>0</v>
      </c>
      <c r="S1291">
        <v>869</v>
      </c>
      <c r="T1291">
        <v>0</v>
      </c>
      <c r="U1291" t="s">
        <v>79</v>
      </c>
      <c r="V1291" s="7">
        <v>44927</v>
      </c>
      <c r="W1291" s="7">
        <v>44985</v>
      </c>
      <c r="X1291" s="7">
        <v>45012</v>
      </c>
      <c r="Y1291">
        <v>0</v>
      </c>
      <c r="AA1291">
        <v>0</v>
      </c>
      <c r="AC1291" t="s">
        <v>83</v>
      </c>
    </row>
    <row r="1292" spans="1:29" x14ac:dyDescent="0.25">
      <c r="A1292" t="s">
        <v>3643</v>
      </c>
      <c r="B1292">
        <v>2</v>
      </c>
      <c r="C1292">
        <v>201</v>
      </c>
      <c r="D1292">
        <v>0</v>
      </c>
      <c r="E1292">
        <v>0</v>
      </c>
      <c r="F1292">
        <v>60000</v>
      </c>
      <c r="G1292">
        <v>226757.48</v>
      </c>
      <c r="H1292">
        <v>0</v>
      </c>
      <c r="I1292">
        <v>166757.48000000001</v>
      </c>
      <c r="J1292" t="s">
        <v>3644</v>
      </c>
      <c r="K1292" t="s">
        <v>98</v>
      </c>
      <c r="L1292">
        <v>6</v>
      </c>
      <c r="M1292" t="s">
        <v>78</v>
      </c>
      <c r="N1292" t="s">
        <v>1589</v>
      </c>
      <c r="P1292">
        <v>500</v>
      </c>
      <c r="Q1292">
        <v>0</v>
      </c>
      <c r="R1292">
        <v>0</v>
      </c>
      <c r="S1292">
        <v>869</v>
      </c>
      <c r="T1292">
        <v>0</v>
      </c>
      <c r="U1292" t="s">
        <v>79</v>
      </c>
      <c r="V1292" s="7">
        <v>44927</v>
      </c>
      <c r="W1292" s="7">
        <v>44985</v>
      </c>
      <c r="X1292" s="7">
        <v>45012</v>
      </c>
      <c r="Y1292">
        <v>0</v>
      </c>
      <c r="AA1292">
        <v>166757.48000000001</v>
      </c>
      <c r="AB1292" t="s">
        <v>1589</v>
      </c>
      <c r="AC1292" t="s">
        <v>83</v>
      </c>
    </row>
    <row r="1293" spans="1:29" x14ac:dyDescent="0.25">
      <c r="A1293" t="s">
        <v>3645</v>
      </c>
      <c r="B1293">
        <v>2</v>
      </c>
      <c r="C1293">
        <v>201</v>
      </c>
      <c r="D1293">
        <v>0</v>
      </c>
      <c r="E1293">
        <v>0</v>
      </c>
      <c r="F1293">
        <v>54100.46</v>
      </c>
      <c r="G1293">
        <v>96840.06</v>
      </c>
      <c r="H1293">
        <v>0</v>
      </c>
      <c r="I1293">
        <v>42739.6</v>
      </c>
      <c r="J1293" t="s">
        <v>3646</v>
      </c>
      <c r="K1293" t="s">
        <v>98</v>
      </c>
      <c r="L1293">
        <v>7</v>
      </c>
      <c r="M1293" t="s">
        <v>78</v>
      </c>
      <c r="N1293" t="s">
        <v>1589</v>
      </c>
      <c r="P1293">
        <v>500</v>
      </c>
      <c r="Q1293">
        <v>0</v>
      </c>
      <c r="R1293">
        <v>0</v>
      </c>
      <c r="S1293">
        <v>869</v>
      </c>
      <c r="T1293">
        <v>0</v>
      </c>
      <c r="U1293" t="s">
        <v>79</v>
      </c>
      <c r="V1293" s="7">
        <v>44927</v>
      </c>
      <c r="W1293" s="7">
        <v>44985</v>
      </c>
      <c r="X1293" s="7">
        <v>45012</v>
      </c>
      <c r="Y1293">
        <v>0</v>
      </c>
      <c r="AA1293">
        <v>42739.6</v>
      </c>
      <c r="AB1293" t="s">
        <v>1589</v>
      </c>
      <c r="AC1293" t="s">
        <v>83</v>
      </c>
    </row>
    <row r="1294" spans="1:29" x14ac:dyDescent="0.25">
      <c r="A1294" t="s">
        <v>3647</v>
      </c>
      <c r="B1294">
        <v>2</v>
      </c>
      <c r="C1294">
        <v>201</v>
      </c>
      <c r="D1294">
        <v>0</v>
      </c>
      <c r="E1294">
        <v>0</v>
      </c>
      <c r="F1294">
        <v>0</v>
      </c>
      <c r="G1294">
        <v>8614.32</v>
      </c>
      <c r="H1294">
        <v>0</v>
      </c>
      <c r="I1294">
        <v>8614.32</v>
      </c>
      <c r="J1294" t="s">
        <v>3648</v>
      </c>
      <c r="K1294" t="s">
        <v>98</v>
      </c>
      <c r="L1294">
        <v>7</v>
      </c>
      <c r="M1294" t="s">
        <v>78</v>
      </c>
      <c r="N1294" t="s">
        <v>1589</v>
      </c>
      <c r="P1294">
        <v>500</v>
      </c>
      <c r="Q1294">
        <v>0</v>
      </c>
      <c r="R1294">
        <v>0</v>
      </c>
      <c r="S1294">
        <v>869</v>
      </c>
      <c r="T1294">
        <v>0</v>
      </c>
      <c r="U1294" t="s">
        <v>79</v>
      </c>
      <c r="V1294" s="7">
        <v>44927</v>
      </c>
      <c r="W1294" s="7">
        <v>44985</v>
      </c>
      <c r="X1294" s="7">
        <v>45012</v>
      </c>
      <c r="Y1294">
        <v>0</v>
      </c>
      <c r="AA1294">
        <v>8614.32</v>
      </c>
      <c r="AB1294" t="s">
        <v>1589</v>
      </c>
      <c r="AC1294" t="s">
        <v>83</v>
      </c>
    </row>
    <row r="1295" spans="1:29" x14ac:dyDescent="0.25">
      <c r="A1295" t="s">
        <v>3649</v>
      </c>
      <c r="B1295">
        <v>2</v>
      </c>
      <c r="C1295">
        <v>201</v>
      </c>
      <c r="D1295">
        <v>0</v>
      </c>
      <c r="E1295">
        <v>0</v>
      </c>
      <c r="F1295">
        <v>514.5</v>
      </c>
      <c r="G1295">
        <v>39269.58</v>
      </c>
      <c r="H1295">
        <v>0</v>
      </c>
      <c r="I1295">
        <v>38755.08</v>
      </c>
      <c r="J1295" t="s">
        <v>3650</v>
      </c>
      <c r="K1295" t="s">
        <v>98</v>
      </c>
      <c r="L1295">
        <v>7</v>
      </c>
      <c r="M1295" t="s">
        <v>78</v>
      </c>
      <c r="N1295" t="s">
        <v>1589</v>
      </c>
      <c r="P1295">
        <v>500</v>
      </c>
      <c r="Q1295">
        <v>0</v>
      </c>
      <c r="R1295">
        <v>0</v>
      </c>
      <c r="S1295">
        <v>869</v>
      </c>
      <c r="T1295">
        <v>0</v>
      </c>
      <c r="U1295" t="s">
        <v>79</v>
      </c>
      <c r="V1295" s="7">
        <v>44927</v>
      </c>
      <c r="W1295" s="7">
        <v>44985</v>
      </c>
      <c r="X1295" s="7">
        <v>45012</v>
      </c>
      <c r="Y1295">
        <v>0</v>
      </c>
      <c r="AA1295">
        <v>38755.08</v>
      </c>
      <c r="AB1295" t="s">
        <v>1589</v>
      </c>
      <c r="AC1295" t="s">
        <v>83</v>
      </c>
    </row>
    <row r="1296" spans="1:29" x14ac:dyDescent="0.25">
      <c r="A1296" t="s">
        <v>3651</v>
      </c>
      <c r="B1296">
        <v>2</v>
      </c>
      <c r="C1296">
        <v>201</v>
      </c>
      <c r="D1296">
        <v>0</v>
      </c>
      <c r="E1296">
        <v>0</v>
      </c>
      <c r="F1296">
        <v>29816.31</v>
      </c>
      <c r="G1296">
        <v>37298.160000000003</v>
      </c>
      <c r="H1296">
        <v>0</v>
      </c>
      <c r="I1296">
        <v>7481.85</v>
      </c>
      <c r="J1296" t="s">
        <v>3652</v>
      </c>
      <c r="K1296" t="s">
        <v>98</v>
      </c>
      <c r="L1296">
        <v>7</v>
      </c>
      <c r="M1296" t="s">
        <v>78</v>
      </c>
      <c r="N1296" t="s">
        <v>1589</v>
      </c>
      <c r="P1296">
        <v>500</v>
      </c>
      <c r="Q1296">
        <v>0</v>
      </c>
      <c r="R1296">
        <v>0</v>
      </c>
      <c r="S1296">
        <v>869</v>
      </c>
      <c r="T1296">
        <v>0</v>
      </c>
      <c r="U1296" t="s">
        <v>79</v>
      </c>
      <c r="V1296" s="7">
        <v>44927</v>
      </c>
      <c r="W1296" s="7">
        <v>44985</v>
      </c>
      <c r="X1296" s="7">
        <v>45012</v>
      </c>
      <c r="Y1296">
        <v>0</v>
      </c>
      <c r="AA1296">
        <v>7481.85</v>
      </c>
      <c r="AB1296" t="s">
        <v>1589</v>
      </c>
      <c r="AC1296" t="s">
        <v>83</v>
      </c>
    </row>
    <row r="1297" spans="1:29" x14ac:dyDescent="0.25">
      <c r="A1297" t="s">
        <v>3653</v>
      </c>
      <c r="B1297">
        <v>2</v>
      </c>
      <c r="C1297">
        <v>201</v>
      </c>
      <c r="D1297">
        <v>0</v>
      </c>
      <c r="E1297">
        <v>0</v>
      </c>
      <c r="F1297">
        <v>271369.26</v>
      </c>
      <c r="G1297">
        <v>277114.57</v>
      </c>
      <c r="H1297">
        <v>0</v>
      </c>
      <c r="I1297">
        <v>5745.31</v>
      </c>
      <c r="J1297" t="s">
        <v>3654</v>
      </c>
      <c r="K1297" t="s">
        <v>98</v>
      </c>
      <c r="L1297">
        <v>6</v>
      </c>
      <c r="M1297" t="s">
        <v>78</v>
      </c>
      <c r="N1297" t="s">
        <v>1589</v>
      </c>
      <c r="P1297">
        <v>500</v>
      </c>
      <c r="Q1297">
        <v>0</v>
      </c>
      <c r="R1297">
        <v>0</v>
      </c>
      <c r="S1297">
        <v>869</v>
      </c>
      <c r="T1297">
        <v>0</v>
      </c>
      <c r="U1297" t="s">
        <v>79</v>
      </c>
      <c r="V1297" s="7">
        <v>44927</v>
      </c>
      <c r="W1297" s="7">
        <v>44985</v>
      </c>
      <c r="X1297" s="7">
        <v>45012</v>
      </c>
      <c r="Y1297">
        <v>0</v>
      </c>
      <c r="AA1297">
        <v>5745.31</v>
      </c>
      <c r="AB1297" t="s">
        <v>1589</v>
      </c>
      <c r="AC1297" t="s">
        <v>83</v>
      </c>
    </row>
    <row r="1298" spans="1:29" x14ac:dyDescent="0.25">
      <c r="A1298" t="s">
        <v>3655</v>
      </c>
      <c r="B1298">
        <v>2</v>
      </c>
      <c r="C1298">
        <v>201</v>
      </c>
      <c r="D1298">
        <v>0</v>
      </c>
      <c r="E1298">
        <v>0</v>
      </c>
      <c r="F1298">
        <v>253026.97</v>
      </c>
      <c r="G1298">
        <v>0</v>
      </c>
      <c r="H1298">
        <v>253026.97</v>
      </c>
      <c r="I1298">
        <v>0</v>
      </c>
      <c r="J1298" t="s">
        <v>3656</v>
      </c>
      <c r="K1298" t="s">
        <v>98</v>
      </c>
      <c r="L1298">
        <v>7</v>
      </c>
      <c r="M1298" t="s">
        <v>78</v>
      </c>
      <c r="N1298" t="s">
        <v>1589</v>
      </c>
      <c r="P1298">
        <v>500</v>
      </c>
      <c r="Q1298">
        <v>0</v>
      </c>
      <c r="R1298">
        <v>0</v>
      </c>
      <c r="S1298">
        <v>869</v>
      </c>
      <c r="T1298">
        <v>0</v>
      </c>
      <c r="U1298" t="s">
        <v>79</v>
      </c>
      <c r="V1298" s="7">
        <v>44927</v>
      </c>
      <c r="W1298" s="7">
        <v>44985</v>
      </c>
      <c r="X1298" s="7">
        <v>45012</v>
      </c>
      <c r="Y1298">
        <v>0</v>
      </c>
      <c r="AA1298">
        <v>253026.97</v>
      </c>
      <c r="AB1298" t="s">
        <v>1272</v>
      </c>
      <c r="AC1298" t="s">
        <v>83</v>
      </c>
    </row>
    <row r="1299" spans="1:29" x14ac:dyDescent="0.25">
      <c r="A1299" t="s">
        <v>3657</v>
      </c>
      <c r="B1299">
        <v>2</v>
      </c>
      <c r="C1299">
        <v>201</v>
      </c>
      <c r="D1299">
        <v>0</v>
      </c>
      <c r="E1299">
        <v>0</v>
      </c>
      <c r="F1299">
        <v>264700</v>
      </c>
      <c r="G1299">
        <v>264734.09000000003</v>
      </c>
      <c r="H1299">
        <v>0</v>
      </c>
      <c r="I1299">
        <v>34.090000000000003</v>
      </c>
      <c r="J1299" t="s">
        <v>3658</v>
      </c>
      <c r="K1299" t="s">
        <v>98</v>
      </c>
      <c r="L1299">
        <v>7</v>
      </c>
      <c r="M1299" t="s">
        <v>78</v>
      </c>
      <c r="N1299" t="s">
        <v>1589</v>
      </c>
      <c r="P1299">
        <v>500</v>
      </c>
      <c r="Q1299">
        <v>0</v>
      </c>
      <c r="R1299">
        <v>0</v>
      </c>
      <c r="S1299">
        <v>869</v>
      </c>
      <c r="T1299">
        <v>0</v>
      </c>
      <c r="U1299" t="s">
        <v>79</v>
      </c>
      <c r="V1299" s="7">
        <v>44927</v>
      </c>
      <c r="W1299" s="7">
        <v>44985</v>
      </c>
      <c r="X1299" s="7">
        <v>45012</v>
      </c>
      <c r="Y1299">
        <v>0</v>
      </c>
      <c r="AA1299">
        <v>34.090000000000003</v>
      </c>
      <c r="AB1299" t="s">
        <v>1589</v>
      </c>
      <c r="AC1299" t="s">
        <v>83</v>
      </c>
    </row>
    <row r="1300" spans="1:29" x14ac:dyDescent="0.25">
      <c r="A1300" t="s">
        <v>3659</v>
      </c>
      <c r="B1300">
        <v>2</v>
      </c>
      <c r="C1300">
        <v>201</v>
      </c>
      <c r="D1300">
        <v>0</v>
      </c>
      <c r="E1300">
        <v>0</v>
      </c>
      <c r="F1300">
        <v>180945.72</v>
      </c>
      <c r="G1300">
        <v>181524.26</v>
      </c>
      <c r="H1300">
        <v>0</v>
      </c>
      <c r="I1300">
        <v>578.54</v>
      </c>
      <c r="J1300" t="s">
        <v>3660</v>
      </c>
      <c r="K1300" t="s">
        <v>98</v>
      </c>
      <c r="L1300">
        <v>7</v>
      </c>
      <c r="M1300" t="s">
        <v>78</v>
      </c>
      <c r="N1300" t="s">
        <v>1589</v>
      </c>
      <c r="P1300">
        <v>500</v>
      </c>
      <c r="Q1300">
        <v>0</v>
      </c>
      <c r="R1300">
        <v>0</v>
      </c>
      <c r="S1300">
        <v>869</v>
      </c>
      <c r="T1300">
        <v>0</v>
      </c>
      <c r="U1300" t="s">
        <v>79</v>
      </c>
      <c r="V1300" s="7">
        <v>44927</v>
      </c>
      <c r="W1300" s="7">
        <v>44985</v>
      </c>
      <c r="X1300" s="7">
        <v>45012</v>
      </c>
      <c r="Y1300">
        <v>0</v>
      </c>
      <c r="AA1300">
        <v>578.54</v>
      </c>
      <c r="AB1300" t="s">
        <v>1589</v>
      </c>
      <c r="AC1300" t="s">
        <v>83</v>
      </c>
    </row>
    <row r="1301" spans="1:29" x14ac:dyDescent="0.25">
      <c r="A1301" t="s">
        <v>3661</v>
      </c>
      <c r="B1301">
        <v>12</v>
      </c>
      <c r="C1301">
        <v>1201</v>
      </c>
      <c r="D1301">
        <v>0</v>
      </c>
      <c r="E1301">
        <v>0</v>
      </c>
      <c r="F1301">
        <v>31766944.969999999</v>
      </c>
      <c r="G1301">
        <v>31766944.969999999</v>
      </c>
      <c r="H1301">
        <v>0</v>
      </c>
      <c r="I1301">
        <v>0</v>
      </c>
      <c r="J1301" t="s">
        <v>3662</v>
      </c>
      <c r="K1301" t="s">
        <v>98</v>
      </c>
      <c r="L1301">
        <v>6</v>
      </c>
      <c r="M1301" t="s">
        <v>78</v>
      </c>
      <c r="N1301" t="s">
        <v>1589</v>
      </c>
      <c r="P1301">
        <v>500</v>
      </c>
      <c r="Q1301">
        <v>0</v>
      </c>
      <c r="R1301">
        <v>0</v>
      </c>
      <c r="S1301">
        <v>869</v>
      </c>
      <c r="T1301">
        <v>0</v>
      </c>
      <c r="U1301" t="s">
        <v>79</v>
      </c>
      <c r="V1301" s="7">
        <v>44927</v>
      </c>
      <c r="W1301" s="7">
        <v>44985</v>
      </c>
      <c r="X1301" s="7">
        <v>45012</v>
      </c>
      <c r="Y1301">
        <v>0</v>
      </c>
      <c r="AA1301">
        <v>0</v>
      </c>
      <c r="AC1301" t="s">
        <v>283</v>
      </c>
    </row>
    <row r="1302" spans="1:29" x14ac:dyDescent="0.25">
      <c r="A1302" t="s">
        <v>3663</v>
      </c>
      <c r="B1302">
        <v>2</v>
      </c>
      <c r="C1302">
        <v>201</v>
      </c>
      <c r="D1302">
        <v>0</v>
      </c>
      <c r="E1302">
        <v>0</v>
      </c>
      <c r="F1302">
        <v>0</v>
      </c>
      <c r="G1302">
        <v>1501462.8</v>
      </c>
      <c r="H1302">
        <v>0</v>
      </c>
      <c r="I1302">
        <v>1501462.8</v>
      </c>
      <c r="J1302" t="s">
        <v>3664</v>
      </c>
      <c r="K1302" t="s">
        <v>78</v>
      </c>
      <c r="L1302">
        <v>5</v>
      </c>
      <c r="M1302" t="s">
        <v>1269</v>
      </c>
      <c r="N1302" t="s">
        <v>1589</v>
      </c>
      <c r="P1302">
        <v>0</v>
      </c>
      <c r="Q1302">
        <v>0</v>
      </c>
      <c r="R1302">
        <v>0</v>
      </c>
      <c r="S1302">
        <v>869</v>
      </c>
      <c r="T1302">
        <v>0</v>
      </c>
      <c r="U1302" t="s">
        <v>79</v>
      </c>
      <c r="V1302" s="7">
        <v>44927</v>
      </c>
      <c r="W1302" s="7">
        <v>44985</v>
      </c>
      <c r="X1302" s="7">
        <v>45012</v>
      </c>
      <c r="Y1302">
        <v>0</v>
      </c>
      <c r="AA1302">
        <v>1501462.8</v>
      </c>
      <c r="AB1302" t="s">
        <v>1589</v>
      </c>
      <c r="AC1302" t="s">
        <v>83</v>
      </c>
    </row>
    <row r="1303" spans="1:29" x14ac:dyDescent="0.25">
      <c r="A1303" t="s">
        <v>3665</v>
      </c>
      <c r="B1303">
        <v>2</v>
      </c>
      <c r="C1303">
        <v>201</v>
      </c>
      <c r="D1303">
        <v>0</v>
      </c>
      <c r="E1303">
        <v>0</v>
      </c>
      <c r="F1303">
        <v>0</v>
      </c>
      <c r="G1303">
        <v>1064196.68</v>
      </c>
      <c r="H1303">
        <v>0</v>
      </c>
      <c r="I1303">
        <v>1064196.68</v>
      </c>
      <c r="J1303" t="s">
        <v>3640</v>
      </c>
      <c r="K1303" t="s">
        <v>98</v>
      </c>
      <c r="L1303">
        <v>6</v>
      </c>
      <c r="M1303" t="s">
        <v>78</v>
      </c>
      <c r="N1303" t="s">
        <v>1589</v>
      </c>
      <c r="P1303">
        <v>500</v>
      </c>
      <c r="Q1303">
        <v>0</v>
      </c>
      <c r="R1303">
        <v>0</v>
      </c>
      <c r="S1303">
        <v>869</v>
      </c>
      <c r="T1303">
        <v>0</v>
      </c>
      <c r="U1303" t="s">
        <v>79</v>
      </c>
      <c r="V1303" s="7">
        <v>44927</v>
      </c>
      <c r="W1303" s="7">
        <v>44985</v>
      </c>
      <c r="X1303" s="7">
        <v>45012</v>
      </c>
      <c r="Y1303">
        <v>0</v>
      </c>
      <c r="AA1303">
        <v>1064196.68</v>
      </c>
      <c r="AB1303" t="s">
        <v>1589</v>
      </c>
      <c r="AC1303" t="s">
        <v>83</v>
      </c>
    </row>
    <row r="1304" spans="1:29" x14ac:dyDescent="0.25">
      <c r="A1304" t="s">
        <v>3666</v>
      </c>
      <c r="B1304">
        <v>2</v>
      </c>
      <c r="C1304">
        <v>201</v>
      </c>
      <c r="D1304">
        <v>0</v>
      </c>
      <c r="E1304">
        <v>0</v>
      </c>
      <c r="F1304">
        <v>0</v>
      </c>
      <c r="G1304">
        <v>97824</v>
      </c>
      <c r="H1304">
        <v>0</v>
      </c>
      <c r="I1304">
        <v>97824</v>
      </c>
      <c r="J1304" t="s">
        <v>3656</v>
      </c>
      <c r="K1304" t="s">
        <v>98</v>
      </c>
      <c r="L1304">
        <v>7</v>
      </c>
      <c r="M1304" t="s">
        <v>78</v>
      </c>
      <c r="N1304" t="s">
        <v>1589</v>
      </c>
      <c r="P1304">
        <v>500</v>
      </c>
      <c r="Q1304">
        <v>0</v>
      </c>
      <c r="R1304">
        <v>0</v>
      </c>
      <c r="S1304">
        <v>869</v>
      </c>
      <c r="T1304">
        <v>0</v>
      </c>
      <c r="U1304" t="s">
        <v>79</v>
      </c>
      <c r="V1304" s="7">
        <v>44927</v>
      </c>
      <c r="W1304" s="7">
        <v>44985</v>
      </c>
      <c r="X1304" s="7">
        <v>45012</v>
      </c>
      <c r="Y1304">
        <v>0</v>
      </c>
      <c r="AA1304">
        <v>97824</v>
      </c>
      <c r="AB1304" t="s">
        <v>1589</v>
      </c>
      <c r="AC1304" t="s">
        <v>83</v>
      </c>
    </row>
    <row r="1305" spans="1:29" x14ac:dyDescent="0.25">
      <c r="A1305" t="s">
        <v>3667</v>
      </c>
      <c r="B1305">
        <v>2</v>
      </c>
      <c r="C1305">
        <v>201</v>
      </c>
      <c r="D1305">
        <v>0</v>
      </c>
      <c r="E1305">
        <v>0</v>
      </c>
      <c r="F1305">
        <v>0</v>
      </c>
      <c r="G1305">
        <v>339442.12</v>
      </c>
      <c r="H1305">
        <v>0</v>
      </c>
      <c r="I1305">
        <v>339442.12</v>
      </c>
      <c r="J1305" t="s">
        <v>3654</v>
      </c>
      <c r="K1305" t="s">
        <v>98</v>
      </c>
      <c r="L1305">
        <v>6</v>
      </c>
      <c r="M1305" t="s">
        <v>78</v>
      </c>
      <c r="N1305" t="s">
        <v>1589</v>
      </c>
      <c r="P1305">
        <v>500</v>
      </c>
      <c r="Q1305">
        <v>0</v>
      </c>
      <c r="R1305">
        <v>0</v>
      </c>
      <c r="S1305">
        <v>869</v>
      </c>
      <c r="T1305">
        <v>0</v>
      </c>
      <c r="U1305" t="s">
        <v>79</v>
      </c>
      <c r="V1305" s="7">
        <v>44927</v>
      </c>
      <c r="W1305" s="7">
        <v>44985</v>
      </c>
      <c r="X1305" s="7">
        <v>45012</v>
      </c>
      <c r="Y1305">
        <v>0</v>
      </c>
      <c r="AA1305">
        <v>339442.12</v>
      </c>
      <c r="AB1305" t="s">
        <v>1589</v>
      </c>
      <c r="AC1305" t="s">
        <v>83</v>
      </c>
    </row>
    <row r="1306" spans="1:29" x14ac:dyDescent="0.25">
      <c r="A1306" t="s">
        <v>3668</v>
      </c>
      <c r="B1306">
        <v>2</v>
      </c>
      <c r="C1306">
        <v>201</v>
      </c>
      <c r="D1306">
        <v>0</v>
      </c>
      <c r="E1306">
        <v>0</v>
      </c>
      <c r="F1306">
        <v>540278.06000000006</v>
      </c>
      <c r="G1306">
        <v>6906577.5099999998</v>
      </c>
      <c r="H1306">
        <v>0</v>
      </c>
      <c r="I1306">
        <v>6366299.4500000002</v>
      </c>
      <c r="J1306" t="s">
        <v>3669</v>
      </c>
      <c r="K1306" t="s">
        <v>78</v>
      </c>
      <c r="L1306">
        <v>5</v>
      </c>
      <c r="M1306" t="s">
        <v>1269</v>
      </c>
      <c r="N1306" t="s">
        <v>1589</v>
      </c>
      <c r="P1306">
        <v>0</v>
      </c>
      <c r="Q1306">
        <v>0</v>
      </c>
      <c r="R1306">
        <v>0</v>
      </c>
      <c r="S1306">
        <v>869</v>
      </c>
      <c r="T1306">
        <v>0</v>
      </c>
      <c r="U1306" t="s">
        <v>79</v>
      </c>
      <c r="V1306" s="7">
        <v>44927</v>
      </c>
      <c r="W1306" s="7">
        <v>44985</v>
      </c>
      <c r="X1306" s="7">
        <v>45012</v>
      </c>
      <c r="Y1306">
        <v>0</v>
      </c>
      <c r="AA1306">
        <v>6366299.4500000002</v>
      </c>
      <c r="AB1306" t="s">
        <v>1589</v>
      </c>
      <c r="AC1306" t="s">
        <v>83</v>
      </c>
    </row>
    <row r="1307" spans="1:29" x14ac:dyDescent="0.25">
      <c r="A1307" t="s">
        <v>3670</v>
      </c>
      <c r="B1307">
        <v>2</v>
      </c>
      <c r="C1307">
        <v>201</v>
      </c>
      <c r="D1307">
        <v>0</v>
      </c>
      <c r="E1307">
        <v>0</v>
      </c>
      <c r="F1307">
        <v>540278.06000000006</v>
      </c>
      <c r="G1307">
        <v>6906577.5099999998</v>
      </c>
      <c r="H1307">
        <v>0</v>
      </c>
      <c r="I1307">
        <v>6366299.4500000002</v>
      </c>
      <c r="J1307" t="s">
        <v>3671</v>
      </c>
      <c r="K1307" t="s">
        <v>78</v>
      </c>
      <c r="L1307">
        <v>6</v>
      </c>
      <c r="M1307" t="s">
        <v>1269</v>
      </c>
      <c r="N1307" t="s">
        <v>1589</v>
      </c>
      <c r="P1307">
        <v>0</v>
      </c>
      <c r="Q1307">
        <v>0</v>
      </c>
      <c r="R1307">
        <v>0</v>
      </c>
      <c r="S1307">
        <v>869</v>
      </c>
      <c r="T1307">
        <v>0</v>
      </c>
      <c r="U1307" t="s">
        <v>79</v>
      </c>
      <c r="V1307" s="7">
        <v>44927</v>
      </c>
      <c r="W1307" s="7">
        <v>44985</v>
      </c>
      <c r="X1307" s="7">
        <v>45012</v>
      </c>
      <c r="Y1307">
        <v>0</v>
      </c>
      <c r="AA1307">
        <v>6366299.4500000002</v>
      </c>
      <c r="AB1307" t="s">
        <v>1589</v>
      </c>
      <c r="AC1307" t="s">
        <v>83</v>
      </c>
    </row>
    <row r="1308" spans="1:29" x14ac:dyDescent="0.25">
      <c r="A1308" t="s">
        <v>3672</v>
      </c>
      <c r="B1308">
        <v>2</v>
      </c>
      <c r="C1308">
        <v>201</v>
      </c>
      <c r="D1308">
        <v>0</v>
      </c>
      <c r="E1308">
        <v>0</v>
      </c>
      <c r="F1308">
        <v>540278.06000000006</v>
      </c>
      <c r="G1308">
        <v>6366299.4500000002</v>
      </c>
      <c r="H1308">
        <v>0</v>
      </c>
      <c r="I1308">
        <v>5826021.3899999997</v>
      </c>
      <c r="J1308" t="s">
        <v>3673</v>
      </c>
      <c r="K1308" t="s">
        <v>98</v>
      </c>
      <c r="L1308">
        <v>7</v>
      </c>
      <c r="M1308" t="s">
        <v>78</v>
      </c>
      <c r="N1308" t="s">
        <v>1589</v>
      </c>
      <c r="P1308">
        <v>500</v>
      </c>
      <c r="Q1308">
        <v>0</v>
      </c>
      <c r="R1308">
        <v>0</v>
      </c>
      <c r="S1308">
        <v>869</v>
      </c>
      <c r="T1308">
        <v>0</v>
      </c>
      <c r="U1308" t="s">
        <v>79</v>
      </c>
      <c r="V1308" s="7">
        <v>44927</v>
      </c>
      <c r="W1308" s="7">
        <v>44985</v>
      </c>
      <c r="X1308" s="7">
        <v>45012</v>
      </c>
      <c r="Y1308">
        <v>0</v>
      </c>
      <c r="AA1308">
        <v>5826021.3899999997</v>
      </c>
      <c r="AB1308" t="s">
        <v>1589</v>
      </c>
      <c r="AC1308" t="s">
        <v>83</v>
      </c>
    </row>
    <row r="1309" spans="1:29" x14ac:dyDescent="0.25">
      <c r="A1309" t="s">
        <v>3674</v>
      </c>
      <c r="B1309">
        <v>2</v>
      </c>
      <c r="C1309">
        <v>201</v>
      </c>
      <c r="D1309">
        <v>0</v>
      </c>
      <c r="E1309">
        <v>0</v>
      </c>
      <c r="F1309">
        <v>0</v>
      </c>
      <c r="G1309">
        <v>540278.06000000006</v>
      </c>
      <c r="H1309">
        <v>0</v>
      </c>
      <c r="I1309">
        <v>540278.06000000006</v>
      </c>
      <c r="J1309" t="s">
        <v>3675</v>
      </c>
      <c r="K1309" t="s">
        <v>98</v>
      </c>
      <c r="L1309">
        <v>7</v>
      </c>
      <c r="M1309" t="s">
        <v>78</v>
      </c>
      <c r="N1309" t="s">
        <v>1589</v>
      </c>
      <c r="P1309">
        <v>500</v>
      </c>
      <c r="Q1309">
        <v>0</v>
      </c>
      <c r="R1309">
        <v>0</v>
      </c>
      <c r="S1309">
        <v>869</v>
      </c>
      <c r="T1309">
        <v>0</v>
      </c>
      <c r="U1309" t="s">
        <v>79</v>
      </c>
      <c r="V1309" s="7">
        <v>44927</v>
      </c>
      <c r="W1309" s="7">
        <v>44985</v>
      </c>
      <c r="X1309" s="7">
        <v>45012</v>
      </c>
      <c r="Y1309">
        <v>0</v>
      </c>
      <c r="AA1309">
        <v>540278.06000000006</v>
      </c>
      <c r="AB1309" t="s">
        <v>1589</v>
      </c>
      <c r="AC1309" t="s">
        <v>83</v>
      </c>
    </row>
    <row r="1310" spans="1:29" x14ac:dyDescent="0.25">
      <c r="A1310" t="s">
        <v>76</v>
      </c>
      <c r="B1310">
        <v>1</v>
      </c>
      <c r="C1310">
        <v>101</v>
      </c>
      <c r="D1310">
        <v>85127.8</v>
      </c>
      <c r="E1310">
        <v>0</v>
      </c>
      <c r="F1310">
        <v>2843558.43</v>
      </c>
      <c r="G1310">
        <v>1061775.52</v>
      </c>
      <c r="H1310">
        <v>1866910.71</v>
      </c>
      <c r="I1310">
        <v>0</v>
      </c>
      <c r="J1310" t="s">
        <v>1268</v>
      </c>
      <c r="K1310" t="s">
        <v>78</v>
      </c>
      <c r="L1310">
        <v>1</v>
      </c>
      <c r="M1310" t="s">
        <v>1269</v>
      </c>
      <c r="N1310" t="s">
        <v>1270</v>
      </c>
      <c r="O1310" t="s">
        <v>1271</v>
      </c>
      <c r="P1310">
        <v>0</v>
      </c>
      <c r="Q1310">
        <v>0</v>
      </c>
      <c r="R1310">
        <v>0</v>
      </c>
      <c r="S1310">
        <v>500</v>
      </c>
      <c r="T1310">
        <v>0</v>
      </c>
      <c r="U1310" t="s">
        <v>1245</v>
      </c>
      <c r="V1310" s="7">
        <v>44927</v>
      </c>
      <c r="W1310" s="7">
        <v>44985</v>
      </c>
      <c r="X1310" s="7">
        <v>44998</v>
      </c>
      <c r="Y1310">
        <v>85127.8</v>
      </c>
      <c r="Z1310" t="s">
        <v>1272</v>
      </c>
      <c r="AA1310">
        <v>1866910.71</v>
      </c>
      <c r="AB1310" t="s">
        <v>1272</v>
      </c>
      <c r="AC1310" t="s">
        <v>1246</v>
      </c>
    </row>
    <row r="1311" spans="1:29" x14ac:dyDescent="0.25">
      <c r="A1311" t="s">
        <v>84</v>
      </c>
      <c r="B1311">
        <v>1</v>
      </c>
      <c r="C1311">
        <v>101</v>
      </c>
      <c r="D1311">
        <v>12930.27</v>
      </c>
      <c r="E1311">
        <v>0</v>
      </c>
      <c r="F1311">
        <v>2843558.43</v>
      </c>
      <c r="G1311">
        <v>1060001.3999999999</v>
      </c>
      <c r="H1311">
        <v>1796487.3</v>
      </c>
      <c r="I1311">
        <v>0</v>
      </c>
      <c r="J1311" t="s">
        <v>1273</v>
      </c>
      <c r="K1311" t="s">
        <v>78</v>
      </c>
      <c r="L1311">
        <v>2</v>
      </c>
      <c r="M1311" t="s">
        <v>1269</v>
      </c>
      <c r="N1311" t="s">
        <v>1270</v>
      </c>
      <c r="O1311" t="s">
        <v>1271</v>
      </c>
      <c r="P1311">
        <v>0</v>
      </c>
      <c r="Q1311">
        <v>0</v>
      </c>
      <c r="R1311">
        <v>0</v>
      </c>
      <c r="S1311">
        <v>500</v>
      </c>
      <c r="T1311">
        <v>0</v>
      </c>
      <c r="U1311" t="s">
        <v>1245</v>
      </c>
      <c r="V1311" s="7">
        <v>44927</v>
      </c>
      <c r="W1311" s="7">
        <v>44985</v>
      </c>
      <c r="X1311" s="7">
        <v>44998</v>
      </c>
      <c r="Y1311">
        <v>12930.27</v>
      </c>
      <c r="Z1311" t="s">
        <v>1272</v>
      </c>
      <c r="AA1311">
        <v>1796487.3</v>
      </c>
      <c r="AB1311" t="s">
        <v>1272</v>
      </c>
      <c r="AC1311" t="s">
        <v>1246</v>
      </c>
    </row>
    <row r="1312" spans="1:29" x14ac:dyDescent="0.25">
      <c r="A1312" t="s">
        <v>87</v>
      </c>
      <c r="B1312">
        <v>1</v>
      </c>
      <c r="C1312">
        <v>101</v>
      </c>
      <c r="D1312">
        <v>11384.9</v>
      </c>
      <c r="E1312">
        <v>0</v>
      </c>
      <c r="F1312">
        <v>843418.43</v>
      </c>
      <c r="G1312">
        <v>738227.16</v>
      </c>
      <c r="H1312">
        <v>116576.17</v>
      </c>
      <c r="I1312">
        <v>0</v>
      </c>
      <c r="J1312" t="s">
        <v>1274</v>
      </c>
      <c r="K1312" t="s">
        <v>78</v>
      </c>
      <c r="L1312">
        <v>3</v>
      </c>
      <c r="M1312" t="s">
        <v>1269</v>
      </c>
      <c r="N1312" t="s">
        <v>1270</v>
      </c>
      <c r="O1312" t="s">
        <v>1271</v>
      </c>
      <c r="P1312">
        <v>0</v>
      </c>
      <c r="Q1312">
        <v>0</v>
      </c>
      <c r="R1312">
        <v>0</v>
      </c>
      <c r="S1312">
        <v>500</v>
      </c>
      <c r="T1312">
        <v>0</v>
      </c>
      <c r="U1312" t="s">
        <v>1245</v>
      </c>
      <c r="V1312" s="7">
        <v>44927</v>
      </c>
      <c r="W1312" s="7">
        <v>44985</v>
      </c>
      <c r="X1312" s="7">
        <v>44998</v>
      </c>
      <c r="Y1312">
        <v>11384.9</v>
      </c>
      <c r="Z1312" t="s">
        <v>1272</v>
      </c>
      <c r="AA1312">
        <v>116576.17</v>
      </c>
      <c r="AB1312" t="s">
        <v>1272</v>
      </c>
      <c r="AC1312" t="s">
        <v>1246</v>
      </c>
    </row>
    <row r="1313" spans="1:29" x14ac:dyDescent="0.25">
      <c r="A1313" t="s">
        <v>1275</v>
      </c>
      <c r="B1313">
        <v>1</v>
      </c>
      <c r="C1313">
        <v>101</v>
      </c>
      <c r="D1313">
        <v>11384.9</v>
      </c>
      <c r="E1313">
        <v>0</v>
      </c>
      <c r="F1313">
        <v>843292.25</v>
      </c>
      <c r="G1313">
        <v>738100.98</v>
      </c>
      <c r="H1313">
        <v>116576.17</v>
      </c>
      <c r="I1313">
        <v>0</v>
      </c>
      <c r="J1313" t="s">
        <v>1276</v>
      </c>
      <c r="K1313" t="s">
        <v>78</v>
      </c>
      <c r="L1313">
        <v>4</v>
      </c>
      <c r="M1313" t="s">
        <v>1269</v>
      </c>
      <c r="N1313" t="s">
        <v>1270</v>
      </c>
      <c r="O1313" t="s">
        <v>1271</v>
      </c>
      <c r="P1313">
        <v>0</v>
      </c>
      <c r="Q1313">
        <v>0</v>
      </c>
      <c r="R1313">
        <v>0</v>
      </c>
      <c r="S1313">
        <v>500</v>
      </c>
      <c r="T1313">
        <v>0</v>
      </c>
      <c r="U1313" t="s">
        <v>1245</v>
      </c>
      <c r="V1313" s="7">
        <v>44927</v>
      </c>
      <c r="W1313" s="7">
        <v>44985</v>
      </c>
      <c r="X1313" s="7">
        <v>44998</v>
      </c>
      <c r="Y1313">
        <v>11384.9</v>
      </c>
      <c r="Z1313" t="s">
        <v>1272</v>
      </c>
      <c r="AA1313">
        <v>116576.17</v>
      </c>
      <c r="AB1313" t="s">
        <v>1272</v>
      </c>
      <c r="AC1313" t="s">
        <v>1246</v>
      </c>
    </row>
    <row r="1314" spans="1:29" x14ac:dyDescent="0.25">
      <c r="A1314" t="s">
        <v>1277</v>
      </c>
      <c r="B1314">
        <v>1</v>
      </c>
      <c r="C1314">
        <v>101</v>
      </c>
      <c r="D1314">
        <v>11384.9</v>
      </c>
      <c r="E1314">
        <v>0</v>
      </c>
      <c r="F1314">
        <v>843292.25</v>
      </c>
      <c r="G1314">
        <v>738100.98</v>
      </c>
      <c r="H1314">
        <v>116576.17</v>
      </c>
      <c r="I1314">
        <v>0</v>
      </c>
      <c r="J1314" t="s">
        <v>1278</v>
      </c>
      <c r="K1314" t="s">
        <v>78</v>
      </c>
      <c r="L1314">
        <v>5</v>
      </c>
      <c r="M1314" t="s">
        <v>1269</v>
      </c>
      <c r="N1314" t="s">
        <v>1270</v>
      </c>
      <c r="O1314" t="s">
        <v>1271</v>
      </c>
      <c r="P1314">
        <v>0</v>
      </c>
      <c r="Q1314">
        <v>0</v>
      </c>
      <c r="R1314">
        <v>0</v>
      </c>
      <c r="S1314">
        <v>500</v>
      </c>
      <c r="T1314">
        <v>0</v>
      </c>
      <c r="U1314" t="s">
        <v>1245</v>
      </c>
      <c r="V1314" s="7">
        <v>44927</v>
      </c>
      <c r="W1314" s="7">
        <v>44985</v>
      </c>
      <c r="X1314" s="7">
        <v>44998</v>
      </c>
      <c r="Y1314">
        <v>11384.9</v>
      </c>
      <c r="Z1314" t="s">
        <v>1272</v>
      </c>
      <c r="AA1314">
        <v>116576.17</v>
      </c>
      <c r="AB1314" t="s">
        <v>1272</v>
      </c>
      <c r="AC1314" t="s">
        <v>1246</v>
      </c>
    </row>
    <row r="1315" spans="1:29" x14ac:dyDescent="0.25">
      <c r="A1315" t="s">
        <v>1289</v>
      </c>
      <c r="B1315">
        <v>1</v>
      </c>
      <c r="C1315">
        <v>101</v>
      </c>
      <c r="D1315">
        <v>11384.9</v>
      </c>
      <c r="E1315">
        <v>0</v>
      </c>
      <c r="F1315">
        <v>523421.13</v>
      </c>
      <c r="G1315">
        <v>534806.03</v>
      </c>
      <c r="H1315">
        <v>0</v>
      </c>
      <c r="I1315">
        <v>0</v>
      </c>
      <c r="J1315" t="s">
        <v>1290</v>
      </c>
      <c r="K1315" t="s">
        <v>78</v>
      </c>
      <c r="L1315">
        <v>6</v>
      </c>
      <c r="M1315" t="s">
        <v>1269</v>
      </c>
      <c r="N1315" t="s">
        <v>1270</v>
      </c>
      <c r="O1315" t="s">
        <v>1271</v>
      </c>
      <c r="P1315">
        <v>0</v>
      </c>
      <c r="Q1315">
        <v>0</v>
      </c>
      <c r="R1315">
        <v>0</v>
      </c>
      <c r="S1315">
        <v>500</v>
      </c>
      <c r="T1315">
        <v>0</v>
      </c>
      <c r="U1315" t="s">
        <v>1245</v>
      </c>
      <c r="V1315" s="7">
        <v>44927</v>
      </c>
      <c r="W1315" s="7">
        <v>44985</v>
      </c>
      <c r="X1315" s="7">
        <v>44998</v>
      </c>
      <c r="Y1315">
        <v>11384.9</v>
      </c>
      <c r="Z1315" t="s">
        <v>1272</v>
      </c>
      <c r="AA1315">
        <v>0</v>
      </c>
      <c r="AC1315" t="s">
        <v>1246</v>
      </c>
    </row>
    <row r="1316" spans="1:29" x14ac:dyDescent="0.25">
      <c r="A1316" t="s">
        <v>1361</v>
      </c>
      <c r="B1316">
        <v>1</v>
      </c>
      <c r="C1316">
        <v>101</v>
      </c>
      <c r="D1316">
        <v>11384.9</v>
      </c>
      <c r="E1316">
        <v>0</v>
      </c>
      <c r="F1316">
        <v>523421.13</v>
      </c>
      <c r="G1316">
        <v>534806.03</v>
      </c>
      <c r="H1316">
        <v>0</v>
      </c>
      <c r="I1316">
        <v>0</v>
      </c>
      <c r="J1316" t="s">
        <v>1362</v>
      </c>
      <c r="K1316" t="s">
        <v>78</v>
      </c>
      <c r="L1316">
        <v>7</v>
      </c>
      <c r="M1316" t="s">
        <v>1269</v>
      </c>
      <c r="N1316" t="s">
        <v>1270</v>
      </c>
      <c r="O1316" t="s">
        <v>1271</v>
      </c>
      <c r="P1316">
        <v>0</v>
      </c>
      <c r="Q1316">
        <v>0</v>
      </c>
      <c r="R1316">
        <v>0</v>
      </c>
      <c r="S1316">
        <v>500</v>
      </c>
      <c r="T1316">
        <v>0</v>
      </c>
      <c r="U1316" t="s">
        <v>1245</v>
      </c>
      <c r="V1316" s="7">
        <v>44927</v>
      </c>
      <c r="W1316" s="7">
        <v>44985</v>
      </c>
      <c r="X1316" s="7">
        <v>44998</v>
      </c>
      <c r="Y1316">
        <v>11384.9</v>
      </c>
      <c r="Z1316" t="s">
        <v>1272</v>
      </c>
      <c r="AA1316">
        <v>0</v>
      </c>
      <c r="AC1316" t="s">
        <v>1246</v>
      </c>
    </row>
    <row r="1317" spans="1:29" x14ac:dyDescent="0.25">
      <c r="A1317" t="s">
        <v>3676</v>
      </c>
      <c r="B1317">
        <v>1</v>
      </c>
      <c r="C1317">
        <v>101</v>
      </c>
      <c r="D1317">
        <v>11384.9</v>
      </c>
      <c r="E1317">
        <v>0</v>
      </c>
      <c r="F1317">
        <v>523421.13</v>
      </c>
      <c r="G1317">
        <v>534806.03</v>
      </c>
      <c r="H1317">
        <v>0</v>
      </c>
      <c r="I1317">
        <v>0</v>
      </c>
      <c r="J1317" t="s">
        <v>3677</v>
      </c>
      <c r="K1317" t="s">
        <v>98</v>
      </c>
      <c r="L1317">
        <v>8</v>
      </c>
      <c r="M1317" t="s">
        <v>78</v>
      </c>
      <c r="N1317" t="s">
        <v>1270</v>
      </c>
      <c r="O1317" t="s">
        <v>1271</v>
      </c>
      <c r="P1317">
        <v>1</v>
      </c>
      <c r="Q1317">
        <v>0</v>
      </c>
      <c r="R1317">
        <v>0</v>
      </c>
      <c r="S1317">
        <v>500</v>
      </c>
      <c r="T1317">
        <v>0</v>
      </c>
      <c r="U1317" t="s">
        <v>1245</v>
      </c>
      <c r="V1317" s="7">
        <v>44927</v>
      </c>
      <c r="W1317" s="7">
        <v>44985</v>
      </c>
      <c r="X1317" s="7">
        <v>44998</v>
      </c>
      <c r="Y1317">
        <v>11384.9</v>
      </c>
      <c r="Z1317" t="s">
        <v>1272</v>
      </c>
      <c r="AA1317">
        <v>0</v>
      </c>
      <c r="AC1317" t="s">
        <v>1246</v>
      </c>
    </row>
    <row r="1318" spans="1:29" x14ac:dyDescent="0.25">
      <c r="A1318" t="s">
        <v>1409</v>
      </c>
      <c r="B1318">
        <v>1</v>
      </c>
      <c r="C1318">
        <v>101</v>
      </c>
      <c r="D1318">
        <v>0</v>
      </c>
      <c r="E1318">
        <v>0</v>
      </c>
      <c r="F1318">
        <v>319871.12</v>
      </c>
      <c r="G1318">
        <v>203294.95</v>
      </c>
      <c r="H1318">
        <v>116576.17</v>
      </c>
      <c r="I1318">
        <v>0</v>
      </c>
      <c r="J1318" t="s">
        <v>1410</v>
      </c>
      <c r="K1318" t="s">
        <v>78</v>
      </c>
      <c r="L1318">
        <v>6</v>
      </c>
      <c r="M1318" t="s">
        <v>1269</v>
      </c>
      <c r="N1318" t="s">
        <v>1270</v>
      </c>
      <c r="O1318" t="s">
        <v>1271</v>
      </c>
      <c r="P1318">
        <v>0</v>
      </c>
      <c r="Q1318">
        <v>0</v>
      </c>
      <c r="R1318">
        <v>0</v>
      </c>
      <c r="S1318">
        <v>500</v>
      </c>
      <c r="T1318">
        <v>0</v>
      </c>
      <c r="U1318" t="s">
        <v>1245</v>
      </c>
      <c r="V1318" s="7">
        <v>44927</v>
      </c>
      <c r="W1318" s="7">
        <v>44985</v>
      </c>
      <c r="X1318" s="7">
        <v>44998</v>
      </c>
      <c r="Y1318">
        <v>0</v>
      </c>
      <c r="AA1318">
        <v>116576.17</v>
      </c>
      <c r="AB1318" t="s">
        <v>1272</v>
      </c>
      <c r="AC1318" t="s">
        <v>1246</v>
      </c>
    </row>
    <row r="1319" spans="1:29" x14ac:dyDescent="0.25">
      <c r="A1319" t="s">
        <v>1415</v>
      </c>
      <c r="B1319">
        <v>1</v>
      </c>
      <c r="C1319">
        <v>101</v>
      </c>
      <c r="D1319">
        <v>0</v>
      </c>
      <c r="E1319">
        <v>0</v>
      </c>
      <c r="F1319">
        <v>319871.12</v>
      </c>
      <c r="G1319">
        <v>203294.95</v>
      </c>
      <c r="H1319">
        <v>116576.17</v>
      </c>
      <c r="I1319">
        <v>0</v>
      </c>
      <c r="J1319" t="s">
        <v>1416</v>
      </c>
      <c r="K1319" t="s">
        <v>78</v>
      </c>
      <c r="L1319">
        <v>7</v>
      </c>
      <c r="M1319" t="s">
        <v>1269</v>
      </c>
      <c r="N1319" t="s">
        <v>1270</v>
      </c>
      <c r="O1319" t="s">
        <v>1271</v>
      </c>
      <c r="P1319">
        <v>0</v>
      </c>
      <c r="Q1319">
        <v>0</v>
      </c>
      <c r="R1319">
        <v>0</v>
      </c>
      <c r="S1319">
        <v>500</v>
      </c>
      <c r="T1319">
        <v>0</v>
      </c>
      <c r="U1319" t="s">
        <v>1245</v>
      </c>
      <c r="V1319" s="7">
        <v>44927</v>
      </c>
      <c r="W1319" s="7">
        <v>44985</v>
      </c>
      <c r="X1319" s="7">
        <v>44998</v>
      </c>
      <c r="Y1319">
        <v>0</v>
      </c>
      <c r="AA1319">
        <v>116576.17</v>
      </c>
      <c r="AB1319" t="s">
        <v>1272</v>
      </c>
      <c r="AC1319" t="s">
        <v>1246</v>
      </c>
    </row>
    <row r="1320" spans="1:29" x14ac:dyDescent="0.25">
      <c r="A1320" t="s">
        <v>3678</v>
      </c>
      <c r="B1320">
        <v>1</v>
      </c>
      <c r="C1320">
        <v>101</v>
      </c>
      <c r="D1320">
        <v>0</v>
      </c>
      <c r="E1320">
        <v>0</v>
      </c>
      <c r="F1320">
        <v>319871.12</v>
      </c>
      <c r="G1320">
        <v>203294.95</v>
      </c>
      <c r="H1320">
        <v>116576.17</v>
      </c>
      <c r="I1320">
        <v>0</v>
      </c>
      <c r="J1320" t="s">
        <v>3679</v>
      </c>
      <c r="K1320" t="s">
        <v>98</v>
      </c>
      <c r="L1320">
        <v>8</v>
      </c>
      <c r="M1320" t="s">
        <v>78</v>
      </c>
      <c r="N1320" t="s">
        <v>1270</v>
      </c>
      <c r="O1320" t="s">
        <v>1271</v>
      </c>
      <c r="P1320">
        <v>1</v>
      </c>
      <c r="Q1320">
        <v>0</v>
      </c>
      <c r="R1320">
        <v>0</v>
      </c>
      <c r="S1320">
        <v>500</v>
      </c>
      <c r="T1320">
        <v>0</v>
      </c>
      <c r="U1320" t="s">
        <v>1245</v>
      </c>
      <c r="V1320" s="7">
        <v>44927</v>
      </c>
      <c r="W1320" s="7">
        <v>44985</v>
      </c>
      <c r="X1320" s="7">
        <v>44998</v>
      </c>
      <c r="Y1320">
        <v>0</v>
      </c>
      <c r="AA1320">
        <v>116576.17</v>
      </c>
      <c r="AB1320" t="s">
        <v>1272</v>
      </c>
      <c r="AC1320" t="s">
        <v>1246</v>
      </c>
    </row>
    <row r="1321" spans="1:29" x14ac:dyDescent="0.25">
      <c r="A1321" t="s">
        <v>118</v>
      </c>
      <c r="B1321">
        <v>1</v>
      </c>
      <c r="C1321">
        <v>101</v>
      </c>
      <c r="D1321">
        <v>0</v>
      </c>
      <c r="E1321">
        <v>0</v>
      </c>
      <c r="F1321">
        <v>126.18</v>
      </c>
      <c r="G1321">
        <v>126.18</v>
      </c>
      <c r="H1321">
        <v>0</v>
      </c>
      <c r="I1321">
        <v>0</v>
      </c>
      <c r="J1321" t="s">
        <v>1513</v>
      </c>
      <c r="K1321" t="s">
        <v>78</v>
      </c>
      <c r="L1321">
        <v>4</v>
      </c>
      <c r="M1321" t="s">
        <v>1269</v>
      </c>
      <c r="N1321" t="s">
        <v>1270</v>
      </c>
      <c r="O1321" t="s">
        <v>1271</v>
      </c>
      <c r="P1321">
        <v>0</v>
      </c>
      <c r="Q1321">
        <v>0</v>
      </c>
      <c r="R1321">
        <v>0</v>
      </c>
      <c r="S1321">
        <v>500</v>
      </c>
      <c r="T1321">
        <v>0</v>
      </c>
      <c r="U1321" t="s">
        <v>1245</v>
      </c>
      <c r="V1321" s="7">
        <v>44927</v>
      </c>
      <c r="W1321" s="7">
        <v>44985</v>
      </c>
      <c r="X1321" s="7">
        <v>44998</v>
      </c>
      <c r="Y1321">
        <v>0</v>
      </c>
      <c r="AA1321">
        <v>0</v>
      </c>
      <c r="AC1321" t="s">
        <v>1246</v>
      </c>
    </row>
    <row r="1322" spans="1:29" x14ac:dyDescent="0.25">
      <c r="A1322" t="s">
        <v>1514</v>
      </c>
      <c r="B1322">
        <v>1</v>
      </c>
      <c r="C1322">
        <v>101</v>
      </c>
      <c r="D1322">
        <v>0</v>
      </c>
      <c r="E1322">
        <v>0</v>
      </c>
      <c r="F1322">
        <v>126.18</v>
      </c>
      <c r="G1322">
        <v>126.18</v>
      </c>
      <c r="H1322">
        <v>0</v>
      </c>
      <c r="I1322">
        <v>0</v>
      </c>
      <c r="J1322" t="s">
        <v>1515</v>
      </c>
      <c r="K1322" t="s">
        <v>78</v>
      </c>
      <c r="L1322">
        <v>5</v>
      </c>
      <c r="M1322" t="s">
        <v>1269</v>
      </c>
      <c r="N1322" t="s">
        <v>1270</v>
      </c>
      <c r="O1322" t="s">
        <v>1271</v>
      </c>
      <c r="P1322">
        <v>0</v>
      </c>
      <c r="Q1322">
        <v>0</v>
      </c>
      <c r="R1322">
        <v>0</v>
      </c>
      <c r="S1322">
        <v>500</v>
      </c>
      <c r="T1322">
        <v>0</v>
      </c>
      <c r="U1322" t="s">
        <v>1245</v>
      </c>
      <c r="V1322" s="7">
        <v>44927</v>
      </c>
      <c r="W1322" s="7">
        <v>44985</v>
      </c>
      <c r="X1322" s="7">
        <v>44998</v>
      </c>
      <c r="Y1322">
        <v>0</v>
      </c>
      <c r="AA1322">
        <v>0</v>
      </c>
      <c r="AC1322" t="s">
        <v>1246</v>
      </c>
    </row>
    <row r="1323" spans="1:29" x14ac:dyDescent="0.25">
      <c r="A1323" t="s">
        <v>1516</v>
      </c>
      <c r="B1323">
        <v>1</v>
      </c>
      <c r="C1323">
        <v>101</v>
      </c>
      <c r="D1323">
        <v>0</v>
      </c>
      <c r="E1323">
        <v>0</v>
      </c>
      <c r="F1323">
        <v>126.18</v>
      </c>
      <c r="G1323">
        <v>126.18</v>
      </c>
      <c r="H1323">
        <v>0</v>
      </c>
      <c r="I1323">
        <v>0</v>
      </c>
      <c r="J1323" t="s">
        <v>1517</v>
      </c>
      <c r="K1323" t="s">
        <v>78</v>
      </c>
      <c r="L1323">
        <v>6</v>
      </c>
      <c r="M1323" t="s">
        <v>1269</v>
      </c>
      <c r="N1323" t="s">
        <v>1270</v>
      </c>
      <c r="O1323" t="s">
        <v>1271</v>
      </c>
      <c r="P1323">
        <v>0</v>
      </c>
      <c r="Q1323">
        <v>0</v>
      </c>
      <c r="R1323">
        <v>0</v>
      </c>
      <c r="S1323">
        <v>500</v>
      </c>
      <c r="T1323">
        <v>0</v>
      </c>
      <c r="U1323" t="s">
        <v>1245</v>
      </c>
      <c r="V1323" s="7">
        <v>44927</v>
      </c>
      <c r="W1323" s="7">
        <v>44985</v>
      </c>
      <c r="X1323" s="7">
        <v>44998</v>
      </c>
      <c r="Y1323">
        <v>0</v>
      </c>
      <c r="AA1323">
        <v>0</v>
      </c>
      <c r="AC1323" t="s">
        <v>1246</v>
      </c>
    </row>
    <row r="1324" spans="1:29" x14ac:dyDescent="0.25">
      <c r="A1324" t="s">
        <v>3680</v>
      </c>
      <c r="B1324">
        <v>1</v>
      </c>
      <c r="C1324">
        <v>101</v>
      </c>
      <c r="D1324">
        <v>0</v>
      </c>
      <c r="E1324">
        <v>0</v>
      </c>
      <c r="F1324">
        <v>126.18</v>
      </c>
      <c r="G1324">
        <v>126.18</v>
      </c>
      <c r="H1324">
        <v>0</v>
      </c>
      <c r="I1324">
        <v>0</v>
      </c>
      <c r="J1324" t="s">
        <v>3681</v>
      </c>
      <c r="K1324" t="s">
        <v>98</v>
      </c>
      <c r="L1324">
        <v>7</v>
      </c>
      <c r="M1324" t="s">
        <v>78</v>
      </c>
      <c r="N1324" t="s">
        <v>1270</v>
      </c>
      <c r="O1324" t="s">
        <v>1271</v>
      </c>
      <c r="P1324">
        <v>8001</v>
      </c>
      <c r="Q1324">
        <v>0</v>
      </c>
      <c r="R1324">
        <v>0</v>
      </c>
      <c r="S1324">
        <v>869</v>
      </c>
      <c r="T1324">
        <v>0</v>
      </c>
      <c r="U1324" t="s">
        <v>1245</v>
      </c>
      <c r="V1324" s="7">
        <v>44927</v>
      </c>
      <c r="W1324" s="7">
        <v>44985</v>
      </c>
      <c r="X1324" s="7">
        <v>44998</v>
      </c>
      <c r="Y1324">
        <v>0</v>
      </c>
      <c r="AA1324">
        <v>0</v>
      </c>
      <c r="AC1324" t="s">
        <v>1246</v>
      </c>
    </row>
    <row r="1325" spans="1:29" x14ac:dyDescent="0.25">
      <c r="A1325" t="s">
        <v>1600</v>
      </c>
      <c r="B1325">
        <v>1</v>
      </c>
      <c r="C1325">
        <v>101</v>
      </c>
      <c r="D1325">
        <v>0</v>
      </c>
      <c r="E1325">
        <v>0</v>
      </c>
      <c r="F1325">
        <v>2000000</v>
      </c>
      <c r="G1325">
        <v>321750.90000000002</v>
      </c>
      <c r="H1325">
        <v>1678249.1</v>
      </c>
      <c r="I1325">
        <v>0</v>
      </c>
      <c r="J1325" t="s">
        <v>1601</v>
      </c>
      <c r="K1325" t="s">
        <v>78</v>
      </c>
      <c r="L1325">
        <v>3</v>
      </c>
      <c r="M1325" t="s">
        <v>1269</v>
      </c>
      <c r="N1325" t="s">
        <v>1270</v>
      </c>
      <c r="O1325" t="s">
        <v>1270</v>
      </c>
      <c r="P1325">
        <v>0</v>
      </c>
      <c r="Q1325">
        <v>0</v>
      </c>
      <c r="R1325">
        <v>0</v>
      </c>
      <c r="S1325">
        <v>500</v>
      </c>
      <c r="T1325">
        <v>0</v>
      </c>
      <c r="U1325" t="s">
        <v>1245</v>
      </c>
      <c r="V1325" s="7">
        <v>44927</v>
      </c>
      <c r="W1325" s="7">
        <v>44985</v>
      </c>
      <c r="X1325" s="7">
        <v>44998</v>
      </c>
      <c r="Y1325">
        <v>0</v>
      </c>
      <c r="AA1325">
        <v>1678249.1</v>
      </c>
      <c r="AB1325" t="s">
        <v>1272</v>
      </c>
      <c r="AC1325" t="s">
        <v>1246</v>
      </c>
    </row>
    <row r="1326" spans="1:29" x14ac:dyDescent="0.25">
      <c r="A1326" t="s">
        <v>1675</v>
      </c>
      <c r="B1326">
        <v>1</v>
      </c>
      <c r="C1326">
        <v>101</v>
      </c>
      <c r="D1326">
        <v>0</v>
      </c>
      <c r="E1326">
        <v>0</v>
      </c>
      <c r="F1326">
        <v>2000000</v>
      </c>
      <c r="G1326">
        <v>321750.90000000002</v>
      </c>
      <c r="H1326">
        <v>1678249.1</v>
      </c>
      <c r="I1326">
        <v>0</v>
      </c>
      <c r="J1326" t="s">
        <v>1676</v>
      </c>
      <c r="K1326" t="s">
        <v>78</v>
      </c>
      <c r="L1326">
        <v>4</v>
      </c>
      <c r="M1326" t="s">
        <v>1269</v>
      </c>
      <c r="N1326" t="s">
        <v>1270</v>
      </c>
      <c r="O1326" t="s">
        <v>1270</v>
      </c>
      <c r="P1326">
        <v>0</v>
      </c>
      <c r="Q1326">
        <v>0</v>
      </c>
      <c r="R1326">
        <v>0</v>
      </c>
      <c r="S1326">
        <v>500</v>
      </c>
      <c r="T1326">
        <v>0</v>
      </c>
      <c r="U1326" t="s">
        <v>1245</v>
      </c>
      <c r="V1326" s="7">
        <v>44927</v>
      </c>
      <c r="W1326" s="7">
        <v>44985</v>
      </c>
      <c r="X1326" s="7">
        <v>44998</v>
      </c>
      <c r="Y1326">
        <v>0</v>
      </c>
      <c r="AA1326">
        <v>1678249.1</v>
      </c>
      <c r="AB1326" t="s">
        <v>1272</v>
      </c>
      <c r="AC1326" t="s">
        <v>1246</v>
      </c>
    </row>
    <row r="1327" spans="1:29" x14ac:dyDescent="0.25">
      <c r="A1327" t="s">
        <v>3682</v>
      </c>
      <c r="B1327">
        <v>1</v>
      </c>
      <c r="C1327">
        <v>101</v>
      </c>
      <c r="D1327">
        <v>0</v>
      </c>
      <c r="E1327">
        <v>0</v>
      </c>
      <c r="F1327">
        <v>2000000</v>
      </c>
      <c r="G1327">
        <v>321750.90000000002</v>
      </c>
      <c r="H1327">
        <v>1678249.1</v>
      </c>
      <c r="I1327">
        <v>0</v>
      </c>
      <c r="J1327" t="s">
        <v>3683</v>
      </c>
      <c r="K1327" t="s">
        <v>78</v>
      </c>
      <c r="L1327">
        <v>5</v>
      </c>
      <c r="M1327" t="s">
        <v>1269</v>
      </c>
      <c r="N1327" t="s">
        <v>1270</v>
      </c>
      <c r="O1327" t="s">
        <v>1270</v>
      </c>
      <c r="P1327">
        <v>0</v>
      </c>
      <c r="Q1327">
        <v>0</v>
      </c>
      <c r="R1327">
        <v>0</v>
      </c>
      <c r="S1327">
        <v>500</v>
      </c>
      <c r="T1327">
        <v>0</v>
      </c>
      <c r="U1327" t="s">
        <v>1245</v>
      </c>
      <c r="V1327" s="7">
        <v>44927</v>
      </c>
      <c r="W1327" s="7">
        <v>44985</v>
      </c>
      <c r="X1327" s="7">
        <v>44998</v>
      </c>
      <c r="Y1327">
        <v>0</v>
      </c>
      <c r="AA1327">
        <v>1678249.1</v>
      </c>
      <c r="AB1327" t="s">
        <v>1272</v>
      </c>
      <c r="AC1327" t="s">
        <v>1246</v>
      </c>
    </row>
    <row r="1328" spans="1:29" x14ac:dyDescent="0.25">
      <c r="A1328" t="s">
        <v>3684</v>
      </c>
      <c r="B1328">
        <v>1</v>
      </c>
      <c r="C1328">
        <v>101</v>
      </c>
      <c r="D1328">
        <v>0</v>
      </c>
      <c r="E1328">
        <v>0</v>
      </c>
      <c r="F1328">
        <v>2000000</v>
      </c>
      <c r="G1328">
        <v>321750.90000000002</v>
      </c>
      <c r="H1328">
        <v>1678249.1</v>
      </c>
      <c r="I1328">
        <v>0</v>
      </c>
      <c r="J1328" t="s">
        <v>3685</v>
      </c>
      <c r="K1328" t="s">
        <v>78</v>
      </c>
      <c r="L1328">
        <v>6</v>
      </c>
      <c r="M1328" t="s">
        <v>1269</v>
      </c>
      <c r="N1328" t="s">
        <v>1270</v>
      </c>
      <c r="O1328" t="s">
        <v>1270</v>
      </c>
      <c r="P1328">
        <v>0</v>
      </c>
      <c r="Q1328">
        <v>0</v>
      </c>
      <c r="R1328">
        <v>0</v>
      </c>
      <c r="S1328">
        <v>500</v>
      </c>
      <c r="T1328">
        <v>0</v>
      </c>
      <c r="U1328" t="s">
        <v>1245</v>
      </c>
      <c r="V1328" s="7">
        <v>44927</v>
      </c>
      <c r="W1328" s="7">
        <v>44985</v>
      </c>
      <c r="X1328" s="7">
        <v>44998</v>
      </c>
      <c r="Y1328">
        <v>0</v>
      </c>
      <c r="AA1328">
        <v>1678249.1</v>
      </c>
      <c r="AB1328" t="s">
        <v>1272</v>
      </c>
      <c r="AC1328" t="s">
        <v>1246</v>
      </c>
    </row>
    <row r="1329" spans="1:29" x14ac:dyDescent="0.25">
      <c r="A1329" t="s">
        <v>3686</v>
      </c>
      <c r="B1329">
        <v>1</v>
      </c>
      <c r="C1329">
        <v>101</v>
      </c>
      <c r="D1329">
        <v>0</v>
      </c>
      <c r="E1329">
        <v>0</v>
      </c>
      <c r="F1329">
        <v>2000000</v>
      </c>
      <c r="G1329">
        <v>321750.90000000002</v>
      </c>
      <c r="H1329">
        <v>1678249.1</v>
      </c>
      <c r="I1329">
        <v>0</v>
      </c>
      <c r="J1329" t="s">
        <v>3687</v>
      </c>
      <c r="K1329" t="s">
        <v>98</v>
      </c>
      <c r="L1329">
        <v>7</v>
      </c>
      <c r="M1329" t="s">
        <v>78</v>
      </c>
      <c r="N1329" t="s">
        <v>1270</v>
      </c>
      <c r="O1329" t="s">
        <v>1270</v>
      </c>
      <c r="P1329">
        <v>500</v>
      </c>
      <c r="Q1329">
        <v>0</v>
      </c>
      <c r="R1329">
        <v>0</v>
      </c>
      <c r="S1329">
        <v>500</v>
      </c>
      <c r="T1329">
        <v>0</v>
      </c>
      <c r="U1329" t="s">
        <v>1245</v>
      </c>
      <c r="V1329" s="7">
        <v>44927</v>
      </c>
      <c r="W1329" s="7">
        <v>44985</v>
      </c>
      <c r="X1329" s="7">
        <v>44998</v>
      </c>
      <c r="Y1329">
        <v>0</v>
      </c>
      <c r="AA1329">
        <v>1678249.1</v>
      </c>
      <c r="AB1329" t="s">
        <v>1272</v>
      </c>
      <c r="AC1329" t="s">
        <v>1246</v>
      </c>
    </row>
    <row r="1330" spans="1:29" x14ac:dyDescent="0.25">
      <c r="A1330" t="s">
        <v>1717</v>
      </c>
      <c r="B1330">
        <v>1</v>
      </c>
      <c r="C1330">
        <v>101</v>
      </c>
      <c r="D1330">
        <v>1545.37</v>
      </c>
      <c r="E1330">
        <v>0</v>
      </c>
      <c r="F1330">
        <v>0</v>
      </c>
      <c r="G1330">
        <v>0</v>
      </c>
      <c r="H1330">
        <v>1545.37</v>
      </c>
      <c r="I1330">
        <v>0</v>
      </c>
      <c r="J1330" t="s">
        <v>1718</v>
      </c>
      <c r="K1330" t="s">
        <v>78</v>
      </c>
      <c r="L1330">
        <v>3</v>
      </c>
      <c r="M1330" t="s">
        <v>1269</v>
      </c>
      <c r="N1330" t="s">
        <v>1270</v>
      </c>
      <c r="O1330" t="s">
        <v>1270</v>
      </c>
      <c r="P1330">
        <v>0</v>
      </c>
      <c r="Q1330">
        <v>0</v>
      </c>
      <c r="R1330">
        <v>0</v>
      </c>
      <c r="S1330">
        <v>500</v>
      </c>
      <c r="T1330">
        <v>0</v>
      </c>
      <c r="U1330" t="s">
        <v>1245</v>
      </c>
      <c r="V1330" s="7">
        <v>44927</v>
      </c>
      <c r="W1330" s="7">
        <v>44985</v>
      </c>
      <c r="X1330" s="7">
        <v>44998</v>
      </c>
      <c r="Y1330">
        <v>1545.37</v>
      </c>
      <c r="Z1330" t="s">
        <v>1272</v>
      </c>
      <c r="AA1330">
        <v>1545.37</v>
      </c>
      <c r="AB1330" t="s">
        <v>1272</v>
      </c>
      <c r="AC1330" t="s">
        <v>1246</v>
      </c>
    </row>
    <row r="1331" spans="1:29" x14ac:dyDescent="0.25">
      <c r="A1331" t="s">
        <v>1719</v>
      </c>
      <c r="B1331">
        <v>1</v>
      </c>
      <c r="C1331">
        <v>101</v>
      </c>
      <c r="D1331">
        <v>1545.37</v>
      </c>
      <c r="E1331">
        <v>0</v>
      </c>
      <c r="F1331">
        <v>0</v>
      </c>
      <c r="G1331">
        <v>0</v>
      </c>
      <c r="H1331">
        <v>1545.37</v>
      </c>
      <c r="I1331">
        <v>0</v>
      </c>
      <c r="J1331" t="s">
        <v>1720</v>
      </c>
      <c r="K1331" t="s">
        <v>78</v>
      </c>
      <c r="L1331">
        <v>4</v>
      </c>
      <c r="M1331" t="s">
        <v>1269</v>
      </c>
      <c r="N1331" t="s">
        <v>1270</v>
      </c>
      <c r="O1331" t="s">
        <v>1270</v>
      </c>
      <c r="P1331">
        <v>0</v>
      </c>
      <c r="Q1331">
        <v>0</v>
      </c>
      <c r="R1331">
        <v>0</v>
      </c>
      <c r="S1331">
        <v>500</v>
      </c>
      <c r="T1331">
        <v>0</v>
      </c>
      <c r="U1331" t="s">
        <v>1245</v>
      </c>
      <c r="V1331" s="7">
        <v>44927</v>
      </c>
      <c r="W1331" s="7">
        <v>44985</v>
      </c>
      <c r="X1331" s="7">
        <v>44998</v>
      </c>
      <c r="Y1331">
        <v>1545.37</v>
      </c>
      <c r="Z1331" t="s">
        <v>1272</v>
      </c>
      <c r="AA1331">
        <v>1545.37</v>
      </c>
      <c r="AB1331" t="s">
        <v>1272</v>
      </c>
      <c r="AC1331" t="s">
        <v>1246</v>
      </c>
    </row>
    <row r="1332" spans="1:29" x14ac:dyDescent="0.25">
      <c r="A1332" t="s">
        <v>1721</v>
      </c>
      <c r="B1332">
        <v>1</v>
      </c>
      <c r="C1332">
        <v>101</v>
      </c>
      <c r="D1332">
        <v>1545.37</v>
      </c>
      <c r="E1332">
        <v>0</v>
      </c>
      <c r="F1332">
        <v>0</v>
      </c>
      <c r="G1332">
        <v>0</v>
      </c>
      <c r="H1332">
        <v>1545.37</v>
      </c>
      <c r="I1332">
        <v>0</v>
      </c>
      <c r="J1332" t="s">
        <v>1722</v>
      </c>
      <c r="K1332" t="s">
        <v>78</v>
      </c>
      <c r="L1332">
        <v>5</v>
      </c>
      <c r="M1332" t="s">
        <v>1269</v>
      </c>
      <c r="N1332" t="s">
        <v>1270</v>
      </c>
      <c r="O1332" t="s">
        <v>1270</v>
      </c>
      <c r="P1332">
        <v>0</v>
      </c>
      <c r="Q1332">
        <v>0</v>
      </c>
      <c r="R1332">
        <v>0</v>
      </c>
      <c r="S1332">
        <v>500</v>
      </c>
      <c r="T1332">
        <v>0</v>
      </c>
      <c r="U1332" t="s">
        <v>1245</v>
      </c>
      <c r="V1332" s="7">
        <v>44927</v>
      </c>
      <c r="W1332" s="7">
        <v>44985</v>
      </c>
      <c r="X1332" s="7">
        <v>44998</v>
      </c>
      <c r="Y1332">
        <v>1545.37</v>
      </c>
      <c r="Z1332" t="s">
        <v>1272</v>
      </c>
      <c r="AA1332">
        <v>1545.37</v>
      </c>
      <c r="AB1332" t="s">
        <v>1272</v>
      </c>
      <c r="AC1332" t="s">
        <v>1246</v>
      </c>
    </row>
    <row r="1333" spans="1:29" x14ac:dyDescent="0.25">
      <c r="A1333" t="s">
        <v>1725</v>
      </c>
      <c r="B1333">
        <v>1</v>
      </c>
      <c r="C1333">
        <v>101</v>
      </c>
      <c r="D1333">
        <v>135.94999999999999</v>
      </c>
      <c r="E1333">
        <v>0</v>
      </c>
      <c r="F1333">
        <v>0</v>
      </c>
      <c r="G1333">
        <v>0</v>
      </c>
      <c r="H1333">
        <v>135.94999999999999</v>
      </c>
      <c r="I1333">
        <v>0</v>
      </c>
      <c r="J1333" t="s">
        <v>1726</v>
      </c>
      <c r="K1333" t="s">
        <v>98</v>
      </c>
      <c r="L1333">
        <v>6</v>
      </c>
      <c r="M1333" t="s">
        <v>78</v>
      </c>
      <c r="N1333" t="s">
        <v>1270</v>
      </c>
      <c r="O1333" t="s">
        <v>1270</v>
      </c>
      <c r="P1333">
        <v>500</v>
      </c>
      <c r="Q1333">
        <v>0</v>
      </c>
      <c r="R1333">
        <v>0</v>
      </c>
      <c r="S1333">
        <v>500</v>
      </c>
      <c r="T1333">
        <v>0</v>
      </c>
      <c r="U1333" t="s">
        <v>1245</v>
      </c>
      <c r="V1333" s="7">
        <v>44927</v>
      </c>
      <c r="W1333" s="7">
        <v>44985</v>
      </c>
      <c r="X1333" s="7">
        <v>44998</v>
      </c>
      <c r="Y1333">
        <v>135.94999999999999</v>
      </c>
      <c r="Z1333" t="s">
        <v>1272</v>
      </c>
      <c r="AA1333">
        <v>135.94999999999999</v>
      </c>
      <c r="AB1333" t="s">
        <v>1272</v>
      </c>
      <c r="AC1333" t="s">
        <v>1246</v>
      </c>
    </row>
    <row r="1334" spans="1:29" x14ac:dyDescent="0.25">
      <c r="A1334" t="s">
        <v>1735</v>
      </c>
      <c r="B1334">
        <v>1</v>
      </c>
      <c r="C1334">
        <v>101</v>
      </c>
      <c r="D1334">
        <v>150</v>
      </c>
      <c r="E1334">
        <v>0</v>
      </c>
      <c r="F1334">
        <v>0</v>
      </c>
      <c r="G1334">
        <v>0</v>
      </c>
      <c r="H1334">
        <v>150</v>
      </c>
      <c r="I1334">
        <v>0</v>
      </c>
      <c r="J1334" t="s">
        <v>1736</v>
      </c>
      <c r="K1334" t="s">
        <v>98</v>
      </c>
      <c r="L1334">
        <v>6</v>
      </c>
      <c r="M1334" t="s">
        <v>78</v>
      </c>
      <c r="N1334" t="s">
        <v>1270</v>
      </c>
      <c r="O1334" t="s">
        <v>1270</v>
      </c>
      <c r="P1334">
        <v>500</v>
      </c>
      <c r="Q1334">
        <v>0</v>
      </c>
      <c r="R1334">
        <v>0</v>
      </c>
      <c r="S1334">
        <v>500</v>
      </c>
      <c r="T1334">
        <v>0</v>
      </c>
      <c r="U1334" t="s">
        <v>1245</v>
      </c>
      <c r="V1334" s="7">
        <v>44927</v>
      </c>
      <c r="W1334" s="7">
        <v>44985</v>
      </c>
      <c r="X1334" s="7">
        <v>44998</v>
      </c>
      <c r="Y1334">
        <v>150</v>
      </c>
      <c r="Z1334" t="s">
        <v>1272</v>
      </c>
      <c r="AA1334">
        <v>150</v>
      </c>
      <c r="AB1334" t="s">
        <v>1272</v>
      </c>
      <c r="AC1334" t="s">
        <v>1246</v>
      </c>
    </row>
    <row r="1335" spans="1:29" x14ac:dyDescent="0.25">
      <c r="A1335" t="s">
        <v>1739</v>
      </c>
      <c r="B1335">
        <v>1</v>
      </c>
      <c r="C1335">
        <v>101</v>
      </c>
      <c r="D1335">
        <v>1259.42</v>
      </c>
      <c r="E1335">
        <v>0</v>
      </c>
      <c r="F1335">
        <v>0</v>
      </c>
      <c r="G1335">
        <v>0</v>
      </c>
      <c r="H1335">
        <v>1259.42</v>
      </c>
      <c r="I1335">
        <v>0</v>
      </c>
      <c r="J1335" t="s">
        <v>1740</v>
      </c>
      <c r="K1335" t="s">
        <v>98</v>
      </c>
      <c r="L1335">
        <v>6</v>
      </c>
      <c r="M1335" t="s">
        <v>78</v>
      </c>
      <c r="N1335" t="s">
        <v>1270</v>
      </c>
      <c r="O1335" t="s">
        <v>1270</v>
      </c>
      <c r="P1335">
        <v>500</v>
      </c>
      <c r="Q1335">
        <v>0</v>
      </c>
      <c r="R1335">
        <v>0</v>
      </c>
      <c r="S1335">
        <v>500</v>
      </c>
      <c r="T1335">
        <v>0</v>
      </c>
      <c r="U1335" t="s">
        <v>1245</v>
      </c>
      <c r="V1335" s="7">
        <v>44927</v>
      </c>
      <c r="W1335" s="7">
        <v>44985</v>
      </c>
      <c r="X1335" s="7">
        <v>44998</v>
      </c>
      <c r="Y1335">
        <v>1259.42</v>
      </c>
      <c r="Z1335" t="s">
        <v>1272</v>
      </c>
      <c r="AA1335">
        <v>1259.42</v>
      </c>
      <c r="AB1335" t="s">
        <v>1272</v>
      </c>
      <c r="AC1335" t="s">
        <v>1246</v>
      </c>
    </row>
    <row r="1336" spans="1:29" x14ac:dyDescent="0.25">
      <c r="A1336" t="s">
        <v>1755</v>
      </c>
      <c r="B1336">
        <v>1</v>
      </c>
      <c r="C1336">
        <v>101</v>
      </c>
      <c r="D1336">
        <v>0</v>
      </c>
      <c r="E1336">
        <v>0</v>
      </c>
      <c r="F1336">
        <v>140</v>
      </c>
      <c r="G1336">
        <v>23.34</v>
      </c>
      <c r="H1336">
        <v>116.66</v>
      </c>
      <c r="I1336">
        <v>0</v>
      </c>
      <c r="J1336" t="s">
        <v>1756</v>
      </c>
      <c r="K1336" t="s">
        <v>78</v>
      </c>
      <c r="L1336">
        <v>3</v>
      </c>
      <c r="M1336" t="s">
        <v>1269</v>
      </c>
      <c r="N1336" t="s">
        <v>1270</v>
      </c>
      <c r="O1336" t="s">
        <v>1271</v>
      </c>
      <c r="P1336">
        <v>0</v>
      </c>
      <c r="Q1336">
        <v>0</v>
      </c>
      <c r="R1336">
        <v>0</v>
      </c>
      <c r="S1336">
        <v>500</v>
      </c>
      <c r="T1336">
        <v>0</v>
      </c>
      <c r="U1336" t="s">
        <v>1245</v>
      </c>
      <c r="V1336" s="7">
        <v>44927</v>
      </c>
      <c r="W1336" s="7">
        <v>44985</v>
      </c>
      <c r="X1336" s="7">
        <v>44998</v>
      </c>
      <c r="Y1336">
        <v>0</v>
      </c>
      <c r="AA1336">
        <v>116.66</v>
      </c>
      <c r="AB1336" t="s">
        <v>1272</v>
      </c>
      <c r="AC1336" t="s">
        <v>1246</v>
      </c>
    </row>
    <row r="1337" spans="1:29" x14ac:dyDescent="0.25">
      <c r="A1337" t="s">
        <v>1771</v>
      </c>
      <c r="B1337">
        <v>1</v>
      </c>
      <c r="C1337">
        <v>101</v>
      </c>
      <c r="D1337">
        <v>0</v>
      </c>
      <c r="E1337">
        <v>0</v>
      </c>
      <c r="F1337">
        <v>140</v>
      </c>
      <c r="G1337">
        <v>23.34</v>
      </c>
      <c r="H1337">
        <v>116.66</v>
      </c>
      <c r="I1337">
        <v>0</v>
      </c>
      <c r="J1337" t="s">
        <v>1772</v>
      </c>
      <c r="K1337" t="s">
        <v>78</v>
      </c>
      <c r="L1337">
        <v>4</v>
      </c>
      <c r="M1337" t="s">
        <v>1269</v>
      </c>
      <c r="N1337" t="s">
        <v>1270</v>
      </c>
      <c r="O1337" t="s">
        <v>1271</v>
      </c>
      <c r="P1337">
        <v>0</v>
      </c>
      <c r="Q1337">
        <v>0</v>
      </c>
      <c r="R1337">
        <v>0</v>
      </c>
      <c r="S1337">
        <v>500</v>
      </c>
      <c r="T1337">
        <v>0</v>
      </c>
      <c r="U1337" t="s">
        <v>1245</v>
      </c>
      <c r="V1337" s="7">
        <v>44927</v>
      </c>
      <c r="W1337" s="7">
        <v>44985</v>
      </c>
      <c r="X1337" s="7">
        <v>44998</v>
      </c>
      <c r="Y1337">
        <v>0</v>
      </c>
      <c r="AA1337">
        <v>116.66</v>
      </c>
      <c r="AB1337" t="s">
        <v>1272</v>
      </c>
      <c r="AC1337" t="s">
        <v>1246</v>
      </c>
    </row>
    <row r="1338" spans="1:29" x14ac:dyDescent="0.25">
      <c r="A1338" t="s">
        <v>1773</v>
      </c>
      <c r="B1338">
        <v>1</v>
      </c>
      <c r="C1338">
        <v>101</v>
      </c>
      <c r="D1338">
        <v>0</v>
      </c>
      <c r="E1338">
        <v>0</v>
      </c>
      <c r="F1338">
        <v>140</v>
      </c>
      <c r="G1338">
        <v>23.34</v>
      </c>
      <c r="H1338">
        <v>116.66</v>
      </c>
      <c r="I1338">
        <v>0</v>
      </c>
      <c r="J1338" t="s">
        <v>1774</v>
      </c>
      <c r="K1338" t="s">
        <v>98</v>
      </c>
      <c r="L1338">
        <v>5</v>
      </c>
      <c r="M1338" t="s">
        <v>78</v>
      </c>
      <c r="N1338" t="s">
        <v>1270</v>
      </c>
      <c r="O1338" t="s">
        <v>1270</v>
      </c>
      <c r="P1338">
        <v>500</v>
      </c>
      <c r="Q1338">
        <v>0</v>
      </c>
      <c r="R1338">
        <v>0</v>
      </c>
      <c r="S1338">
        <v>500</v>
      </c>
      <c r="T1338">
        <v>0</v>
      </c>
      <c r="U1338" t="s">
        <v>1245</v>
      </c>
      <c r="V1338" s="7">
        <v>44927</v>
      </c>
      <c r="W1338" s="7">
        <v>44985</v>
      </c>
      <c r="X1338" s="7">
        <v>44998</v>
      </c>
      <c r="Y1338">
        <v>0</v>
      </c>
      <c r="AA1338">
        <v>116.66</v>
      </c>
      <c r="AB1338" t="s">
        <v>1272</v>
      </c>
      <c r="AC1338" t="s">
        <v>1246</v>
      </c>
    </row>
    <row r="1339" spans="1:29" x14ac:dyDescent="0.25">
      <c r="A1339" t="s">
        <v>265</v>
      </c>
      <c r="B1339">
        <v>1</v>
      </c>
      <c r="C1339">
        <v>101</v>
      </c>
      <c r="D1339">
        <v>72197.53</v>
      </c>
      <c r="E1339">
        <v>0</v>
      </c>
      <c r="F1339">
        <v>0</v>
      </c>
      <c r="G1339">
        <v>1774.12</v>
      </c>
      <c r="H1339">
        <v>70423.41</v>
      </c>
      <c r="I1339">
        <v>0</v>
      </c>
      <c r="J1339" t="s">
        <v>1813</v>
      </c>
      <c r="K1339" t="s">
        <v>78</v>
      </c>
      <c r="L1339">
        <v>2</v>
      </c>
      <c r="M1339" t="s">
        <v>1269</v>
      </c>
      <c r="N1339" t="s">
        <v>1270</v>
      </c>
      <c r="O1339" t="s">
        <v>1271</v>
      </c>
      <c r="P1339">
        <v>0</v>
      </c>
      <c r="Q1339">
        <v>0</v>
      </c>
      <c r="R1339">
        <v>0</v>
      </c>
      <c r="S1339">
        <v>500</v>
      </c>
      <c r="T1339">
        <v>0</v>
      </c>
      <c r="U1339" t="s">
        <v>1245</v>
      </c>
      <c r="V1339" s="7">
        <v>44927</v>
      </c>
      <c r="W1339" s="7">
        <v>44985</v>
      </c>
      <c r="X1339" s="7">
        <v>44998</v>
      </c>
      <c r="Y1339">
        <v>72197.53</v>
      </c>
      <c r="Z1339" t="s">
        <v>1272</v>
      </c>
      <c r="AA1339">
        <v>70423.41</v>
      </c>
      <c r="AB1339" t="s">
        <v>1272</v>
      </c>
      <c r="AC1339" t="s">
        <v>1246</v>
      </c>
    </row>
    <row r="1340" spans="1:29" x14ac:dyDescent="0.25">
      <c r="A1340" t="s">
        <v>1903</v>
      </c>
      <c r="B1340">
        <v>1</v>
      </c>
      <c r="C1340">
        <v>101</v>
      </c>
      <c r="D1340">
        <v>72197.53</v>
      </c>
      <c r="E1340">
        <v>0</v>
      </c>
      <c r="F1340">
        <v>0</v>
      </c>
      <c r="G1340">
        <v>1774.12</v>
      </c>
      <c r="H1340">
        <v>70423.41</v>
      </c>
      <c r="I1340">
        <v>0</v>
      </c>
      <c r="J1340" t="s">
        <v>1904</v>
      </c>
      <c r="K1340" t="s">
        <v>78</v>
      </c>
      <c r="L1340">
        <v>3</v>
      </c>
      <c r="M1340" t="s">
        <v>1269</v>
      </c>
      <c r="N1340" t="s">
        <v>1270</v>
      </c>
      <c r="O1340" t="s">
        <v>1270</v>
      </c>
      <c r="P1340">
        <v>0</v>
      </c>
      <c r="Q1340">
        <v>0</v>
      </c>
      <c r="R1340">
        <v>0</v>
      </c>
      <c r="S1340">
        <v>500</v>
      </c>
      <c r="T1340">
        <v>0</v>
      </c>
      <c r="U1340" t="s">
        <v>1245</v>
      </c>
      <c r="V1340" s="7">
        <v>44927</v>
      </c>
      <c r="W1340" s="7">
        <v>44985</v>
      </c>
      <c r="X1340" s="7">
        <v>44998</v>
      </c>
      <c r="Y1340">
        <v>72197.53</v>
      </c>
      <c r="Z1340" t="s">
        <v>1272</v>
      </c>
      <c r="AA1340">
        <v>70423.41</v>
      </c>
      <c r="AB1340" t="s">
        <v>1272</v>
      </c>
      <c r="AC1340" t="s">
        <v>1246</v>
      </c>
    </row>
    <row r="1341" spans="1:29" x14ac:dyDescent="0.25">
      <c r="A1341" t="s">
        <v>1905</v>
      </c>
      <c r="B1341">
        <v>1</v>
      </c>
      <c r="C1341">
        <v>101</v>
      </c>
      <c r="D1341">
        <v>117896.68</v>
      </c>
      <c r="E1341">
        <v>0</v>
      </c>
      <c r="F1341">
        <v>0</v>
      </c>
      <c r="G1341">
        <v>0</v>
      </c>
      <c r="H1341">
        <v>117896.68</v>
      </c>
      <c r="I1341">
        <v>0</v>
      </c>
      <c r="J1341" t="s">
        <v>1906</v>
      </c>
      <c r="K1341" t="s">
        <v>78</v>
      </c>
      <c r="L1341">
        <v>4</v>
      </c>
      <c r="M1341" t="s">
        <v>1269</v>
      </c>
      <c r="N1341" t="s">
        <v>1270</v>
      </c>
      <c r="O1341" t="s">
        <v>1270</v>
      </c>
      <c r="P1341">
        <v>0</v>
      </c>
      <c r="Q1341">
        <v>0</v>
      </c>
      <c r="R1341">
        <v>0</v>
      </c>
      <c r="S1341">
        <v>500</v>
      </c>
      <c r="T1341">
        <v>0</v>
      </c>
      <c r="U1341" t="s">
        <v>1245</v>
      </c>
      <c r="V1341" s="7">
        <v>44927</v>
      </c>
      <c r="W1341" s="7">
        <v>44985</v>
      </c>
      <c r="X1341" s="7">
        <v>44998</v>
      </c>
      <c r="Y1341">
        <v>117896.68</v>
      </c>
      <c r="Z1341" t="s">
        <v>1272</v>
      </c>
      <c r="AA1341">
        <v>117896.68</v>
      </c>
      <c r="AB1341" t="s">
        <v>1272</v>
      </c>
      <c r="AC1341" t="s">
        <v>1246</v>
      </c>
    </row>
    <row r="1342" spans="1:29" x14ac:dyDescent="0.25">
      <c r="A1342" t="s">
        <v>1907</v>
      </c>
      <c r="B1342">
        <v>1</v>
      </c>
      <c r="C1342">
        <v>101</v>
      </c>
      <c r="D1342">
        <v>117896.68</v>
      </c>
      <c r="E1342">
        <v>0</v>
      </c>
      <c r="F1342">
        <v>0</v>
      </c>
      <c r="G1342">
        <v>0</v>
      </c>
      <c r="H1342">
        <v>117896.68</v>
      </c>
      <c r="I1342">
        <v>0</v>
      </c>
      <c r="J1342" t="s">
        <v>1908</v>
      </c>
      <c r="K1342" t="s">
        <v>78</v>
      </c>
      <c r="L1342">
        <v>5</v>
      </c>
      <c r="M1342" t="s">
        <v>1269</v>
      </c>
      <c r="N1342" t="s">
        <v>1270</v>
      </c>
      <c r="O1342" t="s">
        <v>1270</v>
      </c>
      <c r="P1342">
        <v>0</v>
      </c>
      <c r="Q1342">
        <v>0</v>
      </c>
      <c r="R1342">
        <v>0</v>
      </c>
      <c r="S1342">
        <v>500</v>
      </c>
      <c r="T1342">
        <v>0</v>
      </c>
      <c r="U1342" t="s">
        <v>1245</v>
      </c>
      <c r="V1342" s="7">
        <v>44927</v>
      </c>
      <c r="W1342" s="7">
        <v>44985</v>
      </c>
      <c r="X1342" s="7">
        <v>44998</v>
      </c>
      <c r="Y1342">
        <v>117896.68</v>
      </c>
      <c r="Z1342" t="s">
        <v>1272</v>
      </c>
      <c r="AA1342">
        <v>117896.68</v>
      </c>
      <c r="AB1342" t="s">
        <v>1272</v>
      </c>
      <c r="AC1342" t="s">
        <v>1246</v>
      </c>
    </row>
    <row r="1343" spans="1:29" x14ac:dyDescent="0.25">
      <c r="A1343" t="s">
        <v>1909</v>
      </c>
      <c r="B1343">
        <v>1</v>
      </c>
      <c r="C1343">
        <v>101</v>
      </c>
      <c r="D1343">
        <v>25787.25</v>
      </c>
      <c r="E1343">
        <v>0</v>
      </c>
      <c r="F1343">
        <v>0</v>
      </c>
      <c r="G1343">
        <v>0</v>
      </c>
      <c r="H1343">
        <v>25787.25</v>
      </c>
      <c r="I1343">
        <v>0</v>
      </c>
      <c r="J1343" t="s">
        <v>1910</v>
      </c>
      <c r="K1343" t="s">
        <v>78</v>
      </c>
      <c r="L1343">
        <v>6</v>
      </c>
      <c r="M1343" t="s">
        <v>1269</v>
      </c>
      <c r="N1343" t="s">
        <v>1270</v>
      </c>
      <c r="O1343" t="s">
        <v>1270</v>
      </c>
      <c r="P1343">
        <v>0</v>
      </c>
      <c r="Q1343">
        <v>0</v>
      </c>
      <c r="R1343">
        <v>0</v>
      </c>
      <c r="S1343">
        <v>500</v>
      </c>
      <c r="T1343">
        <v>0</v>
      </c>
      <c r="U1343" t="s">
        <v>1245</v>
      </c>
      <c r="V1343" s="7">
        <v>44927</v>
      </c>
      <c r="W1343" s="7">
        <v>44985</v>
      </c>
      <c r="X1343" s="7">
        <v>44998</v>
      </c>
      <c r="Y1343">
        <v>25787.25</v>
      </c>
      <c r="Z1343" t="s">
        <v>1272</v>
      </c>
      <c r="AA1343">
        <v>25787.25</v>
      </c>
      <c r="AB1343" t="s">
        <v>1272</v>
      </c>
      <c r="AC1343" t="s">
        <v>1246</v>
      </c>
    </row>
    <row r="1344" spans="1:29" x14ac:dyDescent="0.25">
      <c r="A1344" t="s">
        <v>1931</v>
      </c>
      <c r="B1344">
        <v>1</v>
      </c>
      <c r="C1344">
        <v>101</v>
      </c>
      <c r="D1344">
        <v>25787.25</v>
      </c>
      <c r="E1344">
        <v>0</v>
      </c>
      <c r="F1344">
        <v>0</v>
      </c>
      <c r="G1344">
        <v>0</v>
      </c>
      <c r="H1344">
        <v>25787.25</v>
      </c>
      <c r="I1344">
        <v>0</v>
      </c>
      <c r="J1344" t="s">
        <v>1932</v>
      </c>
      <c r="K1344" t="s">
        <v>98</v>
      </c>
      <c r="L1344">
        <v>7</v>
      </c>
      <c r="M1344" t="s">
        <v>78</v>
      </c>
      <c r="N1344" t="s">
        <v>1270</v>
      </c>
      <c r="O1344" t="s">
        <v>1270</v>
      </c>
      <c r="P1344">
        <v>500</v>
      </c>
      <c r="Q1344">
        <v>0</v>
      </c>
      <c r="R1344">
        <v>0</v>
      </c>
      <c r="S1344">
        <v>500</v>
      </c>
      <c r="T1344">
        <v>0</v>
      </c>
      <c r="U1344" t="s">
        <v>1245</v>
      </c>
      <c r="V1344" s="7">
        <v>44927</v>
      </c>
      <c r="W1344" s="7">
        <v>44985</v>
      </c>
      <c r="X1344" s="7">
        <v>44998</v>
      </c>
      <c r="Y1344">
        <v>25787.25</v>
      </c>
      <c r="Z1344" t="s">
        <v>1272</v>
      </c>
      <c r="AA1344">
        <v>25787.25</v>
      </c>
      <c r="AB1344" t="s">
        <v>1272</v>
      </c>
      <c r="AC1344" t="s">
        <v>1246</v>
      </c>
    </row>
    <row r="1345" spans="1:29" x14ac:dyDescent="0.25">
      <c r="A1345" t="s">
        <v>1933</v>
      </c>
      <c r="B1345">
        <v>1</v>
      </c>
      <c r="C1345">
        <v>101</v>
      </c>
      <c r="D1345">
        <v>36980.730000000003</v>
      </c>
      <c r="E1345">
        <v>0</v>
      </c>
      <c r="F1345">
        <v>0</v>
      </c>
      <c r="G1345">
        <v>0</v>
      </c>
      <c r="H1345">
        <v>36980.730000000003</v>
      </c>
      <c r="I1345">
        <v>0</v>
      </c>
      <c r="J1345" t="s">
        <v>1934</v>
      </c>
      <c r="K1345" t="s">
        <v>78</v>
      </c>
      <c r="L1345">
        <v>6</v>
      </c>
      <c r="M1345" t="s">
        <v>1269</v>
      </c>
      <c r="N1345" t="s">
        <v>1270</v>
      </c>
      <c r="O1345" t="s">
        <v>1270</v>
      </c>
      <c r="P1345">
        <v>0</v>
      </c>
      <c r="Q1345">
        <v>0</v>
      </c>
      <c r="R1345">
        <v>0</v>
      </c>
      <c r="S1345">
        <v>500</v>
      </c>
      <c r="T1345">
        <v>0</v>
      </c>
      <c r="U1345" t="s">
        <v>1245</v>
      </c>
      <c r="V1345" s="7">
        <v>44927</v>
      </c>
      <c r="W1345" s="7">
        <v>44985</v>
      </c>
      <c r="X1345" s="7">
        <v>44998</v>
      </c>
      <c r="Y1345">
        <v>36980.730000000003</v>
      </c>
      <c r="Z1345" t="s">
        <v>1272</v>
      </c>
      <c r="AA1345">
        <v>36980.730000000003</v>
      </c>
      <c r="AB1345" t="s">
        <v>1272</v>
      </c>
      <c r="AC1345" t="s">
        <v>1246</v>
      </c>
    </row>
    <row r="1346" spans="1:29" x14ac:dyDescent="0.25">
      <c r="A1346" t="s">
        <v>1935</v>
      </c>
      <c r="B1346">
        <v>1</v>
      </c>
      <c r="C1346">
        <v>101</v>
      </c>
      <c r="D1346">
        <v>21107.18</v>
      </c>
      <c r="E1346">
        <v>0</v>
      </c>
      <c r="F1346">
        <v>0</v>
      </c>
      <c r="G1346">
        <v>0</v>
      </c>
      <c r="H1346">
        <v>21107.18</v>
      </c>
      <c r="I1346">
        <v>0</v>
      </c>
      <c r="J1346" t="s">
        <v>1936</v>
      </c>
      <c r="K1346" t="s">
        <v>98</v>
      </c>
      <c r="L1346">
        <v>7</v>
      </c>
      <c r="M1346" t="s">
        <v>78</v>
      </c>
      <c r="N1346" t="s">
        <v>1270</v>
      </c>
      <c r="O1346" t="s">
        <v>1270</v>
      </c>
      <c r="P1346">
        <v>500</v>
      </c>
      <c r="Q1346">
        <v>0</v>
      </c>
      <c r="R1346">
        <v>0</v>
      </c>
      <c r="S1346">
        <v>500</v>
      </c>
      <c r="T1346">
        <v>0</v>
      </c>
      <c r="U1346" t="s">
        <v>1245</v>
      </c>
      <c r="V1346" s="7">
        <v>44927</v>
      </c>
      <c r="W1346" s="7">
        <v>44985</v>
      </c>
      <c r="X1346" s="7">
        <v>44998</v>
      </c>
      <c r="Y1346">
        <v>21107.18</v>
      </c>
      <c r="Z1346" t="s">
        <v>1272</v>
      </c>
      <c r="AA1346">
        <v>21107.18</v>
      </c>
      <c r="AB1346" t="s">
        <v>1272</v>
      </c>
      <c r="AC1346" t="s">
        <v>1246</v>
      </c>
    </row>
    <row r="1347" spans="1:29" x14ac:dyDescent="0.25">
      <c r="A1347" t="s">
        <v>1937</v>
      </c>
      <c r="B1347">
        <v>1</v>
      </c>
      <c r="C1347">
        <v>101</v>
      </c>
      <c r="D1347">
        <v>15873.55</v>
      </c>
      <c r="E1347">
        <v>0</v>
      </c>
      <c r="F1347">
        <v>0</v>
      </c>
      <c r="G1347">
        <v>0</v>
      </c>
      <c r="H1347">
        <v>15873.55</v>
      </c>
      <c r="I1347">
        <v>0</v>
      </c>
      <c r="J1347" t="s">
        <v>1938</v>
      </c>
      <c r="K1347" t="s">
        <v>98</v>
      </c>
      <c r="L1347">
        <v>7</v>
      </c>
      <c r="M1347" t="s">
        <v>78</v>
      </c>
      <c r="N1347" t="s">
        <v>1270</v>
      </c>
      <c r="O1347" t="s">
        <v>1270</v>
      </c>
      <c r="P1347">
        <v>500</v>
      </c>
      <c r="Q1347">
        <v>0</v>
      </c>
      <c r="R1347">
        <v>0</v>
      </c>
      <c r="S1347">
        <v>500</v>
      </c>
      <c r="T1347">
        <v>0</v>
      </c>
      <c r="U1347" t="s">
        <v>1245</v>
      </c>
      <c r="V1347" s="7">
        <v>44927</v>
      </c>
      <c r="W1347" s="7">
        <v>44985</v>
      </c>
      <c r="X1347" s="7">
        <v>44998</v>
      </c>
      <c r="Y1347">
        <v>15873.55</v>
      </c>
      <c r="Z1347" t="s">
        <v>1272</v>
      </c>
      <c r="AA1347">
        <v>15873.55</v>
      </c>
      <c r="AB1347" t="s">
        <v>1272</v>
      </c>
      <c r="AC1347" t="s">
        <v>1246</v>
      </c>
    </row>
    <row r="1348" spans="1:29" x14ac:dyDescent="0.25">
      <c r="A1348" t="s">
        <v>1939</v>
      </c>
      <c r="B1348">
        <v>1</v>
      </c>
      <c r="C1348">
        <v>101</v>
      </c>
      <c r="D1348">
        <v>21191.119999999999</v>
      </c>
      <c r="E1348">
        <v>0</v>
      </c>
      <c r="F1348">
        <v>0</v>
      </c>
      <c r="G1348">
        <v>0</v>
      </c>
      <c r="H1348">
        <v>21191.119999999999</v>
      </c>
      <c r="I1348">
        <v>0</v>
      </c>
      <c r="J1348" t="s">
        <v>1940</v>
      </c>
      <c r="K1348" t="s">
        <v>78</v>
      </c>
      <c r="L1348">
        <v>6</v>
      </c>
      <c r="M1348" t="s">
        <v>1269</v>
      </c>
      <c r="N1348" t="s">
        <v>1270</v>
      </c>
      <c r="O1348" t="s">
        <v>1270</v>
      </c>
      <c r="P1348">
        <v>0</v>
      </c>
      <c r="Q1348">
        <v>0</v>
      </c>
      <c r="R1348">
        <v>0</v>
      </c>
      <c r="S1348">
        <v>500</v>
      </c>
      <c r="T1348">
        <v>0</v>
      </c>
      <c r="U1348" t="s">
        <v>1245</v>
      </c>
      <c r="V1348" s="7">
        <v>44927</v>
      </c>
      <c r="W1348" s="7">
        <v>44985</v>
      </c>
      <c r="X1348" s="7">
        <v>44998</v>
      </c>
      <c r="Y1348">
        <v>21191.119999999999</v>
      </c>
      <c r="Z1348" t="s">
        <v>1272</v>
      </c>
      <c r="AA1348">
        <v>21191.119999999999</v>
      </c>
      <c r="AB1348" t="s">
        <v>1272</v>
      </c>
      <c r="AC1348" t="s">
        <v>1246</v>
      </c>
    </row>
    <row r="1349" spans="1:29" x14ac:dyDescent="0.25">
      <c r="A1349" t="s">
        <v>1941</v>
      </c>
      <c r="B1349">
        <v>1</v>
      </c>
      <c r="C1349">
        <v>101</v>
      </c>
      <c r="D1349">
        <v>1597.32</v>
      </c>
      <c r="E1349">
        <v>0</v>
      </c>
      <c r="F1349">
        <v>0</v>
      </c>
      <c r="G1349">
        <v>0</v>
      </c>
      <c r="H1349">
        <v>1597.32</v>
      </c>
      <c r="I1349">
        <v>0</v>
      </c>
      <c r="J1349" t="s">
        <v>1942</v>
      </c>
      <c r="K1349" t="s">
        <v>98</v>
      </c>
      <c r="L1349">
        <v>7</v>
      </c>
      <c r="M1349" t="s">
        <v>78</v>
      </c>
      <c r="N1349" t="s">
        <v>1270</v>
      </c>
      <c r="O1349" t="s">
        <v>1270</v>
      </c>
      <c r="P1349">
        <v>500</v>
      </c>
      <c r="Q1349">
        <v>0</v>
      </c>
      <c r="R1349">
        <v>0</v>
      </c>
      <c r="S1349">
        <v>500</v>
      </c>
      <c r="T1349">
        <v>0</v>
      </c>
      <c r="U1349" t="s">
        <v>1245</v>
      </c>
      <c r="V1349" s="7">
        <v>44927</v>
      </c>
      <c r="W1349" s="7">
        <v>44985</v>
      </c>
      <c r="X1349" s="7">
        <v>44998</v>
      </c>
      <c r="Y1349">
        <v>1597.32</v>
      </c>
      <c r="Z1349" t="s">
        <v>1272</v>
      </c>
      <c r="AA1349">
        <v>1597.32</v>
      </c>
      <c r="AB1349" t="s">
        <v>1272</v>
      </c>
      <c r="AC1349" t="s">
        <v>1246</v>
      </c>
    </row>
    <row r="1350" spans="1:29" x14ac:dyDescent="0.25">
      <c r="A1350" t="s">
        <v>1945</v>
      </c>
      <c r="B1350">
        <v>1</v>
      </c>
      <c r="C1350">
        <v>101</v>
      </c>
      <c r="D1350">
        <v>19593.8</v>
      </c>
      <c r="E1350">
        <v>0</v>
      </c>
      <c r="F1350">
        <v>0</v>
      </c>
      <c r="G1350">
        <v>0</v>
      </c>
      <c r="H1350">
        <v>19593.8</v>
      </c>
      <c r="I1350">
        <v>0</v>
      </c>
      <c r="J1350" t="s">
        <v>1946</v>
      </c>
      <c r="K1350" t="s">
        <v>98</v>
      </c>
      <c r="L1350">
        <v>7</v>
      </c>
      <c r="M1350" t="s">
        <v>78</v>
      </c>
      <c r="N1350" t="s">
        <v>1270</v>
      </c>
      <c r="O1350" t="s">
        <v>1270</v>
      </c>
      <c r="P1350">
        <v>500</v>
      </c>
      <c r="Q1350">
        <v>0</v>
      </c>
      <c r="R1350">
        <v>0</v>
      </c>
      <c r="S1350">
        <v>500</v>
      </c>
      <c r="T1350">
        <v>0</v>
      </c>
      <c r="U1350" t="s">
        <v>1245</v>
      </c>
      <c r="V1350" s="7">
        <v>44927</v>
      </c>
      <c r="W1350" s="7">
        <v>44985</v>
      </c>
      <c r="X1350" s="7">
        <v>44998</v>
      </c>
      <c r="Y1350">
        <v>19593.8</v>
      </c>
      <c r="Z1350" t="s">
        <v>1272</v>
      </c>
      <c r="AA1350">
        <v>19593.8</v>
      </c>
      <c r="AB1350" t="s">
        <v>1272</v>
      </c>
      <c r="AC1350" t="s">
        <v>1246</v>
      </c>
    </row>
    <row r="1351" spans="1:29" x14ac:dyDescent="0.25">
      <c r="A1351" t="s">
        <v>1949</v>
      </c>
      <c r="B1351">
        <v>1</v>
      </c>
      <c r="C1351">
        <v>101</v>
      </c>
      <c r="D1351">
        <v>33727.58</v>
      </c>
      <c r="E1351">
        <v>0</v>
      </c>
      <c r="F1351">
        <v>0</v>
      </c>
      <c r="G1351">
        <v>0</v>
      </c>
      <c r="H1351">
        <v>33727.58</v>
      </c>
      <c r="I1351">
        <v>0</v>
      </c>
      <c r="J1351" t="s">
        <v>1950</v>
      </c>
      <c r="K1351" t="s">
        <v>78</v>
      </c>
      <c r="L1351">
        <v>6</v>
      </c>
      <c r="M1351" t="s">
        <v>1269</v>
      </c>
      <c r="N1351" t="s">
        <v>1270</v>
      </c>
      <c r="O1351" t="s">
        <v>1270</v>
      </c>
      <c r="P1351">
        <v>0</v>
      </c>
      <c r="Q1351">
        <v>0</v>
      </c>
      <c r="R1351">
        <v>0</v>
      </c>
      <c r="S1351">
        <v>500</v>
      </c>
      <c r="T1351">
        <v>0</v>
      </c>
      <c r="U1351" t="s">
        <v>1245</v>
      </c>
      <c r="V1351" s="7">
        <v>44927</v>
      </c>
      <c r="W1351" s="7">
        <v>44985</v>
      </c>
      <c r="X1351" s="7">
        <v>44998</v>
      </c>
      <c r="Y1351">
        <v>33727.58</v>
      </c>
      <c r="Z1351" t="s">
        <v>1272</v>
      </c>
      <c r="AA1351">
        <v>33727.58</v>
      </c>
      <c r="AB1351" t="s">
        <v>1272</v>
      </c>
      <c r="AC1351" t="s">
        <v>1246</v>
      </c>
    </row>
    <row r="1352" spans="1:29" x14ac:dyDescent="0.25">
      <c r="A1352" t="s">
        <v>1953</v>
      </c>
      <c r="B1352">
        <v>1</v>
      </c>
      <c r="C1352">
        <v>101</v>
      </c>
      <c r="D1352">
        <v>15030.38</v>
      </c>
      <c r="E1352">
        <v>0</v>
      </c>
      <c r="F1352">
        <v>0</v>
      </c>
      <c r="G1352">
        <v>0</v>
      </c>
      <c r="H1352">
        <v>15030.38</v>
      </c>
      <c r="I1352">
        <v>0</v>
      </c>
      <c r="J1352" t="s">
        <v>1954</v>
      </c>
      <c r="K1352" t="s">
        <v>98</v>
      </c>
      <c r="L1352">
        <v>7</v>
      </c>
      <c r="M1352" t="s">
        <v>78</v>
      </c>
      <c r="N1352" t="s">
        <v>1270</v>
      </c>
      <c r="O1352" t="s">
        <v>1270</v>
      </c>
      <c r="P1352">
        <v>500</v>
      </c>
      <c r="Q1352">
        <v>0</v>
      </c>
      <c r="R1352">
        <v>0</v>
      </c>
      <c r="S1352">
        <v>500</v>
      </c>
      <c r="T1352">
        <v>0</v>
      </c>
      <c r="U1352" t="s">
        <v>1245</v>
      </c>
      <c r="V1352" s="7">
        <v>44927</v>
      </c>
      <c r="W1352" s="7">
        <v>44985</v>
      </c>
      <c r="X1352" s="7">
        <v>44998</v>
      </c>
      <c r="Y1352">
        <v>15030.38</v>
      </c>
      <c r="Z1352" t="s">
        <v>1272</v>
      </c>
      <c r="AA1352">
        <v>15030.38</v>
      </c>
      <c r="AB1352" t="s">
        <v>1272</v>
      </c>
      <c r="AC1352" t="s">
        <v>1246</v>
      </c>
    </row>
    <row r="1353" spans="1:29" x14ac:dyDescent="0.25">
      <c r="A1353" t="s">
        <v>1955</v>
      </c>
      <c r="B1353">
        <v>1</v>
      </c>
      <c r="C1353">
        <v>101</v>
      </c>
      <c r="D1353">
        <v>18697.2</v>
      </c>
      <c r="E1353">
        <v>0</v>
      </c>
      <c r="F1353">
        <v>0</v>
      </c>
      <c r="G1353">
        <v>0</v>
      </c>
      <c r="H1353">
        <v>18697.2</v>
      </c>
      <c r="I1353">
        <v>0</v>
      </c>
      <c r="J1353" t="s">
        <v>1956</v>
      </c>
      <c r="K1353" t="s">
        <v>98</v>
      </c>
      <c r="L1353">
        <v>7</v>
      </c>
      <c r="M1353" t="s">
        <v>78</v>
      </c>
      <c r="N1353" t="s">
        <v>1270</v>
      </c>
      <c r="O1353" t="s">
        <v>1270</v>
      </c>
      <c r="P1353">
        <v>500</v>
      </c>
      <c r="Q1353">
        <v>0</v>
      </c>
      <c r="R1353">
        <v>0</v>
      </c>
      <c r="S1353">
        <v>500</v>
      </c>
      <c r="T1353">
        <v>0</v>
      </c>
      <c r="U1353" t="s">
        <v>1245</v>
      </c>
      <c r="V1353" s="7">
        <v>44927</v>
      </c>
      <c r="W1353" s="7">
        <v>44985</v>
      </c>
      <c r="X1353" s="7">
        <v>44998</v>
      </c>
      <c r="Y1353">
        <v>18697.2</v>
      </c>
      <c r="Z1353" t="s">
        <v>1272</v>
      </c>
      <c r="AA1353">
        <v>18697.2</v>
      </c>
      <c r="AB1353" t="s">
        <v>1272</v>
      </c>
      <c r="AC1353" t="s">
        <v>1246</v>
      </c>
    </row>
    <row r="1354" spans="1:29" x14ac:dyDescent="0.25">
      <c r="A1354" t="s">
        <v>1963</v>
      </c>
      <c r="B1354">
        <v>1</v>
      </c>
      <c r="C1354">
        <v>101</v>
      </c>
      <c r="D1354">
        <v>210</v>
      </c>
      <c r="E1354">
        <v>0</v>
      </c>
      <c r="F1354">
        <v>0</v>
      </c>
      <c r="G1354">
        <v>0</v>
      </c>
      <c r="H1354">
        <v>210</v>
      </c>
      <c r="I1354">
        <v>0</v>
      </c>
      <c r="J1354" t="s">
        <v>1964</v>
      </c>
      <c r="K1354" t="s">
        <v>78</v>
      </c>
      <c r="L1354">
        <v>6</v>
      </c>
      <c r="M1354" t="s">
        <v>1269</v>
      </c>
      <c r="N1354" t="s">
        <v>1270</v>
      </c>
      <c r="O1354" t="s">
        <v>1270</v>
      </c>
      <c r="P1354">
        <v>0</v>
      </c>
      <c r="Q1354">
        <v>0</v>
      </c>
      <c r="R1354">
        <v>0</v>
      </c>
      <c r="S1354">
        <v>500</v>
      </c>
      <c r="T1354">
        <v>0</v>
      </c>
      <c r="U1354" t="s">
        <v>1245</v>
      </c>
      <c r="V1354" s="7">
        <v>44927</v>
      </c>
      <c r="W1354" s="7">
        <v>44985</v>
      </c>
      <c r="X1354" s="7">
        <v>44998</v>
      </c>
      <c r="Y1354">
        <v>210</v>
      </c>
      <c r="Z1354" t="s">
        <v>1272</v>
      </c>
      <c r="AA1354">
        <v>210</v>
      </c>
      <c r="AB1354" t="s">
        <v>1272</v>
      </c>
      <c r="AC1354" t="s">
        <v>1246</v>
      </c>
    </row>
    <row r="1355" spans="1:29" x14ac:dyDescent="0.25">
      <c r="A1355" t="s">
        <v>1969</v>
      </c>
      <c r="B1355">
        <v>1</v>
      </c>
      <c r="C1355">
        <v>101</v>
      </c>
      <c r="D1355">
        <v>210</v>
      </c>
      <c r="E1355">
        <v>0</v>
      </c>
      <c r="F1355">
        <v>0</v>
      </c>
      <c r="G1355">
        <v>0</v>
      </c>
      <c r="H1355">
        <v>210</v>
      </c>
      <c r="I1355">
        <v>0</v>
      </c>
      <c r="J1355" t="s">
        <v>1970</v>
      </c>
      <c r="K1355" t="s">
        <v>78</v>
      </c>
      <c r="L1355">
        <v>7</v>
      </c>
      <c r="M1355" t="s">
        <v>1269</v>
      </c>
      <c r="N1355" t="s">
        <v>1270</v>
      </c>
      <c r="O1355" t="s">
        <v>1270</v>
      </c>
      <c r="P1355">
        <v>0</v>
      </c>
      <c r="Q1355">
        <v>0</v>
      </c>
      <c r="R1355">
        <v>0</v>
      </c>
      <c r="S1355">
        <v>500</v>
      </c>
      <c r="T1355">
        <v>0</v>
      </c>
      <c r="U1355" t="s">
        <v>1245</v>
      </c>
      <c r="V1355" s="7">
        <v>44927</v>
      </c>
      <c r="W1355" s="7">
        <v>44985</v>
      </c>
      <c r="X1355" s="7">
        <v>44998</v>
      </c>
      <c r="Y1355">
        <v>210</v>
      </c>
      <c r="Z1355" t="s">
        <v>1272</v>
      </c>
      <c r="AA1355">
        <v>210</v>
      </c>
      <c r="AB1355" t="s">
        <v>1272</v>
      </c>
      <c r="AC1355" t="s">
        <v>1246</v>
      </c>
    </row>
    <row r="1356" spans="1:29" x14ac:dyDescent="0.25">
      <c r="A1356" t="s">
        <v>1973</v>
      </c>
      <c r="B1356">
        <v>1</v>
      </c>
      <c r="C1356">
        <v>101</v>
      </c>
      <c r="D1356">
        <v>210</v>
      </c>
      <c r="E1356">
        <v>0</v>
      </c>
      <c r="F1356">
        <v>0</v>
      </c>
      <c r="G1356">
        <v>0</v>
      </c>
      <c r="H1356">
        <v>210</v>
      </c>
      <c r="I1356">
        <v>0</v>
      </c>
      <c r="J1356" t="s">
        <v>1974</v>
      </c>
      <c r="K1356" t="s">
        <v>98</v>
      </c>
      <c r="L1356">
        <v>8</v>
      </c>
      <c r="M1356" t="s">
        <v>78</v>
      </c>
      <c r="N1356" t="s">
        <v>1270</v>
      </c>
      <c r="O1356" t="s">
        <v>1270</v>
      </c>
      <c r="P1356">
        <v>500</v>
      </c>
      <c r="Q1356">
        <v>0</v>
      </c>
      <c r="R1356">
        <v>0</v>
      </c>
      <c r="S1356">
        <v>500</v>
      </c>
      <c r="T1356">
        <v>0</v>
      </c>
      <c r="U1356" t="s">
        <v>1245</v>
      </c>
      <c r="V1356" s="7">
        <v>44927</v>
      </c>
      <c r="W1356" s="7">
        <v>44985</v>
      </c>
      <c r="X1356" s="7">
        <v>44998</v>
      </c>
      <c r="Y1356">
        <v>210</v>
      </c>
      <c r="Z1356" t="s">
        <v>1272</v>
      </c>
      <c r="AA1356">
        <v>210</v>
      </c>
      <c r="AB1356" t="s">
        <v>1272</v>
      </c>
      <c r="AC1356" t="s">
        <v>1246</v>
      </c>
    </row>
    <row r="1357" spans="1:29" x14ac:dyDescent="0.25">
      <c r="A1357" t="s">
        <v>2009</v>
      </c>
      <c r="B1357">
        <v>1</v>
      </c>
      <c r="C1357">
        <v>101</v>
      </c>
      <c r="D1357">
        <v>0</v>
      </c>
      <c r="E1357">
        <v>45699.15</v>
      </c>
      <c r="F1357">
        <v>0</v>
      </c>
      <c r="G1357">
        <v>1774.12</v>
      </c>
      <c r="H1357">
        <v>0</v>
      </c>
      <c r="I1357">
        <v>47473.27</v>
      </c>
      <c r="J1357" t="s">
        <v>2010</v>
      </c>
      <c r="K1357" t="s">
        <v>78</v>
      </c>
      <c r="L1357">
        <v>4</v>
      </c>
      <c r="M1357" t="s">
        <v>1269</v>
      </c>
      <c r="N1357" t="s">
        <v>1270</v>
      </c>
      <c r="O1357" t="s">
        <v>1270</v>
      </c>
      <c r="P1357">
        <v>0</v>
      </c>
      <c r="Q1357">
        <v>0</v>
      </c>
      <c r="R1357">
        <v>0</v>
      </c>
      <c r="S1357">
        <v>500</v>
      </c>
      <c r="T1357">
        <v>0</v>
      </c>
      <c r="U1357" t="s">
        <v>1245</v>
      </c>
      <c r="V1357" s="7">
        <v>44927</v>
      </c>
      <c r="W1357" s="7">
        <v>44985</v>
      </c>
      <c r="X1357" s="7">
        <v>44998</v>
      </c>
      <c r="Y1357">
        <v>45699.15</v>
      </c>
      <c r="Z1357" t="s">
        <v>1589</v>
      </c>
      <c r="AA1357">
        <v>47473.27</v>
      </c>
      <c r="AB1357" t="s">
        <v>1589</v>
      </c>
      <c r="AC1357" t="s">
        <v>1246</v>
      </c>
    </row>
    <row r="1358" spans="1:29" x14ac:dyDescent="0.25">
      <c r="A1358" t="s">
        <v>2011</v>
      </c>
      <c r="B1358">
        <v>1</v>
      </c>
      <c r="C1358">
        <v>101</v>
      </c>
      <c r="D1358">
        <v>0</v>
      </c>
      <c r="E1358">
        <v>45699.15</v>
      </c>
      <c r="F1358">
        <v>0</v>
      </c>
      <c r="G1358">
        <v>1774.12</v>
      </c>
      <c r="H1358">
        <v>0</v>
      </c>
      <c r="I1358">
        <v>47473.27</v>
      </c>
      <c r="J1358" t="s">
        <v>2012</v>
      </c>
      <c r="K1358" t="s">
        <v>78</v>
      </c>
      <c r="L1358">
        <v>5</v>
      </c>
      <c r="M1358" t="s">
        <v>1269</v>
      </c>
      <c r="N1358" t="s">
        <v>1270</v>
      </c>
      <c r="O1358" t="s">
        <v>1270</v>
      </c>
      <c r="P1358">
        <v>0</v>
      </c>
      <c r="Q1358">
        <v>0</v>
      </c>
      <c r="R1358">
        <v>0</v>
      </c>
      <c r="S1358">
        <v>500</v>
      </c>
      <c r="T1358">
        <v>0</v>
      </c>
      <c r="U1358" t="s">
        <v>1245</v>
      </c>
      <c r="V1358" s="7">
        <v>44927</v>
      </c>
      <c r="W1358" s="7">
        <v>44985</v>
      </c>
      <c r="X1358" s="7">
        <v>44998</v>
      </c>
      <c r="Y1358">
        <v>45699.15</v>
      </c>
      <c r="Z1358" t="s">
        <v>1589</v>
      </c>
      <c r="AA1358">
        <v>47473.27</v>
      </c>
      <c r="AB1358" t="s">
        <v>1589</v>
      </c>
      <c r="AC1358" t="s">
        <v>1246</v>
      </c>
    </row>
    <row r="1359" spans="1:29" x14ac:dyDescent="0.25">
      <c r="A1359" t="s">
        <v>2013</v>
      </c>
      <c r="B1359">
        <v>1</v>
      </c>
      <c r="C1359">
        <v>101</v>
      </c>
      <c r="D1359">
        <v>0</v>
      </c>
      <c r="E1359">
        <v>45699.15</v>
      </c>
      <c r="F1359">
        <v>0</v>
      </c>
      <c r="G1359">
        <v>1774.12</v>
      </c>
      <c r="H1359">
        <v>0</v>
      </c>
      <c r="I1359">
        <v>47473.27</v>
      </c>
      <c r="J1359" t="s">
        <v>2014</v>
      </c>
      <c r="K1359" t="s">
        <v>78</v>
      </c>
      <c r="L1359">
        <v>6</v>
      </c>
      <c r="M1359" t="s">
        <v>1269</v>
      </c>
      <c r="N1359" t="s">
        <v>1270</v>
      </c>
      <c r="O1359" t="s">
        <v>1270</v>
      </c>
      <c r="P1359">
        <v>0</v>
      </c>
      <c r="Q1359">
        <v>0</v>
      </c>
      <c r="R1359">
        <v>0</v>
      </c>
      <c r="S1359">
        <v>500</v>
      </c>
      <c r="T1359">
        <v>0</v>
      </c>
      <c r="U1359" t="s">
        <v>1245</v>
      </c>
      <c r="V1359" s="7">
        <v>44927</v>
      </c>
      <c r="W1359" s="7">
        <v>44985</v>
      </c>
      <c r="X1359" s="7">
        <v>44998</v>
      </c>
      <c r="Y1359">
        <v>45699.15</v>
      </c>
      <c r="Z1359" t="s">
        <v>1589</v>
      </c>
      <c r="AA1359">
        <v>47473.27</v>
      </c>
      <c r="AB1359" t="s">
        <v>1589</v>
      </c>
      <c r="AC1359" t="s">
        <v>1246</v>
      </c>
    </row>
    <row r="1360" spans="1:29" x14ac:dyDescent="0.25">
      <c r="A1360" t="s">
        <v>2015</v>
      </c>
      <c r="B1360">
        <v>1</v>
      </c>
      <c r="C1360">
        <v>101</v>
      </c>
      <c r="D1360">
        <v>0</v>
      </c>
      <c r="E1360">
        <v>9959.0300000000007</v>
      </c>
      <c r="F1360">
        <v>0</v>
      </c>
      <c r="G1360">
        <v>310.94</v>
      </c>
      <c r="H1360">
        <v>0</v>
      </c>
      <c r="I1360">
        <v>10269.969999999999</v>
      </c>
      <c r="J1360" t="s">
        <v>2016</v>
      </c>
      <c r="K1360" t="s">
        <v>98</v>
      </c>
      <c r="L1360">
        <v>7</v>
      </c>
      <c r="M1360" t="s">
        <v>78</v>
      </c>
      <c r="N1360" t="s">
        <v>1270</v>
      </c>
      <c r="O1360" t="s">
        <v>1270</v>
      </c>
      <c r="P1360">
        <v>500</v>
      </c>
      <c r="Q1360">
        <v>0</v>
      </c>
      <c r="R1360">
        <v>0</v>
      </c>
      <c r="S1360">
        <v>500</v>
      </c>
      <c r="T1360">
        <v>0</v>
      </c>
      <c r="U1360" t="s">
        <v>1245</v>
      </c>
      <c r="V1360" s="7">
        <v>44927</v>
      </c>
      <c r="W1360" s="7">
        <v>44985</v>
      </c>
      <c r="X1360" s="7">
        <v>44998</v>
      </c>
      <c r="Y1360">
        <v>9959.0300000000007</v>
      </c>
      <c r="Z1360" t="s">
        <v>1589</v>
      </c>
      <c r="AA1360">
        <v>10269.969999999999</v>
      </c>
      <c r="AB1360" t="s">
        <v>1589</v>
      </c>
      <c r="AC1360" t="s">
        <v>1246</v>
      </c>
    </row>
    <row r="1361" spans="1:29" x14ac:dyDescent="0.25">
      <c r="A1361" t="s">
        <v>2017</v>
      </c>
      <c r="B1361">
        <v>1</v>
      </c>
      <c r="C1361">
        <v>101</v>
      </c>
      <c r="D1361">
        <v>0</v>
      </c>
      <c r="E1361">
        <v>18605.36</v>
      </c>
      <c r="F1361">
        <v>0</v>
      </c>
      <c r="G1361">
        <v>887.46</v>
      </c>
      <c r="H1361">
        <v>0</v>
      </c>
      <c r="I1361">
        <v>19492.82</v>
      </c>
      <c r="J1361" t="s">
        <v>2018</v>
      </c>
      <c r="K1361" t="s">
        <v>98</v>
      </c>
      <c r="L1361">
        <v>7</v>
      </c>
      <c r="M1361" t="s">
        <v>78</v>
      </c>
      <c r="N1361" t="s">
        <v>1270</v>
      </c>
      <c r="O1361" t="s">
        <v>1270</v>
      </c>
      <c r="P1361">
        <v>500</v>
      </c>
      <c r="Q1361">
        <v>0</v>
      </c>
      <c r="R1361">
        <v>0</v>
      </c>
      <c r="S1361">
        <v>500</v>
      </c>
      <c r="T1361">
        <v>0</v>
      </c>
      <c r="U1361" t="s">
        <v>1245</v>
      </c>
      <c r="V1361" s="7">
        <v>44927</v>
      </c>
      <c r="W1361" s="7">
        <v>44985</v>
      </c>
      <c r="X1361" s="7">
        <v>44998</v>
      </c>
      <c r="Y1361">
        <v>18605.36</v>
      </c>
      <c r="Z1361" t="s">
        <v>1589</v>
      </c>
      <c r="AA1361">
        <v>19492.82</v>
      </c>
      <c r="AB1361" t="s">
        <v>1589</v>
      </c>
      <c r="AC1361" t="s">
        <v>1246</v>
      </c>
    </row>
    <row r="1362" spans="1:29" x14ac:dyDescent="0.25">
      <c r="A1362" t="s">
        <v>2019</v>
      </c>
      <c r="B1362">
        <v>1</v>
      </c>
      <c r="C1362">
        <v>101</v>
      </c>
      <c r="D1362">
        <v>0</v>
      </c>
      <c r="E1362">
        <v>8389.6</v>
      </c>
      <c r="F1362">
        <v>0</v>
      </c>
      <c r="G1362">
        <v>210.22</v>
      </c>
      <c r="H1362">
        <v>0</v>
      </c>
      <c r="I1362">
        <v>8599.82</v>
      </c>
      <c r="J1362" t="s">
        <v>2020</v>
      </c>
      <c r="K1362" t="s">
        <v>98</v>
      </c>
      <c r="L1362">
        <v>7</v>
      </c>
      <c r="M1362" t="s">
        <v>78</v>
      </c>
      <c r="N1362" t="s">
        <v>1270</v>
      </c>
      <c r="O1362" t="s">
        <v>1270</v>
      </c>
      <c r="P1362">
        <v>500</v>
      </c>
      <c r="Q1362">
        <v>0</v>
      </c>
      <c r="R1362">
        <v>0</v>
      </c>
      <c r="S1362">
        <v>500</v>
      </c>
      <c r="T1362">
        <v>0</v>
      </c>
      <c r="U1362" t="s">
        <v>1245</v>
      </c>
      <c r="V1362" s="7">
        <v>44927</v>
      </c>
      <c r="W1362" s="7">
        <v>44985</v>
      </c>
      <c r="X1362" s="7">
        <v>44998</v>
      </c>
      <c r="Y1362">
        <v>8389.6</v>
      </c>
      <c r="Z1362" t="s">
        <v>1589</v>
      </c>
      <c r="AA1362">
        <v>8599.82</v>
      </c>
      <c r="AB1362" t="s">
        <v>1589</v>
      </c>
      <c r="AC1362" t="s">
        <v>1246</v>
      </c>
    </row>
    <row r="1363" spans="1:29" x14ac:dyDescent="0.25">
      <c r="A1363" t="s">
        <v>2021</v>
      </c>
      <c r="B1363">
        <v>1</v>
      </c>
      <c r="C1363">
        <v>101</v>
      </c>
      <c r="D1363">
        <v>0</v>
      </c>
      <c r="E1363">
        <v>8745.16</v>
      </c>
      <c r="F1363">
        <v>0</v>
      </c>
      <c r="G1363">
        <v>365.5</v>
      </c>
      <c r="H1363">
        <v>0</v>
      </c>
      <c r="I1363">
        <v>9110.66</v>
      </c>
      <c r="J1363" t="s">
        <v>2022</v>
      </c>
      <c r="K1363" t="s">
        <v>98</v>
      </c>
      <c r="L1363">
        <v>7</v>
      </c>
      <c r="M1363" t="s">
        <v>78</v>
      </c>
      <c r="N1363" t="s">
        <v>1270</v>
      </c>
      <c r="O1363" t="s">
        <v>1270</v>
      </c>
      <c r="P1363">
        <v>500</v>
      </c>
      <c r="Q1363">
        <v>0</v>
      </c>
      <c r="R1363">
        <v>0</v>
      </c>
      <c r="S1363">
        <v>500</v>
      </c>
      <c r="T1363">
        <v>0</v>
      </c>
      <c r="U1363" t="s">
        <v>1245</v>
      </c>
      <c r="V1363" s="7">
        <v>44927</v>
      </c>
      <c r="W1363" s="7">
        <v>44985</v>
      </c>
      <c r="X1363" s="7">
        <v>44998</v>
      </c>
      <c r="Y1363">
        <v>8745.16</v>
      </c>
      <c r="Z1363" t="s">
        <v>1589</v>
      </c>
      <c r="AA1363">
        <v>9110.66</v>
      </c>
      <c r="AB1363" t="s">
        <v>1589</v>
      </c>
      <c r="AC1363" t="s">
        <v>1246</v>
      </c>
    </row>
    <row r="1364" spans="1:29" x14ac:dyDescent="0.25">
      <c r="A1364" t="s">
        <v>899</v>
      </c>
      <c r="B1364">
        <v>1</v>
      </c>
      <c r="C1364">
        <v>101</v>
      </c>
      <c r="D1364">
        <v>0</v>
      </c>
      <c r="E1364">
        <v>85127.8</v>
      </c>
      <c r="F1364">
        <v>2765420.94</v>
      </c>
      <c r="G1364">
        <v>2765782.67</v>
      </c>
      <c r="H1364">
        <v>0</v>
      </c>
      <c r="I1364">
        <v>85489.53</v>
      </c>
      <c r="J1364" t="s">
        <v>2033</v>
      </c>
      <c r="K1364" t="s">
        <v>78</v>
      </c>
      <c r="L1364">
        <v>1</v>
      </c>
      <c r="M1364" t="s">
        <v>1269</v>
      </c>
      <c r="N1364" t="s">
        <v>1270</v>
      </c>
      <c r="O1364" t="s">
        <v>1271</v>
      </c>
      <c r="P1364">
        <v>0</v>
      </c>
      <c r="Q1364">
        <v>0</v>
      </c>
      <c r="R1364">
        <v>0</v>
      </c>
      <c r="S1364">
        <v>500</v>
      </c>
      <c r="T1364">
        <v>0</v>
      </c>
      <c r="U1364" t="s">
        <v>1245</v>
      </c>
      <c r="V1364" s="7">
        <v>44927</v>
      </c>
      <c r="W1364" s="7">
        <v>44985</v>
      </c>
      <c r="X1364" s="7">
        <v>44998</v>
      </c>
      <c r="Y1364">
        <v>85127.8</v>
      </c>
      <c r="Z1364" t="s">
        <v>1589</v>
      </c>
      <c r="AA1364">
        <v>85489.53</v>
      </c>
      <c r="AB1364" t="s">
        <v>1589</v>
      </c>
      <c r="AC1364" t="s">
        <v>1246</v>
      </c>
    </row>
    <row r="1365" spans="1:29" x14ac:dyDescent="0.25">
      <c r="A1365" t="s">
        <v>2034</v>
      </c>
      <c r="B1365">
        <v>1</v>
      </c>
      <c r="C1365">
        <v>101</v>
      </c>
      <c r="D1365">
        <v>0</v>
      </c>
      <c r="E1365">
        <v>25632.66</v>
      </c>
      <c r="F1365">
        <v>250233.37</v>
      </c>
      <c r="G1365">
        <v>250595.1</v>
      </c>
      <c r="H1365">
        <v>0</v>
      </c>
      <c r="I1365">
        <v>25994.39</v>
      </c>
      <c r="J1365" t="s">
        <v>2035</v>
      </c>
      <c r="K1365" t="s">
        <v>78</v>
      </c>
      <c r="L1365">
        <v>2</v>
      </c>
      <c r="M1365" t="s">
        <v>1269</v>
      </c>
      <c r="N1365" t="s">
        <v>1270</v>
      </c>
      <c r="O1365" t="s">
        <v>1271</v>
      </c>
      <c r="P1365">
        <v>0</v>
      </c>
      <c r="Q1365">
        <v>0</v>
      </c>
      <c r="R1365">
        <v>0</v>
      </c>
      <c r="S1365">
        <v>500</v>
      </c>
      <c r="T1365">
        <v>0</v>
      </c>
      <c r="U1365" t="s">
        <v>1245</v>
      </c>
      <c r="V1365" s="7">
        <v>44927</v>
      </c>
      <c r="W1365" s="7">
        <v>44985</v>
      </c>
      <c r="X1365" s="7">
        <v>44998</v>
      </c>
      <c r="Y1365">
        <v>25632.66</v>
      </c>
      <c r="Z1365" t="s">
        <v>1589</v>
      </c>
      <c r="AA1365">
        <v>25994.39</v>
      </c>
      <c r="AB1365" t="s">
        <v>1589</v>
      </c>
      <c r="AC1365" t="s">
        <v>1246</v>
      </c>
    </row>
    <row r="1366" spans="1:29" x14ac:dyDescent="0.25">
      <c r="A1366" t="s">
        <v>2036</v>
      </c>
      <c r="B1366">
        <v>1</v>
      </c>
      <c r="C1366">
        <v>101</v>
      </c>
      <c r="D1366">
        <v>0</v>
      </c>
      <c r="E1366">
        <v>25632.66</v>
      </c>
      <c r="F1366">
        <v>31796.66</v>
      </c>
      <c r="G1366">
        <v>30430.05</v>
      </c>
      <c r="H1366">
        <v>0</v>
      </c>
      <c r="I1366">
        <v>24266.05</v>
      </c>
      <c r="J1366" t="s">
        <v>2037</v>
      </c>
      <c r="K1366" t="s">
        <v>78</v>
      </c>
      <c r="L1366">
        <v>3</v>
      </c>
      <c r="M1366" t="s">
        <v>1269</v>
      </c>
      <c r="N1366" t="s">
        <v>1270</v>
      </c>
      <c r="O1366" t="s">
        <v>1271</v>
      </c>
      <c r="P1366">
        <v>0</v>
      </c>
      <c r="Q1366">
        <v>0</v>
      </c>
      <c r="R1366">
        <v>0</v>
      </c>
      <c r="S1366">
        <v>500</v>
      </c>
      <c r="T1366">
        <v>0</v>
      </c>
      <c r="U1366" t="s">
        <v>1245</v>
      </c>
      <c r="V1366" s="7">
        <v>44927</v>
      </c>
      <c r="W1366" s="7">
        <v>44985</v>
      </c>
      <c r="X1366" s="7">
        <v>44998</v>
      </c>
      <c r="Y1366">
        <v>25632.66</v>
      </c>
      <c r="Z1366" t="s">
        <v>1589</v>
      </c>
      <c r="AA1366">
        <v>24266.05</v>
      </c>
      <c r="AB1366" t="s">
        <v>1589</v>
      </c>
      <c r="AC1366" t="s">
        <v>1246</v>
      </c>
    </row>
    <row r="1367" spans="1:29" x14ac:dyDescent="0.25">
      <c r="A1367" t="s">
        <v>2038</v>
      </c>
      <c r="B1367">
        <v>1</v>
      </c>
      <c r="C1367">
        <v>101</v>
      </c>
      <c r="D1367">
        <v>0</v>
      </c>
      <c r="E1367">
        <v>15817.76</v>
      </c>
      <c r="F1367">
        <v>21981.759999999998</v>
      </c>
      <c r="G1367">
        <v>16943.09</v>
      </c>
      <c r="H1367">
        <v>0</v>
      </c>
      <c r="I1367">
        <v>10779.09</v>
      </c>
      <c r="J1367" t="s">
        <v>2039</v>
      </c>
      <c r="K1367" t="s">
        <v>78</v>
      </c>
      <c r="L1367">
        <v>4</v>
      </c>
      <c r="M1367" t="s">
        <v>1269</v>
      </c>
      <c r="N1367" t="s">
        <v>1270</v>
      </c>
      <c r="O1367" t="s">
        <v>1271</v>
      </c>
      <c r="P1367">
        <v>0</v>
      </c>
      <c r="Q1367">
        <v>0</v>
      </c>
      <c r="R1367">
        <v>0</v>
      </c>
      <c r="S1367">
        <v>500</v>
      </c>
      <c r="T1367">
        <v>0</v>
      </c>
      <c r="U1367" t="s">
        <v>1245</v>
      </c>
      <c r="V1367" s="7">
        <v>44927</v>
      </c>
      <c r="W1367" s="7">
        <v>44985</v>
      </c>
      <c r="X1367" s="7">
        <v>44998</v>
      </c>
      <c r="Y1367">
        <v>15817.76</v>
      </c>
      <c r="Z1367" t="s">
        <v>1589</v>
      </c>
      <c r="AA1367">
        <v>10779.09</v>
      </c>
      <c r="AB1367" t="s">
        <v>1589</v>
      </c>
      <c r="AC1367" t="s">
        <v>1246</v>
      </c>
    </row>
    <row r="1368" spans="1:29" x14ac:dyDescent="0.25">
      <c r="A1368" t="s">
        <v>2040</v>
      </c>
      <c r="B1368">
        <v>1</v>
      </c>
      <c r="C1368">
        <v>101</v>
      </c>
      <c r="D1368">
        <v>0</v>
      </c>
      <c r="E1368">
        <v>15817.76</v>
      </c>
      <c r="F1368">
        <v>21981.759999999998</v>
      </c>
      <c r="G1368">
        <v>16943.09</v>
      </c>
      <c r="H1368">
        <v>0</v>
      </c>
      <c r="I1368">
        <v>10779.09</v>
      </c>
      <c r="J1368" t="s">
        <v>2041</v>
      </c>
      <c r="K1368" t="s">
        <v>78</v>
      </c>
      <c r="L1368">
        <v>5</v>
      </c>
      <c r="M1368" t="s">
        <v>1269</v>
      </c>
      <c r="N1368" t="s">
        <v>1270</v>
      </c>
      <c r="O1368" t="s">
        <v>1271</v>
      </c>
      <c r="P1368">
        <v>0</v>
      </c>
      <c r="Q1368">
        <v>0</v>
      </c>
      <c r="R1368">
        <v>0</v>
      </c>
      <c r="S1368">
        <v>500</v>
      </c>
      <c r="T1368">
        <v>0</v>
      </c>
      <c r="U1368" t="s">
        <v>1245</v>
      </c>
      <c r="V1368" s="7">
        <v>44927</v>
      </c>
      <c r="W1368" s="7">
        <v>44985</v>
      </c>
      <c r="X1368" s="7">
        <v>44998</v>
      </c>
      <c r="Y1368">
        <v>15817.76</v>
      </c>
      <c r="Z1368" t="s">
        <v>1589</v>
      </c>
      <c r="AA1368">
        <v>10779.09</v>
      </c>
      <c r="AB1368" t="s">
        <v>1589</v>
      </c>
      <c r="AC1368" t="s">
        <v>1246</v>
      </c>
    </row>
    <row r="1369" spans="1:29" x14ac:dyDescent="0.25">
      <c r="A1369" t="s">
        <v>2042</v>
      </c>
      <c r="B1369">
        <v>1</v>
      </c>
      <c r="C1369">
        <v>101</v>
      </c>
      <c r="D1369">
        <v>0</v>
      </c>
      <c r="E1369">
        <v>15817.76</v>
      </c>
      <c r="F1369">
        <v>21981.759999999998</v>
      </c>
      <c r="G1369">
        <v>16943.09</v>
      </c>
      <c r="H1369">
        <v>0</v>
      </c>
      <c r="I1369">
        <v>10779.09</v>
      </c>
      <c r="J1369" t="s">
        <v>2039</v>
      </c>
      <c r="K1369" t="s">
        <v>78</v>
      </c>
      <c r="L1369">
        <v>6</v>
      </c>
      <c r="M1369" t="s">
        <v>1269</v>
      </c>
      <c r="N1369" t="s">
        <v>1270</v>
      </c>
      <c r="O1369" t="s">
        <v>1271</v>
      </c>
      <c r="P1369">
        <v>0</v>
      </c>
      <c r="Q1369">
        <v>0</v>
      </c>
      <c r="R1369">
        <v>0</v>
      </c>
      <c r="S1369">
        <v>500</v>
      </c>
      <c r="T1369">
        <v>0</v>
      </c>
      <c r="U1369" t="s">
        <v>1245</v>
      </c>
      <c r="V1369" s="7">
        <v>44927</v>
      </c>
      <c r="W1369" s="7">
        <v>44985</v>
      </c>
      <c r="X1369" s="7">
        <v>44998</v>
      </c>
      <c r="Y1369">
        <v>15817.76</v>
      </c>
      <c r="Z1369" t="s">
        <v>1589</v>
      </c>
      <c r="AA1369">
        <v>10779.09</v>
      </c>
      <c r="AB1369" t="s">
        <v>1589</v>
      </c>
      <c r="AC1369" t="s">
        <v>1246</v>
      </c>
    </row>
    <row r="1370" spans="1:29" x14ac:dyDescent="0.25">
      <c r="A1370" t="s">
        <v>2043</v>
      </c>
      <c r="B1370">
        <v>1</v>
      </c>
      <c r="C1370">
        <v>101</v>
      </c>
      <c r="D1370">
        <v>0</v>
      </c>
      <c r="E1370">
        <v>0</v>
      </c>
      <c r="F1370">
        <v>0</v>
      </c>
      <c r="G1370">
        <v>10779.09</v>
      </c>
      <c r="H1370">
        <v>0</v>
      </c>
      <c r="I1370">
        <v>10779.09</v>
      </c>
      <c r="J1370" t="s">
        <v>2044</v>
      </c>
      <c r="K1370" t="s">
        <v>78</v>
      </c>
      <c r="L1370">
        <v>7</v>
      </c>
      <c r="M1370" t="s">
        <v>1269</v>
      </c>
      <c r="N1370" t="s">
        <v>1270</v>
      </c>
      <c r="O1370" t="s">
        <v>1270</v>
      </c>
      <c r="P1370">
        <v>0</v>
      </c>
      <c r="Q1370">
        <v>0</v>
      </c>
      <c r="R1370">
        <v>0</v>
      </c>
      <c r="S1370">
        <v>500</v>
      </c>
      <c r="T1370">
        <v>0</v>
      </c>
      <c r="U1370" t="s">
        <v>1245</v>
      </c>
      <c r="V1370" s="7">
        <v>44927</v>
      </c>
      <c r="W1370" s="7">
        <v>44985</v>
      </c>
      <c r="X1370" s="7">
        <v>44998</v>
      </c>
      <c r="Y1370">
        <v>0</v>
      </c>
      <c r="AA1370">
        <v>10779.09</v>
      </c>
      <c r="AB1370" t="s">
        <v>1589</v>
      </c>
      <c r="AC1370" t="s">
        <v>1246</v>
      </c>
    </row>
    <row r="1371" spans="1:29" x14ac:dyDescent="0.25">
      <c r="A1371" t="s">
        <v>2045</v>
      </c>
      <c r="B1371">
        <v>1</v>
      </c>
      <c r="C1371">
        <v>101</v>
      </c>
      <c r="D1371">
        <v>0</v>
      </c>
      <c r="E1371">
        <v>0</v>
      </c>
      <c r="F1371">
        <v>0</v>
      </c>
      <c r="G1371">
        <v>10779.09</v>
      </c>
      <c r="H1371">
        <v>0</v>
      </c>
      <c r="I1371">
        <v>10779.09</v>
      </c>
      <c r="J1371" t="s">
        <v>2046</v>
      </c>
      <c r="K1371" t="s">
        <v>98</v>
      </c>
      <c r="L1371">
        <v>8</v>
      </c>
      <c r="M1371" t="s">
        <v>78</v>
      </c>
      <c r="N1371" t="s">
        <v>1270</v>
      </c>
      <c r="O1371" t="s">
        <v>1270</v>
      </c>
      <c r="P1371">
        <v>500</v>
      </c>
      <c r="Q1371">
        <v>0</v>
      </c>
      <c r="R1371">
        <v>0</v>
      </c>
      <c r="S1371">
        <v>500</v>
      </c>
      <c r="T1371">
        <v>0</v>
      </c>
      <c r="U1371" t="s">
        <v>1245</v>
      </c>
      <c r="V1371" s="7">
        <v>44927</v>
      </c>
      <c r="W1371" s="7">
        <v>44985</v>
      </c>
      <c r="X1371" s="7">
        <v>44998</v>
      </c>
      <c r="Y1371">
        <v>0</v>
      </c>
      <c r="AA1371">
        <v>10779.09</v>
      </c>
      <c r="AB1371" t="s">
        <v>1589</v>
      </c>
      <c r="AC1371" t="s">
        <v>1246</v>
      </c>
    </row>
    <row r="1372" spans="1:29" x14ac:dyDescent="0.25">
      <c r="A1372" t="s">
        <v>2047</v>
      </c>
      <c r="B1372">
        <v>1</v>
      </c>
      <c r="C1372">
        <v>101</v>
      </c>
      <c r="D1372">
        <v>0</v>
      </c>
      <c r="E1372">
        <v>15817.76</v>
      </c>
      <c r="F1372">
        <v>21981.759999999998</v>
      </c>
      <c r="G1372">
        <v>6164</v>
      </c>
      <c r="H1372">
        <v>0</v>
      </c>
      <c r="I1372">
        <v>0</v>
      </c>
      <c r="J1372" t="s">
        <v>2048</v>
      </c>
      <c r="K1372" t="s">
        <v>78</v>
      </c>
      <c r="L1372">
        <v>7</v>
      </c>
      <c r="M1372" t="s">
        <v>1269</v>
      </c>
      <c r="N1372" t="s">
        <v>1270</v>
      </c>
      <c r="O1372" t="s">
        <v>1270</v>
      </c>
      <c r="P1372">
        <v>0</v>
      </c>
      <c r="Q1372">
        <v>0</v>
      </c>
      <c r="R1372">
        <v>0</v>
      </c>
      <c r="S1372">
        <v>500</v>
      </c>
      <c r="T1372">
        <v>0</v>
      </c>
      <c r="U1372" t="s">
        <v>1245</v>
      </c>
      <c r="V1372" s="7">
        <v>44927</v>
      </c>
      <c r="W1372" s="7">
        <v>44985</v>
      </c>
      <c r="X1372" s="7">
        <v>44998</v>
      </c>
      <c r="Y1372">
        <v>15817.76</v>
      </c>
      <c r="Z1372" t="s">
        <v>1589</v>
      </c>
      <c r="AA1372">
        <v>0</v>
      </c>
      <c r="AC1372" t="s">
        <v>1246</v>
      </c>
    </row>
    <row r="1373" spans="1:29" x14ac:dyDescent="0.25">
      <c r="A1373" t="s">
        <v>2049</v>
      </c>
      <c r="B1373">
        <v>1</v>
      </c>
      <c r="C1373">
        <v>101</v>
      </c>
      <c r="D1373">
        <v>0</v>
      </c>
      <c r="E1373">
        <v>15817.76</v>
      </c>
      <c r="F1373">
        <v>21981.759999999998</v>
      </c>
      <c r="G1373">
        <v>6164</v>
      </c>
      <c r="H1373">
        <v>0</v>
      </c>
      <c r="I1373">
        <v>0</v>
      </c>
      <c r="J1373" t="s">
        <v>2050</v>
      </c>
      <c r="K1373" t="s">
        <v>98</v>
      </c>
      <c r="L1373">
        <v>8</v>
      </c>
      <c r="M1373" t="s">
        <v>78</v>
      </c>
      <c r="N1373" t="s">
        <v>1270</v>
      </c>
      <c r="O1373" t="s">
        <v>1270</v>
      </c>
      <c r="P1373">
        <v>500</v>
      </c>
      <c r="Q1373">
        <v>0</v>
      </c>
      <c r="R1373">
        <v>0</v>
      </c>
      <c r="S1373">
        <v>500</v>
      </c>
      <c r="T1373">
        <v>0</v>
      </c>
      <c r="U1373" t="s">
        <v>1245</v>
      </c>
      <c r="V1373" s="7">
        <v>44927</v>
      </c>
      <c r="W1373" s="7">
        <v>44985</v>
      </c>
      <c r="X1373" s="7">
        <v>44998</v>
      </c>
      <c r="Y1373">
        <v>15817.76</v>
      </c>
      <c r="Z1373" t="s">
        <v>1589</v>
      </c>
      <c r="AA1373">
        <v>0</v>
      </c>
      <c r="AC1373" t="s">
        <v>1246</v>
      </c>
    </row>
    <row r="1374" spans="1:29" x14ac:dyDescent="0.25">
      <c r="A1374" t="s">
        <v>2061</v>
      </c>
      <c r="B1374">
        <v>1</v>
      </c>
      <c r="C1374">
        <v>101</v>
      </c>
      <c r="D1374">
        <v>0</v>
      </c>
      <c r="E1374">
        <v>9814.9</v>
      </c>
      <c r="F1374">
        <v>9814.9</v>
      </c>
      <c r="G1374">
        <v>13486.96</v>
      </c>
      <c r="H1374">
        <v>0</v>
      </c>
      <c r="I1374">
        <v>13486.96</v>
      </c>
      <c r="J1374" t="s">
        <v>2062</v>
      </c>
      <c r="K1374" t="s">
        <v>78</v>
      </c>
      <c r="L1374">
        <v>4</v>
      </c>
      <c r="M1374" t="s">
        <v>1269</v>
      </c>
      <c r="N1374" t="s">
        <v>1270</v>
      </c>
      <c r="O1374" t="s">
        <v>1271</v>
      </c>
      <c r="P1374">
        <v>0</v>
      </c>
      <c r="Q1374">
        <v>0</v>
      </c>
      <c r="R1374">
        <v>0</v>
      </c>
      <c r="S1374">
        <v>500</v>
      </c>
      <c r="T1374">
        <v>0</v>
      </c>
      <c r="U1374" t="s">
        <v>1245</v>
      </c>
      <c r="V1374" s="7">
        <v>44927</v>
      </c>
      <c r="W1374" s="7">
        <v>44985</v>
      </c>
      <c r="X1374" s="7">
        <v>44998</v>
      </c>
      <c r="Y1374">
        <v>9814.9</v>
      </c>
      <c r="Z1374" t="s">
        <v>1589</v>
      </c>
      <c r="AA1374">
        <v>13486.96</v>
      </c>
      <c r="AB1374" t="s">
        <v>1589</v>
      </c>
      <c r="AC1374" t="s">
        <v>1246</v>
      </c>
    </row>
    <row r="1375" spans="1:29" x14ac:dyDescent="0.25">
      <c r="A1375" t="s">
        <v>2063</v>
      </c>
      <c r="B1375">
        <v>1</v>
      </c>
      <c r="C1375">
        <v>101</v>
      </c>
      <c r="D1375">
        <v>0</v>
      </c>
      <c r="E1375">
        <v>0</v>
      </c>
      <c r="F1375">
        <v>0</v>
      </c>
      <c r="G1375">
        <v>2802.75</v>
      </c>
      <c r="H1375">
        <v>0</v>
      </c>
      <c r="I1375">
        <v>2802.75</v>
      </c>
      <c r="J1375" t="s">
        <v>2064</v>
      </c>
      <c r="K1375" t="s">
        <v>78</v>
      </c>
      <c r="L1375">
        <v>5</v>
      </c>
      <c r="M1375" t="s">
        <v>1269</v>
      </c>
      <c r="N1375" t="s">
        <v>1270</v>
      </c>
      <c r="O1375" t="s">
        <v>1271</v>
      </c>
      <c r="P1375">
        <v>0</v>
      </c>
      <c r="Q1375">
        <v>0</v>
      </c>
      <c r="R1375">
        <v>0</v>
      </c>
      <c r="S1375">
        <v>500</v>
      </c>
      <c r="T1375">
        <v>0</v>
      </c>
      <c r="U1375" t="s">
        <v>1245</v>
      </c>
      <c r="V1375" s="7">
        <v>44927</v>
      </c>
      <c r="W1375" s="7">
        <v>44985</v>
      </c>
      <c r="X1375" s="7">
        <v>44998</v>
      </c>
      <c r="Y1375">
        <v>0</v>
      </c>
      <c r="AA1375">
        <v>2802.75</v>
      </c>
      <c r="AB1375" t="s">
        <v>1589</v>
      </c>
      <c r="AC1375" t="s">
        <v>1246</v>
      </c>
    </row>
    <row r="1376" spans="1:29" x14ac:dyDescent="0.25">
      <c r="A1376" t="s">
        <v>2065</v>
      </c>
      <c r="B1376">
        <v>1</v>
      </c>
      <c r="C1376">
        <v>101</v>
      </c>
      <c r="D1376">
        <v>0</v>
      </c>
      <c r="E1376">
        <v>0</v>
      </c>
      <c r="F1376">
        <v>0</v>
      </c>
      <c r="G1376">
        <v>2802.75</v>
      </c>
      <c r="H1376">
        <v>0</v>
      </c>
      <c r="I1376">
        <v>2802.75</v>
      </c>
      <c r="J1376" t="s">
        <v>2066</v>
      </c>
      <c r="K1376" t="s">
        <v>78</v>
      </c>
      <c r="L1376">
        <v>6</v>
      </c>
      <c r="M1376" t="s">
        <v>1269</v>
      </c>
      <c r="N1376" t="s">
        <v>1270</v>
      </c>
      <c r="O1376" t="s">
        <v>1271</v>
      </c>
      <c r="P1376">
        <v>0</v>
      </c>
      <c r="Q1376">
        <v>0</v>
      </c>
      <c r="R1376">
        <v>0</v>
      </c>
      <c r="S1376">
        <v>500</v>
      </c>
      <c r="T1376">
        <v>0</v>
      </c>
      <c r="U1376" t="s">
        <v>1245</v>
      </c>
      <c r="V1376" s="7">
        <v>44927</v>
      </c>
      <c r="W1376" s="7">
        <v>44985</v>
      </c>
      <c r="X1376" s="7">
        <v>44998</v>
      </c>
      <c r="Y1376">
        <v>0</v>
      </c>
      <c r="AA1376">
        <v>2802.75</v>
      </c>
      <c r="AB1376" t="s">
        <v>1589</v>
      </c>
      <c r="AC1376" t="s">
        <v>1246</v>
      </c>
    </row>
    <row r="1377" spans="1:29" x14ac:dyDescent="0.25">
      <c r="A1377" t="s">
        <v>2067</v>
      </c>
      <c r="B1377">
        <v>1</v>
      </c>
      <c r="C1377">
        <v>101</v>
      </c>
      <c r="D1377">
        <v>0</v>
      </c>
      <c r="E1377">
        <v>0</v>
      </c>
      <c r="F1377">
        <v>0</v>
      </c>
      <c r="G1377">
        <v>2802.75</v>
      </c>
      <c r="H1377">
        <v>0</v>
      </c>
      <c r="I1377">
        <v>2802.75</v>
      </c>
      <c r="J1377" t="s">
        <v>2068</v>
      </c>
      <c r="K1377" t="s">
        <v>98</v>
      </c>
      <c r="L1377">
        <v>7</v>
      </c>
      <c r="M1377" t="s">
        <v>78</v>
      </c>
      <c r="N1377" t="s">
        <v>1270</v>
      </c>
      <c r="O1377" t="s">
        <v>1271</v>
      </c>
      <c r="P1377">
        <v>500</v>
      </c>
      <c r="Q1377">
        <v>0</v>
      </c>
      <c r="R1377">
        <v>0</v>
      </c>
      <c r="S1377">
        <v>500</v>
      </c>
      <c r="T1377">
        <v>0</v>
      </c>
      <c r="U1377" t="s">
        <v>1245</v>
      </c>
      <c r="V1377" s="7">
        <v>44927</v>
      </c>
      <c r="W1377" s="7">
        <v>44985</v>
      </c>
      <c r="X1377" s="7">
        <v>44998</v>
      </c>
      <c r="Y1377">
        <v>0</v>
      </c>
      <c r="AA1377">
        <v>2802.75</v>
      </c>
      <c r="AB1377" t="s">
        <v>1589</v>
      </c>
      <c r="AC1377" t="s">
        <v>1246</v>
      </c>
    </row>
    <row r="1378" spans="1:29" x14ac:dyDescent="0.25">
      <c r="A1378" t="s">
        <v>2077</v>
      </c>
      <c r="B1378">
        <v>1</v>
      </c>
      <c r="C1378">
        <v>101</v>
      </c>
      <c r="D1378">
        <v>0</v>
      </c>
      <c r="E1378">
        <v>9814.9</v>
      </c>
      <c r="F1378">
        <v>9814.9</v>
      </c>
      <c r="G1378">
        <v>10684.21</v>
      </c>
      <c r="H1378">
        <v>0</v>
      </c>
      <c r="I1378">
        <v>10684.21</v>
      </c>
      <c r="J1378" t="s">
        <v>2078</v>
      </c>
      <c r="K1378" t="s">
        <v>78</v>
      </c>
      <c r="L1378">
        <v>5</v>
      </c>
      <c r="M1378" t="s">
        <v>1269</v>
      </c>
      <c r="N1378" t="s">
        <v>1270</v>
      </c>
      <c r="O1378" t="s">
        <v>1271</v>
      </c>
      <c r="P1378">
        <v>0</v>
      </c>
      <c r="Q1378">
        <v>0</v>
      </c>
      <c r="R1378">
        <v>0</v>
      </c>
      <c r="S1378">
        <v>500</v>
      </c>
      <c r="T1378">
        <v>0</v>
      </c>
      <c r="U1378" t="s">
        <v>1245</v>
      </c>
      <c r="V1378" s="7">
        <v>44927</v>
      </c>
      <c r="W1378" s="7">
        <v>44985</v>
      </c>
      <c r="X1378" s="7">
        <v>44998</v>
      </c>
      <c r="Y1378">
        <v>9814.9</v>
      </c>
      <c r="Z1378" t="s">
        <v>1589</v>
      </c>
      <c r="AA1378">
        <v>10684.21</v>
      </c>
      <c r="AB1378" t="s">
        <v>1589</v>
      </c>
      <c r="AC1378" t="s">
        <v>1246</v>
      </c>
    </row>
    <row r="1379" spans="1:29" x14ac:dyDescent="0.25">
      <c r="A1379" t="s">
        <v>2079</v>
      </c>
      <c r="B1379">
        <v>1</v>
      </c>
      <c r="C1379">
        <v>101</v>
      </c>
      <c r="D1379">
        <v>0</v>
      </c>
      <c r="E1379">
        <v>9814.9</v>
      </c>
      <c r="F1379">
        <v>9814.9</v>
      </c>
      <c r="G1379">
        <v>10684.21</v>
      </c>
      <c r="H1379">
        <v>0</v>
      </c>
      <c r="I1379">
        <v>10684.21</v>
      </c>
      <c r="J1379" t="s">
        <v>2080</v>
      </c>
      <c r="K1379" t="s">
        <v>78</v>
      </c>
      <c r="L1379">
        <v>6</v>
      </c>
      <c r="M1379" t="s">
        <v>1269</v>
      </c>
      <c r="N1379" t="s">
        <v>1270</v>
      </c>
      <c r="O1379" t="s">
        <v>1271</v>
      </c>
      <c r="P1379">
        <v>0</v>
      </c>
      <c r="Q1379">
        <v>0</v>
      </c>
      <c r="R1379">
        <v>0</v>
      </c>
      <c r="S1379">
        <v>500</v>
      </c>
      <c r="T1379">
        <v>0</v>
      </c>
      <c r="U1379" t="s">
        <v>1245</v>
      </c>
      <c r="V1379" s="7">
        <v>44927</v>
      </c>
      <c r="W1379" s="7">
        <v>44985</v>
      </c>
      <c r="X1379" s="7">
        <v>44998</v>
      </c>
      <c r="Y1379">
        <v>9814.9</v>
      </c>
      <c r="Z1379" t="s">
        <v>1589</v>
      </c>
      <c r="AA1379">
        <v>10684.21</v>
      </c>
      <c r="AB1379" t="s">
        <v>1589</v>
      </c>
      <c r="AC1379" t="s">
        <v>1246</v>
      </c>
    </row>
    <row r="1380" spans="1:29" x14ac:dyDescent="0.25">
      <c r="A1380" t="s">
        <v>2081</v>
      </c>
      <c r="B1380">
        <v>1</v>
      </c>
      <c r="C1380">
        <v>101</v>
      </c>
      <c r="D1380">
        <v>0</v>
      </c>
      <c r="E1380">
        <v>9814.9</v>
      </c>
      <c r="F1380">
        <v>9814.9</v>
      </c>
      <c r="G1380">
        <v>10684.21</v>
      </c>
      <c r="H1380">
        <v>0</v>
      </c>
      <c r="I1380">
        <v>10684.21</v>
      </c>
      <c r="J1380" t="s">
        <v>2082</v>
      </c>
      <c r="K1380" t="s">
        <v>78</v>
      </c>
      <c r="L1380">
        <v>7</v>
      </c>
      <c r="M1380" t="s">
        <v>1269</v>
      </c>
      <c r="N1380" t="s">
        <v>1270</v>
      </c>
      <c r="O1380" t="s">
        <v>1271</v>
      </c>
      <c r="P1380">
        <v>0</v>
      </c>
      <c r="Q1380">
        <v>0</v>
      </c>
      <c r="R1380">
        <v>0</v>
      </c>
      <c r="S1380">
        <v>500</v>
      </c>
      <c r="T1380">
        <v>0</v>
      </c>
      <c r="U1380" t="s">
        <v>1245</v>
      </c>
      <c r="V1380" s="7">
        <v>44927</v>
      </c>
      <c r="W1380" s="7">
        <v>44985</v>
      </c>
      <c r="X1380" s="7">
        <v>44998</v>
      </c>
      <c r="Y1380">
        <v>9814.9</v>
      </c>
      <c r="Z1380" t="s">
        <v>1589</v>
      </c>
      <c r="AA1380">
        <v>10684.21</v>
      </c>
      <c r="AB1380" t="s">
        <v>1589</v>
      </c>
      <c r="AC1380" t="s">
        <v>1246</v>
      </c>
    </row>
    <row r="1381" spans="1:29" x14ac:dyDescent="0.25">
      <c r="A1381" t="s">
        <v>2083</v>
      </c>
      <c r="B1381">
        <v>1</v>
      </c>
      <c r="C1381">
        <v>101</v>
      </c>
      <c r="D1381">
        <v>0</v>
      </c>
      <c r="E1381">
        <v>9814.9</v>
      </c>
      <c r="F1381">
        <v>9814.9</v>
      </c>
      <c r="G1381">
        <v>10684.21</v>
      </c>
      <c r="H1381">
        <v>0</v>
      </c>
      <c r="I1381">
        <v>10684.21</v>
      </c>
      <c r="J1381" t="s">
        <v>2084</v>
      </c>
      <c r="K1381" t="s">
        <v>98</v>
      </c>
      <c r="L1381">
        <v>8</v>
      </c>
      <c r="M1381" t="s">
        <v>78</v>
      </c>
      <c r="N1381" t="s">
        <v>1270</v>
      </c>
      <c r="O1381" t="s">
        <v>1271</v>
      </c>
      <c r="P1381">
        <v>500</v>
      </c>
      <c r="Q1381">
        <v>0</v>
      </c>
      <c r="R1381">
        <v>0</v>
      </c>
      <c r="S1381">
        <v>500</v>
      </c>
      <c r="T1381">
        <v>0</v>
      </c>
      <c r="U1381" t="s">
        <v>1245</v>
      </c>
      <c r="V1381" s="7">
        <v>44927</v>
      </c>
      <c r="W1381" s="7">
        <v>44985</v>
      </c>
      <c r="X1381" s="7">
        <v>44998</v>
      </c>
      <c r="Y1381">
        <v>9814.9</v>
      </c>
      <c r="Z1381" t="s">
        <v>1589</v>
      </c>
      <c r="AA1381">
        <v>10684.21</v>
      </c>
      <c r="AB1381" t="s">
        <v>1589</v>
      </c>
      <c r="AC1381" t="s">
        <v>1246</v>
      </c>
    </row>
    <row r="1382" spans="1:29" x14ac:dyDescent="0.25">
      <c r="A1382" t="s">
        <v>2093</v>
      </c>
      <c r="B1382">
        <v>1</v>
      </c>
      <c r="C1382">
        <v>101</v>
      </c>
      <c r="D1382">
        <v>0</v>
      </c>
      <c r="E1382">
        <v>0</v>
      </c>
      <c r="F1382">
        <v>216559.63</v>
      </c>
      <c r="G1382">
        <v>218287.97</v>
      </c>
      <c r="H1382">
        <v>0</v>
      </c>
      <c r="I1382">
        <v>1728.34</v>
      </c>
      <c r="J1382" t="s">
        <v>2094</v>
      </c>
      <c r="K1382" t="s">
        <v>78</v>
      </c>
      <c r="L1382">
        <v>3</v>
      </c>
      <c r="M1382" t="s">
        <v>1269</v>
      </c>
      <c r="N1382" t="s">
        <v>1270</v>
      </c>
      <c r="O1382" t="s">
        <v>1271</v>
      </c>
      <c r="P1382">
        <v>0</v>
      </c>
      <c r="Q1382">
        <v>0</v>
      </c>
      <c r="R1382">
        <v>0</v>
      </c>
      <c r="S1382">
        <v>500</v>
      </c>
      <c r="T1382">
        <v>0</v>
      </c>
      <c r="U1382" t="s">
        <v>1245</v>
      </c>
      <c r="V1382" s="7">
        <v>44927</v>
      </c>
      <c r="W1382" s="7">
        <v>44985</v>
      </c>
      <c r="X1382" s="7">
        <v>44998</v>
      </c>
      <c r="Y1382">
        <v>0</v>
      </c>
      <c r="AA1382">
        <v>1728.34</v>
      </c>
      <c r="AB1382" t="s">
        <v>1589</v>
      </c>
      <c r="AC1382" t="s">
        <v>1246</v>
      </c>
    </row>
    <row r="1383" spans="1:29" x14ac:dyDescent="0.25">
      <c r="A1383" t="s">
        <v>2095</v>
      </c>
      <c r="B1383">
        <v>1</v>
      </c>
      <c r="C1383">
        <v>101</v>
      </c>
      <c r="D1383">
        <v>0</v>
      </c>
      <c r="E1383">
        <v>0</v>
      </c>
      <c r="F1383">
        <v>216559.63</v>
      </c>
      <c r="G1383">
        <v>218287.97</v>
      </c>
      <c r="H1383">
        <v>0</v>
      </c>
      <c r="I1383">
        <v>1728.34</v>
      </c>
      <c r="J1383" t="s">
        <v>2096</v>
      </c>
      <c r="K1383" t="s">
        <v>78</v>
      </c>
      <c r="L1383">
        <v>4</v>
      </c>
      <c r="M1383" t="s">
        <v>1269</v>
      </c>
      <c r="N1383" t="s">
        <v>1270</v>
      </c>
      <c r="O1383" t="s">
        <v>1271</v>
      </c>
      <c r="P1383">
        <v>0</v>
      </c>
      <c r="Q1383">
        <v>0</v>
      </c>
      <c r="R1383">
        <v>0</v>
      </c>
      <c r="S1383">
        <v>500</v>
      </c>
      <c r="T1383">
        <v>0</v>
      </c>
      <c r="U1383" t="s">
        <v>1245</v>
      </c>
      <c r="V1383" s="7">
        <v>44927</v>
      </c>
      <c r="W1383" s="7">
        <v>44985</v>
      </c>
      <c r="X1383" s="7">
        <v>44998</v>
      </c>
      <c r="Y1383">
        <v>0</v>
      </c>
      <c r="AA1383">
        <v>1728.34</v>
      </c>
      <c r="AB1383" t="s">
        <v>1589</v>
      </c>
      <c r="AC1383" t="s">
        <v>1246</v>
      </c>
    </row>
    <row r="1384" spans="1:29" x14ac:dyDescent="0.25">
      <c r="A1384" t="s">
        <v>2097</v>
      </c>
      <c r="B1384">
        <v>1</v>
      </c>
      <c r="C1384">
        <v>101</v>
      </c>
      <c r="D1384">
        <v>0</v>
      </c>
      <c r="E1384">
        <v>0</v>
      </c>
      <c r="F1384">
        <v>216559.63</v>
      </c>
      <c r="G1384">
        <v>218287.97</v>
      </c>
      <c r="H1384">
        <v>0</v>
      </c>
      <c r="I1384">
        <v>1728.34</v>
      </c>
      <c r="J1384" t="s">
        <v>2098</v>
      </c>
      <c r="K1384" t="s">
        <v>78</v>
      </c>
      <c r="L1384">
        <v>5</v>
      </c>
      <c r="M1384" t="s">
        <v>1269</v>
      </c>
      <c r="N1384" t="s">
        <v>1270</v>
      </c>
      <c r="O1384" t="s">
        <v>1271</v>
      </c>
      <c r="P1384">
        <v>0</v>
      </c>
      <c r="Q1384">
        <v>0</v>
      </c>
      <c r="R1384">
        <v>0</v>
      </c>
      <c r="S1384">
        <v>500</v>
      </c>
      <c r="T1384">
        <v>0</v>
      </c>
      <c r="U1384" t="s">
        <v>1245</v>
      </c>
      <c r="V1384" s="7">
        <v>44927</v>
      </c>
      <c r="W1384" s="7">
        <v>44985</v>
      </c>
      <c r="X1384" s="7">
        <v>44998</v>
      </c>
      <c r="Y1384">
        <v>0</v>
      </c>
      <c r="AA1384">
        <v>1728.34</v>
      </c>
      <c r="AB1384" t="s">
        <v>1589</v>
      </c>
      <c r="AC1384" t="s">
        <v>1246</v>
      </c>
    </row>
    <row r="1385" spans="1:29" x14ac:dyDescent="0.25">
      <c r="A1385" t="s">
        <v>2099</v>
      </c>
      <c r="B1385">
        <v>1</v>
      </c>
      <c r="C1385">
        <v>101</v>
      </c>
      <c r="D1385">
        <v>0</v>
      </c>
      <c r="E1385">
        <v>0</v>
      </c>
      <c r="F1385">
        <v>216559.63</v>
      </c>
      <c r="G1385">
        <v>218287.97</v>
      </c>
      <c r="H1385">
        <v>0</v>
      </c>
      <c r="I1385">
        <v>1728.34</v>
      </c>
      <c r="J1385" t="s">
        <v>2100</v>
      </c>
      <c r="K1385" t="s">
        <v>78</v>
      </c>
      <c r="L1385">
        <v>6</v>
      </c>
      <c r="M1385" t="s">
        <v>1269</v>
      </c>
      <c r="N1385" t="s">
        <v>1270</v>
      </c>
      <c r="O1385" t="s">
        <v>1271</v>
      </c>
      <c r="P1385">
        <v>0</v>
      </c>
      <c r="Q1385">
        <v>0</v>
      </c>
      <c r="R1385">
        <v>0</v>
      </c>
      <c r="S1385">
        <v>500</v>
      </c>
      <c r="T1385">
        <v>0</v>
      </c>
      <c r="U1385" t="s">
        <v>1245</v>
      </c>
      <c r="V1385" s="7">
        <v>44927</v>
      </c>
      <c r="W1385" s="7">
        <v>44985</v>
      </c>
      <c r="X1385" s="7">
        <v>44998</v>
      </c>
      <c r="Y1385">
        <v>0</v>
      </c>
      <c r="AA1385">
        <v>1728.34</v>
      </c>
      <c r="AB1385" t="s">
        <v>1589</v>
      </c>
      <c r="AC1385" t="s">
        <v>1246</v>
      </c>
    </row>
    <row r="1386" spans="1:29" x14ac:dyDescent="0.25">
      <c r="A1386" t="s">
        <v>2101</v>
      </c>
      <c r="B1386">
        <v>1</v>
      </c>
      <c r="C1386">
        <v>101</v>
      </c>
      <c r="D1386">
        <v>0</v>
      </c>
      <c r="E1386">
        <v>0</v>
      </c>
      <c r="F1386">
        <v>216559.63</v>
      </c>
      <c r="G1386">
        <v>218287.97</v>
      </c>
      <c r="H1386">
        <v>0</v>
      </c>
      <c r="I1386">
        <v>1728.34</v>
      </c>
      <c r="J1386" t="s">
        <v>2102</v>
      </c>
      <c r="K1386" t="s">
        <v>78</v>
      </c>
      <c r="L1386">
        <v>7</v>
      </c>
      <c r="M1386" t="s">
        <v>1269</v>
      </c>
      <c r="N1386" t="s">
        <v>1270</v>
      </c>
      <c r="O1386" t="s">
        <v>1271</v>
      </c>
      <c r="P1386">
        <v>0</v>
      </c>
      <c r="Q1386">
        <v>0</v>
      </c>
      <c r="R1386">
        <v>0</v>
      </c>
      <c r="S1386">
        <v>500</v>
      </c>
      <c r="T1386">
        <v>0</v>
      </c>
      <c r="U1386" t="s">
        <v>1245</v>
      </c>
      <c r="V1386" s="7">
        <v>44927</v>
      </c>
      <c r="W1386" s="7">
        <v>44985</v>
      </c>
      <c r="X1386" s="7">
        <v>44998</v>
      </c>
      <c r="Y1386">
        <v>0</v>
      </c>
      <c r="AA1386">
        <v>1728.34</v>
      </c>
      <c r="AB1386" t="s">
        <v>1589</v>
      </c>
      <c r="AC1386" t="s">
        <v>1246</v>
      </c>
    </row>
    <row r="1387" spans="1:29" x14ac:dyDescent="0.25">
      <c r="A1387" t="s">
        <v>2103</v>
      </c>
      <c r="B1387">
        <v>1</v>
      </c>
      <c r="C1387">
        <v>101</v>
      </c>
      <c r="D1387">
        <v>0</v>
      </c>
      <c r="E1387">
        <v>0</v>
      </c>
      <c r="F1387">
        <v>205174.73</v>
      </c>
      <c r="G1387">
        <v>206903.07</v>
      </c>
      <c r="H1387">
        <v>0</v>
      </c>
      <c r="I1387">
        <v>1728.34</v>
      </c>
      <c r="J1387" t="s">
        <v>2104</v>
      </c>
      <c r="K1387" t="s">
        <v>98</v>
      </c>
      <c r="L1387">
        <v>8</v>
      </c>
      <c r="M1387" t="s">
        <v>78</v>
      </c>
      <c r="N1387" t="s">
        <v>1270</v>
      </c>
      <c r="O1387" t="s">
        <v>1271</v>
      </c>
      <c r="P1387">
        <v>500</v>
      </c>
      <c r="Q1387">
        <v>0</v>
      </c>
      <c r="R1387">
        <v>0</v>
      </c>
      <c r="S1387">
        <v>500</v>
      </c>
      <c r="T1387">
        <v>0</v>
      </c>
      <c r="U1387" t="s">
        <v>1245</v>
      </c>
      <c r="V1387" s="7">
        <v>44927</v>
      </c>
      <c r="W1387" s="7">
        <v>44985</v>
      </c>
      <c r="X1387" s="7">
        <v>44998</v>
      </c>
      <c r="Y1387">
        <v>0</v>
      </c>
      <c r="AA1387">
        <v>1728.34</v>
      </c>
      <c r="AB1387" t="s">
        <v>1589</v>
      </c>
      <c r="AC1387" t="s">
        <v>1246</v>
      </c>
    </row>
    <row r="1388" spans="1:29" x14ac:dyDescent="0.25">
      <c r="A1388" t="s">
        <v>2105</v>
      </c>
      <c r="B1388">
        <v>1</v>
      </c>
      <c r="C1388">
        <v>101</v>
      </c>
      <c r="D1388">
        <v>0</v>
      </c>
      <c r="E1388">
        <v>0</v>
      </c>
      <c r="F1388">
        <v>11384.9</v>
      </c>
      <c r="G1388">
        <v>11384.9</v>
      </c>
      <c r="H1388">
        <v>0</v>
      </c>
      <c r="I1388">
        <v>0</v>
      </c>
      <c r="J1388" t="s">
        <v>2106</v>
      </c>
      <c r="K1388" t="s">
        <v>78</v>
      </c>
      <c r="L1388">
        <v>8</v>
      </c>
      <c r="M1388" t="s">
        <v>1269</v>
      </c>
      <c r="N1388" t="s">
        <v>1270</v>
      </c>
      <c r="O1388" t="s">
        <v>1271</v>
      </c>
      <c r="P1388">
        <v>0</v>
      </c>
      <c r="Q1388">
        <v>0</v>
      </c>
      <c r="R1388">
        <v>0</v>
      </c>
      <c r="S1388">
        <v>500</v>
      </c>
      <c r="T1388">
        <v>0</v>
      </c>
      <c r="U1388" t="s">
        <v>1245</v>
      </c>
      <c r="V1388" s="7">
        <v>44927</v>
      </c>
      <c r="W1388" s="7">
        <v>44985</v>
      </c>
      <c r="X1388" s="7">
        <v>44998</v>
      </c>
      <c r="Y1388">
        <v>0</v>
      </c>
      <c r="AA1388">
        <v>0</v>
      </c>
      <c r="AC1388" t="s">
        <v>1246</v>
      </c>
    </row>
    <row r="1389" spans="1:29" x14ac:dyDescent="0.25">
      <c r="A1389" t="s">
        <v>2111</v>
      </c>
      <c r="B1389">
        <v>1</v>
      </c>
      <c r="C1389">
        <v>101</v>
      </c>
      <c r="D1389">
        <v>0</v>
      </c>
      <c r="E1389">
        <v>0</v>
      </c>
      <c r="F1389">
        <v>11384.9</v>
      </c>
      <c r="G1389">
        <v>11384.9</v>
      </c>
      <c r="H1389">
        <v>0</v>
      </c>
      <c r="I1389">
        <v>0</v>
      </c>
      <c r="J1389" t="s">
        <v>2112</v>
      </c>
      <c r="K1389" t="s">
        <v>98</v>
      </c>
      <c r="L1389">
        <v>9</v>
      </c>
      <c r="M1389" t="s">
        <v>78</v>
      </c>
      <c r="N1389" t="s">
        <v>1270</v>
      </c>
      <c r="O1389" t="s">
        <v>1271</v>
      </c>
      <c r="P1389">
        <v>500</v>
      </c>
      <c r="Q1389">
        <v>0</v>
      </c>
      <c r="R1389">
        <v>0</v>
      </c>
      <c r="S1389">
        <v>500</v>
      </c>
      <c r="T1389">
        <v>0</v>
      </c>
      <c r="U1389" t="s">
        <v>1245</v>
      </c>
      <c r="V1389" s="7">
        <v>44927</v>
      </c>
      <c r="W1389" s="7">
        <v>44985</v>
      </c>
      <c r="X1389" s="7">
        <v>44998</v>
      </c>
      <c r="Y1389">
        <v>0</v>
      </c>
      <c r="AA1389">
        <v>0</v>
      </c>
      <c r="AC1389" t="s">
        <v>1246</v>
      </c>
    </row>
    <row r="1390" spans="1:29" x14ac:dyDescent="0.25">
      <c r="A1390" t="s">
        <v>2129</v>
      </c>
      <c r="B1390">
        <v>1</v>
      </c>
      <c r="C1390">
        <v>101</v>
      </c>
      <c r="D1390">
        <v>0</v>
      </c>
      <c r="E1390">
        <v>0</v>
      </c>
      <c r="F1390">
        <v>1877.08</v>
      </c>
      <c r="G1390">
        <v>1877.08</v>
      </c>
      <c r="H1390">
        <v>0</v>
      </c>
      <c r="I1390">
        <v>0</v>
      </c>
      <c r="J1390" t="s">
        <v>2130</v>
      </c>
      <c r="K1390" t="s">
        <v>78</v>
      </c>
      <c r="L1390">
        <v>3</v>
      </c>
      <c r="M1390" t="s">
        <v>1269</v>
      </c>
      <c r="N1390" t="s">
        <v>1270</v>
      </c>
      <c r="O1390" t="s">
        <v>1271</v>
      </c>
      <c r="P1390">
        <v>0</v>
      </c>
      <c r="Q1390">
        <v>0</v>
      </c>
      <c r="R1390">
        <v>0</v>
      </c>
      <c r="S1390">
        <v>500</v>
      </c>
      <c r="T1390">
        <v>0</v>
      </c>
      <c r="U1390" t="s">
        <v>1245</v>
      </c>
      <c r="V1390" s="7">
        <v>44927</v>
      </c>
      <c r="W1390" s="7">
        <v>44985</v>
      </c>
      <c r="X1390" s="7">
        <v>44998</v>
      </c>
      <c r="Y1390">
        <v>0</v>
      </c>
      <c r="AA1390">
        <v>0</v>
      </c>
      <c r="AC1390" t="s">
        <v>1246</v>
      </c>
    </row>
    <row r="1391" spans="1:29" x14ac:dyDescent="0.25">
      <c r="A1391" t="s">
        <v>2131</v>
      </c>
      <c r="B1391">
        <v>1</v>
      </c>
      <c r="C1391">
        <v>101</v>
      </c>
      <c r="D1391">
        <v>0</v>
      </c>
      <c r="E1391">
        <v>0</v>
      </c>
      <c r="F1391">
        <v>1877.08</v>
      </c>
      <c r="G1391">
        <v>1877.08</v>
      </c>
      <c r="H1391">
        <v>0</v>
      </c>
      <c r="I1391">
        <v>0</v>
      </c>
      <c r="J1391" t="s">
        <v>2132</v>
      </c>
      <c r="K1391" t="s">
        <v>78</v>
      </c>
      <c r="L1391">
        <v>4</v>
      </c>
      <c r="M1391" t="s">
        <v>1269</v>
      </c>
      <c r="N1391" t="s">
        <v>1270</v>
      </c>
      <c r="O1391" t="s">
        <v>1271</v>
      </c>
      <c r="P1391">
        <v>0</v>
      </c>
      <c r="Q1391">
        <v>0</v>
      </c>
      <c r="R1391">
        <v>0</v>
      </c>
      <c r="S1391">
        <v>500</v>
      </c>
      <c r="T1391">
        <v>0</v>
      </c>
      <c r="U1391" t="s">
        <v>1245</v>
      </c>
      <c r="V1391" s="7">
        <v>44927</v>
      </c>
      <c r="W1391" s="7">
        <v>44985</v>
      </c>
      <c r="X1391" s="7">
        <v>44998</v>
      </c>
      <c r="Y1391">
        <v>0</v>
      </c>
      <c r="AA1391">
        <v>0</v>
      </c>
      <c r="AC1391" t="s">
        <v>1246</v>
      </c>
    </row>
    <row r="1392" spans="1:29" x14ac:dyDescent="0.25">
      <c r="A1392" t="s">
        <v>2133</v>
      </c>
      <c r="B1392">
        <v>1</v>
      </c>
      <c r="C1392">
        <v>101</v>
      </c>
      <c r="D1392">
        <v>0</v>
      </c>
      <c r="E1392">
        <v>0</v>
      </c>
      <c r="F1392">
        <v>1750.9</v>
      </c>
      <c r="G1392">
        <v>1750.9</v>
      </c>
      <c r="H1392">
        <v>0</v>
      </c>
      <c r="I1392">
        <v>0</v>
      </c>
      <c r="J1392" t="s">
        <v>2134</v>
      </c>
      <c r="K1392" t="s">
        <v>78</v>
      </c>
      <c r="L1392">
        <v>5</v>
      </c>
      <c r="M1392" t="s">
        <v>1269</v>
      </c>
      <c r="N1392" t="s">
        <v>1270</v>
      </c>
      <c r="O1392" t="s">
        <v>1271</v>
      </c>
      <c r="P1392">
        <v>0</v>
      </c>
      <c r="Q1392">
        <v>0</v>
      </c>
      <c r="R1392">
        <v>0</v>
      </c>
      <c r="S1392">
        <v>500</v>
      </c>
      <c r="T1392">
        <v>0</v>
      </c>
      <c r="U1392" t="s">
        <v>1245</v>
      </c>
      <c r="V1392" s="7">
        <v>44927</v>
      </c>
      <c r="W1392" s="7">
        <v>44985</v>
      </c>
      <c r="X1392" s="7">
        <v>44998</v>
      </c>
      <c r="Y1392">
        <v>0</v>
      </c>
      <c r="AA1392">
        <v>0</v>
      </c>
      <c r="AC1392" t="s">
        <v>1246</v>
      </c>
    </row>
    <row r="1393" spans="1:29" x14ac:dyDescent="0.25">
      <c r="A1393" t="s">
        <v>3688</v>
      </c>
      <c r="B1393">
        <v>1</v>
      </c>
      <c r="C1393">
        <v>101</v>
      </c>
      <c r="D1393">
        <v>0</v>
      </c>
      <c r="E1393">
        <v>0</v>
      </c>
      <c r="F1393">
        <v>1750.9</v>
      </c>
      <c r="G1393">
        <v>1750.9</v>
      </c>
      <c r="H1393">
        <v>0</v>
      </c>
      <c r="I1393">
        <v>0</v>
      </c>
      <c r="J1393" t="s">
        <v>3689</v>
      </c>
      <c r="K1393" t="s">
        <v>78</v>
      </c>
      <c r="L1393">
        <v>6</v>
      </c>
      <c r="M1393" t="s">
        <v>1269</v>
      </c>
      <c r="N1393" t="s">
        <v>1270</v>
      </c>
      <c r="O1393" t="s">
        <v>1271</v>
      </c>
      <c r="P1393">
        <v>0</v>
      </c>
      <c r="Q1393">
        <v>0</v>
      </c>
      <c r="R1393">
        <v>0</v>
      </c>
      <c r="S1393">
        <v>500</v>
      </c>
      <c r="T1393">
        <v>0</v>
      </c>
      <c r="U1393" t="s">
        <v>1245</v>
      </c>
      <c r="V1393" s="7">
        <v>44927</v>
      </c>
      <c r="W1393" s="7">
        <v>44985</v>
      </c>
      <c r="X1393" s="7">
        <v>44998</v>
      </c>
      <c r="Y1393">
        <v>0</v>
      </c>
      <c r="AA1393">
        <v>0</v>
      </c>
      <c r="AC1393" t="s">
        <v>1246</v>
      </c>
    </row>
    <row r="1394" spans="1:29" x14ac:dyDescent="0.25">
      <c r="A1394" t="s">
        <v>3690</v>
      </c>
      <c r="B1394">
        <v>1</v>
      </c>
      <c r="C1394">
        <v>101</v>
      </c>
      <c r="D1394">
        <v>0</v>
      </c>
      <c r="E1394">
        <v>0</v>
      </c>
      <c r="F1394">
        <v>1750.9</v>
      </c>
      <c r="G1394">
        <v>1750.9</v>
      </c>
      <c r="H1394">
        <v>0</v>
      </c>
      <c r="I1394">
        <v>0</v>
      </c>
      <c r="J1394" t="s">
        <v>3691</v>
      </c>
      <c r="K1394" t="s">
        <v>98</v>
      </c>
      <c r="L1394">
        <v>7</v>
      </c>
      <c r="M1394" t="s">
        <v>78</v>
      </c>
      <c r="N1394" t="s">
        <v>1270</v>
      </c>
      <c r="O1394" t="s">
        <v>1271</v>
      </c>
      <c r="P1394">
        <v>500</v>
      </c>
      <c r="Q1394">
        <v>0</v>
      </c>
      <c r="R1394">
        <v>0</v>
      </c>
      <c r="S1394">
        <v>500</v>
      </c>
      <c r="T1394">
        <v>0</v>
      </c>
      <c r="U1394" t="s">
        <v>1245</v>
      </c>
      <c r="V1394" s="7">
        <v>44927</v>
      </c>
      <c r="W1394" s="7">
        <v>44985</v>
      </c>
      <c r="X1394" s="7">
        <v>44998</v>
      </c>
      <c r="Y1394">
        <v>0</v>
      </c>
      <c r="AA1394">
        <v>0</v>
      </c>
      <c r="AC1394" t="s">
        <v>1246</v>
      </c>
    </row>
    <row r="1395" spans="1:29" x14ac:dyDescent="0.25">
      <c r="A1395" t="s">
        <v>3692</v>
      </c>
      <c r="B1395">
        <v>1</v>
      </c>
      <c r="C1395">
        <v>101</v>
      </c>
      <c r="D1395">
        <v>0</v>
      </c>
      <c r="E1395">
        <v>0</v>
      </c>
      <c r="F1395">
        <v>126.18</v>
      </c>
      <c r="G1395">
        <v>126.18</v>
      </c>
      <c r="H1395">
        <v>0</v>
      </c>
      <c r="I1395">
        <v>0</v>
      </c>
      <c r="J1395" t="s">
        <v>3693</v>
      </c>
      <c r="K1395" t="s">
        <v>78</v>
      </c>
      <c r="L1395">
        <v>5</v>
      </c>
      <c r="M1395" t="s">
        <v>1269</v>
      </c>
      <c r="N1395" t="s">
        <v>1270</v>
      </c>
      <c r="O1395" t="s">
        <v>1271</v>
      </c>
      <c r="P1395">
        <v>0</v>
      </c>
      <c r="Q1395">
        <v>0</v>
      </c>
      <c r="R1395">
        <v>0</v>
      </c>
      <c r="S1395">
        <v>500</v>
      </c>
      <c r="T1395">
        <v>0</v>
      </c>
      <c r="U1395" t="s">
        <v>1245</v>
      </c>
      <c r="V1395" s="7">
        <v>44927</v>
      </c>
      <c r="W1395" s="7">
        <v>44985</v>
      </c>
      <c r="X1395" s="7">
        <v>44998</v>
      </c>
      <c r="Y1395">
        <v>0</v>
      </c>
      <c r="AA1395">
        <v>0</v>
      </c>
      <c r="AC1395" t="s">
        <v>1246</v>
      </c>
    </row>
    <row r="1396" spans="1:29" x14ac:dyDescent="0.25">
      <c r="A1396" t="s">
        <v>3694</v>
      </c>
      <c r="B1396">
        <v>1</v>
      </c>
      <c r="C1396">
        <v>101</v>
      </c>
      <c r="D1396">
        <v>0</v>
      </c>
      <c r="E1396">
        <v>0</v>
      </c>
      <c r="F1396">
        <v>126.18</v>
      </c>
      <c r="G1396">
        <v>126.18</v>
      </c>
      <c r="H1396">
        <v>0</v>
      </c>
      <c r="I1396">
        <v>0</v>
      </c>
      <c r="J1396" t="s">
        <v>2136</v>
      </c>
      <c r="K1396" t="s">
        <v>78</v>
      </c>
      <c r="L1396">
        <v>6</v>
      </c>
      <c r="M1396" t="s">
        <v>1269</v>
      </c>
      <c r="N1396" t="s">
        <v>1270</v>
      </c>
      <c r="O1396" t="s">
        <v>1271</v>
      </c>
      <c r="P1396">
        <v>0</v>
      </c>
      <c r="Q1396">
        <v>0</v>
      </c>
      <c r="R1396">
        <v>0</v>
      </c>
      <c r="S1396">
        <v>500</v>
      </c>
      <c r="T1396">
        <v>0</v>
      </c>
      <c r="U1396" t="s">
        <v>1245</v>
      </c>
      <c r="V1396" s="7">
        <v>44927</v>
      </c>
      <c r="W1396" s="7">
        <v>44985</v>
      </c>
      <c r="X1396" s="7">
        <v>44998</v>
      </c>
      <c r="Y1396">
        <v>0</v>
      </c>
      <c r="AA1396">
        <v>0</v>
      </c>
      <c r="AC1396" t="s">
        <v>1246</v>
      </c>
    </row>
    <row r="1397" spans="1:29" x14ac:dyDescent="0.25">
      <c r="A1397" t="s">
        <v>3695</v>
      </c>
      <c r="B1397">
        <v>1</v>
      </c>
      <c r="C1397">
        <v>101</v>
      </c>
      <c r="D1397">
        <v>0</v>
      </c>
      <c r="E1397">
        <v>0</v>
      </c>
      <c r="F1397">
        <v>126.18</v>
      </c>
      <c r="G1397">
        <v>126.18</v>
      </c>
      <c r="H1397">
        <v>0</v>
      </c>
      <c r="I1397">
        <v>0</v>
      </c>
      <c r="J1397" t="s">
        <v>3696</v>
      </c>
      <c r="K1397" t="s">
        <v>78</v>
      </c>
      <c r="L1397">
        <v>7</v>
      </c>
      <c r="M1397" t="s">
        <v>1269</v>
      </c>
      <c r="N1397" t="s">
        <v>1270</v>
      </c>
      <c r="O1397" t="s">
        <v>1271</v>
      </c>
      <c r="P1397">
        <v>0</v>
      </c>
      <c r="Q1397">
        <v>0</v>
      </c>
      <c r="R1397">
        <v>0</v>
      </c>
      <c r="S1397">
        <v>500</v>
      </c>
      <c r="T1397">
        <v>0</v>
      </c>
      <c r="U1397" t="s">
        <v>1245</v>
      </c>
      <c r="V1397" s="7">
        <v>44927</v>
      </c>
      <c r="W1397" s="7">
        <v>44985</v>
      </c>
      <c r="X1397" s="7">
        <v>44998</v>
      </c>
      <c r="Y1397">
        <v>0</v>
      </c>
      <c r="AA1397">
        <v>0</v>
      </c>
      <c r="AC1397" t="s">
        <v>1246</v>
      </c>
    </row>
    <row r="1398" spans="1:29" x14ac:dyDescent="0.25">
      <c r="A1398" t="s">
        <v>3697</v>
      </c>
      <c r="B1398">
        <v>1</v>
      </c>
      <c r="C1398">
        <v>101</v>
      </c>
      <c r="D1398">
        <v>0</v>
      </c>
      <c r="E1398">
        <v>0</v>
      </c>
      <c r="F1398">
        <v>126.18</v>
      </c>
      <c r="G1398">
        <v>126.18</v>
      </c>
      <c r="H1398">
        <v>0</v>
      </c>
      <c r="I1398">
        <v>0</v>
      </c>
      <c r="J1398" t="s">
        <v>3698</v>
      </c>
      <c r="K1398" t="s">
        <v>98</v>
      </c>
      <c r="L1398">
        <v>8</v>
      </c>
      <c r="M1398" t="s">
        <v>78</v>
      </c>
      <c r="N1398" t="s">
        <v>1270</v>
      </c>
      <c r="O1398" t="s">
        <v>1271</v>
      </c>
      <c r="P1398">
        <v>8001</v>
      </c>
      <c r="Q1398">
        <v>0</v>
      </c>
      <c r="R1398">
        <v>0</v>
      </c>
      <c r="S1398">
        <v>500</v>
      </c>
      <c r="T1398">
        <v>0</v>
      </c>
      <c r="U1398" t="s">
        <v>1245</v>
      </c>
      <c r="V1398" s="7">
        <v>44927</v>
      </c>
      <c r="W1398" s="7">
        <v>44985</v>
      </c>
      <c r="X1398" s="7">
        <v>44998</v>
      </c>
      <c r="Y1398">
        <v>0</v>
      </c>
      <c r="AA1398">
        <v>0</v>
      </c>
      <c r="AC1398" t="s">
        <v>1246</v>
      </c>
    </row>
    <row r="1399" spans="1:29" x14ac:dyDescent="0.25">
      <c r="A1399" t="s">
        <v>2217</v>
      </c>
      <c r="B1399">
        <v>1</v>
      </c>
      <c r="C1399">
        <v>101</v>
      </c>
      <c r="D1399">
        <v>0</v>
      </c>
      <c r="E1399">
        <v>59495.14</v>
      </c>
      <c r="F1399">
        <v>2515187.5699999998</v>
      </c>
      <c r="G1399">
        <v>2515187.5699999998</v>
      </c>
      <c r="H1399">
        <v>0</v>
      </c>
      <c r="I1399">
        <v>59495.14</v>
      </c>
      <c r="J1399" t="s">
        <v>2218</v>
      </c>
      <c r="K1399" t="s">
        <v>78</v>
      </c>
      <c r="L1399">
        <v>2</v>
      </c>
      <c r="M1399" t="s">
        <v>1269</v>
      </c>
      <c r="N1399" t="s">
        <v>1270</v>
      </c>
      <c r="O1399" t="s">
        <v>1271</v>
      </c>
      <c r="P1399">
        <v>0</v>
      </c>
      <c r="Q1399">
        <v>0</v>
      </c>
      <c r="R1399">
        <v>0</v>
      </c>
      <c r="S1399">
        <v>500</v>
      </c>
      <c r="T1399">
        <v>0</v>
      </c>
      <c r="U1399" t="s">
        <v>1245</v>
      </c>
      <c r="V1399" s="7">
        <v>44927</v>
      </c>
      <c r="W1399" s="7">
        <v>44985</v>
      </c>
      <c r="X1399" s="7">
        <v>44998</v>
      </c>
      <c r="Y1399">
        <v>59495.14</v>
      </c>
      <c r="Z1399" t="s">
        <v>1589</v>
      </c>
      <c r="AA1399">
        <v>59495.14</v>
      </c>
      <c r="AB1399" t="s">
        <v>1589</v>
      </c>
      <c r="AC1399" t="s">
        <v>1246</v>
      </c>
    </row>
    <row r="1400" spans="1:29" x14ac:dyDescent="0.25">
      <c r="A1400" t="s">
        <v>2219</v>
      </c>
      <c r="B1400">
        <v>1</v>
      </c>
      <c r="C1400">
        <v>101</v>
      </c>
      <c r="D1400">
        <v>0</v>
      </c>
      <c r="E1400">
        <v>59495.14</v>
      </c>
      <c r="F1400">
        <v>2515187.5699999998</v>
      </c>
      <c r="G1400">
        <v>2515187.5699999998</v>
      </c>
      <c r="H1400">
        <v>0</v>
      </c>
      <c r="I1400">
        <v>59495.14</v>
      </c>
      <c r="J1400" t="s">
        <v>2220</v>
      </c>
      <c r="K1400" t="s">
        <v>78</v>
      </c>
      <c r="L1400">
        <v>3</v>
      </c>
      <c r="M1400" t="s">
        <v>1269</v>
      </c>
      <c r="N1400" t="s">
        <v>1270</v>
      </c>
      <c r="P1400">
        <v>0</v>
      </c>
      <c r="Q1400">
        <v>0</v>
      </c>
      <c r="R1400">
        <v>0</v>
      </c>
      <c r="S1400">
        <v>500</v>
      </c>
      <c r="T1400">
        <v>0</v>
      </c>
      <c r="U1400" t="s">
        <v>1245</v>
      </c>
      <c r="V1400" s="7">
        <v>44927</v>
      </c>
      <c r="W1400" s="7">
        <v>44985</v>
      </c>
      <c r="X1400" s="7">
        <v>44998</v>
      </c>
      <c r="Y1400">
        <v>59495.14</v>
      </c>
      <c r="Z1400" t="s">
        <v>1589</v>
      </c>
      <c r="AA1400">
        <v>59495.14</v>
      </c>
      <c r="AB1400" t="s">
        <v>1589</v>
      </c>
      <c r="AC1400" t="s">
        <v>1246</v>
      </c>
    </row>
    <row r="1401" spans="1:29" x14ac:dyDescent="0.25">
      <c r="A1401" t="s">
        <v>2221</v>
      </c>
      <c r="B1401">
        <v>1</v>
      </c>
      <c r="C1401">
        <v>101</v>
      </c>
      <c r="D1401">
        <v>0</v>
      </c>
      <c r="E1401">
        <v>59495.14</v>
      </c>
      <c r="F1401">
        <v>2515187.5699999998</v>
      </c>
      <c r="G1401">
        <v>2515187.5699999998</v>
      </c>
      <c r="H1401">
        <v>0</v>
      </c>
      <c r="I1401">
        <v>59495.14</v>
      </c>
      <c r="J1401" t="s">
        <v>2222</v>
      </c>
      <c r="K1401" t="s">
        <v>78</v>
      </c>
      <c r="L1401">
        <v>4</v>
      </c>
      <c r="M1401" t="s">
        <v>1269</v>
      </c>
      <c r="N1401" t="s">
        <v>1270</v>
      </c>
      <c r="P1401">
        <v>0</v>
      </c>
      <c r="Q1401">
        <v>0</v>
      </c>
      <c r="R1401">
        <v>0</v>
      </c>
      <c r="S1401">
        <v>500</v>
      </c>
      <c r="T1401">
        <v>0</v>
      </c>
      <c r="U1401" t="s">
        <v>1245</v>
      </c>
      <c r="V1401" s="7">
        <v>44927</v>
      </c>
      <c r="W1401" s="7">
        <v>44985</v>
      </c>
      <c r="X1401" s="7">
        <v>44998</v>
      </c>
      <c r="Y1401">
        <v>59495.14</v>
      </c>
      <c r="Z1401" t="s">
        <v>1589</v>
      </c>
      <c r="AA1401">
        <v>59495.14</v>
      </c>
      <c r="AB1401" t="s">
        <v>1589</v>
      </c>
      <c r="AC1401" t="s">
        <v>1246</v>
      </c>
    </row>
    <row r="1402" spans="1:29" x14ac:dyDescent="0.25">
      <c r="A1402" t="s">
        <v>2223</v>
      </c>
      <c r="B1402">
        <v>1</v>
      </c>
      <c r="C1402">
        <v>101</v>
      </c>
      <c r="D1402">
        <v>1523524.66</v>
      </c>
      <c r="E1402">
        <v>0</v>
      </c>
      <c r="F1402">
        <v>1114838.26</v>
      </c>
      <c r="G1402">
        <v>1114838.26</v>
      </c>
      <c r="H1402">
        <v>1523524.66</v>
      </c>
      <c r="I1402">
        <v>0</v>
      </c>
      <c r="J1402" t="s">
        <v>2224</v>
      </c>
      <c r="K1402" t="s">
        <v>78</v>
      </c>
      <c r="L1402">
        <v>5</v>
      </c>
      <c r="M1402" t="s">
        <v>1269</v>
      </c>
      <c r="N1402" t="s">
        <v>1270</v>
      </c>
      <c r="P1402">
        <v>0</v>
      </c>
      <c r="Q1402">
        <v>0</v>
      </c>
      <c r="R1402">
        <v>0</v>
      </c>
      <c r="S1402">
        <v>500</v>
      </c>
      <c r="T1402">
        <v>0</v>
      </c>
      <c r="U1402" t="s">
        <v>1245</v>
      </c>
      <c r="V1402" s="7">
        <v>44927</v>
      </c>
      <c r="W1402" s="7">
        <v>44985</v>
      </c>
      <c r="X1402" s="7">
        <v>44998</v>
      </c>
      <c r="Y1402">
        <v>1523524.66</v>
      </c>
      <c r="Z1402" t="s">
        <v>1272</v>
      </c>
      <c r="AA1402">
        <v>1523524.66</v>
      </c>
      <c r="AB1402" t="s">
        <v>1272</v>
      </c>
      <c r="AC1402" t="s">
        <v>1246</v>
      </c>
    </row>
    <row r="1403" spans="1:29" x14ac:dyDescent="0.25">
      <c r="A1403" t="s">
        <v>2225</v>
      </c>
      <c r="B1403">
        <v>1</v>
      </c>
      <c r="C1403">
        <v>101</v>
      </c>
      <c r="D1403">
        <v>1114838.26</v>
      </c>
      <c r="E1403">
        <v>0</v>
      </c>
      <c r="F1403">
        <v>0</v>
      </c>
      <c r="G1403">
        <v>1114838.26</v>
      </c>
      <c r="H1403">
        <v>0</v>
      </c>
      <c r="I1403">
        <v>0</v>
      </c>
      <c r="J1403" t="s">
        <v>2226</v>
      </c>
      <c r="K1403" t="s">
        <v>98</v>
      </c>
      <c r="L1403">
        <v>6</v>
      </c>
      <c r="M1403" t="s">
        <v>78</v>
      </c>
      <c r="N1403" t="s">
        <v>1270</v>
      </c>
      <c r="P1403">
        <v>500</v>
      </c>
      <c r="Q1403">
        <v>0</v>
      </c>
      <c r="R1403">
        <v>0</v>
      </c>
      <c r="S1403">
        <v>500</v>
      </c>
      <c r="T1403">
        <v>0</v>
      </c>
      <c r="U1403" t="s">
        <v>1245</v>
      </c>
      <c r="V1403" s="7">
        <v>44927</v>
      </c>
      <c r="W1403" s="7">
        <v>44985</v>
      </c>
      <c r="X1403" s="7">
        <v>44998</v>
      </c>
      <c r="Y1403">
        <v>1114838.26</v>
      </c>
      <c r="Z1403" t="s">
        <v>1272</v>
      </c>
      <c r="AA1403">
        <v>0</v>
      </c>
      <c r="AC1403" t="s">
        <v>1246</v>
      </c>
    </row>
    <row r="1404" spans="1:29" x14ac:dyDescent="0.25">
      <c r="A1404" t="s">
        <v>2227</v>
      </c>
      <c r="B1404">
        <v>1</v>
      </c>
      <c r="C1404">
        <v>101</v>
      </c>
      <c r="D1404">
        <v>408686.4</v>
      </c>
      <c r="E1404">
        <v>0</v>
      </c>
      <c r="F1404">
        <v>1114838.26</v>
      </c>
      <c r="G1404">
        <v>0</v>
      </c>
      <c r="H1404">
        <v>1523524.66</v>
      </c>
      <c r="I1404">
        <v>0</v>
      </c>
      <c r="J1404" t="s">
        <v>2228</v>
      </c>
      <c r="K1404" t="s">
        <v>98</v>
      </c>
      <c r="L1404">
        <v>6</v>
      </c>
      <c r="M1404" t="s">
        <v>78</v>
      </c>
      <c r="N1404" t="s">
        <v>1270</v>
      </c>
      <c r="P1404">
        <v>500</v>
      </c>
      <c r="Q1404">
        <v>0</v>
      </c>
      <c r="R1404">
        <v>0</v>
      </c>
      <c r="S1404">
        <v>500</v>
      </c>
      <c r="T1404">
        <v>0</v>
      </c>
      <c r="U1404" t="s">
        <v>1245</v>
      </c>
      <c r="V1404" s="7">
        <v>44927</v>
      </c>
      <c r="W1404" s="7">
        <v>44985</v>
      </c>
      <c r="X1404" s="7">
        <v>44998</v>
      </c>
      <c r="Y1404">
        <v>408686.4</v>
      </c>
      <c r="Z1404" t="s">
        <v>1272</v>
      </c>
      <c r="AA1404">
        <v>1523524.66</v>
      </c>
      <c r="AB1404" t="s">
        <v>1272</v>
      </c>
      <c r="AC1404" t="s">
        <v>1246</v>
      </c>
    </row>
    <row r="1405" spans="1:29" x14ac:dyDescent="0.25">
      <c r="A1405" t="s">
        <v>2233</v>
      </c>
      <c r="B1405">
        <v>1</v>
      </c>
      <c r="C1405">
        <v>101</v>
      </c>
      <c r="D1405">
        <v>0</v>
      </c>
      <c r="E1405">
        <v>2240638.9900000002</v>
      </c>
      <c r="F1405">
        <v>1260381.18</v>
      </c>
      <c r="G1405">
        <v>1260381.18</v>
      </c>
      <c r="H1405">
        <v>0</v>
      </c>
      <c r="I1405">
        <v>2240638.9900000002</v>
      </c>
      <c r="J1405" t="s">
        <v>2234</v>
      </c>
      <c r="K1405" t="s">
        <v>78</v>
      </c>
      <c r="L1405">
        <v>5</v>
      </c>
      <c r="M1405" t="s">
        <v>1269</v>
      </c>
      <c r="N1405" t="s">
        <v>1270</v>
      </c>
      <c r="P1405">
        <v>0</v>
      </c>
      <c r="Q1405">
        <v>0</v>
      </c>
      <c r="R1405">
        <v>0</v>
      </c>
      <c r="S1405">
        <v>500</v>
      </c>
      <c r="T1405">
        <v>0</v>
      </c>
      <c r="U1405" t="s">
        <v>1245</v>
      </c>
      <c r="V1405" s="7">
        <v>44927</v>
      </c>
      <c r="W1405" s="7">
        <v>44985</v>
      </c>
      <c r="X1405" s="7">
        <v>44998</v>
      </c>
      <c r="Y1405">
        <v>2240638.9900000002</v>
      </c>
      <c r="Z1405" t="s">
        <v>1589</v>
      </c>
      <c r="AA1405">
        <v>2240638.9900000002</v>
      </c>
      <c r="AB1405" t="s">
        <v>1589</v>
      </c>
      <c r="AC1405" t="s">
        <v>1246</v>
      </c>
    </row>
    <row r="1406" spans="1:29" x14ac:dyDescent="0.25">
      <c r="A1406" t="s">
        <v>2235</v>
      </c>
      <c r="B1406">
        <v>1</v>
      </c>
      <c r="C1406">
        <v>101</v>
      </c>
      <c r="D1406">
        <v>0</v>
      </c>
      <c r="E1406">
        <v>1260381.18</v>
      </c>
      <c r="F1406">
        <v>1260381.18</v>
      </c>
      <c r="G1406">
        <v>0</v>
      </c>
      <c r="H1406">
        <v>0</v>
      </c>
      <c r="I1406">
        <v>0</v>
      </c>
      <c r="J1406" t="s">
        <v>2226</v>
      </c>
      <c r="K1406" t="s">
        <v>98</v>
      </c>
      <c r="L1406">
        <v>6</v>
      </c>
      <c r="M1406" t="s">
        <v>78</v>
      </c>
      <c r="N1406" t="s">
        <v>1270</v>
      </c>
      <c r="P1406">
        <v>500</v>
      </c>
      <c r="Q1406">
        <v>0</v>
      </c>
      <c r="R1406">
        <v>0</v>
      </c>
      <c r="S1406">
        <v>500</v>
      </c>
      <c r="T1406">
        <v>0</v>
      </c>
      <c r="U1406" t="s">
        <v>1245</v>
      </c>
      <c r="V1406" s="7">
        <v>44927</v>
      </c>
      <c r="W1406" s="7">
        <v>44985</v>
      </c>
      <c r="X1406" s="7">
        <v>44998</v>
      </c>
      <c r="Y1406">
        <v>1260381.18</v>
      </c>
      <c r="Z1406" t="s">
        <v>1589</v>
      </c>
      <c r="AA1406">
        <v>0</v>
      </c>
      <c r="AC1406" t="s">
        <v>1246</v>
      </c>
    </row>
    <row r="1407" spans="1:29" x14ac:dyDescent="0.25">
      <c r="A1407" t="s">
        <v>2236</v>
      </c>
      <c r="B1407">
        <v>1</v>
      </c>
      <c r="C1407">
        <v>101</v>
      </c>
      <c r="D1407">
        <v>0</v>
      </c>
      <c r="E1407">
        <v>980257.81</v>
      </c>
      <c r="F1407">
        <v>0</v>
      </c>
      <c r="G1407">
        <v>1260381.18</v>
      </c>
      <c r="H1407">
        <v>0</v>
      </c>
      <c r="I1407">
        <v>2240638.9900000002</v>
      </c>
      <c r="J1407" t="s">
        <v>2228</v>
      </c>
      <c r="K1407" t="s">
        <v>98</v>
      </c>
      <c r="L1407">
        <v>6</v>
      </c>
      <c r="M1407" t="s">
        <v>78</v>
      </c>
      <c r="N1407" t="s">
        <v>1270</v>
      </c>
      <c r="P1407">
        <v>500</v>
      </c>
      <c r="Q1407">
        <v>0</v>
      </c>
      <c r="R1407">
        <v>0</v>
      </c>
      <c r="S1407">
        <v>500</v>
      </c>
      <c r="T1407">
        <v>0</v>
      </c>
      <c r="U1407" t="s">
        <v>1245</v>
      </c>
      <c r="V1407" s="7">
        <v>44927</v>
      </c>
      <c r="W1407" s="7">
        <v>44985</v>
      </c>
      <c r="X1407" s="7">
        <v>44998</v>
      </c>
      <c r="Y1407">
        <v>980257.81</v>
      </c>
      <c r="Z1407" t="s">
        <v>1589</v>
      </c>
      <c r="AA1407">
        <v>2240638.9900000002</v>
      </c>
      <c r="AB1407" t="s">
        <v>1589</v>
      </c>
      <c r="AC1407" t="s">
        <v>1246</v>
      </c>
    </row>
    <row r="1408" spans="1:29" x14ac:dyDescent="0.25">
      <c r="A1408" t="s">
        <v>2237</v>
      </c>
      <c r="B1408">
        <v>1</v>
      </c>
      <c r="C1408">
        <v>101</v>
      </c>
      <c r="D1408">
        <v>657619.18999999994</v>
      </c>
      <c r="E1408">
        <v>0</v>
      </c>
      <c r="F1408">
        <v>139968.13</v>
      </c>
      <c r="G1408">
        <v>139968.13</v>
      </c>
      <c r="H1408">
        <v>657619.18999999994</v>
      </c>
      <c r="I1408">
        <v>0</v>
      </c>
      <c r="J1408" t="s">
        <v>2238</v>
      </c>
      <c r="K1408" t="s">
        <v>78</v>
      </c>
      <c r="L1408">
        <v>5</v>
      </c>
      <c r="M1408" t="s">
        <v>1269</v>
      </c>
      <c r="N1408" t="s">
        <v>1270</v>
      </c>
      <c r="P1408">
        <v>0</v>
      </c>
      <c r="Q1408">
        <v>0</v>
      </c>
      <c r="R1408">
        <v>0</v>
      </c>
      <c r="S1408">
        <v>500</v>
      </c>
      <c r="T1408">
        <v>0</v>
      </c>
      <c r="U1408" t="s">
        <v>1245</v>
      </c>
      <c r="V1408" s="7">
        <v>44927</v>
      </c>
      <c r="W1408" s="7">
        <v>44985</v>
      </c>
      <c r="X1408" s="7">
        <v>44998</v>
      </c>
      <c r="Y1408">
        <v>657619.18999999994</v>
      </c>
      <c r="Z1408" t="s">
        <v>1272</v>
      </c>
      <c r="AA1408">
        <v>657619.18999999994</v>
      </c>
      <c r="AB1408" t="s">
        <v>1272</v>
      </c>
      <c r="AC1408" t="s">
        <v>1246</v>
      </c>
    </row>
    <row r="1409" spans="1:29" x14ac:dyDescent="0.25">
      <c r="A1409" t="s">
        <v>2239</v>
      </c>
      <c r="B1409">
        <v>1</v>
      </c>
      <c r="C1409">
        <v>101</v>
      </c>
      <c r="D1409">
        <v>139968.13</v>
      </c>
      <c r="E1409">
        <v>0</v>
      </c>
      <c r="F1409">
        <v>0</v>
      </c>
      <c r="G1409">
        <v>139968.13</v>
      </c>
      <c r="H1409">
        <v>0</v>
      </c>
      <c r="I1409">
        <v>0</v>
      </c>
      <c r="J1409" t="s">
        <v>2226</v>
      </c>
      <c r="K1409" t="s">
        <v>98</v>
      </c>
      <c r="L1409">
        <v>6</v>
      </c>
      <c r="M1409" t="s">
        <v>78</v>
      </c>
      <c r="N1409" t="s">
        <v>1270</v>
      </c>
      <c r="P1409">
        <v>500</v>
      </c>
      <c r="Q1409">
        <v>0</v>
      </c>
      <c r="R1409">
        <v>0</v>
      </c>
      <c r="S1409">
        <v>500</v>
      </c>
      <c r="T1409">
        <v>0</v>
      </c>
      <c r="U1409" t="s">
        <v>1245</v>
      </c>
      <c r="V1409" s="7">
        <v>44927</v>
      </c>
      <c r="W1409" s="7">
        <v>44985</v>
      </c>
      <c r="X1409" s="7">
        <v>44998</v>
      </c>
      <c r="Y1409">
        <v>139968.13</v>
      </c>
      <c r="Z1409" t="s">
        <v>1272</v>
      </c>
      <c r="AA1409">
        <v>0</v>
      </c>
      <c r="AC1409" t="s">
        <v>1246</v>
      </c>
    </row>
    <row r="1410" spans="1:29" x14ac:dyDescent="0.25">
      <c r="A1410" t="s">
        <v>2240</v>
      </c>
      <c r="B1410">
        <v>1</v>
      </c>
      <c r="C1410">
        <v>101</v>
      </c>
      <c r="D1410">
        <v>517651.06</v>
      </c>
      <c r="E1410">
        <v>0</v>
      </c>
      <c r="F1410">
        <v>139968.13</v>
      </c>
      <c r="G1410">
        <v>0</v>
      </c>
      <c r="H1410">
        <v>657619.18999999994</v>
      </c>
      <c r="I1410">
        <v>0</v>
      </c>
      <c r="J1410" t="s">
        <v>2228</v>
      </c>
      <c r="K1410" t="s">
        <v>98</v>
      </c>
      <c r="L1410">
        <v>6</v>
      </c>
      <c r="M1410" t="s">
        <v>78</v>
      </c>
      <c r="N1410" t="s">
        <v>1270</v>
      </c>
      <c r="P1410">
        <v>500</v>
      </c>
      <c r="Q1410">
        <v>0</v>
      </c>
      <c r="R1410">
        <v>0</v>
      </c>
      <c r="S1410">
        <v>500</v>
      </c>
      <c r="T1410">
        <v>0</v>
      </c>
      <c r="U1410" t="s">
        <v>1245</v>
      </c>
      <c r="V1410" s="7">
        <v>44927</v>
      </c>
      <c r="W1410" s="7">
        <v>44985</v>
      </c>
      <c r="X1410" s="7">
        <v>44998</v>
      </c>
      <c r="Y1410">
        <v>517651.06</v>
      </c>
      <c r="Z1410" t="s">
        <v>1272</v>
      </c>
      <c r="AA1410">
        <v>657619.18999999994</v>
      </c>
      <c r="AB1410" t="s">
        <v>1272</v>
      </c>
      <c r="AC1410" t="s">
        <v>1246</v>
      </c>
    </row>
    <row r="1411" spans="1:29" x14ac:dyDescent="0.25">
      <c r="A1411" t="s">
        <v>2249</v>
      </c>
      <c r="B1411">
        <v>1</v>
      </c>
      <c r="C1411">
        <v>101</v>
      </c>
      <c r="D1411">
        <v>0</v>
      </c>
      <c r="E1411">
        <v>0</v>
      </c>
      <c r="F1411">
        <v>540329.72</v>
      </c>
      <c r="G1411">
        <v>0</v>
      </c>
      <c r="H1411">
        <v>540329.72</v>
      </c>
      <c r="I1411">
        <v>0</v>
      </c>
      <c r="J1411" t="s">
        <v>2250</v>
      </c>
      <c r="K1411" t="s">
        <v>78</v>
      </c>
      <c r="L1411">
        <v>1</v>
      </c>
      <c r="M1411" t="s">
        <v>1269</v>
      </c>
      <c r="N1411" t="s">
        <v>1270</v>
      </c>
      <c r="P1411">
        <v>0</v>
      </c>
      <c r="Q1411">
        <v>0</v>
      </c>
      <c r="R1411">
        <v>0</v>
      </c>
      <c r="S1411">
        <v>500</v>
      </c>
      <c r="T1411">
        <v>0</v>
      </c>
      <c r="U1411" t="s">
        <v>1245</v>
      </c>
      <c r="V1411" s="7">
        <v>44927</v>
      </c>
      <c r="W1411" s="7">
        <v>44985</v>
      </c>
      <c r="X1411" s="7">
        <v>44998</v>
      </c>
      <c r="Y1411">
        <v>0</v>
      </c>
      <c r="AA1411">
        <v>540329.72</v>
      </c>
      <c r="AB1411" t="s">
        <v>1272</v>
      </c>
      <c r="AC1411" t="s">
        <v>1246</v>
      </c>
    </row>
    <row r="1412" spans="1:29" x14ac:dyDescent="0.25">
      <c r="A1412" t="s">
        <v>2251</v>
      </c>
      <c r="B1412">
        <v>1</v>
      </c>
      <c r="C1412">
        <v>101</v>
      </c>
      <c r="D1412">
        <v>0</v>
      </c>
      <c r="E1412">
        <v>0</v>
      </c>
      <c r="F1412">
        <v>166659.35999999999</v>
      </c>
      <c r="G1412">
        <v>0</v>
      </c>
      <c r="H1412">
        <v>166659.35999999999</v>
      </c>
      <c r="I1412">
        <v>0</v>
      </c>
      <c r="J1412" t="s">
        <v>2252</v>
      </c>
      <c r="K1412" t="s">
        <v>78</v>
      </c>
      <c r="L1412">
        <v>2</v>
      </c>
      <c r="M1412" t="s">
        <v>1269</v>
      </c>
      <c r="N1412" t="s">
        <v>1270</v>
      </c>
      <c r="P1412">
        <v>0</v>
      </c>
      <c r="Q1412">
        <v>0</v>
      </c>
      <c r="R1412">
        <v>0</v>
      </c>
      <c r="S1412">
        <v>500</v>
      </c>
      <c r="T1412">
        <v>0</v>
      </c>
      <c r="U1412" t="s">
        <v>1245</v>
      </c>
      <c r="V1412" s="7">
        <v>44927</v>
      </c>
      <c r="W1412" s="7">
        <v>44985</v>
      </c>
      <c r="X1412" s="7">
        <v>44998</v>
      </c>
      <c r="Y1412">
        <v>0</v>
      </c>
      <c r="AA1412">
        <v>166659.35999999999</v>
      </c>
      <c r="AB1412" t="s">
        <v>1272</v>
      </c>
      <c r="AC1412" t="s">
        <v>1246</v>
      </c>
    </row>
    <row r="1413" spans="1:29" x14ac:dyDescent="0.25">
      <c r="A1413" t="s">
        <v>2253</v>
      </c>
      <c r="B1413">
        <v>1</v>
      </c>
      <c r="C1413">
        <v>101</v>
      </c>
      <c r="D1413">
        <v>0</v>
      </c>
      <c r="E1413">
        <v>0</v>
      </c>
      <c r="F1413">
        <v>137063.34</v>
      </c>
      <c r="G1413">
        <v>0</v>
      </c>
      <c r="H1413">
        <v>137063.34</v>
      </c>
      <c r="I1413">
        <v>0</v>
      </c>
      <c r="J1413" t="s">
        <v>2254</v>
      </c>
      <c r="K1413" t="s">
        <v>78</v>
      </c>
      <c r="L1413">
        <v>3</v>
      </c>
      <c r="M1413" t="s">
        <v>1269</v>
      </c>
      <c r="N1413" t="s">
        <v>1270</v>
      </c>
      <c r="P1413">
        <v>0</v>
      </c>
      <c r="Q1413">
        <v>0</v>
      </c>
      <c r="R1413">
        <v>0</v>
      </c>
      <c r="S1413">
        <v>500</v>
      </c>
      <c r="T1413">
        <v>0</v>
      </c>
      <c r="U1413" t="s">
        <v>1245</v>
      </c>
      <c r="V1413" s="7">
        <v>44927</v>
      </c>
      <c r="W1413" s="7">
        <v>44985</v>
      </c>
      <c r="X1413" s="7">
        <v>44998</v>
      </c>
      <c r="Y1413">
        <v>0</v>
      </c>
      <c r="AA1413">
        <v>137063.34</v>
      </c>
      <c r="AB1413" t="s">
        <v>1272</v>
      </c>
      <c r="AC1413" t="s">
        <v>1246</v>
      </c>
    </row>
    <row r="1414" spans="1:29" x14ac:dyDescent="0.25">
      <c r="A1414" t="s">
        <v>2255</v>
      </c>
      <c r="B1414">
        <v>1</v>
      </c>
      <c r="C1414">
        <v>101</v>
      </c>
      <c r="D1414">
        <v>0</v>
      </c>
      <c r="E1414">
        <v>0</v>
      </c>
      <c r="F1414">
        <v>1362.36</v>
      </c>
      <c r="G1414">
        <v>0</v>
      </c>
      <c r="H1414">
        <v>1362.36</v>
      </c>
      <c r="I1414">
        <v>0</v>
      </c>
      <c r="J1414" t="s">
        <v>2256</v>
      </c>
      <c r="K1414" t="s">
        <v>78</v>
      </c>
      <c r="L1414">
        <v>4</v>
      </c>
      <c r="M1414" t="s">
        <v>1269</v>
      </c>
      <c r="N1414" t="s">
        <v>1270</v>
      </c>
      <c r="P1414">
        <v>0</v>
      </c>
      <c r="Q1414">
        <v>0</v>
      </c>
      <c r="R1414">
        <v>0</v>
      </c>
      <c r="S1414">
        <v>500</v>
      </c>
      <c r="T1414">
        <v>0</v>
      </c>
      <c r="U1414" t="s">
        <v>1245</v>
      </c>
      <c r="V1414" s="7">
        <v>44927</v>
      </c>
      <c r="W1414" s="7">
        <v>44985</v>
      </c>
      <c r="X1414" s="7">
        <v>44998</v>
      </c>
      <c r="Y1414">
        <v>0</v>
      </c>
      <c r="AA1414">
        <v>1362.36</v>
      </c>
      <c r="AB1414" t="s">
        <v>1272</v>
      </c>
      <c r="AC1414" t="s">
        <v>1246</v>
      </c>
    </row>
    <row r="1415" spans="1:29" x14ac:dyDescent="0.25">
      <c r="A1415" t="s">
        <v>2257</v>
      </c>
      <c r="B1415">
        <v>1</v>
      </c>
      <c r="C1415">
        <v>101</v>
      </c>
      <c r="D1415">
        <v>0</v>
      </c>
      <c r="E1415">
        <v>0</v>
      </c>
      <c r="F1415">
        <v>1362.36</v>
      </c>
      <c r="G1415">
        <v>0</v>
      </c>
      <c r="H1415">
        <v>1362.36</v>
      </c>
      <c r="I1415">
        <v>0</v>
      </c>
      <c r="J1415" t="s">
        <v>2258</v>
      </c>
      <c r="K1415" t="s">
        <v>78</v>
      </c>
      <c r="L1415">
        <v>5</v>
      </c>
      <c r="M1415" t="s">
        <v>1269</v>
      </c>
      <c r="N1415" t="s">
        <v>1270</v>
      </c>
      <c r="P1415">
        <v>0</v>
      </c>
      <c r="Q1415">
        <v>0</v>
      </c>
      <c r="R1415">
        <v>0</v>
      </c>
      <c r="S1415">
        <v>500</v>
      </c>
      <c r="T1415">
        <v>0</v>
      </c>
      <c r="U1415" t="s">
        <v>1245</v>
      </c>
      <c r="V1415" s="7">
        <v>44927</v>
      </c>
      <c r="W1415" s="7">
        <v>44985</v>
      </c>
      <c r="X1415" s="7">
        <v>44998</v>
      </c>
      <c r="Y1415">
        <v>0</v>
      </c>
      <c r="AA1415">
        <v>1362.36</v>
      </c>
      <c r="AB1415" t="s">
        <v>1272</v>
      </c>
      <c r="AC1415" t="s">
        <v>1246</v>
      </c>
    </row>
    <row r="1416" spans="1:29" x14ac:dyDescent="0.25">
      <c r="A1416" t="s">
        <v>2259</v>
      </c>
      <c r="B1416">
        <v>1</v>
      </c>
      <c r="C1416">
        <v>101</v>
      </c>
      <c r="D1416">
        <v>0</v>
      </c>
      <c r="E1416">
        <v>0</v>
      </c>
      <c r="F1416">
        <v>1362.36</v>
      </c>
      <c r="G1416">
        <v>0</v>
      </c>
      <c r="H1416">
        <v>1362.36</v>
      </c>
      <c r="I1416">
        <v>0</v>
      </c>
      <c r="J1416" t="s">
        <v>2260</v>
      </c>
      <c r="K1416" t="s">
        <v>78</v>
      </c>
      <c r="L1416">
        <v>6</v>
      </c>
      <c r="M1416" t="s">
        <v>1269</v>
      </c>
      <c r="N1416" t="s">
        <v>1270</v>
      </c>
      <c r="P1416">
        <v>0</v>
      </c>
      <c r="Q1416">
        <v>0</v>
      </c>
      <c r="R1416">
        <v>0</v>
      </c>
      <c r="S1416">
        <v>500</v>
      </c>
      <c r="T1416">
        <v>0</v>
      </c>
      <c r="U1416" t="s">
        <v>1245</v>
      </c>
      <c r="V1416" s="7">
        <v>44927</v>
      </c>
      <c r="W1416" s="7">
        <v>44985</v>
      </c>
      <c r="X1416" s="7">
        <v>44998</v>
      </c>
      <c r="Y1416">
        <v>0</v>
      </c>
      <c r="AA1416">
        <v>1362.36</v>
      </c>
      <c r="AB1416" t="s">
        <v>1272</v>
      </c>
      <c r="AC1416" t="s">
        <v>1246</v>
      </c>
    </row>
    <row r="1417" spans="1:29" x14ac:dyDescent="0.25">
      <c r="A1417" t="s">
        <v>2273</v>
      </c>
      <c r="B1417">
        <v>1</v>
      </c>
      <c r="C1417">
        <v>101</v>
      </c>
      <c r="D1417">
        <v>0</v>
      </c>
      <c r="E1417">
        <v>0</v>
      </c>
      <c r="F1417">
        <v>1362.36</v>
      </c>
      <c r="G1417">
        <v>0</v>
      </c>
      <c r="H1417">
        <v>1362.36</v>
      </c>
      <c r="I1417">
        <v>0</v>
      </c>
      <c r="J1417" t="s">
        <v>2274</v>
      </c>
      <c r="K1417" t="s">
        <v>98</v>
      </c>
      <c r="L1417">
        <v>7</v>
      </c>
      <c r="M1417" t="s">
        <v>78</v>
      </c>
      <c r="N1417" t="s">
        <v>1270</v>
      </c>
      <c r="P1417">
        <v>500</v>
      </c>
      <c r="Q1417">
        <v>0</v>
      </c>
      <c r="R1417">
        <v>0</v>
      </c>
      <c r="S1417">
        <v>500</v>
      </c>
      <c r="T1417">
        <v>0</v>
      </c>
      <c r="U1417" t="s">
        <v>1245</v>
      </c>
      <c r="V1417" s="7">
        <v>44927</v>
      </c>
      <c r="W1417" s="7">
        <v>44985</v>
      </c>
      <c r="X1417" s="7">
        <v>44998</v>
      </c>
      <c r="Y1417">
        <v>0</v>
      </c>
      <c r="AA1417">
        <v>1362.36</v>
      </c>
      <c r="AB1417" t="s">
        <v>1272</v>
      </c>
      <c r="AC1417" t="s">
        <v>1246</v>
      </c>
    </row>
    <row r="1418" spans="1:29" x14ac:dyDescent="0.25">
      <c r="A1418" t="s">
        <v>2285</v>
      </c>
      <c r="B1418">
        <v>1</v>
      </c>
      <c r="C1418">
        <v>101</v>
      </c>
      <c r="D1418">
        <v>0</v>
      </c>
      <c r="E1418">
        <v>0</v>
      </c>
      <c r="F1418">
        <v>135700.98000000001</v>
      </c>
      <c r="G1418">
        <v>0</v>
      </c>
      <c r="H1418">
        <v>135700.98000000001</v>
      </c>
      <c r="I1418">
        <v>0</v>
      </c>
      <c r="J1418" t="s">
        <v>2286</v>
      </c>
      <c r="K1418" t="s">
        <v>78</v>
      </c>
      <c r="L1418">
        <v>4</v>
      </c>
      <c r="M1418" t="s">
        <v>1269</v>
      </c>
      <c r="N1418" t="s">
        <v>1270</v>
      </c>
      <c r="P1418">
        <v>0</v>
      </c>
      <c r="Q1418">
        <v>0</v>
      </c>
      <c r="R1418">
        <v>0</v>
      </c>
      <c r="S1418">
        <v>500</v>
      </c>
      <c r="T1418">
        <v>0</v>
      </c>
      <c r="U1418" t="s">
        <v>1245</v>
      </c>
      <c r="V1418" s="7">
        <v>44927</v>
      </c>
      <c r="W1418" s="7">
        <v>44985</v>
      </c>
      <c r="X1418" s="7">
        <v>44998</v>
      </c>
      <c r="Y1418">
        <v>0</v>
      </c>
      <c r="AA1418">
        <v>135700.98000000001</v>
      </c>
      <c r="AB1418" t="s">
        <v>1272</v>
      </c>
      <c r="AC1418" t="s">
        <v>1246</v>
      </c>
    </row>
    <row r="1419" spans="1:29" x14ac:dyDescent="0.25">
      <c r="A1419" t="s">
        <v>2287</v>
      </c>
      <c r="B1419">
        <v>1</v>
      </c>
      <c r="C1419">
        <v>101</v>
      </c>
      <c r="D1419">
        <v>0</v>
      </c>
      <c r="E1419">
        <v>0</v>
      </c>
      <c r="F1419">
        <v>135700.98000000001</v>
      </c>
      <c r="G1419">
        <v>0</v>
      </c>
      <c r="H1419">
        <v>135700.98000000001</v>
      </c>
      <c r="I1419">
        <v>0</v>
      </c>
      <c r="J1419" t="s">
        <v>2288</v>
      </c>
      <c r="K1419" t="s">
        <v>78</v>
      </c>
      <c r="L1419">
        <v>5</v>
      </c>
      <c r="M1419" t="s">
        <v>1269</v>
      </c>
      <c r="N1419" t="s">
        <v>1270</v>
      </c>
      <c r="P1419">
        <v>0</v>
      </c>
      <c r="Q1419">
        <v>0</v>
      </c>
      <c r="R1419">
        <v>0</v>
      </c>
      <c r="S1419">
        <v>500</v>
      </c>
      <c r="T1419">
        <v>0</v>
      </c>
      <c r="U1419" t="s">
        <v>1245</v>
      </c>
      <c r="V1419" s="7">
        <v>44927</v>
      </c>
      <c r="W1419" s="7">
        <v>44985</v>
      </c>
      <c r="X1419" s="7">
        <v>44998</v>
      </c>
      <c r="Y1419">
        <v>0</v>
      </c>
      <c r="AA1419">
        <v>135700.98000000001</v>
      </c>
      <c r="AB1419" t="s">
        <v>1272</v>
      </c>
      <c r="AC1419" t="s">
        <v>1246</v>
      </c>
    </row>
    <row r="1420" spans="1:29" x14ac:dyDescent="0.25">
      <c r="A1420" t="s">
        <v>2289</v>
      </c>
      <c r="B1420">
        <v>1</v>
      </c>
      <c r="C1420">
        <v>101</v>
      </c>
      <c r="D1420">
        <v>0</v>
      </c>
      <c r="E1420">
        <v>0</v>
      </c>
      <c r="F1420">
        <v>135700.98000000001</v>
      </c>
      <c r="G1420">
        <v>0</v>
      </c>
      <c r="H1420">
        <v>135700.98000000001</v>
      </c>
      <c r="I1420">
        <v>0</v>
      </c>
      <c r="J1420" t="s">
        <v>2290</v>
      </c>
      <c r="K1420" t="s">
        <v>78</v>
      </c>
      <c r="L1420">
        <v>6</v>
      </c>
      <c r="M1420" t="s">
        <v>1269</v>
      </c>
      <c r="N1420" t="s">
        <v>1270</v>
      </c>
      <c r="P1420">
        <v>0</v>
      </c>
      <c r="Q1420">
        <v>0</v>
      </c>
      <c r="R1420">
        <v>0</v>
      </c>
      <c r="S1420">
        <v>500</v>
      </c>
      <c r="T1420">
        <v>0</v>
      </c>
      <c r="U1420" t="s">
        <v>1245</v>
      </c>
      <c r="V1420" s="7">
        <v>44927</v>
      </c>
      <c r="W1420" s="7">
        <v>44985</v>
      </c>
      <c r="X1420" s="7">
        <v>44998</v>
      </c>
      <c r="Y1420">
        <v>0</v>
      </c>
      <c r="AA1420">
        <v>135700.98000000001</v>
      </c>
      <c r="AB1420" t="s">
        <v>1272</v>
      </c>
      <c r="AC1420" t="s">
        <v>1246</v>
      </c>
    </row>
    <row r="1421" spans="1:29" x14ac:dyDescent="0.25">
      <c r="A1421" t="s">
        <v>3699</v>
      </c>
      <c r="B1421">
        <v>1</v>
      </c>
      <c r="C1421">
        <v>101</v>
      </c>
      <c r="D1421">
        <v>0</v>
      </c>
      <c r="E1421">
        <v>0</v>
      </c>
      <c r="F1421">
        <v>31422.19</v>
      </c>
      <c r="G1421">
        <v>0</v>
      </c>
      <c r="H1421">
        <v>31422.19</v>
      </c>
      <c r="I1421">
        <v>0</v>
      </c>
      <c r="J1421" t="s">
        <v>2262</v>
      </c>
      <c r="K1421" t="s">
        <v>98</v>
      </c>
      <c r="L1421">
        <v>7</v>
      </c>
      <c r="M1421" t="s">
        <v>78</v>
      </c>
      <c r="N1421" t="s">
        <v>1270</v>
      </c>
      <c r="P1421">
        <v>500</v>
      </c>
      <c r="Q1421">
        <v>0</v>
      </c>
      <c r="R1421">
        <v>0</v>
      </c>
      <c r="S1421">
        <v>500</v>
      </c>
      <c r="T1421">
        <v>0</v>
      </c>
      <c r="U1421" t="s">
        <v>1245</v>
      </c>
      <c r="V1421" s="7">
        <v>44927</v>
      </c>
      <c r="W1421" s="7">
        <v>44985</v>
      </c>
      <c r="X1421" s="7">
        <v>44998</v>
      </c>
      <c r="Y1421">
        <v>0</v>
      </c>
      <c r="AA1421">
        <v>31422.19</v>
      </c>
      <c r="AB1421" t="s">
        <v>1272</v>
      </c>
      <c r="AC1421" t="s">
        <v>1246</v>
      </c>
    </row>
    <row r="1422" spans="1:29" x14ac:dyDescent="0.25">
      <c r="A1422" t="s">
        <v>3700</v>
      </c>
      <c r="B1422">
        <v>1</v>
      </c>
      <c r="C1422">
        <v>101</v>
      </c>
      <c r="D1422">
        <v>0</v>
      </c>
      <c r="E1422">
        <v>0</v>
      </c>
      <c r="F1422">
        <v>1180.1400000000001</v>
      </c>
      <c r="G1422">
        <v>0</v>
      </c>
      <c r="H1422">
        <v>1180.1400000000001</v>
      </c>
      <c r="I1422">
        <v>0</v>
      </c>
      <c r="J1422" t="s">
        <v>2266</v>
      </c>
      <c r="K1422" t="s">
        <v>98</v>
      </c>
      <c r="L1422">
        <v>7</v>
      </c>
      <c r="M1422" t="s">
        <v>78</v>
      </c>
      <c r="N1422" t="s">
        <v>1270</v>
      </c>
      <c r="P1422">
        <v>500</v>
      </c>
      <c r="Q1422">
        <v>0</v>
      </c>
      <c r="R1422">
        <v>0</v>
      </c>
      <c r="S1422">
        <v>500</v>
      </c>
      <c r="T1422">
        <v>0</v>
      </c>
      <c r="U1422" t="s">
        <v>1245</v>
      </c>
      <c r="V1422" s="7">
        <v>44927</v>
      </c>
      <c r="W1422" s="7">
        <v>44985</v>
      </c>
      <c r="X1422" s="7">
        <v>44998</v>
      </c>
      <c r="Y1422">
        <v>0</v>
      </c>
      <c r="AA1422">
        <v>1180.1400000000001</v>
      </c>
      <c r="AB1422" t="s">
        <v>1272</v>
      </c>
      <c r="AC1422" t="s">
        <v>1246</v>
      </c>
    </row>
    <row r="1423" spans="1:29" x14ac:dyDescent="0.25">
      <c r="A1423" t="s">
        <v>3701</v>
      </c>
      <c r="B1423">
        <v>1</v>
      </c>
      <c r="C1423">
        <v>101</v>
      </c>
      <c r="D1423">
        <v>0</v>
      </c>
      <c r="E1423">
        <v>0</v>
      </c>
      <c r="F1423">
        <v>432.72</v>
      </c>
      <c r="G1423">
        <v>0</v>
      </c>
      <c r="H1423">
        <v>432.72</v>
      </c>
      <c r="I1423">
        <v>0</v>
      </c>
      <c r="J1423" t="s">
        <v>3702</v>
      </c>
      <c r="K1423" t="s">
        <v>98</v>
      </c>
      <c r="L1423">
        <v>7</v>
      </c>
      <c r="M1423" t="s">
        <v>78</v>
      </c>
      <c r="N1423" t="s">
        <v>1270</v>
      </c>
      <c r="P1423">
        <v>500</v>
      </c>
      <c r="Q1423">
        <v>0</v>
      </c>
      <c r="R1423">
        <v>0</v>
      </c>
      <c r="S1423">
        <v>500</v>
      </c>
      <c r="T1423">
        <v>0</v>
      </c>
      <c r="U1423" t="s">
        <v>1245</v>
      </c>
      <c r="V1423" s="7">
        <v>44927</v>
      </c>
      <c r="W1423" s="7">
        <v>44985</v>
      </c>
      <c r="X1423" s="7">
        <v>44998</v>
      </c>
      <c r="Y1423">
        <v>0</v>
      </c>
      <c r="AA1423">
        <v>432.72</v>
      </c>
      <c r="AB1423" t="s">
        <v>1272</v>
      </c>
      <c r="AC1423" t="s">
        <v>1246</v>
      </c>
    </row>
    <row r="1424" spans="1:29" x14ac:dyDescent="0.25">
      <c r="A1424" t="s">
        <v>2291</v>
      </c>
      <c r="B1424">
        <v>1</v>
      </c>
      <c r="C1424">
        <v>101</v>
      </c>
      <c r="D1424">
        <v>0</v>
      </c>
      <c r="E1424">
        <v>0</v>
      </c>
      <c r="F1424">
        <v>9416.73</v>
      </c>
      <c r="G1424">
        <v>0</v>
      </c>
      <c r="H1424">
        <v>9416.73</v>
      </c>
      <c r="I1424">
        <v>0</v>
      </c>
      <c r="J1424" t="s">
        <v>2274</v>
      </c>
      <c r="K1424" t="s">
        <v>98</v>
      </c>
      <c r="L1424">
        <v>7</v>
      </c>
      <c r="M1424" t="s">
        <v>78</v>
      </c>
      <c r="N1424" t="s">
        <v>1270</v>
      </c>
      <c r="P1424">
        <v>500</v>
      </c>
      <c r="Q1424">
        <v>0</v>
      </c>
      <c r="R1424">
        <v>0</v>
      </c>
      <c r="S1424">
        <v>500</v>
      </c>
      <c r="T1424">
        <v>0</v>
      </c>
      <c r="U1424" t="s">
        <v>1245</v>
      </c>
      <c r="V1424" s="7">
        <v>44927</v>
      </c>
      <c r="W1424" s="7">
        <v>44985</v>
      </c>
      <c r="X1424" s="7">
        <v>44998</v>
      </c>
      <c r="Y1424">
        <v>0</v>
      </c>
      <c r="AA1424">
        <v>9416.73</v>
      </c>
      <c r="AB1424" t="s">
        <v>1272</v>
      </c>
      <c r="AC1424" t="s">
        <v>1246</v>
      </c>
    </row>
    <row r="1425" spans="1:29" x14ac:dyDescent="0.25">
      <c r="A1425" t="s">
        <v>2292</v>
      </c>
      <c r="B1425">
        <v>1</v>
      </c>
      <c r="C1425">
        <v>101</v>
      </c>
      <c r="D1425">
        <v>0</v>
      </c>
      <c r="E1425">
        <v>0</v>
      </c>
      <c r="F1425">
        <v>6164</v>
      </c>
      <c r="G1425">
        <v>0</v>
      </c>
      <c r="H1425">
        <v>6164</v>
      </c>
      <c r="I1425">
        <v>0</v>
      </c>
      <c r="J1425" t="s">
        <v>2293</v>
      </c>
      <c r="K1425" t="s">
        <v>98</v>
      </c>
      <c r="L1425">
        <v>7</v>
      </c>
      <c r="M1425" t="s">
        <v>78</v>
      </c>
      <c r="N1425" t="s">
        <v>1270</v>
      </c>
      <c r="P1425">
        <v>500</v>
      </c>
      <c r="Q1425">
        <v>0</v>
      </c>
      <c r="R1425">
        <v>0</v>
      </c>
      <c r="S1425">
        <v>500</v>
      </c>
      <c r="T1425">
        <v>0</v>
      </c>
      <c r="U1425" t="s">
        <v>1245</v>
      </c>
      <c r="V1425" s="7">
        <v>44927</v>
      </c>
      <c r="W1425" s="7">
        <v>44985</v>
      </c>
      <c r="X1425" s="7">
        <v>44998</v>
      </c>
      <c r="Y1425">
        <v>0</v>
      </c>
      <c r="AA1425">
        <v>6164</v>
      </c>
      <c r="AB1425" t="s">
        <v>1272</v>
      </c>
      <c r="AC1425" t="s">
        <v>1246</v>
      </c>
    </row>
    <row r="1426" spans="1:29" x14ac:dyDescent="0.25">
      <c r="A1426" t="s">
        <v>3703</v>
      </c>
      <c r="B1426">
        <v>1</v>
      </c>
      <c r="C1426">
        <v>101</v>
      </c>
      <c r="D1426">
        <v>0</v>
      </c>
      <c r="E1426">
        <v>0</v>
      </c>
      <c r="F1426">
        <v>2809.2</v>
      </c>
      <c r="G1426">
        <v>0</v>
      </c>
      <c r="H1426">
        <v>2809.2</v>
      </c>
      <c r="I1426">
        <v>0</v>
      </c>
      <c r="J1426" t="s">
        <v>3704</v>
      </c>
      <c r="K1426" t="s">
        <v>98</v>
      </c>
      <c r="L1426">
        <v>7</v>
      </c>
      <c r="M1426" t="s">
        <v>78</v>
      </c>
      <c r="N1426" t="s">
        <v>1270</v>
      </c>
      <c r="P1426">
        <v>500</v>
      </c>
      <c r="Q1426">
        <v>0</v>
      </c>
      <c r="R1426">
        <v>0</v>
      </c>
      <c r="S1426">
        <v>500</v>
      </c>
      <c r="T1426">
        <v>0</v>
      </c>
      <c r="U1426" t="s">
        <v>1245</v>
      </c>
      <c r="V1426" s="7">
        <v>44927</v>
      </c>
      <c r="W1426" s="7">
        <v>44985</v>
      </c>
      <c r="X1426" s="7">
        <v>44998</v>
      </c>
      <c r="Y1426">
        <v>0</v>
      </c>
      <c r="AA1426">
        <v>2809.2</v>
      </c>
      <c r="AB1426" t="s">
        <v>1272</v>
      </c>
      <c r="AC1426" t="s">
        <v>1246</v>
      </c>
    </row>
    <row r="1427" spans="1:29" x14ac:dyDescent="0.25">
      <c r="A1427" t="s">
        <v>2294</v>
      </c>
      <c r="B1427">
        <v>1</v>
      </c>
      <c r="C1427">
        <v>101</v>
      </c>
      <c r="D1427">
        <v>0</v>
      </c>
      <c r="E1427">
        <v>0</v>
      </c>
      <c r="F1427">
        <v>84276</v>
      </c>
      <c r="G1427">
        <v>0</v>
      </c>
      <c r="H1427">
        <v>84276</v>
      </c>
      <c r="I1427">
        <v>0</v>
      </c>
      <c r="J1427" t="s">
        <v>2295</v>
      </c>
      <c r="K1427" t="s">
        <v>98</v>
      </c>
      <c r="L1427">
        <v>7</v>
      </c>
      <c r="M1427" t="s">
        <v>78</v>
      </c>
      <c r="N1427" t="s">
        <v>1270</v>
      </c>
      <c r="P1427">
        <v>500</v>
      </c>
      <c r="Q1427">
        <v>0</v>
      </c>
      <c r="R1427">
        <v>0</v>
      </c>
      <c r="S1427">
        <v>500</v>
      </c>
      <c r="T1427">
        <v>0</v>
      </c>
      <c r="U1427" t="s">
        <v>1245</v>
      </c>
      <c r="V1427" s="7">
        <v>44927</v>
      </c>
      <c r="W1427" s="7">
        <v>44985</v>
      </c>
      <c r="X1427" s="7">
        <v>44998</v>
      </c>
      <c r="Y1427">
        <v>0</v>
      </c>
      <c r="AA1427">
        <v>84276</v>
      </c>
      <c r="AB1427" t="s">
        <v>1272</v>
      </c>
      <c r="AC1427" t="s">
        <v>1246</v>
      </c>
    </row>
    <row r="1428" spans="1:29" x14ac:dyDescent="0.25">
      <c r="A1428" t="s">
        <v>2300</v>
      </c>
      <c r="B1428">
        <v>1</v>
      </c>
      <c r="C1428">
        <v>101</v>
      </c>
      <c r="D1428">
        <v>0</v>
      </c>
      <c r="E1428">
        <v>0</v>
      </c>
      <c r="F1428">
        <v>29596.02</v>
      </c>
      <c r="G1428">
        <v>0</v>
      </c>
      <c r="H1428">
        <v>29596.02</v>
      </c>
      <c r="I1428">
        <v>0</v>
      </c>
      <c r="J1428" t="s">
        <v>2301</v>
      </c>
      <c r="K1428" t="s">
        <v>78</v>
      </c>
      <c r="L1428">
        <v>3</v>
      </c>
      <c r="M1428" t="s">
        <v>1269</v>
      </c>
      <c r="N1428" t="s">
        <v>1270</v>
      </c>
      <c r="P1428">
        <v>0</v>
      </c>
      <c r="Q1428">
        <v>0</v>
      </c>
      <c r="R1428">
        <v>0</v>
      </c>
      <c r="S1428">
        <v>500</v>
      </c>
      <c r="T1428">
        <v>0</v>
      </c>
      <c r="U1428" t="s">
        <v>1245</v>
      </c>
      <c r="V1428" s="7">
        <v>44927</v>
      </c>
      <c r="W1428" s="7">
        <v>44985</v>
      </c>
      <c r="X1428" s="7">
        <v>44998</v>
      </c>
      <c r="Y1428">
        <v>0</v>
      </c>
      <c r="AA1428">
        <v>29596.02</v>
      </c>
      <c r="AB1428" t="s">
        <v>1272</v>
      </c>
      <c r="AC1428" t="s">
        <v>1246</v>
      </c>
    </row>
    <row r="1429" spans="1:29" x14ac:dyDescent="0.25">
      <c r="A1429" t="s">
        <v>2302</v>
      </c>
      <c r="B1429">
        <v>1</v>
      </c>
      <c r="C1429">
        <v>101</v>
      </c>
      <c r="D1429">
        <v>0</v>
      </c>
      <c r="E1429">
        <v>0</v>
      </c>
      <c r="F1429">
        <v>6017.53</v>
      </c>
      <c r="G1429">
        <v>0</v>
      </c>
      <c r="H1429">
        <v>6017.53</v>
      </c>
      <c r="I1429">
        <v>0</v>
      </c>
      <c r="J1429" t="s">
        <v>2303</v>
      </c>
      <c r="K1429" t="s">
        <v>78</v>
      </c>
      <c r="L1429">
        <v>4</v>
      </c>
      <c r="M1429" t="s">
        <v>1269</v>
      </c>
      <c r="N1429" t="s">
        <v>1270</v>
      </c>
      <c r="P1429">
        <v>0</v>
      </c>
      <c r="Q1429">
        <v>0</v>
      </c>
      <c r="R1429">
        <v>0</v>
      </c>
      <c r="S1429">
        <v>500</v>
      </c>
      <c r="T1429">
        <v>0</v>
      </c>
      <c r="U1429" t="s">
        <v>1245</v>
      </c>
      <c r="V1429" s="7">
        <v>44927</v>
      </c>
      <c r="W1429" s="7">
        <v>44985</v>
      </c>
      <c r="X1429" s="7">
        <v>44998</v>
      </c>
      <c r="Y1429">
        <v>0</v>
      </c>
      <c r="AA1429">
        <v>6017.53</v>
      </c>
      <c r="AB1429" t="s">
        <v>1272</v>
      </c>
      <c r="AC1429" t="s">
        <v>1246</v>
      </c>
    </row>
    <row r="1430" spans="1:29" x14ac:dyDescent="0.25">
      <c r="A1430" t="s">
        <v>2304</v>
      </c>
      <c r="B1430">
        <v>1</v>
      </c>
      <c r="C1430">
        <v>101</v>
      </c>
      <c r="D1430">
        <v>0</v>
      </c>
      <c r="E1430">
        <v>0</v>
      </c>
      <c r="F1430">
        <v>6017.53</v>
      </c>
      <c r="G1430">
        <v>0</v>
      </c>
      <c r="H1430">
        <v>6017.53</v>
      </c>
      <c r="I1430">
        <v>0</v>
      </c>
      <c r="J1430" t="s">
        <v>2305</v>
      </c>
      <c r="K1430" t="s">
        <v>78</v>
      </c>
      <c r="L1430">
        <v>5</v>
      </c>
      <c r="M1430" t="s">
        <v>1269</v>
      </c>
      <c r="N1430" t="s">
        <v>1270</v>
      </c>
      <c r="P1430">
        <v>0</v>
      </c>
      <c r="Q1430">
        <v>0</v>
      </c>
      <c r="R1430">
        <v>0</v>
      </c>
      <c r="S1430">
        <v>500</v>
      </c>
      <c r="T1430">
        <v>0</v>
      </c>
      <c r="U1430" t="s">
        <v>1245</v>
      </c>
      <c r="V1430" s="7">
        <v>44927</v>
      </c>
      <c r="W1430" s="7">
        <v>44985</v>
      </c>
      <c r="X1430" s="7">
        <v>44998</v>
      </c>
      <c r="Y1430">
        <v>0</v>
      </c>
      <c r="AA1430">
        <v>6017.53</v>
      </c>
      <c r="AB1430" t="s">
        <v>1272</v>
      </c>
      <c r="AC1430" t="s">
        <v>1246</v>
      </c>
    </row>
    <row r="1431" spans="1:29" x14ac:dyDescent="0.25">
      <c r="A1431" t="s">
        <v>2306</v>
      </c>
      <c r="B1431">
        <v>1</v>
      </c>
      <c r="C1431">
        <v>101</v>
      </c>
      <c r="D1431">
        <v>0</v>
      </c>
      <c r="E1431">
        <v>0</v>
      </c>
      <c r="F1431">
        <v>6017.53</v>
      </c>
      <c r="G1431">
        <v>0</v>
      </c>
      <c r="H1431">
        <v>6017.53</v>
      </c>
      <c r="I1431">
        <v>0</v>
      </c>
      <c r="J1431" t="s">
        <v>2307</v>
      </c>
      <c r="K1431" t="s">
        <v>98</v>
      </c>
      <c r="L1431">
        <v>6</v>
      </c>
      <c r="M1431" t="s">
        <v>78</v>
      </c>
      <c r="N1431" t="s">
        <v>1270</v>
      </c>
      <c r="P1431">
        <v>500</v>
      </c>
      <c r="Q1431">
        <v>0</v>
      </c>
      <c r="R1431">
        <v>0</v>
      </c>
      <c r="S1431">
        <v>500</v>
      </c>
      <c r="T1431">
        <v>0</v>
      </c>
      <c r="U1431" t="s">
        <v>1245</v>
      </c>
      <c r="V1431" s="7">
        <v>44927</v>
      </c>
      <c r="W1431" s="7">
        <v>44985</v>
      </c>
      <c r="X1431" s="7">
        <v>44998</v>
      </c>
      <c r="Y1431">
        <v>0</v>
      </c>
      <c r="AA1431">
        <v>6017.53</v>
      </c>
      <c r="AB1431" t="s">
        <v>1272</v>
      </c>
      <c r="AC1431" t="s">
        <v>1246</v>
      </c>
    </row>
    <row r="1432" spans="1:29" x14ac:dyDescent="0.25">
      <c r="A1432" t="s">
        <v>2308</v>
      </c>
      <c r="B1432">
        <v>1</v>
      </c>
      <c r="C1432">
        <v>101</v>
      </c>
      <c r="D1432">
        <v>0</v>
      </c>
      <c r="E1432">
        <v>0</v>
      </c>
      <c r="F1432">
        <v>23578.49</v>
      </c>
      <c r="G1432">
        <v>0</v>
      </c>
      <c r="H1432">
        <v>23578.49</v>
      </c>
      <c r="I1432">
        <v>0</v>
      </c>
      <c r="J1432" t="s">
        <v>2309</v>
      </c>
      <c r="K1432" t="s">
        <v>78</v>
      </c>
      <c r="L1432">
        <v>4</v>
      </c>
      <c r="M1432" t="s">
        <v>1269</v>
      </c>
      <c r="N1432" t="s">
        <v>1270</v>
      </c>
      <c r="P1432">
        <v>0</v>
      </c>
      <c r="Q1432">
        <v>0</v>
      </c>
      <c r="R1432">
        <v>0</v>
      </c>
      <c r="S1432">
        <v>500</v>
      </c>
      <c r="T1432">
        <v>0</v>
      </c>
      <c r="U1432" t="s">
        <v>1245</v>
      </c>
      <c r="V1432" s="7">
        <v>44927</v>
      </c>
      <c r="W1432" s="7">
        <v>44985</v>
      </c>
      <c r="X1432" s="7">
        <v>44998</v>
      </c>
      <c r="Y1432">
        <v>0</v>
      </c>
      <c r="AA1432">
        <v>23578.49</v>
      </c>
      <c r="AB1432" t="s">
        <v>1272</v>
      </c>
      <c r="AC1432" t="s">
        <v>1246</v>
      </c>
    </row>
    <row r="1433" spans="1:29" x14ac:dyDescent="0.25">
      <c r="A1433" t="s">
        <v>2310</v>
      </c>
      <c r="B1433">
        <v>1</v>
      </c>
      <c r="C1433">
        <v>101</v>
      </c>
      <c r="D1433">
        <v>0</v>
      </c>
      <c r="E1433">
        <v>0</v>
      </c>
      <c r="F1433">
        <v>23578.49</v>
      </c>
      <c r="G1433">
        <v>0</v>
      </c>
      <c r="H1433">
        <v>23578.49</v>
      </c>
      <c r="I1433">
        <v>0</v>
      </c>
      <c r="J1433" t="s">
        <v>2311</v>
      </c>
      <c r="K1433" t="s">
        <v>78</v>
      </c>
      <c r="L1433">
        <v>5</v>
      </c>
      <c r="M1433" t="s">
        <v>1269</v>
      </c>
      <c r="N1433" t="s">
        <v>1270</v>
      </c>
      <c r="P1433">
        <v>0</v>
      </c>
      <c r="Q1433">
        <v>0</v>
      </c>
      <c r="R1433">
        <v>0</v>
      </c>
      <c r="S1433">
        <v>500</v>
      </c>
      <c r="T1433">
        <v>0</v>
      </c>
      <c r="U1433" t="s">
        <v>1245</v>
      </c>
      <c r="V1433" s="7">
        <v>44927</v>
      </c>
      <c r="W1433" s="7">
        <v>44985</v>
      </c>
      <c r="X1433" s="7">
        <v>44998</v>
      </c>
      <c r="Y1433">
        <v>0</v>
      </c>
      <c r="AA1433">
        <v>23578.49</v>
      </c>
      <c r="AB1433" t="s">
        <v>1272</v>
      </c>
      <c r="AC1433" t="s">
        <v>1246</v>
      </c>
    </row>
    <row r="1434" spans="1:29" x14ac:dyDescent="0.25">
      <c r="A1434" t="s">
        <v>2312</v>
      </c>
      <c r="B1434">
        <v>1</v>
      </c>
      <c r="C1434">
        <v>101</v>
      </c>
      <c r="D1434">
        <v>0</v>
      </c>
      <c r="E1434">
        <v>0</v>
      </c>
      <c r="F1434">
        <v>23578.49</v>
      </c>
      <c r="G1434">
        <v>0</v>
      </c>
      <c r="H1434">
        <v>23578.49</v>
      </c>
      <c r="I1434">
        <v>0</v>
      </c>
      <c r="J1434" t="s">
        <v>2313</v>
      </c>
      <c r="K1434" t="s">
        <v>98</v>
      </c>
      <c r="L1434">
        <v>6</v>
      </c>
      <c r="M1434" t="s">
        <v>78</v>
      </c>
      <c r="N1434" t="s">
        <v>1270</v>
      </c>
      <c r="P1434">
        <v>500</v>
      </c>
      <c r="Q1434">
        <v>0</v>
      </c>
      <c r="R1434">
        <v>0</v>
      </c>
      <c r="S1434">
        <v>500</v>
      </c>
      <c r="T1434">
        <v>0</v>
      </c>
      <c r="U1434" t="s">
        <v>1245</v>
      </c>
      <c r="V1434" s="7">
        <v>44927</v>
      </c>
      <c r="W1434" s="7">
        <v>44985</v>
      </c>
      <c r="X1434" s="7">
        <v>44998</v>
      </c>
      <c r="Y1434">
        <v>0</v>
      </c>
      <c r="AA1434">
        <v>23578.49</v>
      </c>
      <c r="AB1434" t="s">
        <v>1272</v>
      </c>
      <c r="AC1434" t="s">
        <v>1246</v>
      </c>
    </row>
    <row r="1435" spans="1:29" x14ac:dyDescent="0.25">
      <c r="A1435" t="s">
        <v>2319</v>
      </c>
      <c r="B1435">
        <v>1</v>
      </c>
      <c r="C1435">
        <v>101</v>
      </c>
      <c r="D1435">
        <v>0</v>
      </c>
      <c r="E1435">
        <v>0</v>
      </c>
      <c r="F1435">
        <v>8464.6200000000008</v>
      </c>
      <c r="G1435">
        <v>0</v>
      </c>
      <c r="H1435">
        <v>8464.6200000000008</v>
      </c>
      <c r="I1435">
        <v>0</v>
      </c>
      <c r="J1435" t="s">
        <v>2320</v>
      </c>
      <c r="K1435" t="s">
        <v>78</v>
      </c>
      <c r="L1435">
        <v>2</v>
      </c>
      <c r="M1435" t="s">
        <v>1269</v>
      </c>
      <c r="N1435" t="s">
        <v>1270</v>
      </c>
      <c r="P1435">
        <v>0</v>
      </c>
      <c r="Q1435">
        <v>0</v>
      </c>
      <c r="R1435">
        <v>0</v>
      </c>
      <c r="S1435">
        <v>500</v>
      </c>
      <c r="T1435">
        <v>0</v>
      </c>
      <c r="U1435" t="s">
        <v>1245</v>
      </c>
      <c r="V1435" s="7">
        <v>44927</v>
      </c>
      <c r="W1435" s="7">
        <v>44985</v>
      </c>
      <c r="X1435" s="7">
        <v>44998</v>
      </c>
      <c r="Y1435">
        <v>0</v>
      </c>
      <c r="AA1435">
        <v>8464.6200000000008</v>
      </c>
      <c r="AB1435" t="s">
        <v>1272</v>
      </c>
      <c r="AC1435" t="s">
        <v>1246</v>
      </c>
    </row>
    <row r="1436" spans="1:29" x14ac:dyDescent="0.25">
      <c r="A1436" t="s">
        <v>2347</v>
      </c>
      <c r="B1436">
        <v>1</v>
      </c>
      <c r="C1436">
        <v>101</v>
      </c>
      <c r="D1436">
        <v>0</v>
      </c>
      <c r="E1436">
        <v>0</v>
      </c>
      <c r="F1436">
        <v>8464.6200000000008</v>
      </c>
      <c r="G1436">
        <v>0</v>
      </c>
      <c r="H1436">
        <v>8464.6200000000008</v>
      </c>
      <c r="I1436">
        <v>0</v>
      </c>
      <c r="J1436" t="s">
        <v>2348</v>
      </c>
      <c r="K1436" t="s">
        <v>78</v>
      </c>
      <c r="L1436">
        <v>3</v>
      </c>
      <c r="M1436" t="s">
        <v>1269</v>
      </c>
      <c r="N1436" t="s">
        <v>1270</v>
      </c>
      <c r="P1436">
        <v>0</v>
      </c>
      <c r="Q1436">
        <v>0</v>
      </c>
      <c r="R1436">
        <v>0</v>
      </c>
      <c r="S1436">
        <v>500</v>
      </c>
      <c r="T1436">
        <v>0</v>
      </c>
      <c r="U1436" t="s">
        <v>1245</v>
      </c>
      <c r="V1436" s="7">
        <v>44927</v>
      </c>
      <c r="W1436" s="7">
        <v>44985</v>
      </c>
      <c r="X1436" s="7">
        <v>44998</v>
      </c>
      <c r="Y1436">
        <v>0</v>
      </c>
      <c r="AA1436">
        <v>8464.6200000000008</v>
      </c>
      <c r="AB1436" t="s">
        <v>1272</v>
      </c>
      <c r="AC1436" t="s">
        <v>1246</v>
      </c>
    </row>
    <row r="1437" spans="1:29" x14ac:dyDescent="0.25">
      <c r="A1437" t="s">
        <v>2349</v>
      </c>
      <c r="B1437">
        <v>1</v>
      </c>
      <c r="C1437">
        <v>101</v>
      </c>
      <c r="D1437">
        <v>0</v>
      </c>
      <c r="E1437">
        <v>0</v>
      </c>
      <c r="F1437">
        <v>8464.6200000000008</v>
      </c>
      <c r="G1437">
        <v>0</v>
      </c>
      <c r="H1437">
        <v>8464.6200000000008</v>
      </c>
      <c r="I1437">
        <v>0</v>
      </c>
      <c r="J1437" t="s">
        <v>2350</v>
      </c>
      <c r="K1437" t="s">
        <v>78</v>
      </c>
      <c r="L1437">
        <v>4</v>
      </c>
      <c r="M1437" t="s">
        <v>1269</v>
      </c>
      <c r="N1437" t="s">
        <v>1270</v>
      </c>
      <c r="P1437">
        <v>0</v>
      </c>
      <c r="Q1437">
        <v>0</v>
      </c>
      <c r="R1437">
        <v>0</v>
      </c>
      <c r="S1437">
        <v>500</v>
      </c>
      <c r="T1437">
        <v>0</v>
      </c>
      <c r="U1437" t="s">
        <v>1245</v>
      </c>
      <c r="V1437" s="7">
        <v>44927</v>
      </c>
      <c r="W1437" s="7">
        <v>44985</v>
      </c>
      <c r="X1437" s="7">
        <v>44998</v>
      </c>
      <c r="Y1437">
        <v>0</v>
      </c>
      <c r="AA1437">
        <v>8464.6200000000008</v>
      </c>
      <c r="AB1437" t="s">
        <v>1272</v>
      </c>
      <c r="AC1437" t="s">
        <v>1246</v>
      </c>
    </row>
    <row r="1438" spans="1:29" x14ac:dyDescent="0.25">
      <c r="A1438" t="s">
        <v>2351</v>
      </c>
      <c r="B1438">
        <v>1</v>
      </c>
      <c r="C1438">
        <v>101</v>
      </c>
      <c r="D1438">
        <v>0</v>
      </c>
      <c r="E1438">
        <v>0</v>
      </c>
      <c r="F1438">
        <v>8464.6200000000008</v>
      </c>
      <c r="G1438">
        <v>0</v>
      </c>
      <c r="H1438">
        <v>8464.6200000000008</v>
      </c>
      <c r="I1438">
        <v>0</v>
      </c>
      <c r="J1438" t="s">
        <v>2352</v>
      </c>
      <c r="K1438" t="s">
        <v>78</v>
      </c>
      <c r="L1438">
        <v>5</v>
      </c>
      <c r="M1438" t="s">
        <v>1269</v>
      </c>
      <c r="N1438" t="s">
        <v>1270</v>
      </c>
      <c r="P1438">
        <v>0</v>
      </c>
      <c r="Q1438">
        <v>0</v>
      </c>
      <c r="R1438">
        <v>0</v>
      </c>
      <c r="S1438">
        <v>500</v>
      </c>
      <c r="T1438">
        <v>0</v>
      </c>
      <c r="U1438" t="s">
        <v>1245</v>
      </c>
      <c r="V1438" s="7">
        <v>44927</v>
      </c>
      <c r="W1438" s="7">
        <v>44985</v>
      </c>
      <c r="X1438" s="7">
        <v>44998</v>
      </c>
      <c r="Y1438">
        <v>0</v>
      </c>
      <c r="AA1438">
        <v>8464.6200000000008</v>
      </c>
      <c r="AB1438" t="s">
        <v>1272</v>
      </c>
      <c r="AC1438" t="s">
        <v>1246</v>
      </c>
    </row>
    <row r="1439" spans="1:29" x14ac:dyDescent="0.25">
      <c r="A1439" t="s">
        <v>2353</v>
      </c>
      <c r="B1439">
        <v>1</v>
      </c>
      <c r="C1439">
        <v>101</v>
      </c>
      <c r="D1439">
        <v>0</v>
      </c>
      <c r="E1439">
        <v>0</v>
      </c>
      <c r="F1439">
        <v>8464.6200000000008</v>
      </c>
      <c r="G1439">
        <v>0</v>
      </c>
      <c r="H1439">
        <v>8464.6200000000008</v>
      </c>
      <c r="I1439">
        <v>0</v>
      </c>
      <c r="J1439" t="s">
        <v>2354</v>
      </c>
      <c r="K1439" t="s">
        <v>98</v>
      </c>
      <c r="L1439">
        <v>6</v>
      </c>
      <c r="M1439" t="s">
        <v>78</v>
      </c>
      <c r="N1439" t="s">
        <v>1270</v>
      </c>
      <c r="P1439">
        <v>500</v>
      </c>
      <c r="Q1439">
        <v>0</v>
      </c>
      <c r="R1439">
        <v>0</v>
      </c>
      <c r="S1439">
        <v>500</v>
      </c>
      <c r="T1439">
        <v>0</v>
      </c>
      <c r="U1439" t="s">
        <v>1245</v>
      </c>
      <c r="V1439" s="7">
        <v>44927</v>
      </c>
      <c r="W1439" s="7">
        <v>44985</v>
      </c>
      <c r="X1439" s="7">
        <v>44998</v>
      </c>
      <c r="Y1439">
        <v>0</v>
      </c>
      <c r="AA1439">
        <v>8464.6200000000008</v>
      </c>
      <c r="AB1439" t="s">
        <v>1272</v>
      </c>
      <c r="AC1439" t="s">
        <v>1246</v>
      </c>
    </row>
    <row r="1440" spans="1:29" x14ac:dyDescent="0.25">
      <c r="A1440" t="s">
        <v>2361</v>
      </c>
      <c r="B1440">
        <v>1</v>
      </c>
      <c r="C1440">
        <v>101</v>
      </c>
      <c r="D1440">
        <v>0</v>
      </c>
      <c r="E1440">
        <v>0</v>
      </c>
      <c r="F1440">
        <v>39143.550000000003</v>
      </c>
      <c r="G1440">
        <v>0</v>
      </c>
      <c r="H1440">
        <v>39143.550000000003</v>
      </c>
      <c r="I1440">
        <v>0</v>
      </c>
      <c r="J1440" t="s">
        <v>2362</v>
      </c>
      <c r="K1440" t="s">
        <v>78</v>
      </c>
      <c r="L1440">
        <v>2</v>
      </c>
      <c r="M1440" t="s">
        <v>1269</v>
      </c>
      <c r="N1440" t="s">
        <v>1270</v>
      </c>
      <c r="P1440">
        <v>0</v>
      </c>
      <c r="Q1440">
        <v>0</v>
      </c>
      <c r="R1440">
        <v>0</v>
      </c>
      <c r="S1440">
        <v>500</v>
      </c>
      <c r="T1440">
        <v>0</v>
      </c>
      <c r="U1440" t="s">
        <v>1245</v>
      </c>
      <c r="V1440" s="7">
        <v>44927</v>
      </c>
      <c r="W1440" s="7">
        <v>44985</v>
      </c>
      <c r="X1440" s="7">
        <v>44998</v>
      </c>
      <c r="Y1440">
        <v>0</v>
      </c>
      <c r="AA1440">
        <v>39143.550000000003</v>
      </c>
      <c r="AB1440" t="s">
        <v>1272</v>
      </c>
      <c r="AC1440" t="s">
        <v>1246</v>
      </c>
    </row>
    <row r="1441" spans="1:29" x14ac:dyDescent="0.25">
      <c r="A1441" t="s">
        <v>2363</v>
      </c>
      <c r="B1441">
        <v>1</v>
      </c>
      <c r="C1441">
        <v>101</v>
      </c>
      <c r="D1441">
        <v>0</v>
      </c>
      <c r="E1441">
        <v>0</v>
      </c>
      <c r="F1441">
        <v>3357.78</v>
      </c>
      <c r="G1441">
        <v>0</v>
      </c>
      <c r="H1441">
        <v>3357.78</v>
      </c>
      <c r="I1441">
        <v>0</v>
      </c>
      <c r="J1441" t="s">
        <v>2364</v>
      </c>
      <c r="K1441" t="s">
        <v>78</v>
      </c>
      <c r="L1441">
        <v>3</v>
      </c>
      <c r="M1441" t="s">
        <v>1269</v>
      </c>
      <c r="N1441" t="s">
        <v>1270</v>
      </c>
      <c r="P1441">
        <v>0</v>
      </c>
      <c r="Q1441">
        <v>0</v>
      </c>
      <c r="R1441">
        <v>0</v>
      </c>
      <c r="S1441">
        <v>500</v>
      </c>
      <c r="T1441">
        <v>0</v>
      </c>
      <c r="U1441" t="s">
        <v>1245</v>
      </c>
      <c r="V1441" s="7">
        <v>44927</v>
      </c>
      <c r="W1441" s="7">
        <v>44985</v>
      </c>
      <c r="X1441" s="7">
        <v>44998</v>
      </c>
      <c r="Y1441">
        <v>0</v>
      </c>
      <c r="AA1441">
        <v>3357.78</v>
      </c>
      <c r="AB1441" t="s">
        <v>1272</v>
      </c>
      <c r="AC1441" t="s">
        <v>1246</v>
      </c>
    </row>
    <row r="1442" spans="1:29" x14ac:dyDescent="0.25">
      <c r="A1442" t="s">
        <v>2365</v>
      </c>
      <c r="B1442">
        <v>1</v>
      </c>
      <c r="C1442">
        <v>101</v>
      </c>
      <c r="D1442">
        <v>0</v>
      </c>
      <c r="E1442">
        <v>0</v>
      </c>
      <c r="F1442">
        <v>3357.78</v>
      </c>
      <c r="G1442">
        <v>0</v>
      </c>
      <c r="H1442">
        <v>3357.78</v>
      </c>
      <c r="I1442">
        <v>0</v>
      </c>
      <c r="J1442" t="s">
        <v>2366</v>
      </c>
      <c r="K1442" t="s">
        <v>78</v>
      </c>
      <c r="L1442">
        <v>4</v>
      </c>
      <c r="M1442" t="s">
        <v>1269</v>
      </c>
      <c r="N1442" t="s">
        <v>1270</v>
      </c>
      <c r="P1442">
        <v>0</v>
      </c>
      <c r="Q1442">
        <v>0</v>
      </c>
      <c r="R1442">
        <v>0</v>
      </c>
      <c r="S1442">
        <v>500</v>
      </c>
      <c r="T1442">
        <v>0</v>
      </c>
      <c r="U1442" t="s">
        <v>1245</v>
      </c>
      <c r="V1442" s="7">
        <v>44927</v>
      </c>
      <c r="W1442" s="7">
        <v>44985</v>
      </c>
      <c r="X1442" s="7">
        <v>44998</v>
      </c>
      <c r="Y1442">
        <v>0</v>
      </c>
      <c r="AA1442">
        <v>3357.78</v>
      </c>
      <c r="AB1442" t="s">
        <v>1272</v>
      </c>
      <c r="AC1442" t="s">
        <v>1246</v>
      </c>
    </row>
    <row r="1443" spans="1:29" x14ac:dyDescent="0.25">
      <c r="A1443" t="s">
        <v>2367</v>
      </c>
      <c r="B1443">
        <v>1</v>
      </c>
      <c r="C1443">
        <v>101</v>
      </c>
      <c r="D1443">
        <v>0</v>
      </c>
      <c r="E1443">
        <v>0</v>
      </c>
      <c r="F1443">
        <v>3357.78</v>
      </c>
      <c r="G1443">
        <v>0</v>
      </c>
      <c r="H1443">
        <v>3357.78</v>
      </c>
      <c r="I1443">
        <v>0</v>
      </c>
      <c r="J1443" t="s">
        <v>2368</v>
      </c>
      <c r="K1443" t="s">
        <v>78</v>
      </c>
      <c r="L1443">
        <v>5</v>
      </c>
      <c r="M1443" t="s">
        <v>1269</v>
      </c>
      <c r="N1443" t="s">
        <v>1270</v>
      </c>
      <c r="P1443">
        <v>0</v>
      </c>
      <c r="Q1443">
        <v>0</v>
      </c>
      <c r="R1443">
        <v>0</v>
      </c>
      <c r="S1443">
        <v>500</v>
      </c>
      <c r="T1443">
        <v>0</v>
      </c>
      <c r="U1443" t="s">
        <v>1245</v>
      </c>
      <c r="V1443" s="7">
        <v>44927</v>
      </c>
      <c r="W1443" s="7">
        <v>44985</v>
      </c>
      <c r="X1443" s="7">
        <v>44998</v>
      </c>
      <c r="Y1443">
        <v>0</v>
      </c>
      <c r="AA1443">
        <v>3357.78</v>
      </c>
      <c r="AB1443" t="s">
        <v>1272</v>
      </c>
      <c r="AC1443" t="s">
        <v>1246</v>
      </c>
    </row>
    <row r="1444" spans="1:29" x14ac:dyDescent="0.25">
      <c r="A1444" t="s">
        <v>2373</v>
      </c>
      <c r="B1444">
        <v>1</v>
      </c>
      <c r="C1444">
        <v>101</v>
      </c>
      <c r="D1444">
        <v>0</v>
      </c>
      <c r="E1444">
        <v>0</v>
      </c>
      <c r="F1444">
        <v>3209.78</v>
      </c>
      <c r="G1444">
        <v>0</v>
      </c>
      <c r="H1444">
        <v>3209.78</v>
      </c>
      <c r="I1444">
        <v>0</v>
      </c>
      <c r="J1444" t="s">
        <v>2374</v>
      </c>
      <c r="K1444" t="s">
        <v>98</v>
      </c>
      <c r="L1444">
        <v>6</v>
      </c>
      <c r="M1444" t="s">
        <v>78</v>
      </c>
      <c r="N1444" t="s">
        <v>1270</v>
      </c>
      <c r="P1444">
        <v>500</v>
      </c>
      <c r="Q1444">
        <v>0</v>
      </c>
      <c r="R1444">
        <v>0</v>
      </c>
      <c r="S1444">
        <v>500</v>
      </c>
      <c r="T1444">
        <v>0</v>
      </c>
      <c r="U1444" t="s">
        <v>1245</v>
      </c>
      <c r="V1444" s="7">
        <v>44927</v>
      </c>
      <c r="W1444" s="7">
        <v>44985</v>
      </c>
      <c r="X1444" s="7">
        <v>44998</v>
      </c>
      <c r="Y1444">
        <v>0</v>
      </c>
      <c r="AA1444">
        <v>3209.78</v>
      </c>
      <c r="AB1444" t="s">
        <v>1272</v>
      </c>
      <c r="AC1444" t="s">
        <v>1246</v>
      </c>
    </row>
    <row r="1445" spans="1:29" x14ac:dyDescent="0.25">
      <c r="A1445" t="s">
        <v>2381</v>
      </c>
      <c r="B1445">
        <v>1</v>
      </c>
      <c r="C1445">
        <v>101</v>
      </c>
      <c r="D1445">
        <v>0</v>
      </c>
      <c r="E1445">
        <v>0</v>
      </c>
      <c r="F1445">
        <v>55</v>
      </c>
      <c r="G1445">
        <v>0</v>
      </c>
      <c r="H1445">
        <v>55</v>
      </c>
      <c r="I1445">
        <v>0</v>
      </c>
      <c r="J1445" t="s">
        <v>1736</v>
      </c>
      <c r="K1445" t="s">
        <v>98</v>
      </c>
      <c r="L1445">
        <v>6</v>
      </c>
      <c r="M1445" t="s">
        <v>78</v>
      </c>
      <c r="N1445" t="s">
        <v>1270</v>
      </c>
      <c r="P1445">
        <v>500</v>
      </c>
      <c r="Q1445">
        <v>0</v>
      </c>
      <c r="R1445">
        <v>0</v>
      </c>
      <c r="S1445">
        <v>500</v>
      </c>
      <c r="T1445">
        <v>0</v>
      </c>
      <c r="U1445" t="s">
        <v>1245</v>
      </c>
      <c r="V1445" s="7">
        <v>44927</v>
      </c>
      <c r="W1445" s="7">
        <v>44985</v>
      </c>
      <c r="X1445" s="7">
        <v>44998</v>
      </c>
      <c r="Y1445">
        <v>0</v>
      </c>
      <c r="AA1445">
        <v>55</v>
      </c>
      <c r="AB1445" t="s">
        <v>1272</v>
      </c>
      <c r="AC1445" t="s">
        <v>1246</v>
      </c>
    </row>
    <row r="1446" spans="1:29" x14ac:dyDescent="0.25">
      <c r="A1446" t="s">
        <v>2394</v>
      </c>
      <c r="B1446">
        <v>1</v>
      </c>
      <c r="C1446">
        <v>101</v>
      </c>
      <c r="D1446">
        <v>0</v>
      </c>
      <c r="E1446">
        <v>0</v>
      </c>
      <c r="F1446">
        <v>93</v>
      </c>
      <c r="G1446">
        <v>0</v>
      </c>
      <c r="H1446">
        <v>93</v>
      </c>
      <c r="I1446">
        <v>0</v>
      </c>
      <c r="J1446" t="s">
        <v>2395</v>
      </c>
      <c r="K1446" t="s">
        <v>98</v>
      </c>
      <c r="L1446">
        <v>6</v>
      </c>
      <c r="M1446" t="s">
        <v>78</v>
      </c>
      <c r="N1446" t="s">
        <v>1270</v>
      </c>
      <c r="P1446">
        <v>500</v>
      </c>
      <c r="Q1446">
        <v>0</v>
      </c>
      <c r="R1446">
        <v>0</v>
      </c>
      <c r="S1446">
        <v>500</v>
      </c>
      <c r="T1446">
        <v>0</v>
      </c>
      <c r="U1446" t="s">
        <v>1245</v>
      </c>
      <c r="V1446" s="7">
        <v>44927</v>
      </c>
      <c r="W1446" s="7">
        <v>44985</v>
      </c>
      <c r="X1446" s="7">
        <v>44998</v>
      </c>
      <c r="Y1446">
        <v>0</v>
      </c>
      <c r="AA1446">
        <v>93</v>
      </c>
      <c r="AB1446" t="s">
        <v>1272</v>
      </c>
      <c r="AC1446" t="s">
        <v>1246</v>
      </c>
    </row>
    <row r="1447" spans="1:29" x14ac:dyDescent="0.25">
      <c r="A1447" t="s">
        <v>2426</v>
      </c>
      <c r="B1447">
        <v>1</v>
      </c>
      <c r="C1447">
        <v>101</v>
      </c>
      <c r="D1447">
        <v>0</v>
      </c>
      <c r="E1447">
        <v>0</v>
      </c>
      <c r="F1447">
        <v>34011.65</v>
      </c>
      <c r="G1447">
        <v>0</v>
      </c>
      <c r="H1447">
        <v>34011.65</v>
      </c>
      <c r="I1447">
        <v>0</v>
      </c>
      <c r="J1447" t="s">
        <v>2427</v>
      </c>
      <c r="K1447" t="s">
        <v>78</v>
      </c>
      <c r="L1447">
        <v>3</v>
      </c>
      <c r="M1447" t="s">
        <v>1269</v>
      </c>
      <c r="N1447" t="s">
        <v>1270</v>
      </c>
      <c r="P1447">
        <v>0</v>
      </c>
      <c r="Q1447">
        <v>0</v>
      </c>
      <c r="R1447">
        <v>0</v>
      </c>
      <c r="S1447">
        <v>500</v>
      </c>
      <c r="T1447">
        <v>0</v>
      </c>
      <c r="U1447" t="s">
        <v>1245</v>
      </c>
      <c r="V1447" s="7">
        <v>44927</v>
      </c>
      <c r="W1447" s="7">
        <v>44985</v>
      </c>
      <c r="X1447" s="7">
        <v>44998</v>
      </c>
      <c r="Y1447">
        <v>0</v>
      </c>
      <c r="AA1447">
        <v>34011.65</v>
      </c>
      <c r="AB1447" t="s">
        <v>1272</v>
      </c>
      <c r="AC1447" t="s">
        <v>1246</v>
      </c>
    </row>
    <row r="1448" spans="1:29" x14ac:dyDescent="0.25">
      <c r="A1448" t="s">
        <v>2428</v>
      </c>
      <c r="B1448">
        <v>1</v>
      </c>
      <c r="C1448">
        <v>101</v>
      </c>
      <c r="D1448">
        <v>0</v>
      </c>
      <c r="E1448">
        <v>0</v>
      </c>
      <c r="F1448">
        <v>19420</v>
      </c>
      <c r="G1448">
        <v>0</v>
      </c>
      <c r="H1448">
        <v>19420</v>
      </c>
      <c r="I1448">
        <v>0</v>
      </c>
      <c r="J1448" t="s">
        <v>2429</v>
      </c>
      <c r="K1448" t="s">
        <v>78</v>
      </c>
      <c r="L1448">
        <v>4</v>
      </c>
      <c r="M1448" t="s">
        <v>1269</v>
      </c>
      <c r="N1448" t="s">
        <v>1270</v>
      </c>
      <c r="P1448">
        <v>0</v>
      </c>
      <c r="Q1448">
        <v>0</v>
      </c>
      <c r="R1448">
        <v>0</v>
      </c>
      <c r="S1448">
        <v>500</v>
      </c>
      <c r="T1448">
        <v>0</v>
      </c>
      <c r="U1448" t="s">
        <v>1245</v>
      </c>
      <c r="V1448" s="7">
        <v>44927</v>
      </c>
      <c r="W1448" s="7">
        <v>44985</v>
      </c>
      <c r="X1448" s="7">
        <v>44998</v>
      </c>
      <c r="Y1448">
        <v>0</v>
      </c>
      <c r="AA1448">
        <v>19420</v>
      </c>
      <c r="AB1448" t="s">
        <v>1272</v>
      </c>
      <c r="AC1448" t="s">
        <v>1246</v>
      </c>
    </row>
    <row r="1449" spans="1:29" x14ac:dyDescent="0.25">
      <c r="A1449" t="s">
        <v>2430</v>
      </c>
      <c r="B1449">
        <v>1</v>
      </c>
      <c r="C1449">
        <v>101</v>
      </c>
      <c r="D1449">
        <v>0</v>
      </c>
      <c r="E1449">
        <v>0</v>
      </c>
      <c r="F1449">
        <v>19420</v>
      </c>
      <c r="G1449">
        <v>0</v>
      </c>
      <c r="H1449">
        <v>19420</v>
      </c>
      <c r="I1449">
        <v>0</v>
      </c>
      <c r="J1449" t="s">
        <v>2431</v>
      </c>
      <c r="K1449" t="s">
        <v>78</v>
      </c>
      <c r="L1449">
        <v>5</v>
      </c>
      <c r="M1449" t="s">
        <v>1269</v>
      </c>
      <c r="N1449" t="s">
        <v>1270</v>
      </c>
      <c r="P1449">
        <v>0</v>
      </c>
      <c r="Q1449">
        <v>0</v>
      </c>
      <c r="R1449">
        <v>0</v>
      </c>
      <c r="S1449">
        <v>500</v>
      </c>
      <c r="T1449">
        <v>0</v>
      </c>
      <c r="U1449" t="s">
        <v>1245</v>
      </c>
      <c r="V1449" s="7">
        <v>44927</v>
      </c>
      <c r="W1449" s="7">
        <v>44985</v>
      </c>
      <c r="X1449" s="7">
        <v>44998</v>
      </c>
      <c r="Y1449">
        <v>0</v>
      </c>
      <c r="AA1449">
        <v>19420</v>
      </c>
      <c r="AB1449" t="s">
        <v>1272</v>
      </c>
      <c r="AC1449" t="s">
        <v>1246</v>
      </c>
    </row>
    <row r="1450" spans="1:29" x14ac:dyDescent="0.25">
      <c r="A1450" t="s">
        <v>2432</v>
      </c>
      <c r="B1450">
        <v>1</v>
      </c>
      <c r="C1450">
        <v>101</v>
      </c>
      <c r="D1450">
        <v>0</v>
      </c>
      <c r="E1450">
        <v>0</v>
      </c>
      <c r="F1450">
        <v>19420</v>
      </c>
      <c r="G1450">
        <v>0</v>
      </c>
      <c r="H1450">
        <v>19420</v>
      </c>
      <c r="I1450">
        <v>0</v>
      </c>
      <c r="J1450" t="s">
        <v>2433</v>
      </c>
      <c r="K1450" t="s">
        <v>98</v>
      </c>
      <c r="L1450">
        <v>6</v>
      </c>
      <c r="M1450" t="s">
        <v>78</v>
      </c>
      <c r="N1450" t="s">
        <v>1270</v>
      </c>
      <c r="P1450">
        <v>500</v>
      </c>
      <c r="Q1450">
        <v>0</v>
      </c>
      <c r="R1450">
        <v>0</v>
      </c>
      <c r="S1450">
        <v>500</v>
      </c>
      <c r="T1450">
        <v>0</v>
      </c>
      <c r="U1450" t="s">
        <v>1245</v>
      </c>
      <c r="V1450" s="7">
        <v>44927</v>
      </c>
      <c r="W1450" s="7">
        <v>44985</v>
      </c>
      <c r="X1450" s="7">
        <v>44998</v>
      </c>
      <c r="Y1450">
        <v>0</v>
      </c>
      <c r="AA1450">
        <v>19420</v>
      </c>
      <c r="AB1450" t="s">
        <v>1272</v>
      </c>
      <c r="AC1450" t="s">
        <v>1246</v>
      </c>
    </row>
    <row r="1451" spans="1:29" x14ac:dyDescent="0.25">
      <c r="A1451" t="s">
        <v>2434</v>
      </c>
      <c r="B1451">
        <v>1</v>
      </c>
      <c r="C1451">
        <v>101</v>
      </c>
      <c r="D1451">
        <v>0</v>
      </c>
      <c r="E1451">
        <v>0</v>
      </c>
      <c r="F1451">
        <v>6.4</v>
      </c>
      <c r="G1451">
        <v>0</v>
      </c>
      <c r="H1451">
        <v>6.4</v>
      </c>
      <c r="I1451">
        <v>0</v>
      </c>
      <c r="J1451" t="s">
        <v>2435</v>
      </c>
      <c r="K1451" t="s">
        <v>78</v>
      </c>
      <c r="L1451">
        <v>4</v>
      </c>
      <c r="M1451" t="s">
        <v>1269</v>
      </c>
      <c r="N1451" t="s">
        <v>1270</v>
      </c>
      <c r="P1451">
        <v>0</v>
      </c>
      <c r="Q1451">
        <v>0</v>
      </c>
      <c r="R1451">
        <v>0</v>
      </c>
      <c r="S1451">
        <v>500</v>
      </c>
      <c r="T1451">
        <v>0</v>
      </c>
      <c r="U1451" t="s">
        <v>1245</v>
      </c>
      <c r="V1451" s="7">
        <v>44927</v>
      </c>
      <c r="W1451" s="7">
        <v>44985</v>
      </c>
      <c r="X1451" s="7">
        <v>44998</v>
      </c>
      <c r="Y1451">
        <v>0</v>
      </c>
      <c r="AA1451">
        <v>6.4</v>
      </c>
      <c r="AB1451" t="s">
        <v>1272</v>
      </c>
      <c r="AC1451" t="s">
        <v>1246</v>
      </c>
    </row>
    <row r="1452" spans="1:29" x14ac:dyDescent="0.25">
      <c r="A1452" t="s">
        <v>2436</v>
      </c>
      <c r="B1452">
        <v>1</v>
      </c>
      <c r="C1452">
        <v>101</v>
      </c>
      <c r="D1452">
        <v>0</v>
      </c>
      <c r="E1452">
        <v>0</v>
      </c>
      <c r="F1452">
        <v>6.4</v>
      </c>
      <c r="G1452">
        <v>0</v>
      </c>
      <c r="H1452">
        <v>6.4</v>
      </c>
      <c r="I1452">
        <v>0</v>
      </c>
      <c r="J1452" t="s">
        <v>2437</v>
      </c>
      <c r="K1452" t="s">
        <v>78</v>
      </c>
      <c r="L1452">
        <v>5</v>
      </c>
      <c r="M1452" t="s">
        <v>1269</v>
      </c>
      <c r="N1452" t="s">
        <v>1270</v>
      </c>
      <c r="P1452">
        <v>0</v>
      </c>
      <c r="Q1452">
        <v>0</v>
      </c>
      <c r="R1452">
        <v>0</v>
      </c>
      <c r="S1452">
        <v>500</v>
      </c>
      <c r="T1452">
        <v>0</v>
      </c>
      <c r="U1452" t="s">
        <v>1245</v>
      </c>
      <c r="V1452" s="7">
        <v>44927</v>
      </c>
      <c r="W1452" s="7">
        <v>44985</v>
      </c>
      <c r="X1452" s="7">
        <v>44998</v>
      </c>
      <c r="Y1452">
        <v>0</v>
      </c>
      <c r="AA1452">
        <v>6.4</v>
      </c>
      <c r="AB1452" t="s">
        <v>1272</v>
      </c>
      <c r="AC1452" t="s">
        <v>1246</v>
      </c>
    </row>
    <row r="1453" spans="1:29" x14ac:dyDescent="0.25">
      <c r="A1453" t="s">
        <v>2446</v>
      </c>
      <c r="B1453">
        <v>1</v>
      </c>
      <c r="C1453">
        <v>101</v>
      </c>
      <c r="D1453">
        <v>0</v>
      </c>
      <c r="E1453">
        <v>0</v>
      </c>
      <c r="F1453">
        <v>6.4</v>
      </c>
      <c r="G1453">
        <v>0</v>
      </c>
      <c r="H1453">
        <v>6.4</v>
      </c>
      <c r="I1453">
        <v>0</v>
      </c>
      <c r="J1453" t="s">
        <v>2447</v>
      </c>
      <c r="K1453" t="s">
        <v>98</v>
      </c>
      <c r="L1453">
        <v>6</v>
      </c>
      <c r="M1453" t="s">
        <v>78</v>
      </c>
      <c r="N1453" t="s">
        <v>1270</v>
      </c>
      <c r="P1453">
        <v>500</v>
      </c>
      <c r="Q1453">
        <v>0</v>
      </c>
      <c r="R1453">
        <v>0</v>
      </c>
      <c r="S1453">
        <v>500</v>
      </c>
      <c r="T1453">
        <v>0</v>
      </c>
      <c r="U1453" t="s">
        <v>1245</v>
      </c>
      <c r="V1453" s="7">
        <v>44927</v>
      </c>
      <c r="W1453" s="7">
        <v>44985</v>
      </c>
      <c r="X1453" s="7">
        <v>44998</v>
      </c>
      <c r="Y1453">
        <v>0</v>
      </c>
      <c r="AA1453">
        <v>6.4</v>
      </c>
      <c r="AB1453" t="s">
        <v>1272</v>
      </c>
      <c r="AC1453" t="s">
        <v>1246</v>
      </c>
    </row>
    <row r="1454" spans="1:29" x14ac:dyDescent="0.25">
      <c r="A1454" t="s">
        <v>2448</v>
      </c>
      <c r="B1454">
        <v>1</v>
      </c>
      <c r="C1454">
        <v>101</v>
      </c>
      <c r="D1454">
        <v>0</v>
      </c>
      <c r="E1454">
        <v>0</v>
      </c>
      <c r="F1454">
        <v>14585.25</v>
      </c>
      <c r="G1454">
        <v>0</v>
      </c>
      <c r="H1454">
        <v>14585.25</v>
      </c>
      <c r="I1454">
        <v>0</v>
      </c>
      <c r="J1454" t="s">
        <v>2449</v>
      </c>
      <c r="K1454" t="s">
        <v>78</v>
      </c>
      <c r="L1454">
        <v>4</v>
      </c>
      <c r="M1454" t="s">
        <v>1269</v>
      </c>
      <c r="N1454" t="s">
        <v>1270</v>
      </c>
      <c r="P1454">
        <v>0</v>
      </c>
      <c r="Q1454">
        <v>0</v>
      </c>
      <c r="R1454">
        <v>0</v>
      </c>
      <c r="S1454">
        <v>500</v>
      </c>
      <c r="T1454">
        <v>0</v>
      </c>
      <c r="U1454" t="s">
        <v>1245</v>
      </c>
      <c r="V1454" s="7">
        <v>44927</v>
      </c>
      <c r="W1454" s="7">
        <v>44985</v>
      </c>
      <c r="X1454" s="7">
        <v>44998</v>
      </c>
      <c r="Y1454">
        <v>0</v>
      </c>
      <c r="AA1454">
        <v>14585.25</v>
      </c>
      <c r="AB1454" t="s">
        <v>1272</v>
      </c>
      <c r="AC1454" t="s">
        <v>1246</v>
      </c>
    </row>
    <row r="1455" spans="1:29" x14ac:dyDescent="0.25">
      <c r="A1455" t="s">
        <v>2450</v>
      </c>
      <c r="B1455">
        <v>1</v>
      </c>
      <c r="C1455">
        <v>101</v>
      </c>
      <c r="D1455">
        <v>0</v>
      </c>
      <c r="E1455">
        <v>0</v>
      </c>
      <c r="F1455">
        <v>14585.25</v>
      </c>
      <c r="G1455">
        <v>0</v>
      </c>
      <c r="H1455">
        <v>14585.25</v>
      </c>
      <c r="I1455">
        <v>0</v>
      </c>
      <c r="J1455" t="s">
        <v>2451</v>
      </c>
      <c r="K1455" t="s">
        <v>78</v>
      </c>
      <c r="L1455">
        <v>5</v>
      </c>
      <c r="M1455" t="s">
        <v>1269</v>
      </c>
      <c r="N1455" t="s">
        <v>1270</v>
      </c>
      <c r="P1455">
        <v>0</v>
      </c>
      <c r="Q1455">
        <v>0</v>
      </c>
      <c r="R1455">
        <v>0</v>
      </c>
      <c r="S1455">
        <v>500</v>
      </c>
      <c r="T1455">
        <v>0</v>
      </c>
      <c r="U1455" t="s">
        <v>1245</v>
      </c>
      <c r="V1455" s="7">
        <v>44927</v>
      </c>
      <c r="W1455" s="7">
        <v>44985</v>
      </c>
      <c r="X1455" s="7">
        <v>44998</v>
      </c>
      <c r="Y1455">
        <v>0</v>
      </c>
      <c r="AA1455">
        <v>14585.25</v>
      </c>
      <c r="AB1455" t="s">
        <v>1272</v>
      </c>
      <c r="AC1455" t="s">
        <v>1246</v>
      </c>
    </row>
    <row r="1456" spans="1:29" x14ac:dyDescent="0.25">
      <c r="A1456" t="s">
        <v>2453</v>
      </c>
      <c r="B1456">
        <v>1</v>
      </c>
      <c r="C1456">
        <v>101</v>
      </c>
      <c r="D1456">
        <v>0</v>
      </c>
      <c r="E1456">
        <v>0</v>
      </c>
      <c r="F1456">
        <v>483.1</v>
      </c>
      <c r="G1456">
        <v>0</v>
      </c>
      <c r="H1456">
        <v>483.1</v>
      </c>
      <c r="I1456">
        <v>0</v>
      </c>
      <c r="J1456" t="s">
        <v>2454</v>
      </c>
      <c r="K1456" t="s">
        <v>98</v>
      </c>
      <c r="L1456">
        <v>6</v>
      </c>
      <c r="M1456" t="s">
        <v>78</v>
      </c>
      <c r="N1456" t="s">
        <v>1270</v>
      </c>
      <c r="P1456">
        <v>500</v>
      </c>
      <c r="Q1456">
        <v>0</v>
      </c>
      <c r="R1456">
        <v>0</v>
      </c>
      <c r="S1456">
        <v>500</v>
      </c>
      <c r="T1456">
        <v>0</v>
      </c>
      <c r="U1456" t="s">
        <v>1245</v>
      </c>
      <c r="V1456" s="7">
        <v>44927</v>
      </c>
      <c r="W1456" s="7">
        <v>44985</v>
      </c>
      <c r="X1456" s="7">
        <v>44998</v>
      </c>
      <c r="Y1456">
        <v>0</v>
      </c>
      <c r="AA1456">
        <v>483.1</v>
      </c>
      <c r="AB1456" t="s">
        <v>1272</v>
      </c>
      <c r="AC1456" t="s">
        <v>1246</v>
      </c>
    </row>
    <row r="1457" spans="1:29" x14ac:dyDescent="0.25">
      <c r="A1457" t="s">
        <v>2461</v>
      </c>
      <c r="B1457">
        <v>1</v>
      </c>
      <c r="C1457">
        <v>101</v>
      </c>
      <c r="D1457">
        <v>0</v>
      </c>
      <c r="E1457">
        <v>0</v>
      </c>
      <c r="F1457">
        <v>284.57</v>
      </c>
      <c r="G1457">
        <v>0</v>
      </c>
      <c r="H1457">
        <v>284.57</v>
      </c>
      <c r="I1457">
        <v>0</v>
      </c>
      <c r="J1457" t="s">
        <v>2462</v>
      </c>
      <c r="K1457" t="s">
        <v>98</v>
      </c>
      <c r="L1457">
        <v>6</v>
      </c>
      <c r="M1457" t="s">
        <v>78</v>
      </c>
      <c r="N1457" t="s">
        <v>1270</v>
      </c>
      <c r="P1457">
        <v>500</v>
      </c>
      <c r="Q1457">
        <v>0</v>
      </c>
      <c r="R1457">
        <v>0</v>
      </c>
      <c r="S1457">
        <v>500</v>
      </c>
      <c r="T1457">
        <v>0</v>
      </c>
      <c r="U1457" t="s">
        <v>1245</v>
      </c>
      <c r="V1457" s="7">
        <v>44927</v>
      </c>
      <c r="W1457" s="7">
        <v>44985</v>
      </c>
      <c r="X1457" s="7">
        <v>44998</v>
      </c>
      <c r="Y1457">
        <v>0</v>
      </c>
      <c r="AA1457">
        <v>284.57</v>
      </c>
      <c r="AB1457" t="s">
        <v>1272</v>
      </c>
      <c r="AC1457" t="s">
        <v>1246</v>
      </c>
    </row>
    <row r="1458" spans="1:29" x14ac:dyDescent="0.25">
      <c r="A1458" t="s">
        <v>2464</v>
      </c>
      <c r="B1458">
        <v>1</v>
      </c>
      <c r="C1458">
        <v>101</v>
      </c>
      <c r="D1458">
        <v>0</v>
      </c>
      <c r="E1458">
        <v>0</v>
      </c>
      <c r="F1458">
        <v>3548.68</v>
      </c>
      <c r="G1458">
        <v>0</v>
      </c>
      <c r="H1458">
        <v>3548.68</v>
      </c>
      <c r="I1458">
        <v>0</v>
      </c>
      <c r="J1458" t="s">
        <v>2465</v>
      </c>
      <c r="K1458" t="s">
        <v>98</v>
      </c>
      <c r="L1458">
        <v>6</v>
      </c>
      <c r="M1458" t="s">
        <v>78</v>
      </c>
      <c r="N1458" t="s">
        <v>1270</v>
      </c>
      <c r="P1458">
        <v>500</v>
      </c>
      <c r="Q1458">
        <v>0</v>
      </c>
      <c r="R1458">
        <v>0</v>
      </c>
      <c r="S1458">
        <v>500</v>
      </c>
      <c r="T1458">
        <v>0</v>
      </c>
      <c r="U1458" t="s">
        <v>1245</v>
      </c>
      <c r="V1458" s="7">
        <v>44927</v>
      </c>
      <c r="W1458" s="7">
        <v>44985</v>
      </c>
      <c r="X1458" s="7">
        <v>44998</v>
      </c>
      <c r="Y1458">
        <v>0</v>
      </c>
      <c r="AA1458">
        <v>3548.68</v>
      </c>
      <c r="AB1458" t="s">
        <v>1272</v>
      </c>
      <c r="AC1458" t="s">
        <v>1246</v>
      </c>
    </row>
    <row r="1459" spans="1:29" x14ac:dyDescent="0.25">
      <c r="A1459" t="s">
        <v>2468</v>
      </c>
      <c r="B1459">
        <v>1</v>
      </c>
      <c r="C1459">
        <v>101</v>
      </c>
      <c r="D1459">
        <v>0</v>
      </c>
      <c r="E1459">
        <v>0</v>
      </c>
      <c r="F1459">
        <v>23.34</v>
      </c>
      <c r="G1459">
        <v>0</v>
      </c>
      <c r="H1459">
        <v>23.34</v>
      </c>
      <c r="I1459">
        <v>0</v>
      </c>
      <c r="J1459" t="s">
        <v>2469</v>
      </c>
      <c r="K1459" t="s">
        <v>98</v>
      </c>
      <c r="L1459">
        <v>6</v>
      </c>
      <c r="M1459" t="s">
        <v>78</v>
      </c>
      <c r="N1459" t="s">
        <v>1270</v>
      </c>
      <c r="P1459">
        <v>500</v>
      </c>
      <c r="Q1459">
        <v>0</v>
      </c>
      <c r="R1459">
        <v>0</v>
      </c>
      <c r="S1459">
        <v>500</v>
      </c>
      <c r="T1459">
        <v>0</v>
      </c>
      <c r="U1459" t="s">
        <v>1245</v>
      </c>
      <c r="V1459" s="7">
        <v>44927</v>
      </c>
      <c r="W1459" s="7">
        <v>44985</v>
      </c>
      <c r="X1459" s="7">
        <v>44998</v>
      </c>
      <c r="Y1459">
        <v>0</v>
      </c>
      <c r="AA1459">
        <v>23.34</v>
      </c>
      <c r="AB1459" t="s">
        <v>1272</v>
      </c>
      <c r="AC1459" t="s">
        <v>1246</v>
      </c>
    </row>
    <row r="1460" spans="1:29" x14ac:dyDescent="0.25">
      <c r="A1460" t="s">
        <v>2474</v>
      </c>
      <c r="B1460">
        <v>1</v>
      </c>
      <c r="C1460">
        <v>101</v>
      </c>
      <c r="D1460">
        <v>0</v>
      </c>
      <c r="E1460">
        <v>0</v>
      </c>
      <c r="F1460">
        <v>7160</v>
      </c>
      <c r="G1460">
        <v>0</v>
      </c>
      <c r="H1460">
        <v>7160</v>
      </c>
      <c r="I1460">
        <v>0</v>
      </c>
      <c r="J1460" t="s">
        <v>2475</v>
      </c>
      <c r="K1460" t="s">
        <v>98</v>
      </c>
      <c r="L1460">
        <v>6</v>
      </c>
      <c r="M1460" t="s">
        <v>78</v>
      </c>
      <c r="N1460" t="s">
        <v>1270</v>
      </c>
      <c r="P1460">
        <v>500</v>
      </c>
      <c r="Q1460">
        <v>0</v>
      </c>
      <c r="R1460">
        <v>0</v>
      </c>
      <c r="S1460">
        <v>500</v>
      </c>
      <c r="T1460">
        <v>0</v>
      </c>
      <c r="U1460" t="s">
        <v>1245</v>
      </c>
      <c r="V1460" s="7">
        <v>44927</v>
      </c>
      <c r="W1460" s="7">
        <v>44985</v>
      </c>
      <c r="X1460" s="7">
        <v>44998</v>
      </c>
      <c r="Y1460">
        <v>0</v>
      </c>
      <c r="AA1460">
        <v>7160</v>
      </c>
      <c r="AB1460" t="s">
        <v>1272</v>
      </c>
      <c r="AC1460" t="s">
        <v>1246</v>
      </c>
    </row>
    <row r="1461" spans="1:29" x14ac:dyDescent="0.25">
      <c r="A1461" t="s">
        <v>2484</v>
      </c>
      <c r="B1461">
        <v>1</v>
      </c>
      <c r="C1461">
        <v>101</v>
      </c>
      <c r="D1461">
        <v>0</v>
      </c>
      <c r="E1461">
        <v>0</v>
      </c>
      <c r="F1461">
        <v>1780</v>
      </c>
      <c r="G1461">
        <v>0</v>
      </c>
      <c r="H1461">
        <v>1780</v>
      </c>
      <c r="I1461">
        <v>0</v>
      </c>
      <c r="J1461" t="s">
        <v>2485</v>
      </c>
      <c r="K1461" t="s">
        <v>98</v>
      </c>
      <c r="L1461">
        <v>6</v>
      </c>
      <c r="M1461" t="s">
        <v>78</v>
      </c>
      <c r="N1461" t="s">
        <v>1270</v>
      </c>
      <c r="P1461">
        <v>500</v>
      </c>
      <c r="Q1461">
        <v>0</v>
      </c>
      <c r="R1461">
        <v>0</v>
      </c>
      <c r="S1461">
        <v>500</v>
      </c>
      <c r="T1461">
        <v>0</v>
      </c>
      <c r="U1461" t="s">
        <v>1245</v>
      </c>
      <c r="V1461" s="7">
        <v>44927</v>
      </c>
      <c r="W1461" s="7">
        <v>44985</v>
      </c>
      <c r="X1461" s="7">
        <v>44998</v>
      </c>
      <c r="Y1461">
        <v>0</v>
      </c>
      <c r="AA1461">
        <v>1780</v>
      </c>
      <c r="AB1461" t="s">
        <v>1272</v>
      </c>
      <c r="AC1461" t="s">
        <v>1246</v>
      </c>
    </row>
    <row r="1462" spans="1:29" x14ac:dyDescent="0.25">
      <c r="A1462" t="s">
        <v>2486</v>
      </c>
      <c r="B1462">
        <v>1</v>
      </c>
      <c r="C1462">
        <v>101</v>
      </c>
      <c r="D1462">
        <v>0</v>
      </c>
      <c r="E1462">
        <v>0</v>
      </c>
      <c r="F1462">
        <v>1305.56</v>
      </c>
      <c r="G1462">
        <v>0</v>
      </c>
      <c r="H1462">
        <v>1305.56</v>
      </c>
      <c r="I1462">
        <v>0</v>
      </c>
      <c r="J1462" t="s">
        <v>2487</v>
      </c>
      <c r="K1462" t="s">
        <v>98</v>
      </c>
      <c r="L1462">
        <v>6</v>
      </c>
      <c r="M1462" t="s">
        <v>78</v>
      </c>
      <c r="N1462" t="s">
        <v>1270</v>
      </c>
      <c r="P1462">
        <v>500</v>
      </c>
      <c r="Q1462">
        <v>0</v>
      </c>
      <c r="R1462">
        <v>0</v>
      </c>
      <c r="S1462">
        <v>500</v>
      </c>
      <c r="T1462">
        <v>0</v>
      </c>
      <c r="U1462" t="s">
        <v>1245</v>
      </c>
      <c r="V1462" s="7">
        <v>44927</v>
      </c>
      <c r="W1462" s="7">
        <v>44985</v>
      </c>
      <c r="X1462" s="7">
        <v>44998</v>
      </c>
      <c r="Y1462">
        <v>0</v>
      </c>
      <c r="AA1462">
        <v>1305.56</v>
      </c>
      <c r="AB1462" t="s">
        <v>1272</v>
      </c>
      <c r="AC1462" t="s">
        <v>1246</v>
      </c>
    </row>
    <row r="1463" spans="1:29" x14ac:dyDescent="0.25">
      <c r="A1463" t="s">
        <v>2488</v>
      </c>
      <c r="B1463">
        <v>1</v>
      </c>
      <c r="C1463">
        <v>101</v>
      </c>
      <c r="D1463">
        <v>0</v>
      </c>
      <c r="E1463">
        <v>0</v>
      </c>
      <c r="F1463">
        <v>1774.12</v>
      </c>
      <c r="G1463">
        <v>0</v>
      </c>
      <c r="H1463">
        <v>1774.12</v>
      </c>
      <c r="I1463">
        <v>0</v>
      </c>
      <c r="J1463" t="s">
        <v>2489</v>
      </c>
      <c r="K1463" t="s">
        <v>78</v>
      </c>
      <c r="L1463">
        <v>3</v>
      </c>
      <c r="M1463" t="s">
        <v>1269</v>
      </c>
      <c r="N1463" t="s">
        <v>1270</v>
      </c>
      <c r="P1463">
        <v>0</v>
      </c>
      <c r="Q1463">
        <v>0</v>
      </c>
      <c r="R1463">
        <v>0</v>
      </c>
      <c r="S1463">
        <v>500</v>
      </c>
      <c r="T1463">
        <v>0</v>
      </c>
      <c r="U1463" t="s">
        <v>1245</v>
      </c>
      <c r="V1463" s="7">
        <v>44927</v>
      </c>
      <c r="W1463" s="7">
        <v>44985</v>
      </c>
      <c r="X1463" s="7">
        <v>44998</v>
      </c>
      <c r="Y1463">
        <v>0</v>
      </c>
      <c r="AA1463">
        <v>1774.12</v>
      </c>
      <c r="AB1463" t="s">
        <v>1272</v>
      </c>
      <c r="AC1463" t="s">
        <v>1246</v>
      </c>
    </row>
    <row r="1464" spans="1:29" x14ac:dyDescent="0.25">
      <c r="A1464" t="s">
        <v>2490</v>
      </c>
      <c r="B1464">
        <v>1</v>
      </c>
      <c r="C1464">
        <v>101</v>
      </c>
      <c r="D1464">
        <v>0</v>
      </c>
      <c r="E1464">
        <v>0</v>
      </c>
      <c r="F1464">
        <v>1774.12</v>
      </c>
      <c r="G1464">
        <v>0</v>
      </c>
      <c r="H1464">
        <v>1774.12</v>
      </c>
      <c r="I1464">
        <v>0</v>
      </c>
      <c r="J1464" t="s">
        <v>2491</v>
      </c>
      <c r="K1464" t="s">
        <v>78</v>
      </c>
      <c r="L1464">
        <v>4</v>
      </c>
      <c r="M1464" t="s">
        <v>1269</v>
      </c>
      <c r="N1464" t="s">
        <v>1270</v>
      </c>
      <c r="P1464">
        <v>0</v>
      </c>
      <c r="Q1464">
        <v>0</v>
      </c>
      <c r="R1464">
        <v>0</v>
      </c>
      <c r="S1464">
        <v>500</v>
      </c>
      <c r="T1464">
        <v>0</v>
      </c>
      <c r="U1464" t="s">
        <v>1245</v>
      </c>
      <c r="V1464" s="7">
        <v>44927</v>
      </c>
      <c r="W1464" s="7">
        <v>44985</v>
      </c>
      <c r="X1464" s="7">
        <v>44998</v>
      </c>
      <c r="Y1464">
        <v>0</v>
      </c>
      <c r="AA1464">
        <v>1774.12</v>
      </c>
      <c r="AB1464" t="s">
        <v>1272</v>
      </c>
      <c r="AC1464" t="s">
        <v>1246</v>
      </c>
    </row>
    <row r="1465" spans="1:29" x14ac:dyDescent="0.25">
      <c r="A1465" t="s">
        <v>2492</v>
      </c>
      <c r="B1465">
        <v>1</v>
      </c>
      <c r="C1465">
        <v>101</v>
      </c>
      <c r="D1465">
        <v>0</v>
      </c>
      <c r="E1465">
        <v>0</v>
      </c>
      <c r="F1465">
        <v>1774.12</v>
      </c>
      <c r="G1465">
        <v>0</v>
      </c>
      <c r="H1465">
        <v>1774.12</v>
      </c>
      <c r="I1465">
        <v>0</v>
      </c>
      <c r="J1465" t="s">
        <v>2493</v>
      </c>
      <c r="K1465" t="s">
        <v>78</v>
      </c>
      <c r="L1465">
        <v>5</v>
      </c>
      <c r="M1465" t="s">
        <v>1269</v>
      </c>
      <c r="N1465" t="s">
        <v>1270</v>
      </c>
      <c r="P1465">
        <v>0</v>
      </c>
      <c r="Q1465">
        <v>0</v>
      </c>
      <c r="R1465">
        <v>0</v>
      </c>
      <c r="S1465">
        <v>500</v>
      </c>
      <c r="T1465">
        <v>0</v>
      </c>
      <c r="U1465" t="s">
        <v>1245</v>
      </c>
      <c r="V1465" s="7">
        <v>44927</v>
      </c>
      <c r="W1465" s="7">
        <v>44985</v>
      </c>
      <c r="X1465" s="7">
        <v>44998</v>
      </c>
      <c r="Y1465">
        <v>0</v>
      </c>
      <c r="AA1465">
        <v>1774.12</v>
      </c>
      <c r="AB1465" t="s">
        <v>1272</v>
      </c>
      <c r="AC1465" t="s">
        <v>1246</v>
      </c>
    </row>
    <row r="1466" spans="1:29" x14ac:dyDescent="0.25">
      <c r="A1466" t="s">
        <v>2494</v>
      </c>
      <c r="B1466">
        <v>1</v>
      </c>
      <c r="C1466">
        <v>101</v>
      </c>
      <c r="D1466">
        <v>0</v>
      </c>
      <c r="E1466">
        <v>0</v>
      </c>
      <c r="F1466">
        <v>1774.12</v>
      </c>
      <c r="G1466">
        <v>0</v>
      </c>
      <c r="H1466">
        <v>1774.12</v>
      </c>
      <c r="I1466">
        <v>0</v>
      </c>
      <c r="J1466" t="s">
        <v>2495</v>
      </c>
      <c r="K1466" t="s">
        <v>78</v>
      </c>
      <c r="L1466">
        <v>6</v>
      </c>
      <c r="M1466" t="s">
        <v>1269</v>
      </c>
      <c r="N1466" t="s">
        <v>1270</v>
      </c>
      <c r="P1466">
        <v>0</v>
      </c>
      <c r="Q1466">
        <v>0</v>
      </c>
      <c r="R1466">
        <v>0</v>
      </c>
      <c r="S1466">
        <v>500</v>
      </c>
      <c r="T1466">
        <v>0</v>
      </c>
      <c r="U1466" t="s">
        <v>1245</v>
      </c>
      <c r="V1466" s="7">
        <v>44927</v>
      </c>
      <c r="W1466" s="7">
        <v>44985</v>
      </c>
      <c r="X1466" s="7">
        <v>44998</v>
      </c>
      <c r="Y1466">
        <v>0</v>
      </c>
      <c r="AA1466">
        <v>1774.12</v>
      </c>
      <c r="AB1466" t="s">
        <v>1272</v>
      </c>
      <c r="AC1466" t="s">
        <v>1246</v>
      </c>
    </row>
    <row r="1467" spans="1:29" x14ac:dyDescent="0.25">
      <c r="A1467" t="s">
        <v>2496</v>
      </c>
      <c r="B1467">
        <v>1</v>
      </c>
      <c r="C1467">
        <v>101</v>
      </c>
      <c r="D1467">
        <v>0</v>
      </c>
      <c r="E1467">
        <v>0</v>
      </c>
      <c r="F1467">
        <v>1774.12</v>
      </c>
      <c r="G1467">
        <v>0</v>
      </c>
      <c r="H1467">
        <v>1774.12</v>
      </c>
      <c r="I1467">
        <v>0</v>
      </c>
      <c r="J1467" t="s">
        <v>2497</v>
      </c>
      <c r="K1467" t="s">
        <v>98</v>
      </c>
      <c r="L1467">
        <v>7</v>
      </c>
      <c r="M1467" t="s">
        <v>78</v>
      </c>
      <c r="N1467" t="s">
        <v>1270</v>
      </c>
      <c r="P1467">
        <v>500</v>
      </c>
      <c r="Q1467">
        <v>0</v>
      </c>
      <c r="R1467">
        <v>0</v>
      </c>
      <c r="S1467">
        <v>500</v>
      </c>
      <c r="T1467">
        <v>0</v>
      </c>
      <c r="U1467" t="s">
        <v>1245</v>
      </c>
      <c r="V1467" s="7">
        <v>44927</v>
      </c>
      <c r="W1467" s="7">
        <v>44985</v>
      </c>
      <c r="X1467" s="7">
        <v>44998</v>
      </c>
      <c r="Y1467">
        <v>0</v>
      </c>
      <c r="AA1467">
        <v>1774.12</v>
      </c>
      <c r="AB1467" t="s">
        <v>1272</v>
      </c>
      <c r="AC1467" t="s">
        <v>1246</v>
      </c>
    </row>
    <row r="1468" spans="1:29" x14ac:dyDescent="0.25">
      <c r="A1468" t="s">
        <v>2533</v>
      </c>
      <c r="B1468">
        <v>1</v>
      </c>
      <c r="C1468">
        <v>101</v>
      </c>
      <c r="D1468">
        <v>0</v>
      </c>
      <c r="E1468">
        <v>0</v>
      </c>
      <c r="F1468">
        <v>321750.90000000002</v>
      </c>
      <c r="G1468">
        <v>0</v>
      </c>
      <c r="H1468">
        <v>321750.90000000002</v>
      </c>
      <c r="I1468">
        <v>0</v>
      </c>
      <c r="J1468" t="s">
        <v>2534</v>
      </c>
      <c r="K1468" t="s">
        <v>78</v>
      </c>
      <c r="L1468">
        <v>2</v>
      </c>
      <c r="M1468" t="s">
        <v>1269</v>
      </c>
      <c r="N1468" t="s">
        <v>1270</v>
      </c>
      <c r="P1468">
        <v>0</v>
      </c>
      <c r="Q1468">
        <v>0</v>
      </c>
      <c r="R1468">
        <v>0</v>
      </c>
      <c r="S1468">
        <v>500</v>
      </c>
      <c r="T1468">
        <v>0</v>
      </c>
      <c r="U1468" t="s">
        <v>1245</v>
      </c>
      <c r="V1468" s="7">
        <v>44927</v>
      </c>
      <c r="W1468" s="7">
        <v>44985</v>
      </c>
      <c r="X1468" s="7">
        <v>44998</v>
      </c>
      <c r="Y1468">
        <v>0</v>
      </c>
      <c r="AA1468">
        <v>321750.90000000002</v>
      </c>
      <c r="AB1468" t="s">
        <v>1272</v>
      </c>
      <c r="AC1468" t="s">
        <v>1246</v>
      </c>
    </row>
    <row r="1469" spans="1:29" x14ac:dyDescent="0.25">
      <c r="A1469" t="s">
        <v>2543</v>
      </c>
      <c r="B1469">
        <v>1</v>
      </c>
      <c r="C1469">
        <v>101</v>
      </c>
      <c r="D1469">
        <v>0</v>
      </c>
      <c r="E1469">
        <v>0</v>
      </c>
      <c r="F1469">
        <v>321750.90000000002</v>
      </c>
      <c r="G1469">
        <v>0</v>
      </c>
      <c r="H1469">
        <v>321750.90000000002</v>
      </c>
      <c r="I1469">
        <v>0</v>
      </c>
      <c r="J1469" t="s">
        <v>2544</v>
      </c>
      <c r="K1469" t="s">
        <v>78</v>
      </c>
      <c r="L1469">
        <v>3</v>
      </c>
      <c r="M1469" t="s">
        <v>1269</v>
      </c>
      <c r="N1469" t="s">
        <v>1270</v>
      </c>
      <c r="P1469">
        <v>0</v>
      </c>
      <c r="Q1469">
        <v>0</v>
      </c>
      <c r="R1469">
        <v>0</v>
      </c>
      <c r="S1469">
        <v>500</v>
      </c>
      <c r="T1469">
        <v>0</v>
      </c>
      <c r="U1469" t="s">
        <v>1245</v>
      </c>
      <c r="V1469" s="7">
        <v>44927</v>
      </c>
      <c r="W1469" s="7">
        <v>44985</v>
      </c>
      <c r="X1469" s="7">
        <v>44998</v>
      </c>
      <c r="Y1469">
        <v>0</v>
      </c>
      <c r="AA1469">
        <v>321750.90000000002</v>
      </c>
      <c r="AB1469" t="s">
        <v>1272</v>
      </c>
      <c r="AC1469" t="s">
        <v>1246</v>
      </c>
    </row>
    <row r="1470" spans="1:29" x14ac:dyDescent="0.25">
      <c r="A1470" t="s">
        <v>3705</v>
      </c>
      <c r="B1470">
        <v>1</v>
      </c>
      <c r="C1470">
        <v>101</v>
      </c>
      <c r="D1470">
        <v>0</v>
      </c>
      <c r="E1470">
        <v>0</v>
      </c>
      <c r="F1470">
        <v>321750.90000000002</v>
      </c>
      <c r="G1470">
        <v>0</v>
      </c>
      <c r="H1470">
        <v>321750.90000000002</v>
      </c>
      <c r="I1470">
        <v>0</v>
      </c>
      <c r="J1470" t="s">
        <v>2544</v>
      </c>
      <c r="K1470" t="s">
        <v>78</v>
      </c>
      <c r="L1470">
        <v>4</v>
      </c>
      <c r="M1470" t="s">
        <v>1269</v>
      </c>
      <c r="N1470" t="s">
        <v>1270</v>
      </c>
      <c r="P1470">
        <v>0</v>
      </c>
      <c r="Q1470">
        <v>0</v>
      </c>
      <c r="R1470">
        <v>0</v>
      </c>
      <c r="S1470">
        <v>500</v>
      </c>
      <c r="T1470">
        <v>0</v>
      </c>
      <c r="U1470" t="s">
        <v>1245</v>
      </c>
      <c r="V1470" s="7">
        <v>44927</v>
      </c>
      <c r="W1470" s="7">
        <v>44985</v>
      </c>
      <c r="X1470" s="7">
        <v>44998</v>
      </c>
      <c r="Y1470">
        <v>0</v>
      </c>
      <c r="AA1470">
        <v>321750.90000000002</v>
      </c>
      <c r="AB1470" t="s">
        <v>1272</v>
      </c>
      <c r="AC1470" t="s">
        <v>1246</v>
      </c>
    </row>
    <row r="1471" spans="1:29" x14ac:dyDescent="0.25">
      <c r="A1471" t="s">
        <v>3706</v>
      </c>
      <c r="B1471">
        <v>1</v>
      </c>
      <c r="C1471">
        <v>101</v>
      </c>
      <c r="D1471">
        <v>0</v>
      </c>
      <c r="E1471">
        <v>0</v>
      </c>
      <c r="F1471">
        <v>321750.90000000002</v>
      </c>
      <c r="G1471">
        <v>0</v>
      </c>
      <c r="H1471">
        <v>321750.90000000002</v>
      </c>
      <c r="I1471">
        <v>0</v>
      </c>
      <c r="J1471" t="s">
        <v>3707</v>
      </c>
      <c r="K1471" t="s">
        <v>78</v>
      </c>
      <c r="L1471">
        <v>5</v>
      </c>
      <c r="M1471" t="s">
        <v>1269</v>
      </c>
      <c r="N1471" t="s">
        <v>1270</v>
      </c>
      <c r="P1471">
        <v>0</v>
      </c>
      <c r="Q1471">
        <v>0</v>
      </c>
      <c r="R1471">
        <v>0</v>
      </c>
      <c r="S1471">
        <v>500</v>
      </c>
      <c r="T1471">
        <v>0</v>
      </c>
      <c r="U1471" t="s">
        <v>1245</v>
      </c>
      <c r="V1471" s="7">
        <v>44927</v>
      </c>
      <c r="W1471" s="7">
        <v>44985</v>
      </c>
      <c r="X1471" s="7">
        <v>44998</v>
      </c>
      <c r="Y1471">
        <v>0</v>
      </c>
      <c r="AA1471">
        <v>321750.90000000002</v>
      </c>
      <c r="AB1471" t="s">
        <v>1272</v>
      </c>
      <c r="AC1471" t="s">
        <v>1246</v>
      </c>
    </row>
    <row r="1472" spans="1:29" x14ac:dyDescent="0.25">
      <c r="A1472" t="s">
        <v>3708</v>
      </c>
      <c r="B1472">
        <v>1</v>
      </c>
      <c r="C1472">
        <v>101</v>
      </c>
      <c r="D1472">
        <v>0</v>
      </c>
      <c r="E1472">
        <v>0</v>
      </c>
      <c r="F1472">
        <v>321750.90000000002</v>
      </c>
      <c r="G1472">
        <v>0</v>
      </c>
      <c r="H1472">
        <v>321750.90000000002</v>
      </c>
      <c r="I1472">
        <v>0</v>
      </c>
      <c r="J1472" t="s">
        <v>3709</v>
      </c>
      <c r="K1472" t="s">
        <v>98</v>
      </c>
      <c r="L1472">
        <v>6</v>
      </c>
      <c r="M1472" t="s">
        <v>78</v>
      </c>
      <c r="N1472" t="s">
        <v>1270</v>
      </c>
      <c r="P1472">
        <v>500</v>
      </c>
      <c r="Q1472">
        <v>0</v>
      </c>
      <c r="R1472">
        <v>0</v>
      </c>
      <c r="S1472">
        <v>500</v>
      </c>
      <c r="T1472">
        <v>0</v>
      </c>
      <c r="U1472" t="s">
        <v>1245</v>
      </c>
      <c r="V1472" s="7">
        <v>44927</v>
      </c>
      <c r="W1472" s="7">
        <v>44985</v>
      </c>
      <c r="X1472" s="7">
        <v>44998</v>
      </c>
      <c r="Y1472">
        <v>0</v>
      </c>
      <c r="AA1472">
        <v>321750.90000000002</v>
      </c>
      <c r="AB1472" t="s">
        <v>1272</v>
      </c>
      <c r="AC1472" t="s">
        <v>1246</v>
      </c>
    </row>
    <row r="1473" spans="1:29" x14ac:dyDescent="0.25">
      <c r="A1473" t="s">
        <v>2568</v>
      </c>
      <c r="B1473">
        <v>1</v>
      </c>
      <c r="C1473">
        <v>101</v>
      </c>
      <c r="D1473">
        <v>0</v>
      </c>
      <c r="E1473">
        <v>0</v>
      </c>
      <c r="F1473">
        <v>4311.29</v>
      </c>
      <c r="G1473">
        <v>0</v>
      </c>
      <c r="H1473">
        <v>4311.29</v>
      </c>
      <c r="I1473">
        <v>0</v>
      </c>
      <c r="J1473" t="s">
        <v>2569</v>
      </c>
      <c r="K1473" t="s">
        <v>78</v>
      </c>
      <c r="L1473">
        <v>2</v>
      </c>
      <c r="M1473" t="s">
        <v>1269</v>
      </c>
      <c r="N1473" t="s">
        <v>1270</v>
      </c>
      <c r="P1473">
        <v>0</v>
      </c>
      <c r="Q1473">
        <v>0</v>
      </c>
      <c r="R1473">
        <v>0</v>
      </c>
      <c r="S1473">
        <v>500</v>
      </c>
      <c r="T1473">
        <v>0</v>
      </c>
      <c r="U1473" t="s">
        <v>1245</v>
      </c>
      <c r="V1473" s="7">
        <v>44927</v>
      </c>
      <c r="W1473" s="7">
        <v>44985</v>
      </c>
      <c r="X1473" s="7">
        <v>44998</v>
      </c>
      <c r="Y1473">
        <v>0</v>
      </c>
      <c r="AA1473">
        <v>4311.29</v>
      </c>
      <c r="AB1473" t="s">
        <v>1272</v>
      </c>
      <c r="AC1473" t="s">
        <v>1246</v>
      </c>
    </row>
    <row r="1474" spans="1:29" x14ac:dyDescent="0.25">
      <c r="A1474" t="s">
        <v>2585</v>
      </c>
      <c r="B1474">
        <v>1</v>
      </c>
      <c r="C1474">
        <v>101</v>
      </c>
      <c r="D1474">
        <v>0</v>
      </c>
      <c r="E1474">
        <v>0</v>
      </c>
      <c r="F1474">
        <v>4311.29</v>
      </c>
      <c r="G1474">
        <v>0</v>
      </c>
      <c r="H1474">
        <v>4311.29</v>
      </c>
      <c r="I1474">
        <v>0</v>
      </c>
      <c r="J1474" t="s">
        <v>2586</v>
      </c>
      <c r="K1474" t="s">
        <v>78</v>
      </c>
      <c r="L1474">
        <v>3</v>
      </c>
      <c r="M1474" t="s">
        <v>1269</v>
      </c>
      <c r="N1474" t="s">
        <v>1270</v>
      </c>
      <c r="P1474">
        <v>0</v>
      </c>
      <c r="Q1474">
        <v>0</v>
      </c>
      <c r="R1474">
        <v>0</v>
      </c>
      <c r="S1474">
        <v>500</v>
      </c>
      <c r="T1474">
        <v>0</v>
      </c>
      <c r="U1474" t="s">
        <v>1245</v>
      </c>
      <c r="V1474" s="7">
        <v>44927</v>
      </c>
      <c r="W1474" s="7">
        <v>44985</v>
      </c>
      <c r="X1474" s="7">
        <v>44998</v>
      </c>
      <c r="Y1474">
        <v>0</v>
      </c>
      <c r="AA1474">
        <v>4311.29</v>
      </c>
      <c r="AB1474" t="s">
        <v>1272</v>
      </c>
      <c r="AC1474" t="s">
        <v>1246</v>
      </c>
    </row>
    <row r="1475" spans="1:29" x14ac:dyDescent="0.25">
      <c r="A1475" t="s">
        <v>2587</v>
      </c>
      <c r="B1475">
        <v>1</v>
      </c>
      <c r="C1475">
        <v>101</v>
      </c>
      <c r="D1475">
        <v>0</v>
      </c>
      <c r="E1475">
        <v>0</v>
      </c>
      <c r="F1475">
        <v>4311.29</v>
      </c>
      <c r="G1475">
        <v>0</v>
      </c>
      <c r="H1475">
        <v>4311.29</v>
      </c>
      <c r="I1475">
        <v>0</v>
      </c>
      <c r="J1475" t="s">
        <v>2588</v>
      </c>
      <c r="K1475" t="s">
        <v>78</v>
      </c>
      <c r="L1475">
        <v>4</v>
      </c>
      <c r="M1475" t="s">
        <v>1269</v>
      </c>
      <c r="N1475" t="s">
        <v>1270</v>
      </c>
      <c r="P1475">
        <v>0</v>
      </c>
      <c r="Q1475">
        <v>0</v>
      </c>
      <c r="R1475">
        <v>0</v>
      </c>
      <c r="S1475">
        <v>500</v>
      </c>
      <c r="T1475">
        <v>0</v>
      </c>
      <c r="U1475" t="s">
        <v>1245</v>
      </c>
      <c r="V1475" s="7">
        <v>44927</v>
      </c>
      <c r="W1475" s="7">
        <v>44985</v>
      </c>
      <c r="X1475" s="7">
        <v>44998</v>
      </c>
      <c r="Y1475">
        <v>0</v>
      </c>
      <c r="AA1475">
        <v>4311.29</v>
      </c>
      <c r="AB1475" t="s">
        <v>1272</v>
      </c>
      <c r="AC1475" t="s">
        <v>1246</v>
      </c>
    </row>
    <row r="1476" spans="1:29" x14ac:dyDescent="0.25">
      <c r="A1476" t="s">
        <v>2589</v>
      </c>
      <c r="B1476">
        <v>1</v>
      </c>
      <c r="C1476">
        <v>101</v>
      </c>
      <c r="D1476">
        <v>0</v>
      </c>
      <c r="E1476">
        <v>0</v>
      </c>
      <c r="F1476">
        <v>4311.29</v>
      </c>
      <c r="G1476">
        <v>0</v>
      </c>
      <c r="H1476">
        <v>4311.29</v>
      </c>
      <c r="I1476">
        <v>0</v>
      </c>
      <c r="J1476" t="s">
        <v>2590</v>
      </c>
      <c r="K1476" t="s">
        <v>98</v>
      </c>
      <c r="L1476">
        <v>5</v>
      </c>
      <c r="M1476" t="s">
        <v>78</v>
      </c>
      <c r="N1476" t="s">
        <v>1270</v>
      </c>
      <c r="P1476">
        <v>500</v>
      </c>
      <c r="Q1476">
        <v>0</v>
      </c>
      <c r="R1476">
        <v>0</v>
      </c>
      <c r="S1476">
        <v>500</v>
      </c>
      <c r="T1476">
        <v>0</v>
      </c>
      <c r="U1476" t="s">
        <v>1245</v>
      </c>
      <c r="V1476" s="7">
        <v>44927</v>
      </c>
      <c r="W1476" s="7">
        <v>44985</v>
      </c>
      <c r="X1476" s="7">
        <v>44998</v>
      </c>
      <c r="Y1476">
        <v>0</v>
      </c>
      <c r="AA1476">
        <v>4311.29</v>
      </c>
      <c r="AB1476" t="s">
        <v>1272</v>
      </c>
      <c r="AC1476" t="s">
        <v>1246</v>
      </c>
    </row>
    <row r="1477" spans="1:29" x14ac:dyDescent="0.25">
      <c r="A1477" t="s">
        <v>2605</v>
      </c>
      <c r="B1477">
        <v>1</v>
      </c>
      <c r="C1477">
        <v>101</v>
      </c>
      <c r="D1477">
        <v>0</v>
      </c>
      <c r="E1477">
        <v>0</v>
      </c>
      <c r="F1477">
        <v>0</v>
      </c>
      <c r="G1477">
        <v>2321750.9</v>
      </c>
      <c r="H1477">
        <v>0</v>
      </c>
      <c r="I1477">
        <v>2321750.9</v>
      </c>
      <c r="J1477" t="s">
        <v>2606</v>
      </c>
      <c r="K1477" t="s">
        <v>78</v>
      </c>
      <c r="L1477">
        <v>1</v>
      </c>
      <c r="M1477" t="s">
        <v>1269</v>
      </c>
      <c r="N1477" t="s">
        <v>1270</v>
      </c>
      <c r="P1477">
        <v>0</v>
      </c>
      <c r="Q1477">
        <v>0</v>
      </c>
      <c r="R1477">
        <v>0</v>
      </c>
      <c r="S1477">
        <v>500</v>
      </c>
      <c r="T1477">
        <v>0</v>
      </c>
      <c r="U1477" t="s">
        <v>1245</v>
      </c>
      <c r="V1477" s="7">
        <v>44927</v>
      </c>
      <c r="W1477" s="7">
        <v>44985</v>
      </c>
      <c r="X1477" s="7">
        <v>44998</v>
      </c>
      <c r="Y1477">
        <v>0</v>
      </c>
      <c r="AA1477">
        <v>2321750.9</v>
      </c>
      <c r="AB1477" t="s">
        <v>1589</v>
      </c>
      <c r="AC1477" t="s">
        <v>1246</v>
      </c>
    </row>
    <row r="1478" spans="1:29" x14ac:dyDescent="0.25">
      <c r="A1478" t="s">
        <v>2740</v>
      </c>
      <c r="B1478">
        <v>1</v>
      </c>
      <c r="C1478">
        <v>101</v>
      </c>
      <c r="D1478">
        <v>0</v>
      </c>
      <c r="E1478">
        <v>0</v>
      </c>
      <c r="F1478">
        <v>0</v>
      </c>
      <c r="G1478">
        <v>321750.90000000002</v>
      </c>
      <c r="H1478">
        <v>0</v>
      </c>
      <c r="I1478">
        <v>321750.90000000002</v>
      </c>
      <c r="J1478" t="s">
        <v>2741</v>
      </c>
      <c r="K1478" t="s">
        <v>78</v>
      </c>
      <c r="L1478">
        <v>2</v>
      </c>
      <c r="M1478" t="s">
        <v>1269</v>
      </c>
      <c r="N1478" t="s">
        <v>1270</v>
      </c>
      <c r="P1478">
        <v>0</v>
      </c>
      <c r="Q1478">
        <v>0</v>
      </c>
      <c r="R1478">
        <v>0</v>
      </c>
      <c r="S1478">
        <v>500</v>
      </c>
      <c r="T1478">
        <v>0</v>
      </c>
      <c r="U1478" t="s">
        <v>1245</v>
      </c>
      <c r="V1478" s="7">
        <v>44927</v>
      </c>
      <c r="W1478" s="7">
        <v>44985</v>
      </c>
      <c r="X1478" s="7">
        <v>44998</v>
      </c>
      <c r="Y1478">
        <v>0</v>
      </c>
      <c r="AA1478">
        <v>321750.90000000002</v>
      </c>
      <c r="AB1478" t="s">
        <v>1589</v>
      </c>
      <c r="AC1478" t="s">
        <v>1246</v>
      </c>
    </row>
    <row r="1479" spans="1:29" x14ac:dyDescent="0.25">
      <c r="A1479" t="s">
        <v>3710</v>
      </c>
      <c r="B1479">
        <v>1</v>
      </c>
      <c r="C1479">
        <v>101</v>
      </c>
      <c r="D1479">
        <v>0</v>
      </c>
      <c r="E1479">
        <v>0</v>
      </c>
      <c r="F1479">
        <v>0</v>
      </c>
      <c r="G1479">
        <v>321750.90000000002</v>
      </c>
      <c r="H1479">
        <v>0</v>
      </c>
      <c r="I1479">
        <v>321750.90000000002</v>
      </c>
      <c r="J1479" t="s">
        <v>2503</v>
      </c>
      <c r="K1479" t="s">
        <v>78</v>
      </c>
      <c r="L1479">
        <v>3</v>
      </c>
      <c r="M1479" t="s">
        <v>1269</v>
      </c>
      <c r="N1479" t="s">
        <v>1270</v>
      </c>
      <c r="P1479">
        <v>0</v>
      </c>
      <c r="Q1479">
        <v>0</v>
      </c>
      <c r="R1479">
        <v>0</v>
      </c>
      <c r="S1479">
        <v>500</v>
      </c>
      <c r="T1479">
        <v>0</v>
      </c>
      <c r="U1479" t="s">
        <v>1245</v>
      </c>
      <c r="V1479" s="7">
        <v>44927</v>
      </c>
      <c r="W1479" s="7">
        <v>44985</v>
      </c>
      <c r="X1479" s="7">
        <v>44998</v>
      </c>
      <c r="Y1479">
        <v>0</v>
      </c>
      <c r="AA1479">
        <v>321750.90000000002</v>
      </c>
      <c r="AB1479" t="s">
        <v>1589</v>
      </c>
      <c r="AC1479" t="s">
        <v>1246</v>
      </c>
    </row>
    <row r="1480" spans="1:29" x14ac:dyDescent="0.25">
      <c r="A1480" t="s">
        <v>3711</v>
      </c>
      <c r="B1480">
        <v>1</v>
      </c>
      <c r="C1480">
        <v>101</v>
      </c>
      <c r="D1480">
        <v>0</v>
      </c>
      <c r="E1480">
        <v>0</v>
      </c>
      <c r="F1480">
        <v>0</v>
      </c>
      <c r="G1480">
        <v>321750.90000000002</v>
      </c>
      <c r="H1480">
        <v>0</v>
      </c>
      <c r="I1480">
        <v>321750.90000000002</v>
      </c>
      <c r="J1480" t="s">
        <v>3712</v>
      </c>
      <c r="K1480" t="s">
        <v>78</v>
      </c>
      <c r="L1480">
        <v>4</v>
      </c>
      <c r="M1480" t="s">
        <v>1269</v>
      </c>
      <c r="N1480" t="s">
        <v>1270</v>
      </c>
      <c r="P1480">
        <v>0</v>
      </c>
      <c r="Q1480">
        <v>0</v>
      </c>
      <c r="R1480">
        <v>0</v>
      </c>
      <c r="S1480">
        <v>500</v>
      </c>
      <c r="T1480">
        <v>0</v>
      </c>
      <c r="U1480" t="s">
        <v>1245</v>
      </c>
      <c r="V1480" s="7">
        <v>44927</v>
      </c>
      <c r="W1480" s="7">
        <v>44985</v>
      </c>
      <c r="X1480" s="7">
        <v>44998</v>
      </c>
      <c r="Y1480">
        <v>0</v>
      </c>
      <c r="AA1480">
        <v>321750.90000000002</v>
      </c>
      <c r="AB1480" t="s">
        <v>1589</v>
      </c>
      <c r="AC1480" t="s">
        <v>1246</v>
      </c>
    </row>
    <row r="1481" spans="1:29" x14ac:dyDescent="0.25">
      <c r="A1481" t="s">
        <v>3713</v>
      </c>
      <c r="B1481">
        <v>1</v>
      </c>
      <c r="C1481">
        <v>101</v>
      </c>
      <c r="D1481">
        <v>0</v>
      </c>
      <c r="E1481">
        <v>0</v>
      </c>
      <c r="F1481">
        <v>0</v>
      </c>
      <c r="G1481">
        <v>321750.90000000002</v>
      </c>
      <c r="H1481">
        <v>0</v>
      </c>
      <c r="I1481">
        <v>321750.90000000002</v>
      </c>
      <c r="J1481" t="s">
        <v>3714</v>
      </c>
      <c r="K1481" t="s">
        <v>78</v>
      </c>
      <c r="L1481">
        <v>5</v>
      </c>
      <c r="M1481" t="s">
        <v>1269</v>
      </c>
      <c r="N1481" t="s">
        <v>1270</v>
      </c>
      <c r="P1481">
        <v>0</v>
      </c>
      <c r="Q1481">
        <v>0</v>
      </c>
      <c r="R1481">
        <v>0</v>
      </c>
      <c r="S1481">
        <v>500</v>
      </c>
      <c r="T1481">
        <v>0</v>
      </c>
      <c r="U1481" t="s">
        <v>1245</v>
      </c>
      <c r="V1481" s="7">
        <v>44927</v>
      </c>
      <c r="W1481" s="7">
        <v>44985</v>
      </c>
      <c r="X1481" s="7">
        <v>44998</v>
      </c>
      <c r="Y1481">
        <v>0</v>
      </c>
      <c r="AA1481">
        <v>321750.90000000002</v>
      </c>
      <c r="AB1481" t="s">
        <v>1589</v>
      </c>
      <c r="AC1481" t="s">
        <v>1246</v>
      </c>
    </row>
    <row r="1482" spans="1:29" x14ac:dyDescent="0.25">
      <c r="A1482" t="s">
        <v>3715</v>
      </c>
      <c r="B1482">
        <v>1</v>
      </c>
      <c r="C1482">
        <v>101</v>
      </c>
      <c r="D1482">
        <v>0</v>
      </c>
      <c r="E1482">
        <v>0</v>
      </c>
      <c r="F1482">
        <v>0</v>
      </c>
      <c r="G1482">
        <v>321750.90000000002</v>
      </c>
      <c r="H1482">
        <v>0</v>
      </c>
      <c r="I1482">
        <v>321750.90000000002</v>
      </c>
      <c r="J1482" t="s">
        <v>3716</v>
      </c>
      <c r="K1482" t="s">
        <v>98</v>
      </c>
      <c r="L1482">
        <v>6</v>
      </c>
      <c r="M1482" t="s">
        <v>78</v>
      </c>
      <c r="N1482" t="s">
        <v>1270</v>
      </c>
      <c r="P1482">
        <v>500</v>
      </c>
      <c r="Q1482">
        <v>0</v>
      </c>
      <c r="R1482">
        <v>0</v>
      </c>
      <c r="S1482">
        <v>500</v>
      </c>
      <c r="T1482">
        <v>0</v>
      </c>
      <c r="U1482" t="s">
        <v>1245</v>
      </c>
      <c r="V1482" s="7">
        <v>44927</v>
      </c>
      <c r="W1482" s="7">
        <v>44985</v>
      </c>
      <c r="X1482" s="7">
        <v>44998</v>
      </c>
      <c r="Y1482">
        <v>0</v>
      </c>
      <c r="AA1482">
        <v>321750.90000000002</v>
      </c>
      <c r="AB1482" t="s">
        <v>1589</v>
      </c>
      <c r="AC1482" t="s">
        <v>1246</v>
      </c>
    </row>
    <row r="1483" spans="1:29" x14ac:dyDescent="0.25">
      <c r="A1483" t="s">
        <v>2803</v>
      </c>
      <c r="B1483">
        <v>1</v>
      </c>
      <c r="C1483">
        <v>101</v>
      </c>
      <c r="D1483">
        <v>0</v>
      </c>
      <c r="E1483">
        <v>0</v>
      </c>
      <c r="F1483">
        <v>0</v>
      </c>
      <c r="G1483">
        <v>2000000</v>
      </c>
      <c r="H1483">
        <v>0</v>
      </c>
      <c r="I1483">
        <v>2000000</v>
      </c>
      <c r="J1483" t="s">
        <v>2804</v>
      </c>
      <c r="K1483" t="s">
        <v>78</v>
      </c>
      <c r="L1483">
        <v>2</v>
      </c>
      <c r="M1483" t="s">
        <v>1269</v>
      </c>
      <c r="N1483" t="s">
        <v>1270</v>
      </c>
      <c r="P1483">
        <v>0</v>
      </c>
      <c r="Q1483">
        <v>0</v>
      </c>
      <c r="R1483">
        <v>0</v>
      </c>
      <c r="S1483">
        <v>500</v>
      </c>
      <c r="T1483">
        <v>0</v>
      </c>
      <c r="U1483" t="s">
        <v>1245</v>
      </c>
      <c r="V1483" s="7">
        <v>44927</v>
      </c>
      <c r="W1483" s="7">
        <v>44985</v>
      </c>
      <c r="X1483" s="7">
        <v>44998</v>
      </c>
      <c r="Y1483">
        <v>0</v>
      </c>
      <c r="AA1483">
        <v>2000000</v>
      </c>
      <c r="AB1483" t="s">
        <v>1589</v>
      </c>
      <c r="AC1483" t="s">
        <v>1246</v>
      </c>
    </row>
    <row r="1484" spans="1:29" x14ac:dyDescent="0.25">
      <c r="A1484" t="s">
        <v>2805</v>
      </c>
      <c r="B1484">
        <v>1</v>
      </c>
      <c r="C1484">
        <v>101</v>
      </c>
      <c r="D1484">
        <v>0</v>
      </c>
      <c r="E1484">
        <v>0</v>
      </c>
      <c r="F1484">
        <v>0</v>
      </c>
      <c r="G1484">
        <v>2000000</v>
      </c>
      <c r="H1484">
        <v>0</v>
      </c>
      <c r="I1484">
        <v>2000000</v>
      </c>
      <c r="J1484" t="s">
        <v>2806</v>
      </c>
      <c r="K1484" t="s">
        <v>78</v>
      </c>
      <c r="L1484">
        <v>3</v>
      </c>
      <c r="M1484" t="s">
        <v>1269</v>
      </c>
      <c r="N1484" t="s">
        <v>1270</v>
      </c>
      <c r="P1484">
        <v>0</v>
      </c>
      <c r="Q1484">
        <v>0</v>
      </c>
      <c r="R1484">
        <v>0</v>
      </c>
      <c r="S1484">
        <v>500</v>
      </c>
      <c r="T1484">
        <v>0</v>
      </c>
      <c r="U1484" t="s">
        <v>1245</v>
      </c>
      <c r="V1484" s="7">
        <v>44927</v>
      </c>
      <c r="W1484" s="7">
        <v>44985</v>
      </c>
      <c r="X1484" s="7">
        <v>44998</v>
      </c>
      <c r="Y1484">
        <v>0</v>
      </c>
      <c r="AA1484">
        <v>2000000</v>
      </c>
      <c r="AB1484" t="s">
        <v>1589</v>
      </c>
      <c r="AC1484" t="s">
        <v>1246</v>
      </c>
    </row>
    <row r="1485" spans="1:29" x14ac:dyDescent="0.25">
      <c r="A1485" t="s">
        <v>2813</v>
      </c>
      <c r="B1485">
        <v>1</v>
      </c>
      <c r="C1485">
        <v>101</v>
      </c>
      <c r="D1485">
        <v>0</v>
      </c>
      <c r="E1485">
        <v>0</v>
      </c>
      <c r="F1485">
        <v>0</v>
      </c>
      <c r="G1485">
        <v>2000000</v>
      </c>
      <c r="H1485">
        <v>0</v>
      </c>
      <c r="I1485">
        <v>2000000</v>
      </c>
      <c r="J1485" t="s">
        <v>2814</v>
      </c>
      <c r="K1485" t="s">
        <v>78</v>
      </c>
      <c r="L1485">
        <v>4</v>
      </c>
      <c r="M1485" t="s">
        <v>1269</v>
      </c>
      <c r="N1485" t="s">
        <v>1270</v>
      </c>
      <c r="P1485">
        <v>0</v>
      </c>
      <c r="Q1485">
        <v>0</v>
      </c>
      <c r="R1485">
        <v>0</v>
      </c>
      <c r="S1485">
        <v>500</v>
      </c>
      <c r="T1485">
        <v>0</v>
      </c>
      <c r="U1485" t="s">
        <v>1245</v>
      </c>
      <c r="V1485" s="7">
        <v>44927</v>
      </c>
      <c r="W1485" s="7">
        <v>44985</v>
      </c>
      <c r="X1485" s="7">
        <v>44998</v>
      </c>
      <c r="Y1485">
        <v>0</v>
      </c>
      <c r="AA1485">
        <v>2000000</v>
      </c>
      <c r="AB1485" t="s">
        <v>1589</v>
      </c>
      <c r="AC1485" t="s">
        <v>1246</v>
      </c>
    </row>
    <row r="1486" spans="1:29" x14ac:dyDescent="0.25">
      <c r="A1486" t="s">
        <v>2820</v>
      </c>
      <c r="B1486">
        <v>1</v>
      </c>
      <c r="C1486">
        <v>101</v>
      </c>
      <c r="D1486">
        <v>0</v>
      </c>
      <c r="E1486">
        <v>0</v>
      </c>
      <c r="F1486">
        <v>0</v>
      </c>
      <c r="G1486">
        <v>2000000</v>
      </c>
      <c r="H1486">
        <v>0</v>
      </c>
      <c r="I1486">
        <v>2000000</v>
      </c>
      <c r="J1486" t="s">
        <v>2821</v>
      </c>
      <c r="K1486" t="s">
        <v>78</v>
      </c>
      <c r="L1486">
        <v>5</v>
      </c>
      <c r="M1486" t="s">
        <v>1269</v>
      </c>
      <c r="N1486" t="s">
        <v>1270</v>
      </c>
      <c r="P1486">
        <v>0</v>
      </c>
      <c r="Q1486">
        <v>0</v>
      </c>
      <c r="R1486">
        <v>0</v>
      </c>
      <c r="S1486">
        <v>500</v>
      </c>
      <c r="T1486">
        <v>0</v>
      </c>
      <c r="U1486" t="s">
        <v>1245</v>
      </c>
      <c r="V1486" s="7">
        <v>44927</v>
      </c>
      <c r="W1486" s="7">
        <v>44985</v>
      </c>
      <c r="X1486" s="7">
        <v>44998</v>
      </c>
      <c r="Y1486">
        <v>0</v>
      </c>
      <c r="AA1486">
        <v>2000000</v>
      </c>
      <c r="AB1486" t="s">
        <v>1589</v>
      </c>
      <c r="AC1486" t="s">
        <v>1246</v>
      </c>
    </row>
    <row r="1487" spans="1:29" x14ac:dyDescent="0.25">
      <c r="A1487" t="s">
        <v>3717</v>
      </c>
      <c r="B1487">
        <v>1</v>
      </c>
      <c r="C1487">
        <v>101</v>
      </c>
      <c r="D1487">
        <v>0</v>
      </c>
      <c r="E1487">
        <v>0</v>
      </c>
      <c r="F1487">
        <v>0</v>
      </c>
      <c r="G1487">
        <v>2000000</v>
      </c>
      <c r="H1487">
        <v>0</v>
      </c>
      <c r="I1487">
        <v>2000000</v>
      </c>
      <c r="J1487" t="s">
        <v>3718</v>
      </c>
      <c r="K1487" t="s">
        <v>98</v>
      </c>
      <c r="L1487">
        <v>6</v>
      </c>
      <c r="M1487" t="s">
        <v>78</v>
      </c>
      <c r="N1487" t="s">
        <v>1270</v>
      </c>
      <c r="P1487">
        <v>500</v>
      </c>
      <c r="Q1487">
        <v>0</v>
      </c>
      <c r="R1487">
        <v>0</v>
      </c>
      <c r="S1487">
        <v>500</v>
      </c>
      <c r="T1487">
        <v>0</v>
      </c>
      <c r="U1487" t="s">
        <v>1245</v>
      </c>
      <c r="V1487" s="7">
        <v>44927</v>
      </c>
      <c r="W1487" s="7">
        <v>44985</v>
      </c>
      <c r="X1487" s="7">
        <v>44998</v>
      </c>
      <c r="Y1487">
        <v>0</v>
      </c>
      <c r="AA1487">
        <v>2000000</v>
      </c>
      <c r="AB1487" t="s">
        <v>1589</v>
      </c>
      <c r="AC1487" t="s">
        <v>1246</v>
      </c>
    </row>
    <row r="1488" spans="1:29" x14ac:dyDescent="0.25">
      <c r="A1488" t="s">
        <v>2823</v>
      </c>
      <c r="B1488">
        <v>1</v>
      </c>
      <c r="C1488">
        <v>101</v>
      </c>
      <c r="D1488">
        <v>11384.9</v>
      </c>
      <c r="E1488">
        <v>0</v>
      </c>
      <c r="F1488">
        <v>2263713.7799999998</v>
      </c>
      <c r="G1488">
        <v>11835.33</v>
      </c>
      <c r="H1488">
        <v>2263263.35</v>
      </c>
      <c r="I1488">
        <v>0</v>
      </c>
      <c r="J1488" t="s">
        <v>2824</v>
      </c>
      <c r="K1488" t="s">
        <v>78</v>
      </c>
      <c r="L1488">
        <v>1</v>
      </c>
      <c r="M1488" t="s">
        <v>1269</v>
      </c>
      <c r="N1488" t="s">
        <v>2825</v>
      </c>
      <c r="P1488">
        <v>0</v>
      </c>
      <c r="Q1488">
        <v>0</v>
      </c>
      <c r="R1488">
        <v>0</v>
      </c>
      <c r="S1488">
        <v>500</v>
      </c>
      <c r="T1488">
        <v>0</v>
      </c>
      <c r="U1488" t="s">
        <v>1245</v>
      </c>
      <c r="V1488" s="7">
        <v>44927</v>
      </c>
      <c r="W1488" s="7">
        <v>44985</v>
      </c>
      <c r="X1488" s="7">
        <v>44998</v>
      </c>
      <c r="Y1488">
        <v>11384.9</v>
      </c>
      <c r="Z1488" t="s">
        <v>1272</v>
      </c>
      <c r="AA1488">
        <v>2263263.35</v>
      </c>
      <c r="AB1488" t="s">
        <v>1272</v>
      </c>
      <c r="AC1488" t="s">
        <v>1246</v>
      </c>
    </row>
    <row r="1489" spans="1:29" x14ac:dyDescent="0.25">
      <c r="A1489" t="s">
        <v>2826</v>
      </c>
      <c r="B1489">
        <v>1</v>
      </c>
      <c r="C1489">
        <v>101</v>
      </c>
      <c r="D1489">
        <v>0</v>
      </c>
      <c r="E1489">
        <v>0</v>
      </c>
      <c r="F1489">
        <v>2252328.88</v>
      </c>
      <c r="G1489">
        <v>450.43</v>
      </c>
      <c r="H1489">
        <v>2251878.4500000002</v>
      </c>
      <c r="I1489">
        <v>0</v>
      </c>
      <c r="J1489" t="s">
        <v>2827</v>
      </c>
      <c r="K1489" t="s">
        <v>78</v>
      </c>
      <c r="L1489">
        <v>2</v>
      </c>
      <c r="M1489" t="s">
        <v>1269</v>
      </c>
      <c r="N1489" t="s">
        <v>2825</v>
      </c>
      <c r="P1489">
        <v>0</v>
      </c>
      <c r="Q1489">
        <v>0</v>
      </c>
      <c r="R1489">
        <v>0</v>
      </c>
      <c r="S1489">
        <v>500</v>
      </c>
      <c r="T1489">
        <v>0</v>
      </c>
      <c r="U1489" t="s">
        <v>1245</v>
      </c>
      <c r="V1489" s="7">
        <v>44927</v>
      </c>
      <c r="W1489" s="7">
        <v>44985</v>
      </c>
      <c r="X1489" s="7">
        <v>44998</v>
      </c>
      <c r="Y1489">
        <v>0</v>
      </c>
      <c r="AA1489">
        <v>2251878.4500000002</v>
      </c>
      <c r="AB1489" t="s">
        <v>1272</v>
      </c>
      <c r="AC1489" t="s">
        <v>1246</v>
      </c>
    </row>
    <row r="1490" spans="1:29" x14ac:dyDescent="0.25">
      <c r="A1490" t="s">
        <v>2850</v>
      </c>
      <c r="B1490">
        <v>1</v>
      </c>
      <c r="C1490">
        <v>101</v>
      </c>
      <c r="D1490">
        <v>0</v>
      </c>
      <c r="E1490">
        <v>0</v>
      </c>
      <c r="F1490">
        <v>2252328.88</v>
      </c>
      <c r="G1490">
        <v>450.43</v>
      </c>
      <c r="H1490">
        <v>2251878.4500000002</v>
      </c>
      <c r="I1490">
        <v>0</v>
      </c>
      <c r="J1490" t="s">
        <v>2851</v>
      </c>
      <c r="K1490" t="s">
        <v>78</v>
      </c>
      <c r="L1490">
        <v>3</v>
      </c>
      <c r="M1490" t="s">
        <v>1269</v>
      </c>
      <c r="N1490" t="s">
        <v>2825</v>
      </c>
      <c r="P1490">
        <v>0</v>
      </c>
      <c r="Q1490">
        <v>0</v>
      </c>
      <c r="R1490">
        <v>0</v>
      </c>
      <c r="S1490">
        <v>500</v>
      </c>
      <c r="T1490">
        <v>0</v>
      </c>
      <c r="U1490" t="s">
        <v>1245</v>
      </c>
      <c r="V1490" s="7">
        <v>44927</v>
      </c>
      <c r="W1490" s="7">
        <v>44985</v>
      </c>
      <c r="X1490" s="7">
        <v>44998</v>
      </c>
      <c r="Y1490">
        <v>0</v>
      </c>
      <c r="AA1490">
        <v>2251878.4500000002</v>
      </c>
      <c r="AB1490" t="s">
        <v>1272</v>
      </c>
      <c r="AC1490" t="s">
        <v>1246</v>
      </c>
    </row>
    <row r="1491" spans="1:29" x14ac:dyDescent="0.25">
      <c r="A1491" t="s">
        <v>2852</v>
      </c>
      <c r="B1491">
        <v>1</v>
      </c>
      <c r="C1491">
        <v>101</v>
      </c>
      <c r="D1491">
        <v>0</v>
      </c>
      <c r="E1491">
        <v>0</v>
      </c>
      <c r="F1491">
        <v>2000000</v>
      </c>
      <c r="G1491">
        <v>0</v>
      </c>
      <c r="H1491">
        <v>2000000</v>
      </c>
      <c r="I1491">
        <v>0</v>
      </c>
      <c r="J1491" t="s">
        <v>2853</v>
      </c>
      <c r="K1491" t="s">
        <v>78</v>
      </c>
      <c r="L1491">
        <v>4</v>
      </c>
      <c r="M1491" t="s">
        <v>1269</v>
      </c>
      <c r="N1491" t="s">
        <v>2825</v>
      </c>
      <c r="P1491">
        <v>0</v>
      </c>
      <c r="Q1491">
        <v>0</v>
      </c>
      <c r="R1491">
        <v>0</v>
      </c>
      <c r="S1491">
        <v>500</v>
      </c>
      <c r="T1491">
        <v>0</v>
      </c>
      <c r="U1491" t="s">
        <v>1245</v>
      </c>
      <c r="V1491" s="7">
        <v>44927</v>
      </c>
      <c r="W1491" s="7">
        <v>44985</v>
      </c>
      <c r="X1491" s="7">
        <v>44998</v>
      </c>
      <c r="Y1491">
        <v>0</v>
      </c>
      <c r="AA1491">
        <v>2000000</v>
      </c>
      <c r="AB1491" t="s">
        <v>1272</v>
      </c>
      <c r="AC1491" t="s">
        <v>1246</v>
      </c>
    </row>
    <row r="1492" spans="1:29" x14ac:dyDescent="0.25">
      <c r="A1492" t="s">
        <v>2854</v>
      </c>
      <c r="B1492">
        <v>1</v>
      </c>
      <c r="C1492">
        <v>101</v>
      </c>
      <c r="D1492">
        <v>0</v>
      </c>
      <c r="E1492">
        <v>0</v>
      </c>
      <c r="F1492">
        <v>2000000</v>
      </c>
      <c r="G1492">
        <v>0</v>
      </c>
      <c r="H1492">
        <v>2000000</v>
      </c>
      <c r="I1492">
        <v>0</v>
      </c>
      <c r="J1492" t="s">
        <v>2855</v>
      </c>
      <c r="K1492" t="s">
        <v>78</v>
      </c>
      <c r="L1492">
        <v>5</v>
      </c>
      <c r="M1492" t="s">
        <v>1269</v>
      </c>
      <c r="N1492" t="s">
        <v>2825</v>
      </c>
      <c r="P1492">
        <v>0</v>
      </c>
      <c r="Q1492">
        <v>0</v>
      </c>
      <c r="R1492">
        <v>0</v>
      </c>
      <c r="S1492">
        <v>500</v>
      </c>
      <c r="T1492">
        <v>0</v>
      </c>
      <c r="U1492" t="s">
        <v>1245</v>
      </c>
      <c r="V1492" s="7">
        <v>44927</v>
      </c>
      <c r="W1492" s="7">
        <v>44985</v>
      </c>
      <c r="X1492" s="7">
        <v>44998</v>
      </c>
      <c r="Y1492">
        <v>0</v>
      </c>
      <c r="AA1492">
        <v>2000000</v>
      </c>
      <c r="AB1492" t="s">
        <v>1272</v>
      </c>
      <c r="AC1492" t="s">
        <v>1246</v>
      </c>
    </row>
    <row r="1493" spans="1:29" x14ac:dyDescent="0.25">
      <c r="A1493" t="s">
        <v>2856</v>
      </c>
      <c r="B1493">
        <v>1</v>
      </c>
      <c r="C1493">
        <v>101</v>
      </c>
      <c r="D1493">
        <v>0</v>
      </c>
      <c r="E1493">
        <v>0</v>
      </c>
      <c r="F1493">
        <v>2000000</v>
      </c>
      <c r="G1493">
        <v>0</v>
      </c>
      <c r="H1493">
        <v>2000000</v>
      </c>
      <c r="I1493">
        <v>0</v>
      </c>
      <c r="J1493" t="s">
        <v>2857</v>
      </c>
      <c r="K1493" t="s">
        <v>98</v>
      </c>
      <c r="L1493">
        <v>6</v>
      </c>
      <c r="M1493" t="s">
        <v>78</v>
      </c>
      <c r="N1493" t="s">
        <v>2825</v>
      </c>
      <c r="P1493">
        <v>500</v>
      </c>
      <c r="Q1493">
        <v>0</v>
      </c>
      <c r="R1493">
        <v>0</v>
      </c>
      <c r="S1493">
        <v>500</v>
      </c>
      <c r="T1493">
        <v>0</v>
      </c>
      <c r="U1493" t="s">
        <v>1245</v>
      </c>
      <c r="V1493" s="7">
        <v>44927</v>
      </c>
      <c r="W1493" s="7">
        <v>44985</v>
      </c>
      <c r="X1493" s="7">
        <v>44998</v>
      </c>
      <c r="Y1493">
        <v>0</v>
      </c>
      <c r="AA1493">
        <v>2000000</v>
      </c>
      <c r="AB1493" t="s">
        <v>1272</v>
      </c>
      <c r="AC1493" t="s">
        <v>1246</v>
      </c>
    </row>
    <row r="1494" spans="1:29" x14ac:dyDescent="0.25">
      <c r="A1494" t="s">
        <v>2884</v>
      </c>
      <c r="B1494">
        <v>1</v>
      </c>
      <c r="C1494">
        <v>101</v>
      </c>
      <c r="D1494">
        <v>0</v>
      </c>
      <c r="E1494">
        <v>0</v>
      </c>
      <c r="F1494">
        <v>252328.88</v>
      </c>
      <c r="G1494">
        <v>450.43</v>
      </c>
      <c r="H1494">
        <v>251878.45</v>
      </c>
      <c r="I1494">
        <v>0</v>
      </c>
      <c r="J1494" t="s">
        <v>2885</v>
      </c>
      <c r="K1494" t="s">
        <v>78</v>
      </c>
      <c r="L1494">
        <v>4</v>
      </c>
      <c r="M1494" t="s">
        <v>1269</v>
      </c>
      <c r="N1494" t="s">
        <v>2825</v>
      </c>
      <c r="P1494">
        <v>0</v>
      </c>
      <c r="Q1494">
        <v>0</v>
      </c>
      <c r="R1494">
        <v>0</v>
      </c>
      <c r="S1494">
        <v>500</v>
      </c>
      <c r="T1494">
        <v>0</v>
      </c>
      <c r="U1494" t="s">
        <v>1245</v>
      </c>
      <c r="V1494" s="7">
        <v>44927</v>
      </c>
      <c r="W1494" s="7">
        <v>44985</v>
      </c>
      <c r="X1494" s="7">
        <v>44998</v>
      </c>
      <c r="Y1494">
        <v>0</v>
      </c>
      <c r="AA1494">
        <v>251878.45</v>
      </c>
      <c r="AB1494" t="s">
        <v>1272</v>
      </c>
      <c r="AC1494" t="s">
        <v>1246</v>
      </c>
    </row>
    <row r="1495" spans="1:29" x14ac:dyDescent="0.25">
      <c r="A1495" t="s">
        <v>2886</v>
      </c>
      <c r="B1495">
        <v>1</v>
      </c>
      <c r="C1495">
        <v>101</v>
      </c>
      <c r="D1495">
        <v>0</v>
      </c>
      <c r="E1495">
        <v>0</v>
      </c>
      <c r="F1495">
        <v>252328.88</v>
      </c>
      <c r="G1495">
        <v>450.43</v>
      </c>
      <c r="H1495">
        <v>251878.45</v>
      </c>
      <c r="I1495">
        <v>0</v>
      </c>
      <c r="J1495" t="s">
        <v>2887</v>
      </c>
      <c r="K1495" t="s">
        <v>78</v>
      </c>
      <c r="L1495">
        <v>5</v>
      </c>
      <c r="M1495" t="s">
        <v>1269</v>
      </c>
      <c r="N1495" t="s">
        <v>2825</v>
      </c>
      <c r="P1495">
        <v>0</v>
      </c>
      <c r="Q1495">
        <v>0</v>
      </c>
      <c r="R1495">
        <v>0</v>
      </c>
      <c r="S1495">
        <v>500</v>
      </c>
      <c r="T1495">
        <v>0</v>
      </c>
      <c r="U1495" t="s">
        <v>1245</v>
      </c>
      <c r="V1495" s="7">
        <v>44927</v>
      </c>
      <c r="W1495" s="7">
        <v>44985</v>
      </c>
      <c r="X1495" s="7">
        <v>44998</v>
      </c>
      <c r="Y1495">
        <v>0</v>
      </c>
      <c r="AA1495">
        <v>251878.45</v>
      </c>
      <c r="AB1495" t="s">
        <v>1272</v>
      </c>
      <c r="AC1495" t="s">
        <v>1246</v>
      </c>
    </row>
    <row r="1496" spans="1:29" x14ac:dyDescent="0.25">
      <c r="A1496" t="s">
        <v>2888</v>
      </c>
      <c r="B1496">
        <v>1</v>
      </c>
      <c r="C1496">
        <v>101</v>
      </c>
      <c r="D1496">
        <v>0</v>
      </c>
      <c r="E1496">
        <v>0</v>
      </c>
      <c r="F1496">
        <v>252328.88</v>
      </c>
      <c r="G1496">
        <v>450.43</v>
      </c>
      <c r="H1496">
        <v>251878.45</v>
      </c>
      <c r="I1496">
        <v>0</v>
      </c>
      <c r="J1496" t="s">
        <v>2889</v>
      </c>
      <c r="K1496" t="s">
        <v>78</v>
      </c>
      <c r="L1496">
        <v>6</v>
      </c>
      <c r="M1496" t="s">
        <v>1269</v>
      </c>
      <c r="N1496" t="s">
        <v>2825</v>
      </c>
      <c r="P1496">
        <v>0</v>
      </c>
      <c r="Q1496">
        <v>0</v>
      </c>
      <c r="R1496">
        <v>0</v>
      </c>
      <c r="S1496">
        <v>500</v>
      </c>
      <c r="T1496">
        <v>0</v>
      </c>
      <c r="U1496" t="s">
        <v>1245</v>
      </c>
      <c r="V1496" s="7">
        <v>44927</v>
      </c>
      <c r="W1496" s="7">
        <v>44985</v>
      </c>
      <c r="X1496" s="7">
        <v>44998</v>
      </c>
      <c r="Y1496">
        <v>0</v>
      </c>
      <c r="AA1496">
        <v>251878.45</v>
      </c>
      <c r="AB1496" t="s">
        <v>1272</v>
      </c>
      <c r="AC1496" t="s">
        <v>1246</v>
      </c>
    </row>
    <row r="1497" spans="1:29" x14ac:dyDescent="0.25">
      <c r="A1497" t="s">
        <v>2890</v>
      </c>
      <c r="B1497">
        <v>1</v>
      </c>
      <c r="C1497">
        <v>101</v>
      </c>
      <c r="D1497">
        <v>0</v>
      </c>
      <c r="E1497">
        <v>0</v>
      </c>
      <c r="F1497">
        <v>252328.88</v>
      </c>
      <c r="G1497">
        <v>0</v>
      </c>
      <c r="H1497">
        <v>252328.88</v>
      </c>
      <c r="I1497">
        <v>0</v>
      </c>
      <c r="J1497" t="s">
        <v>2891</v>
      </c>
      <c r="K1497" t="s">
        <v>98</v>
      </c>
      <c r="L1497">
        <v>7</v>
      </c>
      <c r="M1497" t="s">
        <v>78</v>
      </c>
      <c r="N1497" t="s">
        <v>2825</v>
      </c>
      <c r="P1497">
        <v>500</v>
      </c>
      <c r="Q1497">
        <v>0</v>
      </c>
      <c r="R1497">
        <v>0</v>
      </c>
      <c r="S1497">
        <v>500</v>
      </c>
      <c r="T1497">
        <v>0</v>
      </c>
      <c r="U1497" t="s">
        <v>1245</v>
      </c>
      <c r="V1497" s="7">
        <v>44927</v>
      </c>
      <c r="W1497" s="7">
        <v>44985</v>
      </c>
      <c r="X1497" s="7">
        <v>44998</v>
      </c>
      <c r="Y1497">
        <v>0</v>
      </c>
      <c r="AA1497">
        <v>252328.88</v>
      </c>
      <c r="AB1497" t="s">
        <v>1272</v>
      </c>
      <c r="AC1497" t="s">
        <v>1246</v>
      </c>
    </row>
    <row r="1498" spans="1:29" x14ac:dyDescent="0.25">
      <c r="A1498" t="s">
        <v>2894</v>
      </c>
      <c r="B1498">
        <v>1</v>
      </c>
      <c r="C1498">
        <v>101</v>
      </c>
      <c r="D1498">
        <v>0</v>
      </c>
      <c r="E1498">
        <v>0</v>
      </c>
      <c r="F1498">
        <v>0</v>
      </c>
      <c r="G1498">
        <v>450.43</v>
      </c>
      <c r="H1498">
        <v>0</v>
      </c>
      <c r="I1498">
        <v>450.43</v>
      </c>
      <c r="J1498" t="s">
        <v>2895</v>
      </c>
      <c r="K1498" t="s">
        <v>98</v>
      </c>
      <c r="L1498">
        <v>7</v>
      </c>
      <c r="M1498" t="s">
        <v>78</v>
      </c>
      <c r="N1498" t="s">
        <v>2825</v>
      </c>
      <c r="P1498">
        <v>500</v>
      </c>
      <c r="Q1498">
        <v>0</v>
      </c>
      <c r="R1498">
        <v>0</v>
      </c>
      <c r="S1498">
        <v>500</v>
      </c>
      <c r="T1498">
        <v>0</v>
      </c>
      <c r="U1498" t="s">
        <v>1245</v>
      </c>
      <c r="V1498" s="7">
        <v>44927</v>
      </c>
      <c r="W1498" s="7">
        <v>44985</v>
      </c>
      <c r="X1498" s="7">
        <v>44998</v>
      </c>
      <c r="Y1498">
        <v>0</v>
      </c>
      <c r="AA1498">
        <v>450.43</v>
      </c>
      <c r="AB1498" t="s">
        <v>1589</v>
      </c>
      <c r="AC1498" t="s">
        <v>1246</v>
      </c>
    </row>
    <row r="1499" spans="1:29" x14ac:dyDescent="0.25">
      <c r="A1499" t="s">
        <v>2896</v>
      </c>
      <c r="B1499">
        <v>1</v>
      </c>
      <c r="C1499">
        <v>101</v>
      </c>
      <c r="D1499">
        <v>11384.9</v>
      </c>
      <c r="E1499">
        <v>0</v>
      </c>
      <c r="F1499">
        <v>11384.9</v>
      </c>
      <c r="G1499">
        <v>11384.9</v>
      </c>
      <c r="H1499">
        <v>11384.9</v>
      </c>
      <c r="I1499">
        <v>0</v>
      </c>
      <c r="J1499" t="s">
        <v>2897</v>
      </c>
      <c r="K1499" t="s">
        <v>78</v>
      </c>
      <c r="L1499">
        <v>2</v>
      </c>
      <c r="M1499" t="s">
        <v>1269</v>
      </c>
      <c r="N1499" t="s">
        <v>2825</v>
      </c>
      <c r="P1499">
        <v>0</v>
      </c>
      <c r="Q1499">
        <v>0</v>
      </c>
      <c r="R1499">
        <v>0</v>
      </c>
      <c r="S1499">
        <v>500</v>
      </c>
      <c r="T1499">
        <v>0</v>
      </c>
      <c r="U1499" t="s">
        <v>1245</v>
      </c>
      <c r="V1499" s="7">
        <v>44927</v>
      </c>
      <c r="W1499" s="7">
        <v>44985</v>
      </c>
      <c r="X1499" s="7">
        <v>44998</v>
      </c>
      <c r="Y1499">
        <v>11384.9</v>
      </c>
      <c r="Z1499" t="s">
        <v>1272</v>
      </c>
      <c r="AA1499">
        <v>11384.9</v>
      </c>
      <c r="AB1499" t="s">
        <v>1272</v>
      </c>
      <c r="AC1499" t="s">
        <v>1246</v>
      </c>
    </row>
    <row r="1500" spans="1:29" x14ac:dyDescent="0.25">
      <c r="A1500" t="s">
        <v>2898</v>
      </c>
      <c r="B1500">
        <v>1</v>
      </c>
      <c r="C1500">
        <v>101</v>
      </c>
      <c r="D1500">
        <v>1570</v>
      </c>
      <c r="E1500">
        <v>0</v>
      </c>
      <c r="F1500">
        <v>1570</v>
      </c>
      <c r="G1500">
        <v>1570</v>
      </c>
      <c r="H1500">
        <v>1570</v>
      </c>
      <c r="I1500">
        <v>0</v>
      </c>
      <c r="J1500" t="s">
        <v>2899</v>
      </c>
      <c r="K1500" t="s">
        <v>78</v>
      </c>
      <c r="L1500">
        <v>3</v>
      </c>
      <c r="M1500" t="s">
        <v>1269</v>
      </c>
      <c r="N1500" t="s">
        <v>2825</v>
      </c>
      <c r="P1500">
        <v>0</v>
      </c>
      <c r="Q1500">
        <v>0</v>
      </c>
      <c r="R1500">
        <v>0</v>
      </c>
      <c r="S1500">
        <v>500</v>
      </c>
      <c r="T1500">
        <v>0</v>
      </c>
      <c r="U1500" t="s">
        <v>1245</v>
      </c>
      <c r="V1500" s="7">
        <v>44927</v>
      </c>
      <c r="W1500" s="7">
        <v>44985</v>
      </c>
      <c r="X1500" s="7">
        <v>44998</v>
      </c>
      <c r="Y1500">
        <v>1570</v>
      </c>
      <c r="Z1500" t="s">
        <v>1272</v>
      </c>
      <c r="AA1500">
        <v>1570</v>
      </c>
      <c r="AB1500" t="s">
        <v>1272</v>
      </c>
      <c r="AC1500" t="s">
        <v>1246</v>
      </c>
    </row>
    <row r="1501" spans="1:29" x14ac:dyDescent="0.25">
      <c r="A1501" t="s">
        <v>2900</v>
      </c>
      <c r="B1501">
        <v>1</v>
      </c>
      <c r="C1501">
        <v>101</v>
      </c>
      <c r="D1501">
        <v>0</v>
      </c>
      <c r="E1501">
        <v>0</v>
      </c>
      <c r="F1501">
        <v>1570</v>
      </c>
      <c r="G1501">
        <v>0</v>
      </c>
      <c r="H1501">
        <v>1570</v>
      </c>
      <c r="I1501">
        <v>0</v>
      </c>
      <c r="J1501" t="s">
        <v>2901</v>
      </c>
      <c r="K1501" t="s">
        <v>98</v>
      </c>
      <c r="L1501">
        <v>4</v>
      </c>
      <c r="M1501" t="s">
        <v>78</v>
      </c>
      <c r="N1501" t="s">
        <v>2825</v>
      </c>
      <c r="P1501">
        <v>500</v>
      </c>
      <c r="Q1501">
        <v>0</v>
      </c>
      <c r="R1501">
        <v>0</v>
      </c>
      <c r="S1501">
        <v>500</v>
      </c>
      <c r="T1501">
        <v>0</v>
      </c>
      <c r="U1501" t="s">
        <v>1245</v>
      </c>
      <c r="V1501" s="7">
        <v>44927</v>
      </c>
      <c r="W1501" s="7">
        <v>44985</v>
      </c>
      <c r="X1501" s="7">
        <v>44998</v>
      </c>
      <c r="Y1501">
        <v>0</v>
      </c>
      <c r="AA1501">
        <v>1570</v>
      </c>
      <c r="AB1501" t="s">
        <v>1272</v>
      </c>
      <c r="AC1501" t="s">
        <v>1246</v>
      </c>
    </row>
    <row r="1502" spans="1:29" x14ac:dyDescent="0.25">
      <c r="A1502" t="s">
        <v>2904</v>
      </c>
      <c r="B1502">
        <v>1</v>
      </c>
      <c r="C1502">
        <v>101</v>
      </c>
      <c r="D1502">
        <v>1570</v>
      </c>
      <c r="E1502">
        <v>0</v>
      </c>
      <c r="F1502">
        <v>0</v>
      </c>
      <c r="G1502">
        <v>1570</v>
      </c>
      <c r="H1502">
        <v>0</v>
      </c>
      <c r="I1502">
        <v>0</v>
      </c>
      <c r="J1502" t="s">
        <v>2905</v>
      </c>
      <c r="K1502" t="s">
        <v>98</v>
      </c>
      <c r="L1502">
        <v>4</v>
      </c>
      <c r="M1502" t="s">
        <v>78</v>
      </c>
      <c r="N1502" t="s">
        <v>2825</v>
      </c>
      <c r="P1502">
        <v>500</v>
      </c>
      <c r="Q1502">
        <v>0</v>
      </c>
      <c r="R1502">
        <v>0</v>
      </c>
      <c r="S1502">
        <v>500</v>
      </c>
      <c r="T1502">
        <v>0</v>
      </c>
      <c r="U1502" t="s">
        <v>1245</v>
      </c>
      <c r="V1502" s="7">
        <v>44927</v>
      </c>
      <c r="W1502" s="7">
        <v>44985</v>
      </c>
      <c r="X1502" s="7">
        <v>44998</v>
      </c>
      <c r="Y1502">
        <v>1570</v>
      </c>
      <c r="Z1502" t="s">
        <v>1272</v>
      </c>
      <c r="AA1502">
        <v>0</v>
      </c>
      <c r="AC1502" t="s">
        <v>1246</v>
      </c>
    </row>
    <row r="1503" spans="1:29" x14ac:dyDescent="0.25">
      <c r="A1503" t="s">
        <v>2906</v>
      </c>
      <c r="B1503">
        <v>1</v>
      </c>
      <c r="C1503">
        <v>101</v>
      </c>
      <c r="D1503">
        <v>9814.9</v>
      </c>
      <c r="E1503">
        <v>0</v>
      </c>
      <c r="F1503">
        <v>9814.9</v>
      </c>
      <c r="G1503">
        <v>9814.9</v>
      </c>
      <c r="H1503">
        <v>9814.9</v>
      </c>
      <c r="I1503">
        <v>0</v>
      </c>
      <c r="J1503" t="s">
        <v>2907</v>
      </c>
      <c r="K1503" t="s">
        <v>78</v>
      </c>
      <c r="L1503">
        <v>3</v>
      </c>
      <c r="M1503" t="s">
        <v>1269</v>
      </c>
      <c r="N1503" t="s">
        <v>2825</v>
      </c>
      <c r="P1503">
        <v>0</v>
      </c>
      <c r="Q1503">
        <v>0</v>
      </c>
      <c r="R1503">
        <v>0</v>
      </c>
      <c r="S1503">
        <v>500</v>
      </c>
      <c r="T1503">
        <v>0</v>
      </c>
      <c r="U1503" t="s">
        <v>1245</v>
      </c>
      <c r="V1503" s="7">
        <v>44927</v>
      </c>
      <c r="W1503" s="7">
        <v>44985</v>
      </c>
      <c r="X1503" s="7">
        <v>44998</v>
      </c>
      <c r="Y1503">
        <v>9814.9</v>
      </c>
      <c r="Z1503" t="s">
        <v>1272</v>
      </c>
      <c r="AA1503">
        <v>9814.9</v>
      </c>
      <c r="AB1503" t="s">
        <v>1272</v>
      </c>
      <c r="AC1503" t="s">
        <v>1246</v>
      </c>
    </row>
    <row r="1504" spans="1:29" x14ac:dyDescent="0.25">
      <c r="A1504" t="s">
        <v>2908</v>
      </c>
      <c r="B1504">
        <v>1</v>
      </c>
      <c r="C1504">
        <v>101</v>
      </c>
      <c r="D1504">
        <v>0</v>
      </c>
      <c r="E1504">
        <v>0</v>
      </c>
      <c r="F1504">
        <v>9814.9</v>
      </c>
      <c r="G1504">
        <v>0</v>
      </c>
      <c r="H1504">
        <v>9814.9</v>
      </c>
      <c r="I1504">
        <v>0</v>
      </c>
      <c r="J1504" t="s">
        <v>2909</v>
      </c>
      <c r="K1504" t="s">
        <v>98</v>
      </c>
      <c r="L1504">
        <v>4</v>
      </c>
      <c r="M1504" t="s">
        <v>78</v>
      </c>
      <c r="N1504" t="s">
        <v>2825</v>
      </c>
      <c r="P1504">
        <v>500</v>
      </c>
      <c r="Q1504">
        <v>0</v>
      </c>
      <c r="R1504">
        <v>0</v>
      </c>
      <c r="S1504">
        <v>500</v>
      </c>
      <c r="T1504">
        <v>0</v>
      </c>
      <c r="U1504" t="s">
        <v>1245</v>
      </c>
      <c r="V1504" s="7">
        <v>44927</v>
      </c>
      <c r="W1504" s="7">
        <v>44985</v>
      </c>
      <c r="X1504" s="7">
        <v>44998</v>
      </c>
      <c r="Y1504">
        <v>0</v>
      </c>
      <c r="AA1504">
        <v>9814.9</v>
      </c>
      <c r="AB1504" t="s">
        <v>1272</v>
      </c>
      <c r="AC1504" t="s">
        <v>1246</v>
      </c>
    </row>
    <row r="1505" spans="1:29" x14ac:dyDescent="0.25">
      <c r="A1505" t="s">
        <v>2912</v>
      </c>
      <c r="B1505">
        <v>1</v>
      </c>
      <c r="C1505">
        <v>101</v>
      </c>
      <c r="D1505">
        <v>9814.9</v>
      </c>
      <c r="E1505">
        <v>0</v>
      </c>
      <c r="F1505">
        <v>0</v>
      </c>
      <c r="G1505">
        <v>9814.9</v>
      </c>
      <c r="H1505">
        <v>0</v>
      </c>
      <c r="I1505">
        <v>0</v>
      </c>
      <c r="J1505" t="s">
        <v>2913</v>
      </c>
      <c r="K1505" t="s">
        <v>98</v>
      </c>
      <c r="L1505">
        <v>4</v>
      </c>
      <c r="M1505" t="s">
        <v>78</v>
      </c>
      <c r="N1505" t="s">
        <v>2825</v>
      </c>
      <c r="P1505">
        <v>500</v>
      </c>
      <c r="Q1505">
        <v>0</v>
      </c>
      <c r="R1505">
        <v>0</v>
      </c>
      <c r="S1505">
        <v>500</v>
      </c>
      <c r="T1505">
        <v>0</v>
      </c>
      <c r="U1505" t="s">
        <v>1245</v>
      </c>
      <c r="V1505" s="7">
        <v>44927</v>
      </c>
      <c r="W1505" s="7">
        <v>44985</v>
      </c>
      <c r="X1505" s="7">
        <v>44998</v>
      </c>
      <c r="Y1505">
        <v>9814.9</v>
      </c>
      <c r="Z1505" t="s">
        <v>1272</v>
      </c>
      <c r="AA1505">
        <v>0</v>
      </c>
      <c r="AC1505" t="s">
        <v>1246</v>
      </c>
    </row>
    <row r="1506" spans="1:29" x14ac:dyDescent="0.25">
      <c r="A1506" t="s">
        <v>2914</v>
      </c>
      <c r="B1506">
        <v>1</v>
      </c>
      <c r="C1506">
        <v>101</v>
      </c>
      <c r="D1506">
        <v>0</v>
      </c>
      <c r="E1506">
        <v>11384.9</v>
      </c>
      <c r="F1506">
        <v>1128699.06</v>
      </c>
      <c r="G1506">
        <v>3380577.51</v>
      </c>
      <c r="H1506">
        <v>0</v>
      </c>
      <c r="I1506">
        <v>2263263.35</v>
      </c>
      <c r="J1506" t="s">
        <v>2915</v>
      </c>
      <c r="K1506" t="s">
        <v>78</v>
      </c>
      <c r="L1506">
        <v>1</v>
      </c>
      <c r="M1506" t="s">
        <v>1269</v>
      </c>
      <c r="N1506" t="s">
        <v>2825</v>
      </c>
      <c r="P1506">
        <v>0</v>
      </c>
      <c r="Q1506">
        <v>0</v>
      </c>
      <c r="R1506">
        <v>0</v>
      </c>
      <c r="S1506">
        <v>500</v>
      </c>
      <c r="T1506">
        <v>0</v>
      </c>
      <c r="U1506" t="s">
        <v>1245</v>
      </c>
      <c r="V1506" s="7">
        <v>44927</v>
      </c>
      <c r="W1506" s="7">
        <v>44985</v>
      </c>
      <c r="X1506" s="7">
        <v>44998</v>
      </c>
      <c r="Y1506">
        <v>11384.9</v>
      </c>
      <c r="Z1506" t="s">
        <v>1589</v>
      </c>
      <c r="AA1506">
        <v>2263263.35</v>
      </c>
      <c r="AB1506" t="s">
        <v>1589</v>
      </c>
      <c r="AC1506" t="s">
        <v>1246</v>
      </c>
    </row>
    <row r="1507" spans="1:29" x14ac:dyDescent="0.25">
      <c r="A1507" t="s">
        <v>2916</v>
      </c>
      <c r="B1507">
        <v>1</v>
      </c>
      <c r="C1507">
        <v>101</v>
      </c>
      <c r="D1507">
        <v>0</v>
      </c>
      <c r="E1507">
        <v>0</v>
      </c>
      <c r="F1507">
        <v>1104359.26</v>
      </c>
      <c r="G1507">
        <v>3356237.71</v>
      </c>
      <c r="H1507">
        <v>0</v>
      </c>
      <c r="I1507">
        <v>2251878.4500000002</v>
      </c>
      <c r="J1507" t="s">
        <v>2917</v>
      </c>
      <c r="K1507" t="s">
        <v>78</v>
      </c>
      <c r="L1507">
        <v>2</v>
      </c>
      <c r="M1507" t="s">
        <v>1269</v>
      </c>
      <c r="N1507" t="s">
        <v>2825</v>
      </c>
      <c r="P1507">
        <v>0</v>
      </c>
      <c r="Q1507">
        <v>0</v>
      </c>
      <c r="R1507">
        <v>0</v>
      </c>
      <c r="S1507">
        <v>500</v>
      </c>
      <c r="T1507">
        <v>0</v>
      </c>
      <c r="U1507" t="s">
        <v>1245</v>
      </c>
      <c r="V1507" s="7">
        <v>44927</v>
      </c>
      <c r="W1507" s="7">
        <v>44985</v>
      </c>
      <c r="X1507" s="7">
        <v>44998</v>
      </c>
      <c r="Y1507">
        <v>0</v>
      </c>
      <c r="AA1507">
        <v>2251878.4500000002</v>
      </c>
      <c r="AB1507" t="s">
        <v>1589</v>
      </c>
      <c r="AC1507" t="s">
        <v>1246</v>
      </c>
    </row>
    <row r="1508" spans="1:29" x14ac:dyDescent="0.25">
      <c r="A1508" t="s">
        <v>2929</v>
      </c>
      <c r="B1508">
        <v>1</v>
      </c>
      <c r="C1508">
        <v>101</v>
      </c>
      <c r="D1508">
        <v>0</v>
      </c>
      <c r="E1508">
        <v>0</v>
      </c>
      <c r="F1508">
        <v>1104359.26</v>
      </c>
      <c r="G1508">
        <v>3356237.71</v>
      </c>
      <c r="H1508">
        <v>0</v>
      </c>
      <c r="I1508">
        <v>2251878.4500000002</v>
      </c>
      <c r="J1508" t="s">
        <v>2930</v>
      </c>
      <c r="K1508" t="s">
        <v>78</v>
      </c>
      <c r="L1508">
        <v>3</v>
      </c>
      <c r="M1508" t="s">
        <v>1269</v>
      </c>
      <c r="N1508" t="s">
        <v>2825</v>
      </c>
      <c r="P1508">
        <v>0</v>
      </c>
      <c r="Q1508">
        <v>0</v>
      </c>
      <c r="R1508">
        <v>0</v>
      </c>
      <c r="S1508">
        <v>500</v>
      </c>
      <c r="T1508">
        <v>0</v>
      </c>
      <c r="U1508" t="s">
        <v>1245</v>
      </c>
      <c r="V1508" s="7">
        <v>44927</v>
      </c>
      <c r="W1508" s="7">
        <v>44985</v>
      </c>
      <c r="X1508" s="7">
        <v>44998</v>
      </c>
      <c r="Y1508">
        <v>0</v>
      </c>
      <c r="AA1508">
        <v>2251878.4500000002</v>
      </c>
      <c r="AB1508" t="s">
        <v>1589</v>
      </c>
      <c r="AC1508" t="s">
        <v>1246</v>
      </c>
    </row>
    <row r="1509" spans="1:29" x14ac:dyDescent="0.25">
      <c r="A1509" t="s">
        <v>2931</v>
      </c>
      <c r="B1509">
        <v>1</v>
      </c>
      <c r="C1509">
        <v>101</v>
      </c>
      <c r="D1509">
        <v>0</v>
      </c>
      <c r="E1509">
        <v>0</v>
      </c>
      <c r="F1509">
        <v>678344.07</v>
      </c>
      <c r="G1509">
        <v>2678344.0699999998</v>
      </c>
      <c r="H1509">
        <v>0</v>
      </c>
      <c r="I1509">
        <v>2000000</v>
      </c>
      <c r="J1509" t="s">
        <v>2932</v>
      </c>
      <c r="K1509" t="s">
        <v>78</v>
      </c>
      <c r="L1509">
        <v>4</v>
      </c>
      <c r="M1509" t="s">
        <v>1269</v>
      </c>
      <c r="N1509" t="s">
        <v>2825</v>
      </c>
      <c r="P1509">
        <v>0</v>
      </c>
      <c r="Q1509">
        <v>0</v>
      </c>
      <c r="R1509">
        <v>0</v>
      </c>
      <c r="S1509">
        <v>500</v>
      </c>
      <c r="T1509">
        <v>0</v>
      </c>
      <c r="U1509" t="s">
        <v>1245</v>
      </c>
      <c r="V1509" s="7">
        <v>44927</v>
      </c>
      <c r="W1509" s="7">
        <v>44985</v>
      </c>
      <c r="X1509" s="7">
        <v>44998</v>
      </c>
      <c r="Y1509">
        <v>0</v>
      </c>
      <c r="AA1509">
        <v>2000000</v>
      </c>
      <c r="AB1509" t="s">
        <v>1589</v>
      </c>
      <c r="AC1509" t="s">
        <v>1246</v>
      </c>
    </row>
    <row r="1510" spans="1:29" x14ac:dyDescent="0.25">
      <c r="A1510" t="s">
        <v>2933</v>
      </c>
      <c r="B1510">
        <v>1</v>
      </c>
      <c r="C1510">
        <v>101</v>
      </c>
      <c r="D1510">
        <v>0</v>
      </c>
      <c r="E1510">
        <v>0</v>
      </c>
      <c r="F1510">
        <v>252328.88</v>
      </c>
      <c r="G1510">
        <v>2000450.43</v>
      </c>
      <c r="H1510">
        <v>0</v>
      </c>
      <c r="I1510">
        <v>1748121.55</v>
      </c>
      <c r="J1510" t="s">
        <v>2934</v>
      </c>
      <c r="K1510" t="s">
        <v>98</v>
      </c>
      <c r="L1510">
        <v>5</v>
      </c>
      <c r="M1510" t="s">
        <v>78</v>
      </c>
      <c r="N1510" t="s">
        <v>2825</v>
      </c>
      <c r="P1510">
        <v>500</v>
      </c>
      <c r="Q1510">
        <v>0</v>
      </c>
      <c r="R1510">
        <v>0</v>
      </c>
      <c r="S1510">
        <v>500</v>
      </c>
      <c r="T1510">
        <v>0</v>
      </c>
      <c r="U1510" t="s">
        <v>1245</v>
      </c>
      <c r="V1510" s="7">
        <v>44927</v>
      </c>
      <c r="W1510" s="7">
        <v>44985</v>
      </c>
      <c r="X1510" s="7">
        <v>44998</v>
      </c>
      <c r="Y1510">
        <v>0</v>
      </c>
      <c r="AA1510">
        <v>1748121.55</v>
      </c>
      <c r="AB1510" t="s">
        <v>1589</v>
      </c>
      <c r="AC1510" t="s">
        <v>1246</v>
      </c>
    </row>
    <row r="1511" spans="1:29" x14ac:dyDescent="0.25">
      <c r="A1511" t="s">
        <v>2935</v>
      </c>
      <c r="B1511">
        <v>1</v>
      </c>
      <c r="C1511">
        <v>101</v>
      </c>
      <c r="D1511">
        <v>0</v>
      </c>
      <c r="E1511">
        <v>0</v>
      </c>
      <c r="F1511">
        <v>426015.19</v>
      </c>
      <c r="G1511">
        <v>677893.64</v>
      </c>
      <c r="H1511">
        <v>0</v>
      </c>
      <c r="I1511">
        <v>251878.45</v>
      </c>
      <c r="J1511" t="s">
        <v>2936</v>
      </c>
      <c r="K1511" t="s">
        <v>78</v>
      </c>
      <c r="L1511">
        <v>5</v>
      </c>
      <c r="M1511" t="s">
        <v>1269</v>
      </c>
      <c r="N1511" t="s">
        <v>2825</v>
      </c>
      <c r="P1511">
        <v>0</v>
      </c>
      <c r="Q1511">
        <v>0</v>
      </c>
      <c r="R1511">
        <v>0</v>
      </c>
      <c r="S1511">
        <v>500</v>
      </c>
      <c r="T1511">
        <v>0</v>
      </c>
      <c r="U1511" t="s">
        <v>1245</v>
      </c>
      <c r="V1511" s="7">
        <v>44927</v>
      </c>
      <c r="W1511" s="7">
        <v>44985</v>
      </c>
      <c r="X1511" s="7">
        <v>44998</v>
      </c>
      <c r="Y1511">
        <v>0</v>
      </c>
      <c r="AA1511">
        <v>251878.45</v>
      </c>
      <c r="AB1511" t="s">
        <v>1589</v>
      </c>
      <c r="AC1511" t="s">
        <v>1246</v>
      </c>
    </row>
    <row r="1512" spans="1:29" x14ac:dyDescent="0.25">
      <c r="A1512" t="s">
        <v>2937</v>
      </c>
      <c r="B1512">
        <v>1</v>
      </c>
      <c r="C1512">
        <v>101</v>
      </c>
      <c r="D1512">
        <v>0</v>
      </c>
      <c r="E1512">
        <v>0</v>
      </c>
      <c r="F1512">
        <v>220840.46</v>
      </c>
      <c r="G1512">
        <v>252328.88</v>
      </c>
      <c r="H1512">
        <v>0</v>
      </c>
      <c r="I1512">
        <v>31488.42</v>
      </c>
      <c r="J1512" t="s">
        <v>2938</v>
      </c>
      <c r="K1512" t="s">
        <v>98</v>
      </c>
      <c r="L1512">
        <v>6</v>
      </c>
      <c r="M1512" t="s">
        <v>78</v>
      </c>
      <c r="N1512" t="s">
        <v>2825</v>
      </c>
      <c r="P1512">
        <v>500</v>
      </c>
      <c r="Q1512">
        <v>0</v>
      </c>
      <c r="R1512">
        <v>0</v>
      </c>
      <c r="S1512">
        <v>500</v>
      </c>
      <c r="T1512">
        <v>0</v>
      </c>
      <c r="U1512" t="s">
        <v>1245</v>
      </c>
      <c r="V1512" s="7">
        <v>44927</v>
      </c>
      <c r="W1512" s="7">
        <v>44985</v>
      </c>
      <c r="X1512" s="7">
        <v>44998</v>
      </c>
      <c r="Y1512">
        <v>0</v>
      </c>
      <c r="AA1512">
        <v>31488.42</v>
      </c>
      <c r="AB1512" t="s">
        <v>1589</v>
      </c>
      <c r="AC1512" t="s">
        <v>1246</v>
      </c>
    </row>
    <row r="1513" spans="1:29" x14ac:dyDescent="0.25">
      <c r="A1513" t="s">
        <v>2939</v>
      </c>
      <c r="B1513">
        <v>1</v>
      </c>
      <c r="C1513">
        <v>101</v>
      </c>
      <c r="D1513">
        <v>0</v>
      </c>
      <c r="E1513">
        <v>0</v>
      </c>
      <c r="F1513">
        <v>205174.73</v>
      </c>
      <c r="G1513">
        <v>220390.03</v>
      </c>
      <c r="H1513">
        <v>0</v>
      </c>
      <c r="I1513">
        <v>15215.3</v>
      </c>
      <c r="J1513" t="s">
        <v>2940</v>
      </c>
      <c r="K1513" t="s">
        <v>98</v>
      </c>
      <c r="L1513">
        <v>6</v>
      </c>
      <c r="M1513" t="s">
        <v>78</v>
      </c>
      <c r="N1513" t="s">
        <v>2825</v>
      </c>
      <c r="P1513">
        <v>500</v>
      </c>
      <c r="Q1513">
        <v>0</v>
      </c>
      <c r="R1513">
        <v>0</v>
      </c>
      <c r="S1513">
        <v>500</v>
      </c>
      <c r="T1513">
        <v>0</v>
      </c>
      <c r="U1513" t="s">
        <v>1245</v>
      </c>
      <c r="V1513" s="7">
        <v>44927</v>
      </c>
      <c r="W1513" s="7">
        <v>44985</v>
      </c>
      <c r="X1513" s="7">
        <v>44998</v>
      </c>
      <c r="Y1513">
        <v>0</v>
      </c>
      <c r="AA1513">
        <v>15215.3</v>
      </c>
      <c r="AB1513" t="s">
        <v>1589</v>
      </c>
      <c r="AC1513" t="s">
        <v>1246</v>
      </c>
    </row>
    <row r="1514" spans="1:29" x14ac:dyDescent="0.25">
      <c r="A1514" t="s">
        <v>2941</v>
      </c>
      <c r="B1514">
        <v>1</v>
      </c>
      <c r="C1514">
        <v>101</v>
      </c>
      <c r="D1514">
        <v>0</v>
      </c>
      <c r="E1514">
        <v>0</v>
      </c>
      <c r="F1514">
        <v>0</v>
      </c>
      <c r="G1514">
        <v>205174.73</v>
      </c>
      <c r="H1514">
        <v>0</v>
      </c>
      <c r="I1514">
        <v>205174.73</v>
      </c>
      <c r="J1514" t="s">
        <v>2942</v>
      </c>
      <c r="K1514" t="s">
        <v>98</v>
      </c>
      <c r="L1514">
        <v>6</v>
      </c>
      <c r="M1514" t="s">
        <v>78</v>
      </c>
      <c r="N1514" t="s">
        <v>2825</v>
      </c>
      <c r="P1514">
        <v>500</v>
      </c>
      <c r="Q1514">
        <v>0</v>
      </c>
      <c r="R1514">
        <v>0</v>
      </c>
      <c r="S1514">
        <v>500</v>
      </c>
      <c r="T1514">
        <v>0</v>
      </c>
      <c r="U1514" t="s">
        <v>1245</v>
      </c>
      <c r="V1514" s="7">
        <v>44927</v>
      </c>
      <c r="W1514" s="7">
        <v>44985</v>
      </c>
      <c r="X1514" s="7">
        <v>44998</v>
      </c>
      <c r="Y1514">
        <v>0</v>
      </c>
      <c r="AA1514">
        <v>205174.73</v>
      </c>
      <c r="AB1514" t="s">
        <v>1589</v>
      </c>
      <c r="AC1514" t="s">
        <v>1246</v>
      </c>
    </row>
    <row r="1515" spans="1:29" x14ac:dyDescent="0.25">
      <c r="A1515" t="s">
        <v>2943</v>
      </c>
      <c r="B1515">
        <v>1</v>
      </c>
      <c r="C1515">
        <v>101</v>
      </c>
      <c r="D1515">
        <v>0</v>
      </c>
      <c r="E1515">
        <v>0</v>
      </c>
      <c r="F1515">
        <v>426015.19</v>
      </c>
      <c r="G1515">
        <v>677893.64</v>
      </c>
      <c r="H1515">
        <v>0</v>
      </c>
      <c r="I1515">
        <v>251878.45</v>
      </c>
      <c r="J1515" t="s">
        <v>2885</v>
      </c>
      <c r="K1515" t="s">
        <v>78</v>
      </c>
      <c r="L1515">
        <v>4</v>
      </c>
      <c r="M1515" t="s">
        <v>1269</v>
      </c>
      <c r="N1515" t="s">
        <v>2825</v>
      </c>
      <c r="P1515">
        <v>0</v>
      </c>
      <c r="Q1515">
        <v>0</v>
      </c>
      <c r="R1515">
        <v>0</v>
      </c>
      <c r="S1515">
        <v>500</v>
      </c>
      <c r="T1515">
        <v>0</v>
      </c>
      <c r="U1515" t="s">
        <v>1245</v>
      </c>
      <c r="V1515" s="7">
        <v>44927</v>
      </c>
      <c r="W1515" s="7">
        <v>44985</v>
      </c>
      <c r="X1515" s="7">
        <v>44998</v>
      </c>
      <c r="Y1515">
        <v>0</v>
      </c>
      <c r="AA1515">
        <v>251878.45</v>
      </c>
      <c r="AB1515" t="s">
        <v>1589</v>
      </c>
      <c r="AC1515" t="s">
        <v>1246</v>
      </c>
    </row>
    <row r="1516" spans="1:29" x14ac:dyDescent="0.25">
      <c r="A1516" t="s">
        <v>2944</v>
      </c>
      <c r="B1516">
        <v>1</v>
      </c>
      <c r="C1516">
        <v>101</v>
      </c>
      <c r="D1516">
        <v>0</v>
      </c>
      <c r="E1516">
        <v>0</v>
      </c>
      <c r="F1516">
        <v>426015.19</v>
      </c>
      <c r="G1516">
        <v>677893.64</v>
      </c>
      <c r="H1516">
        <v>0</v>
      </c>
      <c r="I1516">
        <v>251878.45</v>
      </c>
      <c r="J1516" t="s">
        <v>2945</v>
      </c>
      <c r="K1516" t="s">
        <v>78</v>
      </c>
      <c r="L1516">
        <v>5</v>
      </c>
      <c r="M1516" t="s">
        <v>1269</v>
      </c>
      <c r="N1516" t="s">
        <v>2825</v>
      </c>
      <c r="P1516">
        <v>0</v>
      </c>
      <c r="Q1516">
        <v>0</v>
      </c>
      <c r="R1516">
        <v>0</v>
      </c>
      <c r="S1516">
        <v>500</v>
      </c>
      <c r="T1516">
        <v>0</v>
      </c>
      <c r="U1516" t="s">
        <v>1245</v>
      </c>
      <c r="V1516" s="7">
        <v>44927</v>
      </c>
      <c r="W1516" s="7">
        <v>44985</v>
      </c>
      <c r="X1516" s="7">
        <v>44998</v>
      </c>
      <c r="Y1516">
        <v>0</v>
      </c>
      <c r="AA1516">
        <v>251878.45</v>
      </c>
      <c r="AB1516" t="s">
        <v>1589</v>
      </c>
      <c r="AC1516" t="s">
        <v>1246</v>
      </c>
    </row>
    <row r="1517" spans="1:29" x14ac:dyDescent="0.25">
      <c r="A1517" t="s">
        <v>2946</v>
      </c>
      <c r="B1517">
        <v>1</v>
      </c>
      <c r="C1517">
        <v>101</v>
      </c>
      <c r="D1517">
        <v>0</v>
      </c>
      <c r="E1517">
        <v>0</v>
      </c>
      <c r="F1517">
        <v>426015.19</v>
      </c>
      <c r="G1517">
        <v>677893.64</v>
      </c>
      <c r="H1517">
        <v>0</v>
      </c>
      <c r="I1517">
        <v>251878.45</v>
      </c>
      <c r="J1517" t="s">
        <v>2947</v>
      </c>
      <c r="K1517" t="s">
        <v>78</v>
      </c>
      <c r="L1517">
        <v>6</v>
      </c>
      <c r="M1517" t="s">
        <v>1269</v>
      </c>
      <c r="N1517" t="s">
        <v>2825</v>
      </c>
      <c r="P1517">
        <v>0</v>
      </c>
      <c r="Q1517">
        <v>0</v>
      </c>
      <c r="R1517">
        <v>0</v>
      </c>
      <c r="S1517">
        <v>500</v>
      </c>
      <c r="T1517">
        <v>0</v>
      </c>
      <c r="U1517" t="s">
        <v>1245</v>
      </c>
      <c r="V1517" s="7">
        <v>44927</v>
      </c>
      <c r="W1517" s="7">
        <v>44985</v>
      </c>
      <c r="X1517" s="7">
        <v>44998</v>
      </c>
      <c r="Y1517">
        <v>0</v>
      </c>
      <c r="AA1517">
        <v>251878.45</v>
      </c>
      <c r="AB1517" t="s">
        <v>1589</v>
      </c>
      <c r="AC1517" t="s">
        <v>1246</v>
      </c>
    </row>
    <row r="1518" spans="1:29" x14ac:dyDescent="0.25">
      <c r="A1518" t="s">
        <v>2948</v>
      </c>
      <c r="B1518">
        <v>1</v>
      </c>
      <c r="C1518">
        <v>101</v>
      </c>
      <c r="D1518">
        <v>0</v>
      </c>
      <c r="E1518">
        <v>0</v>
      </c>
      <c r="F1518">
        <v>220840.46</v>
      </c>
      <c r="G1518">
        <v>252328.88</v>
      </c>
      <c r="H1518">
        <v>0</v>
      </c>
      <c r="I1518">
        <v>31488.42</v>
      </c>
      <c r="J1518" t="s">
        <v>2949</v>
      </c>
      <c r="K1518" t="s">
        <v>98</v>
      </c>
      <c r="L1518">
        <v>7</v>
      </c>
      <c r="M1518" t="s">
        <v>78</v>
      </c>
      <c r="N1518" t="s">
        <v>2825</v>
      </c>
      <c r="P1518">
        <v>500</v>
      </c>
      <c r="Q1518">
        <v>0</v>
      </c>
      <c r="R1518">
        <v>0</v>
      </c>
      <c r="S1518">
        <v>500</v>
      </c>
      <c r="T1518">
        <v>0</v>
      </c>
      <c r="U1518" t="s">
        <v>1245</v>
      </c>
      <c r="V1518" s="7">
        <v>44927</v>
      </c>
      <c r="W1518" s="7">
        <v>44985</v>
      </c>
      <c r="X1518" s="7">
        <v>44998</v>
      </c>
      <c r="Y1518">
        <v>0</v>
      </c>
      <c r="AA1518">
        <v>31488.42</v>
      </c>
      <c r="AB1518" t="s">
        <v>1589</v>
      </c>
      <c r="AC1518" t="s">
        <v>1246</v>
      </c>
    </row>
    <row r="1519" spans="1:29" x14ac:dyDescent="0.25">
      <c r="A1519" t="s">
        <v>2950</v>
      </c>
      <c r="B1519">
        <v>1</v>
      </c>
      <c r="C1519">
        <v>101</v>
      </c>
      <c r="D1519">
        <v>0</v>
      </c>
      <c r="E1519">
        <v>0</v>
      </c>
      <c r="F1519">
        <v>205174.73</v>
      </c>
      <c r="G1519">
        <v>220390.03</v>
      </c>
      <c r="H1519">
        <v>0</v>
      </c>
      <c r="I1519">
        <v>15215.3</v>
      </c>
      <c r="J1519" t="s">
        <v>2951</v>
      </c>
      <c r="K1519" t="s">
        <v>98</v>
      </c>
      <c r="L1519">
        <v>7</v>
      </c>
      <c r="M1519" t="s">
        <v>78</v>
      </c>
      <c r="N1519" t="s">
        <v>2825</v>
      </c>
      <c r="P1519">
        <v>500</v>
      </c>
      <c r="Q1519">
        <v>0</v>
      </c>
      <c r="R1519">
        <v>0</v>
      </c>
      <c r="S1519">
        <v>500</v>
      </c>
      <c r="T1519">
        <v>0</v>
      </c>
      <c r="U1519" t="s">
        <v>1245</v>
      </c>
      <c r="V1519" s="7">
        <v>44927</v>
      </c>
      <c r="W1519" s="7">
        <v>44985</v>
      </c>
      <c r="X1519" s="7">
        <v>44998</v>
      </c>
      <c r="Y1519">
        <v>0</v>
      </c>
      <c r="AA1519">
        <v>15215.3</v>
      </c>
      <c r="AB1519" t="s">
        <v>1589</v>
      </c>
      <c r="AC1519" t="s">
        <v>1246</v>
      </c>
    </row>
    <row r="1520" spans="1:29" x14ac:dyDescent="0.25">
      <c r="A1520" t="s">
        <v>2952</v>
      </c>
      <c r="B1520">
        <v>1</v>
      </c>
      <c r="C1520">
        <v>101</v>
      </c>
      <c r="D1520">
        <v>0</v>
      </c>
      <c r="E1520">
        <v>0</v>
      </c>
      <c r="F1520">
        <v>0</v>
      </c>
      <c r="G1520">
        <v>205174.73</v>
      </c>
      <c r="H1520">
        <v>0</v>
      </c>
      <c r="I1520">
        <v>205174.73</v>
      </c>
      <c r="J1520" t="s">
        <v>2953</v>
      </c>
      <c r="K1520" t="s">
        <v>98</v>
      </c>
      <c r="L1520">
        <v>7</v>
      </c>
      <c r="M1520" t="s">
        <v>78</v>
      </c>
      <c r="N1520" t="s">
        <v>2825</v>
      </c>
      <c r="P1520">
        <v>500</v>
      </c>
      <c r="Q1520">
        <v>0</v>
      </c>
      <c r="R1520">
        <v>0</v>
      </c>
      <c r="S1520">
        <v>500</v>
      </c>
      <c r="T1520">
        <v>0</v>
      </c>
      <c r="U1520" t="s">
        <v>1245</v>
      </c>
      <c r="V1520" s="7">
        <v>44927</v>
      </c>
      <c r="W1520" s="7">
        <v>44985</v>
      </c>
      <c r="X1520" s="7">
        <v>44998</v>
      </c>
      <c r="Y1520">
        <v>0</v>
      </c>
      <c r="AA1520">
        <v>205174.73</v>
      </c>
      <c r="AB1520" t="s">
        <v>1589</v>
      </c>
      <c r="AC1520" t="s">
        <v>1246</v>
      </c>
    </row>
    <row r="1521" spans="1:29" x14ac:dyDescent="0.25">
      <c r="A1521" t="s">
        <v>2954</v>
      </c>
      <c r="B1521">
        <v>1</v>
      </c>
      <c r="C1521">
        <v>101</v>
      </c>
      <c r="D1521">
        <v>0</v>
      </c>
      <c r="E1521">
        <v>11384.9</v>
      </c>
      <c r="F1521">
        <v>24339.8</v>
      </c>
      <c r="G1521">
        <v>24339.8</v>
      </c>
      <c r="H1521">
        <v>0</v>
      </c>
      <c r="I1521">
        <v>11384.9</v>
      </c>
      <c r="J1521" t="s">
        <v>2955</v>
      </c>
      <c r="K1521" t="s">
        <v>78</v>
      </c>
      <c r="L1521">
        <v>2</v>
      </c>
      <c r="M1521" t="s">
        <v>1269</v>
      </c>
      <c r="N1521" t="s">
        <v>2825</v>
      </c>
      <c r="P1521">
        <v>0</v>
      </c>
      <c r="Q1521">
        <v>0</v>
      </c>
      <c r="R1521">
        <v>0</v>
      </c>
      <c r="S1521">
        <v>500</v>
      </c>
      <c r="T1521">
        <v>0</v>
      </c>
      <c r="U1521" t="s">
        <v>1245</v>
      </c>
      <c r="V1521" s="7">
        <v>44927</v>
      </c>
      <c r="W1521" s="7">
        <v>44985</v>
      </c>
      <c r="X1521" s="7">
        <v>44998</v>
      </c>
      <c r="Y1521">
        <v>11384.9</v>
      </c>
      <c r="Z1521" t="s">
        <v>1589</v>
      </c>
      <c r="AA1521">
        <v>11384.9</v>
      </c>
      <c r="AB1521" t="s">
        <v>1589</v>
      </c>
      <c r="AC1521" t="s">
        <v>1246</v>
      </c>
    </row>
    <row r="1522" spans="1:29" x14ac:dyDescent="0.25">
      <c r="A1522" t="s">
        <v>2956</v>
      </c>
      <c r="B1522">
        <v>1</v>
      </c>
      <c r="C1522">
        <v>101</v>
      </c>
      <c r="D1522">
        <v>0</v>
      </c>
      <c r="E1522">
        <v>1570</v>
      </c>
      <c r="F1522">
        <v>4710</v>
      </c>
      <c r="G1522">
        <v>4710</v>
      </c>
      <c r="H1522">
        <v>0</v>
      </c>
      <c r="I1522">
        <v>1570</v>
      </c>
      <c r="J1522" t="s">
        <v>2957</v>
      </c>
      <c r="K1522" t="s">
        <v>78</v>
      </c>
      <c r="L1522">
        <v>3</v>
      </c>
      <c r="M1522" t="s">
        <v>1269</v>
      </c>
      <c r="N1522" t="s">
        <v>2825</v>
      </c>
      <c r="P1522">
        <v>0</v>
      </c>
      <c r="Q1522">
        <v>0</v>
      </c>
      <c r="R1522">
        <v>0</v>
      </c>
      <c r="S1522">
        <v>500</v>
      </c>
      <c r="T1522">
        <v>0</v>
      </c>
      <c r="U1522" t="s">
        <v>1245</v>
      </c>
      <c r="V1522" s="7">
        <v>44927</v>
      </c>
      <c r="W1522" s="7">
        <v>44985</v>
      </c>
      <c r="X1522" s="7">
        <v>44998</v>
      </c>
      <c r="Y1522">
        <v>1570</v>
      </c>
      <c r="Z1522" t="s">
        <v>1589</v>
      </c>
      <c r="AA1522">
        <v>1570</v>
      </c>
      <c r="AB1522" t="s">
        <v>1589</v>
      </c>
      <c r="AC1522" t="s">
        <v>1246</v>
      </c>
    </row>
    <row r="1523" spans="1:29" x14ac:dyDescent="0.25">
      <c r="A1523" t="s">
        <v>2958</v>
      </c>
      <c r="B1523">
        <v>1</v>
      </c>
      <c r="C1523">
        <v>101</v>
      </c>
      <c r="D1523">
        <v>0</v>
      </c>
      <c r="E1523">
        <v>0</v>
      </c>
      <c r="F1523">
        <v>1570</v>
      </c>
      <c r="G1523">
        <v>1570</v>
      </c>
      <c r="H1523">
        <v>0</v>
      </c>
      <c r="I1523">
        <v>0</v>
      </c>
      <c r="J1523" t="s">
        <v>2959</v>
      </c>
      <c r="K1523" t="s">
        <v>98</v>
      </c>
      <c r="L1523">
        <v>4</v>
      </c>
      <c r="M1523" t="s">
        <v>78</v>
      </c>
      <c r="N1523" t="s">
        <v>2825</v>
      </c>
      <c r="P1523">
        <v>500</v>
      </c>
      <c r="Q1523">
        <v>0</v>
      </c>
      <c r="R1523">
        <v>0</v>
      </c>
      <c r="S1523">
        <v>500</v>
      </c>
      <c r="T1523">
        <v>0</v>
      </c>
      <c r="U1523" t="s">
        <v>1245</v>
      </c>
      <c r="V1523" s="7">
        <v>44927</v>
      </c>
      <c r="W1523" s="7">
        <v>44985</v>
      </c>
      <c r="X1523" s="7">
        <v>44998</v>
      </c>
      <c r="Y1523">
        <v>0</v>
      </c>
      <c r="AA1523">
        <v>0</v>
      </c>
      <c r="AC1523" t="s">
        <v>1246</v>
      </c>
    </row>
    <row r="1524" spans="1:29" x14ac:dyDescent="0.25">
      <c r="A1524" t="s">
        <v>2960</v>
      </c>
      <c r="B1524">
        <v>1</v>
      </c>
      <c r="C1524">
        <v>101</v>
      </c>
      <c r="D1524">
        <v>0</v>
      </c>
      <c r="E1524">
        <v>0</v>
      </c>
      <c r="F1524">
        <v>1570</v>
      </c>
      <c r="G1524">
        <v>1570</v>
      </c>
      <c r="H1524">
        <v>0</v>
      </c>
      <c r="I1524">
        <v>0</v>
      </c>
      <c r="J1524" t="s">
        <v>2961</v>
      </c>
      <c r="K1524" t="s">
        <v>98</v>
      </c>
      <c r="L1524">
        <v>4</v>
      </c>
      <c r="M1524" t="s">
        <v>78</v>
      </c>
      <c r="N1524" t="s">
        <v>2825</v>
      </c>
      <c r="P1524">
        <v>500</v>
      </c>
      <c r="Q1524">
        <v>0</v>
      </c>
      <c r="R1524">
        <v>0</v>
      </c>
      <c r="S1524">
        <v>500</v>
      </c>
      <c r="T1524">
        <v>0</v>
      </c>
      <c r="U1524" t="s">
        <v>1245</v>
      </c>
      <c r="V1524" s="7">
        <v>44927</v>
      </c>
      <c r="W1524" s="7">
        <v>44985</v>
      </c>
      <c r="X1524" s="7">
        <v>44998</v>
      </c>
      <c r="Y1524">
        <v>0</v>
      </c>
      <c r="AA1524">
        <v>0</v>
      </c>
      <c r="AC1524" t="s">
        <v>1246</v>
      </c>
    </row>
    <row r="1525" spans="1:29" x14ac:dyDescent="0.25">
      <c r="A1525" t="s">
        <v>2962</v>
      </c>
      <c r="B1525">
        <v>1</v>
      </c>
      <c r="C1525">
        <v>101</v>
      </c>
      <c r="D1525">
        <v>0</v>
      </c>
      <c r="E1525">
        <v>0</v>
      </c>
      <c r="F1525">
        <v>0</v>
      </c>
      <c r="G1525">
        <v>1570</v>
      </c>
      <c r="H1525">
        <v>0</v>
      </c>
      <c r="I1525">
        <v>1570</v>
      </c>
      <c r="J1525" t="s">
        <v>2963</v>
      </c>
      <c r="K1525" t="s">
        <v>98</v>
      </c>
      <c r="L1525">
        <v>4</v>
      </c>
      <c r="M1525" t="s">
        <v>78</v>
      </c>
      <c r="N1525" t="s">
        <v>2825</v>
      </c>
      <c r="P1525">
        <v>500</v>
      </c>
      <c r="Q1525">
        <v>0</v>
      </c>
      <c r="R1525">
        <v>0</v>
      </c>
      <c r="S1525">
        <v>500</v>
      </c>
      <c r="T1525">
        <v>0</v>
      </c>
      <c r="U1525" t="s">
        <v>1245</v>
      </c>
      <c r="V1525" s="7">
        <v>44927</v>
      </c>
      <c r="W1525" s="7">
        <v>44985</v>
      </c>
      <c r="X1525" s="7">
        <v>44998</v>
      </c>
      <c r="Y1525">
        <v>0</v>
      </c>
      <c r="AA1525">
        <v>1570</v>
      </c>
      <c r="AB1525" t="s">
        <v>1589</v>
      </c>
      <c r="AC1525" t="s">
        <v>1246</v>
      </c>
    </row>
    <row r="1526" spans="1:29" x14ac:dyDescent="0.25">
      <c r="A1526" t="s">
        <v>2964</v>
      </c>
      <c r="B1526">
        <v>1</v>
      </c>
      <c r="C1526">
        <v>101</v>
      </c>
      <c r="D1526">
        <v>0</v>
      </c>
      <c r="E1526">
        <v>1570</v>
      </c>
      <c r="F1526">
        <v>1570</v>
      </c>
      <c r="G1526">
        <v>0</v>
      </c>
      <c r="H1526">
        <v>0</v>
      </c>
      <c r="I1526">
        <v>0</v>
      </c>
      <c r="J1526" t="s">
        <v>2905</v>
      </c>
      <c r="K1526" t="s">
        <v>78</v>
      </c>
      <c r="L1526">
        <v>4</v>
      </c>
      <c r="M1526" t="s">
        <v>1269</v>
      </c>
      <c r="N1526" t="s">
        <v>2825</v>
      </c>
      <c r="P1526">
        <v>0</v>
      </c>
      <c r="Q1526">
        <v>0</v>
      </c>
      <c r="R1526">
        <v>0</v>
      </c>
      <c r="S1526">
        <v>500</v>
      </c>
      <c r="T1526">
        <v>0</v>
      </c>
      <c r="U1526" t="s">
        <v>1245</v>
      </c>
      <c r="V1526" s="7">
        <v>44927</v>
      </c>
      <c r="W1526" s="7">
        <v>44985</v>
      </c>
      <c r="X1526" s="7">
        <v>44998</v>
      </c>
      <c r="Y1526">
        <v>1570</v>
      </c>
      <c r="Z1526" t="s">
        <v>1589</v>
      </c>
      <c r="AA1526">
        <v>0</v>
      </c>
      <c r="AC1526" t="s">
        <v>1246</v>
      </c>
    </row>
    <row r="1527" spans="1:29" x14ac:dyDescent="0.25">
      <c r="A1527" t="s">
        <v>2965</v>
      </c>
      <c r="B1527">
        <v>1</v>
      </c>
      <c r="C1527">
        <v>101</v>
      </c>
      <c r="D1527">
        <v>0</v>
      </c>
      <c r="E1527">
        <v>1570</v>
      </c>
      <c r="F1527">
        <v>1570</v>
      </c>
      <c r="G1527">
        <v>0</v>
      </c>
      <c r="H1527">
        <v>0</v>
      </c>
      <c r="I1527">
        <v>0</v>
      </c>
      <c r="J1527" t="s">
        <v>2966</v>
      </c>
      <c r="K1527" t="s">
        <v>98</v>
      </c>
      <c r="L1527">
        <v>5</v>
      </c>
      <c r="M1527" t="s">
        <v>78</v>
      </c>
      <c r="N1527" t="s">
        <v>2825</v>
      </c>
      <c r="P1527">
        <v>500</v>
      </c>
      <c r="Q1527">
        <v>0</v>
      </c>
      <c r="R1527">
        <v>0</v>
      </c>
      <c r="S1527">
        <v>500</v>
      </c>
      <c r="T1527">
        <v>0</v>
      </c>
      <c r="U1527" t="s">
        <v>1245</v>
      </c>
      <c r="V1527" s="7">
        <v>44927</v>
      </c>
      <c r="W1527" s="7">
        <v>44985</v>
      </c>
      <c r="X1527" s="7">
        <v>44998</v>
      </c>
      <c r="Y1527">
        <v>1570</v>
      </c>
      <c r="Z1527" t="s">
        <v>1589</v>
      </c>
      <c r="AA1527">
        <v>0</v>
      </c>
      <c r="AC1527" t="s">
        <v>1246</v>
      </c>
    </row>
    <row r="1528" spans="1:29" x14ac:dyDescent="0.25">
      <c r="A1528" t="s">
        <v>2971</v>
      </c>
      <c r="B1528">
        <v>1</v>
      </c>
      <c r="C1528">
        <v>101</v>
      </c>
      <c r="D1528">
        <v>0</v>
      </c>
      <c r="E1528">
        <v>9814.9</v>
      </c>
      <c r="F1528">
        <v>19629.8</v>
      </c>
      <c r="G1528">
        <v>19629.8</v>
      </c>
      <c r="H1528">
        <v>0</v>
      </c>
      <c r="I1528">
        <v>9814.9</v>
      </c>
      <c r="J1528" t="s">
        <v>2972</v>
      </c>
      <c r="K1528" t="s">
        <v>78</v>
      </c>
      <c r="L1528">
        <v>3</v>
      </c>
      <c r="M1528" t="s">
        <v>1269</v>
      </c>
      <c r="N1528" t="s">
        <v>2825</v>
      </c>
      <c r="P1528">
        <v>0</v>
      </c>
      <c r="Q1528">
        <v>0</v>
      </c>
      <c r="R1528">
        <v>0</v>
      </c>
      <c r="S1528">
        <v>500</v>
      </c>
      <c r="T1528">
        <v>0</v>
      </c>
      <c r="U1528" t="s">
        <v>1245</v>
      </c>
      <c r="V1528" s="7">
        <v>44927</v>
      </c>
      <c r="W1528" s="7">
        <v>44985</v>
      </c>
      <c r="X1528" s="7">
        <v>44998</v>
      </c>
      <c r="Y1528">
        <v>9814.9</v>
      </c>
      <c r="Z1528" t="s">
        <v>1589</v>
      </c>
      <c r="AA1528">
        <v>9814.9</v>
      </c>
      <c r="AB1528" t="s">
        <v>1589</v>
      </c>
      <c r="AC1528" t="s">
        <v>1246</v>
      </c>
    </row>
    <row r="1529" spans="1:29" x14ac:dyDescent="0.25">
      <c r="A1529" t="s">
        <v>2973</v>
      </c>
      <c r="B1529">
        <v>1</v>
      </c>
      <c r="C1529">
        <v>101</v>
      </c>
      <c r="D1529">
        <v>0</v>
      </c>
      <c r="E1529">
        <v>0</v>
      </c>
      <c r="F1529">
        <v>9814.9</v>
      </c>
      <c r="G1529">
        <v>9814.9</v>
      </c>
      <c r="H1529">
        <v>0</v>
      </c>
      <c r="I1529">
        <v>0</v>
      </c>
      <c r="J1529" t="s">
        <v>2974</v>
      </c>
      <c r="K1529" t="s">
        <v>98</v>
      </c>
      <c r="L1529">
        <v>4</v>
      </c>
      <c r="M1529" t="s">
        <v>78</v>
      </c>
      <c r="N1529" t="s">
        <v>2825</v>
      </c>
      <c r="P1529">
        <v>500</v>
      </c>
      <c r="Q1529">
        <v>0</v>
      </c>
      <c r="R1529">
        <v>0</v>
      </c>
      <c r="S1529">
        <v>500</v>
      </c>
      <c r="T1529">
        <v>0</v>
      </c>
      <c r="U1529" t="s">
        <v>1245</v>
      </c>
      <c r="V1529" s="7">
        <v>44927</v>
      </c>
      <c r="W1529" s="7">
        <v>44985</v>
      </c>
      <c r="X1529" s="7">
        <v>44998</v>
      </c>
      <c r="Y1529">
        <v>0</v>
      </c>
      <c r="AA1529">
        <v>0</v>
      </c>
      <c r="AC1529" t="s">
        <v>1246</v>
      </c>
    </row>
    <row r="1530" spans="1:29" x14ac:dyDescent="0.25">
      <c r="A1530" t="s">
        <v>2975</v>
      </c>
      <c r="B1530">
        <v>1</v>
      </c>
      <c r="C1530">
        <v>101</v>
      </c>
      <c r="D1530">
        <v>0</v>
      </c>
      <c r="E1530">
        <v>0</v>
      </c>
      <c r="F1530">
        <v>0</v>
      </c>
      <c r="G1530">
        <v>9814.9</v>
      </c>
      <c r="H1530">
        <v>0</v>
      </c>
      <c r="I1530">
        <v>9814.9</v>
      </c>
      <c r="J1530" t="s">
        <v>2976</v>
      </c>
      <c r="K1530" t="s">
        <v>98</v>
      </c>
      <c r="L1530">
        <v>4</v>
      </c>
      <c r="M1530" t="s">
        <v>78</v>
      </c>
      <c r="N1530" t="s">
        <v>2825</v>
      </c>
      <c r="P1530">
        <v>500</v>
      </c>
      <c r="Q1530">
        <v>0</v>
      </c>
      <c r="R1530">
        <v>0</v>
      </c>
      <c r="S1530">
        <v>500</v>
      </c>
      <c r="T1530">
        <v>0</v>
      </c>
      <c r="U1530" t="s">
        <v>1245</v>
      </c>
      <c r="V1530" s="7">
        <v>44927</v>
      </c>
      <c r="W1530" s="7">
        <v>44985</v>
      </c>
      <c r="X1530" s="7">
        <v>44998</v>
      </c>
      <c r="Y1530">
        <v>0</v>
      </c>
      <c r="AA1530">
        <v>9814.9</v>
      </c>
      <c r="AB1530" t="s">
        <v>1589</v>
      </c>
      <c r="AC1530" t="s">
        <v>1246</v>
      </c>
    </row>
    <row r="1531" spans="1:29" x14ac:dyDescent="0.25">
      <c r="A1531" t="s">
        <v>2977</v>
      </c>
      <c r="B1531">
        <v>1</v>
      </c>
      <c r="C1531">
        <v>101</v>
      </c>
      <c r="D1531">
        <v>0</v>
      </c>
      <c r="E1531">
        <v>9814.9</v>
      </c>
      <c r="F1531">
        <v>9814.9</v>
      </c>
      <c r="G1531">
        <v>0</v>
      </c>
      <c r="H1531">
        <v>0</v>
      </c>
      <c r="I1531">
        <v>0</v>
      </c>
      <c r="J1531" t="s">
        <v>2913</v>
      </c>
      <c r="K1531" t="s">
        <v>98</v>
      </c>
      <c r="L1531">
        <v>4</v>
      </c>
      <c r="M1531" t="s">
        <v>78</v>
      </c>
      <c r="N1531" t="s">
        <v>2825</v>
      </c>
      <c r="P1531">
        <v>500</v>
      </c>
      <c r="Q1531">
        <v>0</v>
      </c>
      <c r="R1531">
        <v>0</v>
      </c>
      <c r="S1531">
        <v>500</v>
      </c>
      <c r="T1531">
        <v>0</v>
      </c>
      <c r="U1531" t="s">
        <v>1245</v>
      </c>
      <c r="V1531" s="7">
        <v>44927</v>
      </c>
      <c r="W1531" s="7">
        <v>44985</v>
      </c>
      <c r="X1531" s="7">
        <v>44998</v>
      </c>
      <c r="Y1531">
        <v>9814.9</v>
      </c>
      <c r="Z1531" t="s">
        <v>1589</v>
      </c>
      <c r="AA1531">
        <v>0</v>
      </c>
      <c r="AC1531" t="s">
        <v>1246</v>
      </c>
    </row>
    <row r="1532" spans="1:29" x14ac:dyDescent="0.25">
      <c r="A1532" t="s">
        <v>930</v>
      </c>
      <c r="B1532">
        <v>1</v>
      </c>
      <c r="C1532">
        <v>101</v>
      </c>
      <c r="D1532">
        <v>11547.42</v>
      </c>
      <c r="E1532">
        <v>0</v>
      </c>
      <c r="F1532">
        <v>699984.44</v>
      </c>
      <c r="G1532">
        <v>11384.9</v>
      </c>
      <c r="H1532">
        <v>700146.96</v>
      </c>
      <c r="I1532">
        <v>0</v>
      </c>
      <c r="J1532" t="s">
        <v>2978</v>
      </c>
      <c r="K1532" t="s">
        <v>78</v>
      </c>
      <c r="L1532">
        <v>1</v>
      </c>
      <c r="M1532" t="s">
        <v>1269</v>
      </c>
      <c r="N1532" t="s">
        <v>1589</v>
      </c>
      <c r="P1532">
        <v>0</v>
      </c>
      <c r="Q1532">
        <v>0</v>
      </c>
      <c r="R1532">
        <v>0</v>
      </c>
      <c r="S1532">
        <v>500</v>
      </c>
      <c r="T1532">
        <v>0</v>
      </c>
      <c r="U1532" t="s">
        <v>1245</v>
      </c>
      <c r="V1532" s="7">
        <v>44927</v>
      </c>
      <c r="W1532" s="7">
        <v>44985</v>
      </c>
      <c r="X1532" s="7">
        <v>44998</v>
      </c>
      <c r="Y1532">
        <v>11547.42</v>
      </c>
      <c r="Z1532" t="s">
        <v>1272</v>
      </c>
      <c r="AA1532">
        <v>700146.96</v>
      </c>
      <c r="AB1532" t="s">
        <v>1272</v>
      </c>
      <c r="AC1532" t="s">
        <v>1246</v>
      </c>
    </row>
    <row r="1533" spans="1:29" x14ac:dyDescent="0.25">
      <c r="A1533" t="s">
        <v>2979</v>
      </c>
      <c r="B1533">
        <v>1</v>
      </c>
      <c r="C1533">
        <v>101</v>
      </c>
      <c r="D1533">
        <v>162.52000000000001</v>
      </c>
      <c r="E1533">
        <v>0</v>
      </c>
      <c r="F1533">
        <v>66661.06</v>
      </c>
      <c r="G1533">
        <v>0</v>
      </c>
      <c r="H1533">
        <v>66823.58</v>
      </c>
      <c r="I1533">
        <v>0</v>
      </c>
      <c r="J1533" t="s">
        <v>2980</v>
      </c>
      <c r="K1533" t="s">
        <v>78</v>
      </c>
      <c r="L1533">
        <v>2</v>
      </c>
      <c r="M1533" t="s">
        <v>1269</v>
      </c>
      <c r="N1533" t="s">
        <v>1589</v>
      </c>
      <c r="P1533">
        <v>0</v>
      </c>
      <c r="Q1533">
        <v>0</v>
      </c>
      <c r="R1533">
        <v>0</v>
      </c>
      <c r="S1533">
        <v>500</v>
      </c>
      <c r="T1533">
        <v>0</v>
      </c>
      <c r="U1533" t="s">
        <v>1245</v>
      </c>
      <c r="V1533" s="7">
        <v>44927</v>
      </c>
      <c r="W1533" s="7">
        <v>44985</v>
      </c>
      <c r="X1533" s="7">
        <v>44998</v>
      </c>
      <c r="Y1533">
        <v>162.52000000000001</v>
      </c>
      <c r="Z1533" t="s">
        <v>1272</v>
      </c>
      <c r="AA1533">
        <v>66823.58</v>
      </c>
      <c r="AB1533" t="s">
        <v>1272</v>
      </c>
      <c r="AC1533" t="s">
        <v>1246</v>
      </c>
    </row>
    <row r="1534" spans="1:29" x14ac:dyDescent="0.25">
      <c r="A1534" t="s">
        <v>2997</v>
      </c>
      <c r="B1534">
        <v>1</v>
      </c>
      <c r="C1534">
        <v>101</v>
      </c>
      <c r="D1534">
        <v>162.52000000000001</v>
      </c>
      <c r="E1534">
        <v>0</v>
      </c>
      <c r="F1534">
        <v>66661.06</v>
      </c>
      <c r="G1534">
        <v>0</v>
      </c>
      <c r="H1534">
        <v>66823.58</v>
      </c>
      <c r="I1534">
        <v>0</v>
      </c>
      <c r="J1534" t="s">
        <v>2998</v>
      </c>
      <c r="K1534" t="s">
        <v>78</v>
      </c>
      <c r="L1534">
        <v>3</v>
      </c>
      <c r="M1534" t="s">
        <v>1269</v>
      </c>
      <c r="N1534" t="s">
        <v>1589</v>
      </c>
      <c r="P1534">
        <v>0</v>
      </c>
      <c r="Q1534">
        <v>0</v>
      </c>
      <c r="R1534">
        <v>0</v>
      </c>
      <c r="S1534">
        <v>500</v>
      </c>
      <c r="T1534">
        <v>0</v>
      </c>
      <c r="U1534" t="s">
        <v>1245</v>
      </c>
      <c r="V1534" s="7">
        <v>44927</v>
      </c>
      <c r="W1534" s="7">
        <v>44985</v>
      </c>
      <c r="X1534" s="7">
        <v>44998</v>
      </c>
      <c r="Y1534">
        <v>162.52000000000001</v>
      </c>
      <c r="Z1534" t="s">
        <v>1272</v>
      </c>
      <c r="AA1534">
        <v>66823.58</v>
      </c>
      <c r="AB1534" t="s">
        <v>1272</v>
      </c>
      <c r="AC1534" t="s">
        <v>1246</v>
      </c>
    </row>
    <row r="1535" spans="1:29" x14ac:dyDescent="0.25">
      <c r="A1535" t="s">
        <v>3005</v>
      </c>
      <c r="B1535">
        <v>1</v>
      </c>
      <c r="C1535">
        <v>101</v>
      </c>
      <c r="D1535">
        <v>162.52000000000001</v>
      </c>
      <c r="E1535">
        <v>0</v>
      </c>
      <c r="F1535">
        <v>66661.06</v>
      </c>
      <c r="G1535">
        <v>0</v>
      </c>
      <c r="H1535">
        <v>66823.58</v>
      </c>
      <c r="I1535">
        <v>0</v>
      </c>
      <c r="J1535" t="s">
        <v>3006</v>
      </c>
      <c r="K1535" t="s">
        <v>78</v>
      </c>
      <c r="L1535">
        <v>4</v>
      </c>
      <c r="M1535" t="s">
        <v>1269</v>
      </c>
      <c r="N1535" t="s">
        <v>1589</v>
      </c>
      <c r="P1535">
        <v>0</v>
      </c>
      <c r="Q1535">
        <v>0</v>
      </c>
      <c r="R1535">
        <v>0</v>
      </c>
      <c r="S1535">
        <v>500</v>
      </c>
      <c r="T1535">
        <v>0</v>
      </c>
      <c r="U1535" t="s">
        <v>1245</v>
      </c>
      <c r="V1535" s="7">
        <v>44927</v>
      </c>
      <c r="W1535" s="7">
        <v>44985</v>
      </c>
      <c r="X1535" s="7">
        <v>44998</v>
      </c>
      <c r="Y1535">
        <v>162.52000000000001</v>
      </c>
      <c r="Z1535" t="s">
        <v>1272</v>
      </c>
      <c r="AA1535">
        <v>66823.58</v>
      </c>
      <c r="AB1535" t="s">
        <v>1272</v>
      </c>
      <c r="AC1535" t="s">
        <v>1246</v>
      </c>
    </row>
    <row r="1536" spans="1:29" x14ac:dyDescent="0.25">
      <c r="A1536" t="s">
        <v>3007</v>
      </c>
      <c r="B1536">
        <v>1</v>
      </c>
      <c r="C1536">
        <v>101</v>
      </c>
      <c r="D1536">
        <v>162.52000000000001</v>
      </c>
      <c r="E1536">
        <v>0</v>
      </c>
      <c r="F1536">
        <v>66661.06</v>
      </c>
      <c r="G1536">
        <v>0</v>
      </c>
      <c r="H1536">
        <v>66823.58</v>
      </c>
      <c r="I1536">
        <v>0</v>
      </c>
      <c r="J1536" t="s">
        <v>3008</v>
      </c>
      <c r="K1536" t="s">
        <v>78</v>
      </c>
      <c r="L1536">
        <v>5</v>
      </c>
      <c r="M1536" t="s">
        <v>1269</v>
      </c>
      <c r="N1536" t="s">
        <v>1589</v>
      </c>
      <c r="P1536">
        <v>0</v>
      </c>
      <c r="Q1536">
        <v>0</v>
      </c>
      <c r="R1536">
        <v>0</v>
      </c>
      <c r="S1536">
        <v>500</v>
      </c>
      <c r="T1536">
        <v>0</v>
      </c>
      <c r="U1536" t="s">
        <v>1245</v>
      </c>
      <c r="V1536" s="7">
        <v>44927</v>
      </c>
      <c r="W1536" s="7">
        <v>44985</v>
      </c>
      <c r="X1536" s="7">
        <v>44998</v>
      </c>
      <c r="Y1536">
        <v>162.52000000000001</v>
      </c>
      <c r="Z1536" t="s">
        <v>1272</v>
      </c>
      <c r="AA1536">
        <v>66823.58</v>
      </c>
      <c r="AB1536" t="s">
        <v>1272</v>
      </c>
      <c r="AC1536" t="s">
        <v>1246</v>
      </c>
    </row>
    <row r="1537" spans="1:29" x14ac:dyDescent="0.25">
      <c r="A1537" t="s">
        <v>3011</v>
      </c>
      <c r="B1537">
        <v>1</v>
      </c>
      <c r="C1537">
        <v>101</v>
      </c>
      <c r="D1537">
        <v>162.52000000000001</v>
      </c>
      <c r="E1537">
        <v>0</v>
      </c>
      <c r="F1537">
        <v>66661.06</v>
      </c>
      <c r="G1537">
        <v>0</v>
      </c>
      <c r="H1537">
        <v>66823.58</v>
      </c>
      <c r="I1537">
        <v>0</v>
      </c>
      <c r="J1537" t="s">
        <v>3012</v>
      </c>
      <c r="K1537" t="s">
        <v>98</v>
      </c>
      <c r="L1537">
        <v>6</v>
      </c>
      <c r="M1537" t="s">
        <v>78</v>
      </c>
      <c r="N1537" t="s">
        <v>1589</v>
      </c>
      <c r="P1537">
        <v>500</v>
      </c>
      <c r="Q1537">
        <v>0</v>
      </c>
      <c r="R1537">
        <v>0</v>
      </c>
      <c r="S1537">
        <v>500</v>
      </c>
      <c r="T1537">
        <v>0</v>
      </c>
      <c r="U1537" t="s">
        <v>1245</v>
      </c>
      <c r="V1537" s="7">
        <v>44927</v>
      </c>
      <c r="W1537" s="7">
        <v>44985</v>
      </c>
      <c r="X1537" s="7">
        <v>44998</v>
      </c>
      <c r="Y1537">
        <v>162.52000000000001</v>
      </c>
      <c r="Z1537" t="s">
        <v>1272</v>
      </c>
      <c r="AA1537">
        <v>66823.58</v>
      </c>
      <c r="AB1537" t="s">
        <v>1272</v>
      </c>
      <c r="AC1537" t="s">
        <v>1246</v>
      </c>
    </row>
    <row r="1538" spans="1:29" x14ac:dyDescent="0.25">
      <c r="A1538" t="s">
        <v>934</v>
      </c>
      <c r="B1538">
        <v>1</v>
      </c>
      <c r="C1538">
        <v>101</v>
      </c>
      <c r="D1538">
        <v>11384.9</v>
      </c>
      <c r="E1538">
        <v>0</v>
      </c>
      <c r="F1538">
        <v>333261.98</v>
      </c>
      <c r="G1538">
        <v>11384.9</v>
      </c>
      <c r="H1538">
        <v>333261.98</v>
      </c>
      <c r="I1538">
        <v>0</v>
      </c>
      <c r="J1538" t="s">
        <v>3025</v>
      </c>
      <c r="K1538" t="s">
        <v>78</v>
      </c>
      <c r="L1538">
        <v>2</v>
      </c>
      <c r="M1538" t="s">
        <v>1269</v>
      </c>
      <c r="N1538" t="s">
        <v>1589</v>
      </c>
      <c r="P1538">
        <v>0</v>
      </c>
      <c r="Q1538">
        <v>0</v>
      </c>
      <c r="R1538">
        <v>0</v>
      </c>
      <c r="S1538">
        <v>500</v>
      </c>
      <c r="T1538">
        <v>0</v>
      </c>
      <c r="U1538" t="s">
        <v>1245</v>
      </c>
      <c r="V1538" s="7">
        <v>44927</v>
      </c>
      <c r="W1538" s="7">
        <v>44985</v>
      </c>
      <c r="X1538" s="7">
        <v>44998</v>
      </c>
      <c r="Y1538">
        <v>11384.9</v>
      </c>
      <c r="Z1538" t="s">
        <v>1272</v>
      </c>
      <c r="AA1538">
        <v>333261.98</v>
      </c>
      <c r="AB1538" t="s">
        <v>1272</v>
      </c>
      <c r="AC1538" t="s">
        <v>1246</v>
      </c>
    </row>
    <row r="1539" spans="1:29" x14ac:dyDescent="0.25">
      <c r="A1539" t="s">
        <v>936</v>
      </c>
      <c r="B1539">
        <v>1</v>
      </c>
      <c r="C1539">
        <v>101</v>
      </c>
      <c r="D1539">
        <v>11384.9</v>
      </c>
      <c r="E1539">
        <v>0</v>
      </c>
      <c r="F1539">
        <v>333261.98</v>
      </c>
      <c r="G1539">
        <v>11384.9</v>
      </c>
      <c r="H1539">
        <v>333261.98</v>
      </c>
      <c r="I1539">
        <v>0</v>
      </c>
      <c r="J1539" t="s">
        <v>3026</v>
      </c>
      <c r="K1539" t="s">
        <v>78</v>
      </c>
      <c r="L1539">
        <v>3</v>
      </c>
      <c r="M1539" t="s">
        <v>1269</v>
      </c>
      <c r="N1539" t="s">
        <v>1589</v>
      </c>
      <c r="P1539">
        <v>0</v>
      </c>
      <c r="Q1539">
        <v>0</v>
      </c>
      <c r="R1539">
        <v>0</v>
      </c>
      <c r="S1539">
        <v>500</v>
      </c>
      <c r="T1539">
        <v>0</v>
      </c>
      <c r="U1539" t="s">
        <v>1245</v>
      </c>
      <c r="V1539" s="7">
        <v>44927</v>
      </c>
      <c r="W1539" s="7">
        <v>44985</v>
      </c>
      <c r="X1539" s="7">
        <v>44998</v>
      </c>
      <c r="Y1539">
        <v>11384.9</v>
      </c>
      <c r="Z1539" t="s">
        <v>1272</v>
      </c>
      <c r="AA1539">
        <v>333261.98</v>
      </c>
      <c r="AB1539" t="s">
        <v>1272</v>
      </c>
      <c r="AC1539" t="s">
        <v>1246</v>
      </c>
    </row>
    <row r="1540" spans="1:29" x14ac:dyDescent="0.25">
      <c r="A1540" t="s">
        <v>3027</v>
      </c>
      <c r="B1540">
        <v>1</v>
      </c>
      <c r="C1540">
        <v>101</v>
      </c>
      <c r="D1540">
        <v>11384.9</v>
      </c>
      <c r="E1540">
        <v>0</v>
      </c>
      <c r="F1540">
        <v>333261.98</v>
      </c>
      <c r="G1540">
        <v>11384.9</v>
      </c>
      <c r="H1540">
        <v>333261.98</v>
      </c>
      <c r="I1540">
        <v>0</v>
      </c>
      <c r="J1540" t="s">
        <v>3028</v>
      </c>
      <c r="K1540" t="s">
        <v>78</v>
      </c>
      <c r="L1540">
        <v>4</v>
      </c>
      <c r="M1540" t="s">
        <v>1269</v>
      </c>
      <c r="N1540" t="s">
        <v>1589</v>
      </c>
      <c r="P1540">
        <v>0</v>
      </c>
      <c r="Q1540">
        <v>0</v>
      </c>
      <c r="R1540">
        <v>0</v>
      </c>
      <c r="S1540">
        <v>500</v>
      </c>
      <c r="T1540">
        <v>0</v>
      </c>
      <c r="U1540" t="s">
        <v>1245</v>
      </c>
      <c r="V1540" s="7">
        <v>44927</v>
      </c>
      <c r="W1540" s="7">
        <v>44985</v>
      </c>
      <c r="X1540" s="7">
        <v>44998</v>
      </c>
      <c r="Y1540">
        <v>11384.9</v>
      </c>
      <c r="Z1540" t="s">
        <v>1272</v>
      </c>
      <c r="AA1540">
        <v>333261.98</v>
      </c>
      <c r="AB1540" t="s">
        <v>1272</v>
      </c>
      <c r="AC1540" t="s">
        <v>1246</v>
      </c>
    </row>
    <row r="1541" spans="1:29" x14ac:dyDescent="0.25">
      <c r="A1541" t="s">
        <v>3029</v>
      </c>
      <c r="B1541">
        <v>1</v>
      </c>
      <c r="C1541">
        <v>101</v>
      </c>
      <c r="D1541">
        <v>11384.9</v>
      </c>
      <c r="E1541">
        <v>0</v>
      </c>
      <c r="F1541">
        <v>333135.8</v>
      </c>
      <c r="G1541">
        <v>11384.9</v>
      </c>
      <c r="H1541">
        <v>333135.8</v>
      </c>
      <c r="I1541">
        <v>0</v>
      </c>
      <c r="J1541" t="s">
        <v>3030</v>
      </c>
      <c r="K1541" t="s">
        <v>78</v>
      </c>
      <c r="L1541">
        <v>5</v>
      </c>
      <c r="M1541" t="s">
        <v>1269</v>
      </c>
      <c r="N1541" t="s">
        <v>1589</v>
      </c>
      <c r="P1541">
        <v>0</v>
      </c>
      <c r="Q1541">
        <v>0</v>
      </c>
      <c r="R1541">
        <v>0</v>
      </c>
      <c r="S1541">
        <v>500</v>
      </c>
      <c r="T1541">
        <v>0</v>
      </c>
      <c r="U1541" t="s">
        <v>1245</v>
      </c>
      <c r="V1541" s="7">
        <v>44927</v>
      </c>
      <c r="W1541" s="7">
        <v>44985</v>
      </c>
      <c r="X1541" s="7">
        <v>44998</v>
      </c>
      <c r="Y1541">
        <v>11384.9</v>
      </c>
      <c r="Z1541" t="s">
        <v>1272</v>
      </c>
      <c r="AA1541">
        <v>333135.8</v>
      </c>
      <c r="AB1541" t="s">
        <v>1272</v>
      </c>
      <c r="AC1541" t="s">
        <v>1246</v>
      </c>
    </row>
    <row r="1542" spans="1:29" x14ac:dyDescent="0.25">
      <c r="A1542" t="s">
        <v>3031</v>
      </c>
      <c r="B1542">
        <v>1</v>
      </c>
      <c r="C1542">
        <v>101</v>
      </c>
      <c r="D1542">
        <v>11384.9</v>
      </c>
      <c r="E1542">
        <v>0</v>
      </c>
      <c r="F1542">
        <v>0</v>
      </c>
      <c r="G1542">
        <v>11384.9</v>
      </c>
      <c r="H1542">
        <v>0</v>
      </c>
      <c r="I1542">
        <v>0</v>
      </c>
      <c r="J1542" t="s">
        <v>3032</v>
      </c>
      <c r="K1542" t="s">
        <v>98</v>
      </c>
      <c r="L1542">
        <v>8</v>
      </c>
      <c r="M1542" t="s">
        <v>78</v>
      </c>
      <c r="N1542" t="s">
        <v>1589</v>
      </c>
      <c r="P1542">
        <v>500</v>
      </c>
      <c r="Q1542">
        <v>0</v>
      </c>
      <c r="R1542">
        <v>0</v>
      </c>
      <c r="S1542">
        <v>500</v>
      </c>
      <c r="T1542">
        <v>0</v>
      </c>
      <c r="U1542" t="s">
        <v>1245</v>
      </c>
      <c r="V1542" s="7">
        <v>44927</v>
      </c>
      <c r="W1542" s="7">
        <v>44985</v>
      </c>
      <c r="X1542" s="7">
        <v>44998</v>
      </c>
      <c r="Y1542">
        <v>11384.9</v>
      </c>
      <c r="Z1542" t="s">
        <v>1272</v>
      </c>
      <c r="AA1542">
        <v>0</v>
      </c>
      <c r="AC1542" t="s">
        <v>1246</v>
      </c>
    </row>
    <row r="1543" spans="1:29" x14ac:dyDescent="0.25">
      <c r="A1543" t="s">
        <v>3033</v>
      </c>
      <c r="B1543">
        <v>1</v>
      </c>
      <c r="C1543">
        <v>101</v>
      </c>
      <c r="D1543">
        <v>0</v>
      </c>
      <c r="E1543">
        <v>0</v>
      </c>
      <c r="F1543">
        <v>333135.8</v>
      </c>
      <c r="G1543">
        <v>0</v>
      </c>
      <c r="H1543">
        <v>333135.8</v>
      </c>
      <c r="I1543">
        <v>0</v>
      </c>
      <c r="J1543" t="s">
        <v>3034</v>
      </c>
      <c r="K1543" t="s">
        <v>98</v>
      </c>
      <c r="L1543">
        <v>6</v>
      </c>
      <c r="M1543" t="s">
        <v>78</v>
      </c>
      <c r="N1543" t="s">
        <v>1589</v>
      </c>
      <c r="P1543">
        <v>500</v>
      </c>
      <c r="Q1543">
        <v>0</v>
      </c>
      <c r="R1543">
        <v>0</v>
      </c>
      <c r="S1543">
        <v>500</v>
      </c>
      <c r="T1543">
        <v>0</v>
      </c>
      <c r="U1543" t="s">
        <v>1245</v>
      </c>
      <c r="V1543" s="7">
        <v>44927</v>
      </c>
      <c r="W1543" s="7">
        <v>44985</v>
      </c>
      <c r="X1543" s="7">
        <v>44998</v>
      </c>
      <c r="Y1543">
        <v>0</v>
      </c>
      <c r="AA1543">
        <v>333135.8</v>
      </c>
      <c r="AB1543" t="s">
        <v>1272</v>
      </c>
      <c r="AC1543" t="s">
        <v>1246</v>
      </c>
    </row>
    <row r="1544" spans="1:29" x14ac:dyDescent="0.25">
      <c r="A1544" t="s">
        <v>3122</v>
      </c>
      <c r="B1544">
        <v>1</v>
      </c>
      <c r="C1544">
        <v>101</v>
      </c>
      <c r="D1544">
        <v>0</v>
      </c>
      <c r="E1544">
        <v>0</v>
      </c>
      <c r="F1544">
        <v>126.18</v>
      </c>
      <c r="G1544">
        <v>0</v>
      </c>
      <c r="H1544">
        <v>126.18</v>
      </c>
      <c r="I1544">
        <v>0</v>
      </c>
      <c r="J1544" t="s">
        <v>3123</v>
      </c>
      <c r="K1544" t="s">
        <v>78</v>
      </c>
      <c r="L1544">
        <v>5</v>
      </c>
      <c r="M1544" t="s">
        <v>1269</v>
      </c>
      <c r="N1544" t="s">
        <v>1589</v>
      </c>
      <c r="P1544">
        <v>0</v>
      </c>
      <c r="Q1544">
        <v>0</v>
      </c>
      <c r="R1544">
        <v>0</v>
      </c>
      <c r="S1544">
        <v>500</v>
      </c>
      <c r="T1544">
        <v>0</v>
      </c>
      <c r="U1544" t="s">
        <v>1245</v>
      </c>
      <c r="V1544" s="7">
        <v>44927</v>
      </c>
      <c r="W1544" s="7">
        <v>44985</v>
      </c>
      <c r="X1544" s="7">
        <v>44998</v>
      </c>
      <c r="Y1544">
        <v>0</v>
      </c>
      <c r="AA1544">
        <v>126.18</v>
      </c>
      <c r="AB1544" t="s">
        <v>1272</v>
      </c>
      <c r="AC1544" t="s">
        <v>1246</v>
      </c>
    </row>
    <row r="1545" spans="1:29" x14ac:dyDescent="0.25">
      <c r="A1545" t="s">
        <v>3124</v>
      </c>
      <c r="B1545">
        <v>1</v>
      </c>
      <c r="C1545">
        <v>101</v>
      </c>
      <c r="D1545">
        <v>0</v>
      </c>
      <c r="E1545">
        <v>0</v>
      </c>
      <c r="F1545">
        <v>126.18</v>
      </c>
      <c r="G1545">
        <v>0</v>
      </c>
      <c r="H1545">
        <v>126.18</v>
      </c>
      <c r="I1545">
        <v>0</v>
      </c>
      <c r="J1545" t="s">
        <v>3125</v>
      </c>
      <c r="K1545" t="s">
        <v>98</v>
      </c>
      <c r="L1545">
        <v>7</v>
      </c>
      <c r="M1545" t="s">
        <v>78</v>
      </c>
      <c r="N1545" t="s">
        <v>1589</v>
      </c>
      <c r="P1545">
        <v>500</v>
      </c>
      <c r="Q1545">
        <v>0</v>
      </c>
      <c r="R1545">
        <v>0</v>
      </c>
      <c r="S1545">
        <v>869</v>
      </c>
      <c r="T1545">
        <v>0</v>
      </c>
      <c r="U1545" t="s">
        <v>1245</v>
      </c>
      <c r="V1545" s="7">
        <v>44927</v>
      </c>
      <c r="W1545" s="7">
        <v>44985</v>
      </c>
      <c r="X1545" s="7">
        <v>44998</v>
      </c>
      <c r="Y1545">
        <v>0</v>
      </c>
      <c r="AA1545">
        <v>126.18</v>
      </c>
      <c r="AB1545" t="s">
        <v>1272</v>
      </c>
      <c r="AC1545" t="s">
        <v>1246</v>
      </c>
    </row>
    <row r="1546" spans="1:29" x14ac:dyDescent="0.25">
      <c r="A1546" t="s">
        <v>3144</v>
      </c>
      <c r="B1546">
        <v>1</v>
      </c>
      <c r="C1546">
        <v>101</v>
      </c>
      <c r="D1546">
        <v>0</v>
      </c>
      <c r="E1546">
        <v>0</v>
      </c>
      <c r="F1546">
        <v>300061.40000000002</v>
      </c>
      <c r="G1546">
        <v>0</v>
      </c>
      <c r="H1546">
        <v>300061.40000000002</v>
      </c>
      <c r="I1546">
        <v>0</v>
      </c>
      <c r="J1546" t="s">
        <v>3145</v>
      </c>
      <c r="K1546" t="s">
        <v>78</v>
      </c>
      <c r="L1546">
        <v>2</v>
      </c>
      <c r="M1546" t="s">
        <v>1269</v>
      </c>
      <c r="N1546" t="s">
        <v>1589</v>
      </c>
      <c r="P1546">
        <v>0</v>
      </c>
      <c r="Q1546">
        <v>0</v>
      </c>
      <c r="R1546">
        <v>0</v>
      </c>
      <c r="S1546">
        <v>869</v>
      </c>
      <c r="T1546">
        <v>0</v>
      </c>
      <c r="U1546" t="s">
        <v>1245</v>
      </c>
      <c r="V1546" s="7">
        <v>44927</v>
      </c>
      <c r="W1546" s="7">
        <v>44985</v>
      </c>
      <c r="X1546" s="7">
        <v>44998</v>
      </c>
      <c r="Y1546">
        <v>0</v>
      </c>
      <c r="AA1546">
        <v>300061.40000000002</v>
      </c>
      <c r="AB1546" t="s">
        <v>1272</v>
      </c>
      <c r="AC1546" t="s">
        <v>1246</v>
      </c>
    </row>
    <row r="1547" spans="1:29" x14ac:dyDescent="0.25">
      <c r="A1547" t="s">
        <v>3162</v>
      </c>
      <c r="B1547">
        <v>1</v>
      </c>
      <c r="C1547">
        <v>101</v>
      </c>
      <c r="D1547">
        <v>0</v>
      </c>
      <c r="E1547">
        <v>0</v>
      </c>
      <c r="F1547">
        <v>300061.40000000002</v>
      </c>
      <c r="G1547">
        <v>0</v>
      </c>
      <c r="H1547">
        <v>300061.40000000002</v>
      </c>
      <c r="I1547">
        <v>0</v>
      </c>
      <c r="J1547" t="s">
        <v>3163</v>
      </c>
      <c r="K1547" t="s">
        <v>78</v>
      </c>
      <c r="L1547">
        <v>3</v>
      </c>
      <c r="M1547" t="s">
        <v>1269</v>
      </c>
      <c r="N1547" t="s">
        <v>1589</v>
      </c>
      <c r="P1547">
        <v>0</v>
      </c>
      <c r="Q1547">
        <v>0</v>
      </c>
      <c r="R1547">
        <v>0</v>
      </c>
      <c r="S1547">
        <v>869</v>
      </c>
      <c r="T1547">
        <v>0</v>
      </c>
      <c r="U1547" t="s">
        <v>1245</v>
      </c>
      <c r="V1547" s="7">
        <v>44927</v>
      </c>
      <c r="W1547" s="7">
        <v>44985</v>
      </c>
      <c r="X1547" s="7">
        <v>44998</v>
      </c>
      <c r="Y1547">
        <v>0</v>
      </c>
      <c r="AA1547">
        <v>300061.40000000002</v>
      </c>
      <c r="AB1547" t="s">
        <v>1272</v>
      </c>
      <c r="AC1547" t="s">
        <v>1246</v>
      </c>
    </row>
    <row r="1548" spans="1:29" x14ac:dyDescent="0.25">
      <c r="A1548" t="s">
        <v>3164</v>
      </c>
      <c r="B1548">
        <v>1</v>
      </c>
      <c r="C1548">
        <v>101</v>
      </c>
      <c r="D1548">
        <v>0</v>
      </c>
      <c r="E1548">
        <v>0</v>
      </c>
      <c r="F1548">
        <v>300061.40000000002</v>
      </c>
      <c r="G1548">
        <v>0</v>
      </c>
      <c r="H1548">
        <v>300061.40000000002</v>
      </c>
      <c r="I1548">
        <v>0</v>
      </c>
      <c r="J1548" t="s">
        <v>3163</v>
      </c>
      <c r="K1548" t="s">
        <v>78</v>
      </c>
      <c r="L1548">
        <v>4</v>
      </c>
      <c r="M1548" t="s">
        <v>1269</v>
      </c>
      <c r="N1548" t="s">
        <v>1589</v>
      </c>
      <c r="P1548">
        <v>0</v>
      </c>
      <c r="Q1548">
        <v>0</v>
      </c>
      <c r="R1548">
        <v>0</v>
      </c>
      <c r="S1548">
        <v>869</v>
      </c>
      <c r="T1548">
        <v>0</v>
      </c>
      <c r="U1548" t="s">
        <v>1245</v>
      </c>
      <c r="V1548" s="7">
        <v>44927</v>
      </c>
      <c r="W1548" s="7">
        <v>44985</v>
      </c>
      <c r="X1548" s="7">
        <v>44998</v>
      </c>
      <c r="Y1548">
        <v>0</v>
      </c>
      <c r="AA1548">
        <v>300061.40000000002</v>
      </c>
      <c r="AB1548" t="s">
        <v>1272</v>
      </c>
      <c r="AC1548" t="s">
        <v>1246</v>
      </c>
    </row>
    <row r="1549" spans="1:29" x14ac:dyDescent="0.25">
      <c r="A1549" t="s">
        <v>3165</v>
      </c>
      <c r="B1549">
        <v>1</v>
      </c>
      <c r="C1549">
        <v>101</v>
      </c>
      <c r="D1549">
        <v>0</v>
      </c>
      <c r="E1549">
        <v>0</v>
      </c>
      <c r="F1549">
        <v>61.4</v>
      </c>
      <c r="G1549">
        <v>0</v>
      </c>
      <c r="H1549">
        <v>61.4</v>
      </c>
      <c r="I1549">
        <v>0</v>
      </c>
      <c r="J1549" t="s">
        <v>3166</v>
      </c>
      <c r="K1549" t="s">
        <v>98</v>
      </c>
      <c r="L1549">
        <v>5</v>
      </c>
      <c r="M1549" t="s">
        <v>78</v>
      </c>
      <c r="N1549" t="s">
        <v>1589</v>
      </c>
      <c r="P1549">
        <v>500</v>
      </c>
      <c r="Q1549">
        <v>0</v>
      </c>
      <c r="R1549">
        <v>0</v>
      </c>
      <c r="S1549">
        <v>869</v>
      </c>
      <c r="T1549">
        <v>0</v>
      </c>
      <c r="U1549" t="s">
        <v>1245</v>
      </c>
      <c r="V1549" s="7">
        <v>44927</v>
      </c>
      <c r="W1549" s="7">
        <v>44985</v>
      </c>
      <c r="X1549" s="7">
        <v>44998</v>
      </c>
      <c r="Y1549">
        <v>0</v>
      </c>
      <c r="AA1549">
        <v>61.4</v>
      </c>
      <c r="AB1549" t="s">
        <v>1272</v>
      </c>
      <c r="AC1549" t="s">
        <v>1246</v>
      </c>
    </row>
    <row r="1550" spans="1:29" x14ac:dyDescent="0.25">
      <c r="A1550" t="s">
        <v>3171</v>
      </c>
      <c r="B1550">
        <v>1</v>
      </c>
      <c r="C1550">
        <v>101</v>
      </c>
      <c r="D1550">
        <v>0</v>
      </c>
      <c r="E1550">
        <v>0</v>
      </c>
      <c r="F1550">
        <v>300000</v>
      </c>
      <c r="G1550">
        <v>0</v>
      </c>
      <c r="H1550">
        <v>300000</v>
      </c>
      <c r="I1550">
        <v>0</v>
      </c>
      <c r="J1550" t="s">
        <v>3172</v>
      </c>
      <c r="K1550" t="s">
        <v>98</v>
      </c>
      <c r="L1550">
        <v>5</v>
      </c>
      <c r="M1550" t="s">
        <v>78</v>
      </c>
      <c r="N1550" t="s">
        <v>1589</v>
      </c>
      <c r="P1550">
        <v>500</v>
      </c>
      <c r="Q1550">
        <v>0</v>
      </c>
      <c r="R1550">
        <v>0</v>
      </c>
      <c r="S1550">
        <v>869</v>
      </c>
      <c r="T1550">
        <v>0</v>
      </c>
      <c r="U1550" t="s">
        <v>1245</v>
      </c>
      <c r="V1550" s="7">
        <v>44927</v>
      </c>
      <c r="W1550" s="7">
        <v>44985</v>
      </c>
      <c r="X1550" s="7">
        <v>44998</v>
      </c>
      <c r="Y1550">
        <v>0</v>
      </c>
      <c r="AA1550">
        <v>300000</v>
      </c>
      <c r="AB1550" t="s">
        <v>1272</v>
      </c>
      <c r="AC1550" t="s">
        <v>1246</v>
      </c>
    </row>
    <row r="1551" spans="1:29" x14ac:dyDescent="0.25">
      <c r="A1551" t="s">
        <v>3173</v>
      </c>
      <c r="B1551">
        <v>1</v>
      </c>
      <c r="C1551">
        <v>101</v>
      </c>
      <c r="D1551">
        <v>0</v>
      </c>
      <c r="E1551">
        <v>11547.42</v>
      </c>
      <c r="F1551">
        <v>697948.61</v>
      </c>
      <c r="G1551">
        <v>1386548.15</v>
      </c>
      <c r="H1551">
        <v>0</v>
      </c>
      <c r="I1551">
        <v>700146.96</v>
      </c>
      <c r="J1551" t="s">
        <v>3174</v>
      </c>
      <c r="K1551" t="s">
        <v>78</v>
      </c>
      <c r="L1551">
        <v>1</v>
      </c>
      <c r="M1551" t="s">
        <v>1269</v>
      </c>
      <c r="N1551" t="s">
        <v>1589</v>
      </c>
      <c r="P1551">
        <v>0</v>
      </c>
      <c r="Q1551">
        <v>0</v>
      </c>
      <c r="R1551">
        <v>0</v>
      </c>
      <c r="S1551">
        <v>869</v>
      </c>
      <c r="T1551">
        <v>0</v>
      </c>
      <c r="U1551" t="s">
        <v>1245</v>
      </c>
      <c r="V1551" s="7">
        <v>44927</v>
      </c>
      <c r="W1551" s="7">
        <v>44985</v>
      </c>
      <c r="X1551" s="7">
        <v>44998</v>
      </c>
      <c r="Y1551">
        <v>11547.42</v>
      </c>
      <c r="Z1551" t="s">
        <v>1589</v>
      </c>
      <c r="AA1551">
        <v>700146.96</v>
      </c>
      <c r="AB1551" t="s">
        <v>1589</v>
      </c>
      <c r="AC1551" t="s">
        <v>1246</v>
      </c>
    </row>
    <row r="1552" spans="1:29" x14ac:dyDescent="0.25">
      <c r="A1552" t="s">
        <v>3175</v>
      </c>
      <c r="B1552">
        <v>1</v>
      </c>
      <c r="C1552">
        <v>101</v>
      </c>
      <c r="D1552">
        <v>0</v>
      </c>
      <c r="E1552">
        <v>162.52000000000001</v>
      </c>
      <c r="F1552">
        <v>6523.46</v>
      </c>
      <c r="G1552">
        <v>73184.52</v>
      </c>
      <c r="H1552">
        <v>0</v>
      </c>
      <c r="I1552">
        <v>66823.58</v>
      </c>
      <c r="J1552" t="s">
        <v>3176</v>
      </c>
      <c r="K1552" t="s">
        <v>78</v>
      </c>
      <c r="L1552">
        <v>2</v>
      </c>
      <c r="M1552" t="s">
        <v>1269</v>
      </c>
      <c r="N1552" t="s">
        <v>1589</v>
      </c>
      <c r="P1552">
        <v>0</v>
      </c>
      <c r="Q1552">
        <v>0</v>
      </c>
      <c r="R1552">
        <v>0</v>
      </c>
      <c r="S1552">
        <v>869</v>
      </c>
      <c r="T1552">
        <v>0</v>
      </c>
      <c r="U1552" t="s">
        <v>1245</v>
      </c>
      <c r="V1552" s="7">
        <v>44927</v>
      </c>
      <c r="W1552" s="7">
        <v>44985</v>
      </c>
      <c r="X1552" s="7">
        <v>44998</v>
      </c>
      <c r="Y1552">
        <v>162.52000000000001</v>
      </c>
      <c r="Z1552" t="s">
        <v>1589</v>
      </c>
      <c r="AA1552">
        <v>66823.58</v>
      </c>
      <c r="AB1552" t="s">
        <v>1589</v>
      </c>
      <c r="AC1552" t="s">
        <v>1246</v>
      </c>
    </row>
    <row r="1553" spans="1:29" x14ac:dyDescent="0.25">
      <c r="A1553" t="s">
        <v>3194</v>
      </c>
      <c r="B1553">
        <v>1</v>
      </c>
      <c r="C1553">
        <v>101</v>
      </c>
      <c r="D1553">
        <v>0</v>
      </c>
      <c r="E1553">
        <v>162.52000000000001</v>
      </c>
      <c r="F1553">
        <v>6523.46</v>
      </c>
      <c r="G1553">
        <v>73184.52</v>
      </c>
      <c r="H1553">
        <v>0</v>
      </c>
      <c r="I1553">
        <v>66823.58</v>
      </c>
      <c r="J1553" t="s">
        <v>3195</v>
      </c>
      <c r="K1553" t="s">
        <v>78</v>
      </c>
      <c r="L1553">
        <v>3</v>
      </c>
      <c r="M1553" t="s">
        <v>1269</v>
      </c>
      <c r="N1553" t="s">
        <v>1589</v>
      </c>
      <c r="P1553">
        <v>0</v>
      </c>
      <c r="Q1553">
        <v>0</v>
      </c>
      <c r="R1553">
        <v>0</v>
      </c>
      <c r="S1553">
        <v>869</v>
      </c>
      <c r="T1553">
        <v>0</v>
      </c>
      <c r="U1553" t="s">
        <v>1245</v>
      </c>
      <c r="V1553" s="7">
        <v>44927</v>
      </c>
      <c r="W1553" s="7">
        <v>44985</v>
      </c>
      <c r="X1553" s="7">
        <v>44998</v>
      </c>
      <c r="Y1553">
        <v>162.52000000000001</v>
      </c>
      <c r="Z1553" t="s">
        <v>1589</v>
      </c>
      <c r="AA1553">
        <v>66823.58</v>
      </c>
      <c r="AB1553" t="s">
        <v>1589</v>
      </c>
      <c r="AC1553" t="s">
        <v>1246</v>
      </c>
    </row>
    <row r="1554" spans="1:29" x14ac:dyDescent="0.25">
      <c r="A1554" t="s">
        <v>3238</v>
      </c>
      <c r="B1554">
        <v>1</v>
      </c>
      <c r="C1554">
        <v>101</v>
      </c>
      <c r="D1554">
        <v>0</v>
      </c>
      <c r="E1554">
        <v>162.52000000000001</v>
      </c>
      <c r="F1554">
        <v>6523.46</v>
      </c>
      <c r="G1554">
        <v>73184.52</v>
      </c>
      <c r="H1554">
        <v>0</v>
      </c>
      <c r="I1554">
        <v>66823.58</v>
      </c>
      <c r="J1554" t="s">
        <v>3239</v>
      </c>
      <c r="K1554" t="s">
        <v>78</v>
      </c>
      <c r="L1554">
        <v>4</v>
      </c>
      <c r="M1554" t="s">
        <v>1269</v>
      </c>
      <c r="N1554" t="s">
        <v>1589</v>
      </c>
      <c r="P1554">
        <v>0</v>
      </c>
      <c r="Q1554">
        <v>0</v>
      </c>
      <c r="R1554">
        <v>0</v>
      </c>
      <c r="S1554">
        <v>869</v>
      </c>
      <c r="T1554">
        <v>0</v>
      </c>
      <c r="U1554" t="s">
        <v>1245</v>
      </c>
      <c r="V1554" s="7">
        <v>44927</v>
      </c>
      <c r="W1554" s="7">
        <v>44985</v>
      </c>
      <c r="X1554" s="7">
        <v>44998</v>
      </c>
      <c r="Y1554">
        <v>162.52000000000001</v>
      </c>
      <c r="Z1554" t="s">
        <v>1589</v>
      </c>
      <c r="AA1554">
        <v>66823.58</v>
      </c>
      <c r="AB1554" t="s">
        <v>1589</v>
      </c>
      <c r="AC1554" t="s">
        <v>1246</v>
      </c>
    </row>
    <row r="1555" spans="1:29" x14ac:dyDescent="0.25">
      <c r="A1555" t="s">
        <v>3240</v>
      </c>
      <c r="B1555">
        <v>1</v>
      </c>
      <c r="C1555">
        <v>101</v>
      </c>
      <c r="D1555">
        <v>0</v>
      </c>
      <c r="E1555">
        <v>162.52000000000001</v>
      </c>
      <c r="F1555">
        <v>6523.46</v>
      </c>
      <c r="G1555">
        <v>73184.52</v>
      </c>
      <c r="H1555">
        <v>0</v>
      </c>
      <c r="I1555">
        <v>66823.58</v>
      </c>
      <c r="J1555" t="s">
        <v>3241</v>
      </c>
      <c r="K1555" t="s">
        <v>78</v>
      </c>
      <c r="L1555">
        <v>5</v>
      </c>
      <c r="M1555" t="s">
        <v>1269</v>
      </c>
      <c r="N1555" t="s">
        <v>1589</v>
      </c>
      <c r="P1555">
        <v>0</v>
      </c>
      <c r="Q1555">
        <v>0</v>
      </c>
      <c r="R1555">
        <v>0</v>
      </c>
      <c r="S1555">
        <v>869</v>
      </c>
      <c r="T1555">
        <v>0</v>
      </c>
      <c r="U1555" t="s">
        <v>1245</v>
      </c>
      <c r="V1555" s="7">
        <v>44927</v>
      </c>
      <c r="W1555" s="7">
        <v>44985</v>
      </c>
      <c r="X1555" s="7">
        <v>44998</v>
      </c>
      <c r="Y1555">
        <v>162.52000000000001</v>
      </c>
      <c r="Z1555" t="s">
        <v>1589</v>
      </c>
      <c r="AA1555">
        <v>66823.58</v>
      </c>
      <c r="AB1555" t="s">
        <v>1589</v>
      </c>
      <c r="AC1555" t="s">
        <v>1246</v>
      </c>
    </row>
    <row r="1556" spans="1:29" x14ac:dyDescent="0.25">
      <c r="A1556" t="s">
        <v>3245</v>
      </c>
      <c r="B1556">
        <v>1</v>
      </c>
      <c r="C1556">
        <v>101</v>
      </c>
      <c r="D1556">
        <v>0</v>
      </c>
      <c r="E1556">
        <v>162.52000000000001</v>
      </c>
      <c r="F1556">
        <v>6523.46</v>
      </c>
      <c r="G1556">
        <v>73184.52</v>
      </c>
      <c r="H1556">
        <v>0</v>
      </c>
      <c r="I1556">
        <v>66823.58</v>
      </c>
      <c r="J1556" t="s">
        <v>3012</v>
      </c>
      <c r="K1556" t="s">
        <v>78</v>
      </c>
      <c r="L1556">
        <v>6</v>
      </c>
      <c r="M1556" t="s">
        <v>1269</v>
      </c>
      <c r="N1556" t="s">
        <v>1589</v>
      </c>
      <c r="P1556">
        <v>0</v>
      </c>
      <c r="Q1556">
        <v>0</v>
      </c>
      <c r="R1556">
        <v>0</v>
      </c>
      <c r="S1556">
        <v>869</v>
      </c>
      <c r="T1556">
        <v>0</v>
      </c>
      <c r="U1556" t="s">
        <v>1245</v>
      </c>
      <c r="V1556" s="7">
        <v>44927</v>
      </c>
      <c r="W1556" s="7">
        <v>44985</v>
      </c>
      <c r="X1556" s="7">
        <v>44998</v>
      </c>
      <c r="Y1556">
        <v>162.52000000000001</v>
      </c>
      <c r="Z1556" t="s">
        <v>1589</v>
      </c>
      <c r="AA1556">
        <v>66823.58</v>
      </c>
      <c r="AB1556" t="s">
        <v>1589</v>
      </c>
      <c r="AC1556" t="s">
        <v>1246</v>
      </c>
    </row>
    <row r="1557" spans="1:29" x14ac:dyDescent="0.25">
      <c r="A1557" t="s">
        <v>3246</v>
      </c>
      <c r="B1557">
        <v>1</v>
      </c>
      <c r="C1557">
        <v>101</v>
      </c>
      <c r="D1557">
        <v>0</v>
      </c>
      <c r="E1557">
        <v>162.52000000000001</v>
      </c>
      <c r="F1557">
        <v>6523.46</v>
      </c>
      <c r="G1557">
        <v>66661.06</v>
      </c>
      <c r="H1557">
        <v>0</v>
      </c>
      <c r="I1557">
        <v>60300.12</v>
      </c>
      <c r="J1557" t="s">
        <v>3244</v>
      </c>
      <c r="K1557" t="s">
        <v>98</v>
      </c>
      <c r="L1557">
        <v>7</v>
      </c>
      <c r="M1557" t="s">
        <v>78</v>
      </c>
      <c r="N1557" t="s">
        <v>1589</v>
      </c>
      <c r="P1557">
        <v>500</v>
      </c>
      <c r="Q1557">
        <v>0</v>
      </c>
      <c r="R1557">
        <v>0</v>
      </c>
      <c r="S1557">
        <v>869</v>
      </c>
      <c r="T1557">
        <v>0</v>
      </c>
      <c r="U1557" t="s">
        <v>1245</v>
      </c>
      <c r="V1557" s="7">
        <v>44927</v>
      </c>
      <c r="W1557" s="7">
        <v>44985</v>
      </c>
      <c r="X1557" s="7">
        <v>44998</v>
      </c>
      <c r="Y1557">
        <v>162.52000000000001</v>
      </c>
      <c r="Z1557" t="s">
        <v>1589</v>
      </c>
      <c r="AA1557">
        <v>60300.12</v>
      </c>
      <c r="AB1557" t="s">
        <v>1589</v>
      </c>
      <c r="AC1557" t="s">
        <v>1246</v>
      </c>
    </row>
    <row r="1558" spans="1:29" x14ac:dyDescent="0.25">
      <c r="A1558" t="s">
        <v>3247</v>
      </c>
      <c r="B1558">
        <v>1</v>
      </c>
      <c r="C1558">
        <v>101</v>
      </c>
      <c r="D1558">
        <v>0</v>
      </c>
      <c r="E1558">
        <v>0</v>
      </c>
      <c r="F1558">
        <v>0</v>
      </c>
      <c r="G1558">
        <v>6523.46</v>
      </c>
      <c r="H1558">
        <v>0</v>
      </c>
      <c r="I1558">
        <v>6523.46</v>
      </c>
      <c r="J1558" t="s">
        <v>3248</v>
      </c>
      <c r="K1558" t="s">
        <v>98</v>
      </c>
      <c r="L1558">
        <v>7</v>
      </c>
      <c r="M1558" t="s">
        <v>78</v>
      </c>
      <c r="N1558" t="s">
        <v>1589</v>
      </c>
      <c r="P1558">
        <v>500</v>
      </c>
      <c r="Q1558">
        <v>0</v>
      </c>
      <c r="R1558">
        <v>0</v>
      </c>
      <c r="S1558">
        <v>869</v>
      </c>
      <c r="T1558">
        <v>0</v>
      </c>
      <c r="U1558" t="s">
        <v>1245</v>
      </c>
      <c r="V1558" s="7">
        <v>44927</v>
      </c>
      <c r="W1558" s="7">
        <v>44985</v>
      </c>
      <c r="X1558" s="7">
        <v>44998</v>
      </c>
      <c r="Y1558">
        <v>0</v>
      </c>
      <c r="AA1558">
        <v>6523.46</v>
      </c>
      <c r="AB1558" t="s">
        <v>1589</v>
      </c>
      <c r="AC1558" t="s">
        <v>1246</v>
      </c>
    </row>
    <row r="1559" spans="1:29" x14ac:dyDescent="0.25">
      <c r="A1559" t="s">
        <v>3274</v>
      </c>
      <c r="B1559">
        <v>1</v>
      </c>
      <c r="C1559">
        <v>101</v>
      </c>
      <c r="D1559">
        <v>0</v>
      </c>
      <c r="E1559">
        <v>11384.9</v>
      </c>
      <c r="F1559">
        <v>691425.15</v>
      </c>
      <c r="G1559">
        <v>1013302.23</v>
      </c>
      <c r="H1559">
        <v>0</v>
      </c>
      <c r="I1559">
        <v>333261.98</v>
      </c>
      <c r="J1559" t="s">
        <v>3275</v>
      </c>
      <c r="K1559" t="s">
        <v>78</v>
      </c>
      <c r="L1559">
        <v>2</v>
      </c>
      <c r="M1559" t="s">
        <v>1269</v>
      </c>
      <c r="N1559" t="s">
        <v>1589</v>
      </c>
      <c r="P1559">
        <v>0</v>
      </c>
      <c r="Q1559">
        <v>0</v>
      </c>
      <c r="R1559">
        <v>0</v>
      </c>
      <c r="S1559">
        <v>869</v>
      </c>
      <c r="T1559">
        <v>0</v>
      </c>
      <c r="U1559" t="s">
        <v>1245</v>
      </c>
      <c r="V1559" s="7">
        <v>44927</v>
      </c>
      <c r="W1559" s="7">
        <v>44985</v>
      </c>
      <c r="X1559" s="7">
        <v>44998</v>
      </c>
      <c r="Y1559">
        <v>11384.9</v>
      </c>
      <c r="Z1559" t="s">
        <v>1589</v>
      </c>
      <c r="AA1559">
        <v>333261.98</v>
      </c>
      <c r="AB1559" t="s">
        <v>1589</v>
      </c>
      <c r="AC1559" t="s">
        <v>1246</v>
      </c>
    </row>
    <row r="1560" spans="1:29" x14ac:dyDescent="0.25">
      <c r="A1560" t="s">
        <v>3276</v>
      </c>
      <c r="B1560">
        <v>1</v>
      </c>
      <c r="C1560">
        <v>101</v>
      </c>
      <c r="D1560">
        <v>0</v>
      </c>
      <c r="E1560">
        <v>11384.9</v>
      </c>
      <c r="F1560">
        <v>691425.15</v>
      </c>
      <c r="G1560">
        <v>1013302.23</v>
      </c>
      <c r="H1560">
        <v>0</v>
      </c>
      <c r="I1560">
        <v>333261.98</v>
      </c>
      <c r="J1560" t="s">
        <v>3277</v>
      </c>
      <c r="K1560" t="s">
        <v>78</v>
      </c>
      <c r="L1560">
        <v>3</v>
      </c>
      <c r="M1560" t="s">
        <v>1269</v>
      </c>
      <c r="N1560" t="s">
        <v>1589</v>
      </c>
      <c r="P1560">
        <v>0</v>
      </c>
      <c r="Q1560">
        <v>0</v>
      </c>
      <c r="R1560">
        <v>0</v>
      </c>
      <c r="S1560">
        <v>869</v>
      </c>
      <c r="T1560">
        <v>0</v>
      </c>
      <c r="U1560" t="s">
        <v>1245</v>
      </c>
      <c r="V1560" s="7">
        <v>44927</v>
      </c>
      <c r="W1560" s="7">
        <v>44985</v>
      </c>
      <c r="X1560" s="7">
        <v>44998</v>
      </c>
      <c r="Y1560">
        <v>11384.9</v>
      </c>
      <c r="Z1560" t="s">
        <v>1589</v>
      </c>
      <c r="AA1560">
        <v>333261.98</v>
      </c>
      <c r="AB1560" t="s">
        <v>1589</v>
      </c>
      <c r="AC1560" t="s">
        <v>1246</v>
      </c>
    </row>
    <row r="1561" spans="1:29" x14ac:dyDescent="0.25">
      <c r="A1561" t="s">
        <v>3278</v>
      </c>
      <c r="B1561">
        <v>1</v>
      </c>
      <c r="C1561">
        <v>101</v>
      </c>
      <c r="D1561">
        <v>0</v>
      </c>
      <c r="E1561">
        <v>11384.9</v>
      </c>
      <c r="F1561">
        <v>691425.15</v>
      </c>
      <c r="G1561">
        <v>1013302.23</v>
      </c>
      <c r="H1561">
        <v>0</v>
      </c>
      <c r="I1561">
        <v>333261.98</v>
      </c>
      <c r="J1561" t="s">
        <v>3279</v>
      </c>
      <c r="K1561" t="s">
        <v>78</v>
      </c>
      <c r="L1561">
        <v>4</v>
      </c>
      <c r="M1561" t="s">
        <v>1269</v>
      </c>
      <c r="N1561" t="s">
        <v>1589</v>
      </c>
      <c r="P1561">
        <v>0</v>
      </c>
      <c r="Q1561">
        <v>0</v>
      </c>
      <c r="R1561">
        <v>0</v>
      </c>
      <c r="S1561">
        <v>869</v>
      </c>
      <c r="T1561">
        <v>0</v>
      </c>
      <c r="U1561" t="s">
        <v>1245</v>
      </c>
      <c r="V1561" s="7">
        <v>44927</v>
      </c>
      <c r="W1561" s="7">
        <v>44985</v>
      </c>
      <c r="X1561" s="7">
        <v>44998</v>
      </c>
      <c r="Y1561">
        <v>11384.9</v>
      </c>
      <c r="Z1561" t="s">
        <v>1589</v>
      </c>
      <c r="AA1561">
        <v>333261.98</v>
      </c>
      <c r="AB1561" t="s">
        <v>1589</v>
      </c>
      <c r="AC1561" t="s">
        <v>1246</v>
      </c>
    </row>
    <row r="1562" spans="1:29" x14ac:dyDescent="0.25">
      <c r="A1562" t="s">
        <v>3280</v>
      </c>
      <c r="B1562">
        <v>1</v>
      </c>
      <c r="C1562">
        <v>101</v>
      </c>
      <c r="D1562">
        <v>0</v>
      </c>
      <c r="E1562">
        <v>0</v>
      </c>
      <c r="F1562">
        <v>252328.88</v>
      </c>
      <c r="G1562">
        <v>322201.33</v>
      </c>
      <c r="H1562">
        <v>0</v>
      </c>
      <c r="I1562">
        <v>69872.45</v>
      </c>
      <c r="J1562" t="s">
        <v>3281</v>
      </c>
      <c r="K1562" t="s">
        <v>78</v>
      </c>
      <c r="L1562">
        <v>5</v>
      </c>
      <c r="M1562" t="s">
        <v>1269</v>
      </c>
      <c r="N1562" t="s">
        <v>1589</v>
      </c>
      <c r="P1562">
        <v>0</v>
      </c>
      <c r="Q1562">
        <v>0</v>
      </c>
      <c r="R1562">
        <v>0</v>
      </c>
      <c r="S1562">
        <v>500</v>
      </c>
      <c r="T1562">
        <v>0</v>
      </c>
      <c r="U1562" t="s">
        <v>1245</v>
      </c>
      <c r="V1562" s="7">
        <v>44927</v>
      </c>
      <c r="W1562" s="7">
        <v>44985</v>
      </c>
      <c r="X1562" s="7">
        <v>44998</v>
      </c>
      <c r="Y1562">
        <v>0</v>
      </c>
      <c r="AA1562">
        <v>69872.45</v>
      </c>
      <c r="AB1562" t="s">
        <v>1589</v>
      </c>
      <c r="AC1562" t="s">
        <v>1246</v>
      </c>
    </row>
    <row r="1563" spans="1:29" x14ac:dyDescent="0.25">
      <c r="A1563" t="s">
        <v>3286</v>
      </c>
      <c r="B1563">
        <v>1</v>
      </c>
      <c r="C1563">
        <v>101</v>
      </c>
      <c r="D1563">
        <v>0</v>
      </c>
      <c r="E1563">
        <v>0</v>
      </c>
      <c r="F1563">
        <v>252328.88</v>
      </c>
      <c r="G1563">
        <v>322201.33</v>
      </c>
      <c r="H1563">
        <v>0</v>
      </c>
      <c r="I1563">
        <v>69872.45</v>
      </c>
      <c r="J1563" t="s">
        <v>3287</v>
      </c>
      <c r="K1563" t="s">
        <v>98</v>
      </c>
      <c r="L1563">
        <v>7</v>
      </c>
      <c r="M1563" t="s">
        <v>78</v>
      </c>
      <c r="N1563" t="s">
        <v>1589</v>
      </c>
      <c r="P1563">
        <v>500</v>
      </c>
      <c r="Q1563">
        <v>0</v>
      </c>
      <c r="R1563">
        <v>0</v>
      </c>
      <c r="S1563">
        <v>500</v>
      </c>
      <c r="T1563">
        <v>0</v>
      </c>
      <c r="U1563" t="s">
        <v>1245</v>
      </c>
      <c r="V1563" s="7">
        <v>44927</v>
      </c>
      <c r="W1563" s="7">
        <v>44985</v>
      </c>
      <c r="X1563" s="7">
        <v>44998</v>
      </c>
      <c r="Y1563">
        <v>0</v>
      </c>
      <c r="AA1563">
        <v>69872.45</v>
      </c>
      <c r="AB1563" t="s">
        <v>1589</v>
      </c>
      <c r="AC1563" t="s">
        <v>1246</v>
      </c>
    </row>
    <row r="1564" spans="1:29" x14ac:dyDescent="0.25">
      <c r="A1564" t="s">
        <v>3371</v>
      </c>
      <c r="B1564">
        <v>1</v>
      </c>
      <c r="C1564">
        <v>101</v>
      </c>
      <c r="D1564">
        <v>0</v>
      </c>
      <c r="E1564">
        <v>1570</v>
      </c>
      <c r="F1564">
        <v>222410.46</v>
      </c>
      <c r="G1564">
        <v>252328.88</v>
      </c>
      <c r="H1564">
        <v>0</v>
      </c>
      <c r="I1564">
        <v>31488.42</v>
      </c>
      <c r="J1564" t="s">
        <v>3372</v>
      </c>
      <c r="K1564" t="s">
        <v>78</v>
      </c>
      <c r="L1564">
        <v>5</v>
      </c>
      <c r="M1564" t="s">
        <v>1269</v>
      </c>
      <c r="N1564" t="s">
        <v>1589</v>
      </c>
      <c r="P1564">
        <v>0</v>
      </c>
      <c r="Q1564">
        <v>0</v>
      </c>
      <c r="R1564">
        <v>0</v>
      </c>
      <c r="S1564">
        <v>500</v>
      </c>
      <c r="T1564">
        <v>0</v>
      </c>
      <c r="U1564" t="s">
        <v>1245</v>
      </c>
      <c r="V1564" s="7">
        <v>44927</v>
      </c>
      <c r="W1564" s="7">
        <v>44985</v>
      </c>
      <c r="X1564" s="7">
        <v>44998</v>
      </c>
      <c r="Y1564">
        <v>1570</v>
      </c>
      <c r="Z1564" t="s">
        <v>1589</v>
      </c>
      <c r="AA1564">
        <v>31488.42</v>
      </c>
      <c r="AB1564" t="s">
        <v>1589</v>
      </c>
      <c r="AC1564" t="s">
        <v>1246</v>
      </c>
    </row>
    <row r="1565" spans="1:29" x14ac:dyDescent="0.25">
      <c r="A1565" t="s">
        <v>3373</v>
      </c>
      <c r="B1565">
        <v>1</v>
      </c>
      <c r="C1565">
        <v>101</v>
      </c>
      <c r="D1565">
        <v>0</v>
      </c>
      <c r="E1565">
        <v>1570</v>
      </c>
      <c r="F1565">
        <v>1570</v>
      </c>
      <c r="G1565">
        <v>0</v>
      </c>
      <c r="H1565">
        <v>0</v>
      </c>
      <c r="I1565">
        <v>0</v>
      </c>
      <c r="J1565" t="s">
        <v>3374</v>
      </c>
      <c r="K1565" t="s">
        <v>98</v>
      </c>
      <c r="L1565">
        <v>9</v>
      </c>
      <c r="M1565" t="s">
        <v>78</v>
      </c>
      <c r="N1565" t="s">
        <v>1589</v>
      </c>
      <c r="P1565">
        <v>1</v>
      </c>
      <c r="Q1565">
        <v>0</v>
      </c>
      <c r="R1565">
        <v>0</v>
      </c>
      <c r="S1565">
        <v>500</v>
      </c>
      <c r="T1565">
        <v>0</v>
      </c>
      <c r="U1565" t="s">
        <v>1245</v>
      </c>
      <c r="V1565" s="7">
        <v>44927</v>
      </c>
      <c r="W1565" s="7">
        <v>44985</v>
      </c>
      <c r="X1565" s="7">
        <v>44998</v>
      </c>
      <c r="Y1565">
        <v>1570</v>
      </c>
      <c r="Z1565" t="s">
        <v>1589</v>
      </c>
      <c r="AA1565">
        <v>0</v>
      </c>
      <c r="AC1565" t="s">
        <v>1246</v>
      </c>
    </row>
    <row r="1566" spans="1:29" x14ac:dyDescent="0.25">
      <c r="A1566" t="s">
        <v>3381</v>
      </c>
      <c r="B1566">
        <v>1</v>
      </c>
      <c r="C1566">
        <v>101</v>
      </c>
      <c r="D1566">
        <v>0</v>
      </c>
      <c r="E1566">
        <v>0</v>
      </c>
      <c r="F1566">
        <v>220840.46</v>
      </c>
      <c r="G1566">
        <v>252328.88</v>
      </c>
      <c r="H1566">
        <v>0</v>
      </c>
      <c r="I1566">
        <v>31488.42</v>
      </c>
      <c r="J1566" t="s">
        <v>3382</v>
      </c>
      <c r="K1566" t="s">
        <v>98</v>
      </c>
      <c r="L1566">
        <v>7</v>
      </c>
      <c r="M1566" t="s">
        <v>78</v>
      </c>
      <c r="N1566" t="s">
        <v>1589</v>
      </c>
      <c r="P1566">
        <v>500</v>
      </c>
      <c r="Q1566">
        <v>0</v>
      </c>
      <c r="R1566">
        <v>0</v>
      </c>
      <c r="S1566">
        <v>500</v>
      </c>
      <c r="T1566">
        <v>0</v>
      </c>
      <c r="U1566" t="s">
        <v>1245</v>
      </c>
      <c r="V1566" s="7">
        <v>44927</v>
      </c>
      <c r="W1566" s="7">
        <v>44985</v>
      </c>
      <c r="X1566" s="7">
        <v>44998</v>
      </c>
      <c r="Y1566">
        <v>0</v>
      </c>
      <c r="AA1566">
        <v>31488.42</v>
      </c>
      <c r="AB1566" t="s">
        <v>1589</v>
      </c>
      <c r="AC1566" t="s">
        <v>1246</v>
      </c>
    </row>
    <row r="1567" spans="1:29" x14ac:dyDescent="0.25">
      <c r="A1567" t="s">
        <v>3437</v>
      </c>
      <c r="B1567">
        <v>1</v>
      </c>
      <c r="C1567">
        <v>101</v>
      </c>
      <c r="D1567">
        <v>0</v>
      </c>
      <c r="E1567">
        <v>9814.9</v>
      </c>
      <c r="F1567">
        <v>216685.81</v>
      </c>
      <c r="G1567">
        <v>222086.21</v>
      </c>
      <c r="H1567">
        <v>0</v>
      </c>
      <c r="I1567">
        <v>15215.3</v>
      </c>
      <c r="J1567" t="s">
        <v>3438</v>
      </c>
      <c r="K1567" t="s">
        <v>78</v>
      </c>
      <c r="L1567">
        <v>5</v>
      </c>
      <c r="M1567" t="s">
        <v>1269</v>
      </c>
      <c r="N1567" t="s">
        <v>1589</v>
      </c>
      <c r="P1567">
        <v>0</v>
      </c>
      <c r="Q1567">
        <v>0</v>
      </c>
      <c r="R1567">
        <v>0</v>
      </c>
      <c r="S1567">
        <v>500</v>
      </c>
      <c r="T1567">
        <v>0</v>
      </c>
      <c r="U1567" t="s">
        <v>1245</v>
      </c>
      <c r="V1567" s="7">
        <v>44927</v>
      </c>
      <c r="W1567" s="7">
        <v>44985</v>
      </c>
      <c r="X1567" s="7">
        <v>44998</v>
      </c>
      <c r="Y1567">
        <v>9814.9</v>
      </c>
      <c r="Z1567" t="s">
        <v>1589</v>
      </c>
      <c r="AA1567">
        <v>15215.3</v>
      </c>
      <c r="AB1567" t="s">
        <v>1589</v>
      </c>
      <c r="AC1567" t="s">
        <v>1246</v>
      </c>
    </row>
    <row r="1568" spans="1:29" x14ac:dyDescent="0.25">
      <c r="A1568" t="s">
        <v>3439</v>
      </c>
      <c r="B1568">
        <v>1</v>
      </c>
      <c r="C1568">
        <v>101</v>
      </c>
      <c r="D1568">
        <v>0</v>
      </c>
      <c r="E1568">
        <v>9814.9</v>
      </c>
      <c r="F1568">
        <v>216559.63</v>
      </c>
      <c r="G1568">
        <v>221960.03</v>
      </c>
      <c r="H1568">
        <v>0</v>
      </c>
      <c r="I1568">
        <v>15215.3</v>
      </c>
      <c r="J1568" t="s">
        <v>3440</v>
      </c>
      <c r="K1568" t="s">
        <v>78</v>
      </c>
      <c r="L1568">
        <v>6</v>
      </c>
      <c r="M1568" t="s">
        <v>1269</v>
      </c>
      <c r="N1568" t="s">
        <v>1589</v>
      </c>
      <c r="P1568">
        <v>0</v>
      </c>
      <c r="Q1568">
        <v>0</v>
      </c>
      <c r="R1568">
        <v>0</v>
      </c>
      <c r="S1568">
        <v>500</v>
      </c>
      <c r="T1568">
        <v>0</v>
      </c>
      <c r="U1568" t="s">
        <v>1245</v>
      </c>
      <c r="V1568" s="7">
        <v>44927</v>
      </c>
      <c r="W1568" s="7">
        <v>44985</v>
      </c>
      <c r="X1568" s="7">
        <v>44998</v>
      </c>
      <c r="Y1568">
        <v>9814.9</v>
      </c>
      <c r="Z1568" t="s">
        <v>1589</v>
      </c>
      <c r="AA1568">
        <v>15215.3</v>
      </c>
      <c r="AB1568" t="s">
        <v>1589</v>
      </c>
      <c r="AC1568" t="s">
        <v>1246</v>
      </c>
    </row>
    <row r="1569" spans="1:29" x14ac:dyDescent="0.25">
      <c r="A1569" t="s">
        <v>3441</v>
      </c>
      <c r="B1569">
        <v>1</v>
      </c>
      <c r="C1569">
        <v>101</v>
      </c>
      <c r="D1569">
        <v>0</v>
      </c>
      <c r="E1569">
        <v>9814.9</v>
      </c>
      <c r="F1569">
        <v>11384.9</v>
      </c>
      <c r="G1569">
        <v>1570</v>
      </c>
      <c r="H1569">
        <v>0</v>
      </c>
      <c r="I1569">
        <v>0</v>
      </c>
      <c r="J1569" t="s">
        <v>3442</v>
      </c>
      <c r="K1569" t="s">
        <v>98</v>
      </c>
      <c r="L1569">
        <v>9</v>
      </c>
      <c r="M1569" t="s">
        <v>78</v>
      </c>
      <c r="N1569" t="s">
        <v>1589</v>
      </c>
      <c r="P1569">
        <v>1</v>
      </c>
      <c r="Q1569">
        <v>0</v>
      </c>
      <c r="R1569">
        <v>0</v>
      </c>
      <c r="S1569">
        <v>500</v>
      </c>
      <c r="T1569">
        <v>0</v>
      </c>
      <c r="U1569" t="s">
        <v>1245</v>
      </c>
      <c r="V1569" s="7">
        <v>44927</v>
      </c>
      <c r="W1569" s="7">
        <v>44985</v>
      </c>
      <c r="X1569" s="7">
        <v>44998</v>
      </c>
      <c r="Y1569">
        <v>9814.9</v>
      </c>
      <c r="Z1569" t="s">
        <v>1589</v>
      </c>
      <c r="AA1569">
        <v>0</v>
      </c>
      <c r="AC1569" t="s">
        <v>1246</v>
      </c>
    </row>
    <row r="1570" spans="1:29" x14ac:dyDescent="0.25">
      <c r="A1570" t="s">
        <v>3449</v>
      </c>
      <c r="B1570">
        <v>1</v>
      </c>
      <c r="C1570">
        <v>101</v>
      </c>
      <c r="D1570">
        <v>0</v>
      </c>
      <c r="E1570">
        <v>0</v>
      </c>
      <c r="F1570">
        <v>205174.73</v>
      </c>
      <c r="G1570">
        <v>220390.03</v>
      </c>
      <c r="H1570">
        <v>0</v>
      </c>
      <c r="I1570">
        <v>15215.3</v>
      </c>
      <c r="J1570" t="s">
        <v>3450</v>
      </c>
      <c r="K1570" t="s">
        <v>98</v>
      </c>
      <c r="L1570">
        <v>7</v>
      </c>
      <c r="M1570" t="s">
        <v>78</v>
      </c>
      <c r="N1570" t="s">
        <v>1589</v>
      </c>
      <c r="P1570">
        <v>500</v>
      </c>
      <c r="Q1570">
        <v>0</v>
      </c>
      <c r="R1570">
        <v>0</v>
      </c>
      <c r="S1570">
        <v>500</v>
      </c>
      <c r="T1570">
        <v>0</v>
      </c>
      <c r="U1570" t="s">
        <v>1245</v>
      </c>
      <c r="V1570" s="7">
        <v>44927</v>
      </c>
      <c r="W1570" s="7">
        <v>44985</v>
      </c>
      <c r="X1570" s="7">
        <v>44998</v>
      </c>
      <c r="Y1570">
        <v>0</v>
      </c>
      <c r="AA1570">
        <v>15215.3</v>
      </c>
      <c r="AB1570" t="s">
        <v>1589</v>
      </c>
      <c r="AC1570" t="s">
        <v>1246</v>
      </c>
    </row>
    <row r="1571" spans="1:29" x14ac:dyDescent="0.25">
      <c r="A1571" t="s">
        <v>3497</v>
      </c>
      <c r="B1571">
        <v>1</v>
      </c>
      <c r="C1571">
        <v>101</v>
      </c>
      <c r="D1571">
        <v>0</v>
      </c>
      <c r="E1571">
        <v>0</v>
      </c>
      <c r="F1571">
        <v>126.18</v>
      </c>
      <c r="G1571">
        <v>126.18</v>
      </c>
      <c r="H1571">
        <v>0</v>
      </c>
      <c r="I1571">
        <v>0</v>
      </c>
      <c r="J1571" t="s">
        <v>3498</v>
      </c>
      <c r="K1571" t="s">
        <v>98</v>
      </c>
      <c r="L1571">
        <v>8</v>
      </c>
      <c r="M1571" t="s">
        <v>78</v>
      </c>
      <c r="N1571" t="s">
        <v>1589</v>
      </c>
      <c r="P1571">
        <v>500</v>
      </c>
      <c r="Q1571">
        <v>0</v>
      </c>
      <c r="R1571">
        <v>0</v>
      </c>
      <c r="S1571">
        <v>869</v>
      </c>
      <c r="T1571">
        <v>0</v>
      </c>
      <c r="U1571" t="s">
        <v>1245</v>
      </c>
      <c r="V1571" s="7">
        <v>44927</v>
      </c>
      <c r="W1571" s="7">
        <v>44985</v>
      </c>
      <c r="X1571" s="7">
        <v>44998</v>
      </c>
      <c r="Y1571">
        <v>0</v>
      </c>
      <c r="AA1571">
        <v>0</v>
      </c>
      <c r="AC1571" t="s">
        <v>1246</v>
      </c>
    </row>
    <row r="1572" spans="1:29" x14ac:dyDescent="0.25">
      <c r="A1572" t="s">
        <v>3501</v>
      </c>
      <c r="B1572">
        <v>1</v>
      </c>
      <c r="C1572">
        <v>101</v>
      </c>
      <c r="D1572">
        <v>0</v>
      </c>
      <c r="E1572">
        <v>0</v>
      </c>
      <c r="F1572">
        <v>0</v>
      </c>
      <c r="G1572">
        <v>216685.81</v>
      </c>
      <c r="H1572">
        <v>0</v>
      </c>
      <c r="I1572">
        <v>216685.81</v>
      </c>
      <c r="J1572" t="s">
        <v>3502</v>
      </c>
      <c r="K1572" t="s">
        <v>78</v>
      </c>
      <c r="L1572">
        <v>5</v>
      </c>
      <c r="M1572" t="s">
        <v>1269</v>
      </c>
      <c r="N1572" t="s">
        <v>1589</v>
      </c>
      <c r="P1572">
        <v>0</v>
      </c>
      <c r="Q1572">
        <v>0</v>
      </c>
      <c r="R1572">
        <v>0</v>
      </c>
      <c r="S1572">
        <v>500</v>
      </c>
      <c r="T1572">
        <v>0</v>
      </c>
      <c r="U1572" t="s">
        <v>1245</v>
      </c>
      <c r="V1572" s="7">
        <v>44927</v>
      </c>
      <c r="W1572" s="7">
        <v>44985</v>
      </c>
      <c r="X1572" s="7">
        <v>44998</v>
      </c>
      <c r="Y1572">
        <v>0</v>
      </c>
      <c r="AA1572">
        <v>216685.81</v>
      </c>
      <c r="AB1572" t="s">
        <v>1589</v>
      </c>
      <c r="AC1572" t="s">
        <v>1246</v>
      </c>
    </row>
    <row r="1573" spans="1:29" x14ac:dyDescent="0.25">
      <c r="A1573" t="s">
        <v>3503</v>
      </c>
      <c r="B1573">
        <v>1</v>
      </c>
      <c r="C1573">
        <v>101</v>
      </c>
      <c r="D1573">
        <v>0</v>
      </c>
      <c r="E1573">
        <v>0</v>
      </c>
      <c r="F1573">
        <v>0</v>
      </c>
      <c r="G1573">
        <v>216559.63</v>
      </c>
      <c r="H1573">
        <v>0</v>
      </c>
      <c r="I1573">
        <v>216559.63</v>
      </c>
      <c r="J1573" t="s">
        <v>3504</v>
      </c>
      <c r="K1573" t="s">
        <v>78</v>
      </c>
      <c r="L1573">
        <v>6</v>
      </c>
      <c r="M1573" t="s">
        <v>1269</v>
      </c>
      <c r="N1573" t="s">
        <v>1589</v>
      </c>
      <c r="P1573">
        <v>0</v>
      </c>
      <c r="Q1573">
        <v>0</v>
      </c>
      <c r="R1573">
        <v>0</v>
      </c>
      <c r="S1573">
        <v>500</v>
      </c>
      <c r="T1573">
        <v>0</v>
      </c>
      <c r="U1573" t="s">
        <v>1245</v>
      </c>
      <c r="V1573" s="7">
        <v>44927</v>
      </c>
      <c r="W1573" s="7">
        <v>44985</v>
      </c>
      <c r="X1573" s="7">
        <v>44998</v>
      </c>
      <c r="Y1573">
        <v>0</v>
      </c>
      <c r="AA1573">
        <v>216559.63</v>
      </c>
      <c r="AB1573" t="s">
        <v>1589</v>
      </c>
      <c r="AC1573" t="s">
        <v>1246</v>
      </c>
    </row>
    <row r="1574" spans="1:29" x14ac:dyDescent="0.25">
      <c r="A1574" t="s">
        <v>3505</v>
      </c>
      <c r="B1574">
        <v>1</v>
      </c>
      <c r="C1574">
        <v>101</v>
      </c>
      <c r="D1574">
        <v>0</v>
      </c>
      <c r="E1574">
        <v>0</v>
      </c>
      <c r="F1574">
        <v>0</v>
      </c>
      <c r="G1574">
        <v>11384.9</v>
      </c>
      <c r="H1574">
        <v>0</v>
      </c>
      <c r="I1574">
        <v>11384.9</v>
      </c>
      <c r="J1574" t="s">
        <v>3506</v>
      </c>
      <c r="K1574" t="s">
        <v>98</v>
      </c>
      <c r="L1574">
        <v>9</v>
      </c>
      <c r="M1574" t="s">
        <v>78</v>
      </c>
      <c r="N1574" t="s">
        <v>1589</v>
      </c>
      <c r="P1574">
        <v>500</v>
      </c>
      <c r="Q1574">
        <v>0</v>
      </c>
      <c r="R1574">
        <v>0</v>
      </c>
      <c r="S1574">
        <v>500</v>
      </c>
      <c r="T1574">
        <v>0</v>
      </c>
      <c r="U1574" t="s">
        <v>1245</v>
      </c>
      <c r="V1574" s="7">
        <v>44927</v>
      </c>
      <c r="W1574" s="7">
        <v>44985</v>
      </c>
      <c r="X1574" s="7">
        <v>44998</v>
      </c>
      <c r="Y1574">
        <v>0</v>
      </c>
      <c r="AA1574">
        <v>11384.9</v>
      </c>
      <c r="AB1574" t="s">
        <v>1589</v>
      </c>
      <c r="AC1574" t="s">
        <v>1246</v>
      </c>
    </row>
    <row r="1575" spans="1:29" x14ac:dyDescent="0.25">
      <c r="A1575" t="s">
        <v>3513</v>
      </c>
      <c r="B1575">
        <v>1</v>
      </c>
      <c r="C1575">
        <v>101</v>
      </c>
      <c r="D1575">
        <v>0</v>
      </c>
      <c r="E1575">
        <v>0</v>
      </c>
      <c r="F1575">
        <v>0</v>
      </c>
      <c r="G1575">
        <v>205174.73</v>
      </c>
      <c r="H1575">
        <v>0</v>
      </c>
      <c r="I1575">
        <v>205174.73</v>
      </c>
      <c r="J1575" t="s">
        <v>3514</v>
      </c>
      <c r="K1575" t="s">
        <v>98</v>
      </c>
      <c r="L1575">
        <v>7</v>
      </c>
      <c r="M1575" t="s">
        <v>78</v>
      </c>
      <c r="N1575" t="s">
        <v>1589</v>
      </c>
      <c r="P1575">
        <v>500</v>
      </c>
      <c r="Q1575">
        <v>0</v>
      </c>
      <c r="R1575">
        <v>0</v>
      </c>
      <c r="S1575">
        <v>500</v>
      </c>
      <c r="T1575">
        <v>0</v>
      </c>
      <c r="U1575" t="s">
        <v>1245</v>
      </c>
      <c r="V1575" s="7">
        <v>44927</v>
      </c>
      <c r="W1575" s="7">
        <v>44985</v>
      </c>
      <c r="X1575" s="7">
        <v>44998</v>
      </c>
      <c r="Y1575">
        <v>0</v>
      </c>
      <c r="AA1575">
        <v>205174.73</v>
      </c>
      <c r="AB1575" t="s">
        <v>1589</v>
      </c>
      <c r="AC1575" t="s">
        <v>1246</v>
      </c>
    </row>
    <row r="1576" spans="1:29" x14ac:dyDescent="0.25">
      <c r="A1576" t="s">
        <v>3561</v>
      </c>
      <c r="B1576">
        <v>1</v>
      </c>
      <c r="C1576">
        <v>101</v>
      </c>
      <c r="D1576">
        <v>0</v>
      </c>
      <c r="E1576">
        <v>0</v>
      </c>
      <c r="F1576">
        <v>0</v>
      </c>
      <c r="G1576">
        <v>126.18</v>
      </c>
      <c r="H1576">
        <v>0</v>
      </c>
      <c r="I1576">
        <v>126.18</v>
      </c>
      <c r="J1576" t="s">
        <v>3562</v>
      </c>
      <c r="K1576" t="s">
        <v>98</v>
      </c>
      <c r="L1576">
        <v>8</v>
      </c>
      <c r="M1576" t="s">
        <v>78</v>
      </c>
      <c r="N1576" t="s">
        <v>1589</v>
      </c>
      <c r="P1576">
        <v>500</v>
      </c>
      <c r="Q1576">
        <v>0</v>
      </c>
      <c r="R1576">
        <v>0</v>
      </c>
      <c r="S1576">
        <v>869</v>
      </c>
      <c r="T1576">
        <v>0</v>
      </c>
      <c r="U1576" t="s">
        <v>1245</v>
      </c>
      <c r="V1576" s="7">
        <v>44927</v>
      </c>
      <c r="W1576" s="7">
        <v>44985</v>
      </c>
      <c r="X1576" s="7">
        <v>44998</v>
      </c>
      <c r="Y1576">
        <v>0</v>
      </c>
      <c r="AA1576">
        <v>126.18</v>
      </c>
      <c r="AB1576" t="s">
        <v>1589</v>
      </c>
      <c r="AC1576" t="s">
        <v>1246</v>
      </c>
    </row>
    <row r="1577" spans="1:29" x14ac:dyDescent="0.25">
      <c r="A1577" t="s">
        <v>3585</v>
      </c>
      <c r="B1577">
        <v>1</v>
      </c>
      <c r="C1577">
        <v>101</v>
      </c>
      <c r="D1577">
        <v>0</v>
      </c>
      <c r="E1577">
        <v>0</v>
      </c>
      <c r="F1577">
        <v>0</v>
      </c>
      <c r="G1577">
        <v>300061.40000000002</v>
      </c>
      <c r="H1577">
        <v>0</v>
      </c>
      <c r="I1577">
        <v>300061.40000000002</v>
      </c>
      <c r="J1577" t="s">
        <v>3145</v>
      </c>
      <c r="K1577" t="s">
        <v>78</v>
      </c>
      <c r="L1577">
        <v>2</v>
      </c>
      <c r="M1577" t="s">
        <v>1269</v>
      </c>
      <c r="N1577" t="s">
        <v>1589</v>
      </c>
      <c r="P1577">
        <v>0</v>
      </c>
      <c r="Q1577">
        <v>0</v>
      </c>
      <c r="R1577">
        <v>0</v>
      </c>
      <c r="S1577">
        <v>869</v>
      </c>
      <c r="T1577">
        <v>0</v>
      </c>
      <c r="U1577" t="s">
        <v>1245</v>
      </c>
      <c r="V1577" s="7">
        <v>44927</v>
      </c>
      <c r="W1577" s="7">
        <v>44985</v>
      </c>
      <c r="X1577" s="7">
        <v>44998</v>
      </c>
      <c r="Y1577">
        <v>0</v>
      </c>
      <c r="AA1577">
        <v>300061.40000000002</v>
      </c>
      <c r="AB1577" t="s">
        <v>1589</v>
      </c>
      <c r="AC1577" t="s">
        <v>1246</v>
      </c>
    </row>
    <row r="1578" spans="1:29" x14ac:dyDescent="0.25">
      <c r="A1578" t="s">
        <v>3631</v>
      </c>
      <c r="B1578">
        <v>1</v>
      </c>
      <c r="C1578">
        <v>101</v>
      </c>
      <c r="D1578">
        <v>0</v>
      </c>
      <c r="E1578">
        <v>0</v>
      </c>
      <c r="F1578">
        <v>0</v>
      </c>
      <c r="G1578">
        <v>300061.40000000002</v>
      </c>
      <c r="H1578">
        <v>0</v>
      </c>
      <c r="I1578">
        <v>300061.40000000002</v>
      </c>
      <c r="J1578" t="s">
        <v>3632</v>
      </c>
      <c r="K1578" t="s">
        <v>78</v>
      </c>
      <c r="L1578">
        <v>3</v>
      </c>
      <c r="M1578" t="s">
        <v>1269</v>
      </c>
      <c r="N1578" t="s">
        <v>1589</v>
      </c>
      <c r="P1578">
        <v>0</v>
      </c>
      <c r="Q1578">
        <v>0</v>
      </c>
      <c r="R1578">
        <v>0</v>
      </c>
      <c r="S1578">
        <v>869</v>
      </c>
      <c r="T1578">
        <v>0</v>
      </c>
      <c r="U1578" t="s">
        <v>1245</v>
      </c>
      <c r="V1578" s="7">
        <v>44927</v>
      </c>
      <c r="W1578" s="7">
        <v>44985</v>
      </c>
      <c r="X1578" s="7">
        <v>44998</v>
      </c>
      <c r="Y1578">
        <v>0</v>
      </c>
      <c r="AA1578">
        <v>300061.40000000002</v>
      </c>
      <c r="AB1578" t="s">
        <v>1589</v>
      </c>
      <c r="AC1578" t="s">
        <v>1246</v>
      </c>
    </row>
    <row r="1579" spans="1:29" x14ac:dyDescent="0.25">
      <c r="A1579" t="s">
        <v>3633</v>
      </c>
      <c r="B1579">
        <v>1</v>
      </c>
      <c r="C1579">
        <v>101</v>
      </c>
      <c r="D1579">
        <v>0</v>
      </c>
      <c r="E1579">
        <v>0</v>
      </c>
      <c r="F1579">
        <v>0</v>
      </c>
      <c r="G1579">
        <v>300061.40000000002</v>
      </c>
      <c r="H1579">
        <v>0</v>
      </c>
      <c r="I1579">
        <v>300061.40000000002</v>
      </c>
      <c r="J1579" t="s">
        <v>3163</v>
      </c>
      <c r="K1579" t="s">
        <v>78</v>
      </c>
      <c r="L1579">
        <v>4</v>
      </c>
      <c r="M1579" t="s">
        <v>1269</v>
      </c>
      <c r="N1579" t="s">
        <v>1589</v>
      </c>
      <c r="P1579">
        <v>0</v>
      </c>
      <c r="Q1579">
        <v>0</v>
      </c>
      <c r="R1579">
        <v>0</v>
      </c>
      <c r="S1579">
        <v>869</v>
      </c>
      <c r="T1579">
        <v>0</v>
      </c>
      <c r="U1579" t="s">
        <v>1245</v>
      </c>
      <c r="V1579" s="7">
        <v>44927</v>
      </c>
      <c r="W1579" s="7">
        <v>44985</v>
      </c>
      <c r="X1579" s="7">
        <v>44998</v>
      </c>
      <c r="Y1579">
        <v>0</v>
      </c>
      <c r="AA1579">
        <v>300061.40000000002</v>
      </c>
      <c r="AB1579" t="s">
        <v>1589</v>
      </c>
      <c r="AC1579" t="s">
        <v>1246</v>
      </c>
    </row>
    <row r="1580" spans="1:29" x14ac:dyDescent="0.25">
      <c r="A1580" t="s">
        <v>3634</v>
      </c>
      <c r="B1580">
        <v>1</v>
      </c>
      <c r="C1580">
        <v>101</v>
      </c>
      <c r="D1580">
        <v>0</v>
      </c>
      <c r="E1580">
        <v>0</v>
      </c>
      <c r="F1580">
        <v>0</v>
      </c>
      <c r="G1580">
        <v>61.4</v>
      </c>
      <c r="H1580">
        <v>0</v>
      </c>
      <c r="I1580">
        <v>61.4</v>
      </c>
      <c r="J1580" t="s">
        <v>3635</v>
      </c>
      <c r="K1580" t="s">
        <v>78</v>
      </c>
      <c r="L1580">
        <v>5</v>
      </c>
      <c r="M1580" t="s">
        <v>1269</v>
      </c>
      <c r="N1580" t="s">
        <v>1589</v>
      </c>
      <c r="P1580">
        <v>0</v>
      </c>
      <c r="Q1580">
        <v>0</v>
      </c>
      <c r="R1580">
        <v>0</v>
      </c>
      <c r="S1580">
        <v>869</v>
      </c>
      <c r="T1580">
        <v>0</v>
      </c>
      <c r="U1580" t="s">
        <v>1245</v>
      </c>
      <c r="V1580" s="7">
        <v>44927</v>
      </c>
      <c r="W1580" s="7">
        <v>44985</v>
      </c>
      <c r="X1580" s="7">
        <v>44998</v>
      </c>
      <c r="Y1580">
        <v>0</v>
      </c>
      <c r="AA1580">
        <v>61.4</v>
      </c>
      <c r="AB1580" t="s">
        <v>1589</v>
      </c>
      <c r="AC1580" t="s">
        <v>1246</v>
      </c>
    </row>
    <row r="1581" spans="1:29" x14ac:dyDescent="0.25">
      <c r="A1581" t="s">
        <v>3636</v>
      </c>
      <c r="B1581">
        <v>1</v>
      </c>
      <c r="C1581">
        <v>101</v>
      </c>
      <c r="D1581">
        <v>0</v>
      </c>
      <c r="E1581">
        <v>0</v>
      </c>
      <c r="F1581">
        <v>0</v>
      </c>
      <c r="G1581">
        <v>61.4</v>
      </c>
      <c r="H1581">
        <v>0</v>
      </c>
      <c r="I1581">
        <v>61.4</v>
      </c>
      <c r="J1581" t="s">
        <v>3166</v>
      </c>
      <c r="K1581" t="s">
        <v>98</v>
      </c>
      <c r="L1581">
        <v>6</v>
      </c>
      <c r="M1581" t="s">
        <v>78</v>
      </c>
      <c r="N1581" t="s">
        <v>1589</v>
      </c>
      <c r="P1581">
        <v>500</v>
      </c>
      <c r="Q1581">
        <v>0</v>
      </c>
      <c r="R1581">
        <v>0</v>
      </c>
      <c r="S1581">
        <v>869</v>
      </c>
      <c r="T1581">
        <v>0</v>
      </c>
      <c r="U1581" t="s">
        <v>1245</v>
      </c>
      <c r="V1581" s="7">
        <v>44927</v>
      </c>
      <c r="W1581" s="7">
        <v>44985</v>
      </c>
      <c r="X1581" s="7">
        <v>44998</v>
      </c>
      <c r="Y1581">
        <v>0</v>
      </c>
      <c r="AA1581">
        <v>61.4</v>
      </c>
      <c r="AB1581" t="s">
        <v>1589</v>
      </c>
      <c r="AC1581" t="s">
        <v>1246</v>
      </c>
    </row>
    <row r="1582" spans="1:29" x14ac:dyDescent="0.25">
      <c r="A1582" t="s">
        <v>3668</v>
      </c>
      <c r="B1582">
        <v>1</v>
      </c>
      <c r="C1582">
        <v>101</v>
      </c>
      <c r="D1582">
        <v>0</v>
      </c>
      <c r="E1582">
        <v>0</v>
      </c>
      <c r="F1582">
        <v>0</v>
      </c>
      <c r="G1582">
        <v>300000</v>
      </c>
      <c r="H1582">
        <v>0</v>
      </c>
      <c r="I1582">
        <v>300000</v>
      </c>
      <c r="J1582" t="s">
        <v>3669</v>
      </c>
      <c r="K1582" t="s">
        <v>78</v>
      </c>
      <c r="L1582">
        <v>5</v>
      </c>
      <c r="M1582" t="s">
        <v>1269</v>
      </c>
      <c r="N1582" t="s">
        <v>1589</v>
      </c>
      <c r="P1582">
        <v>0</v>
      </c>
      <c r="Q1582">
        <v>0</v>
      </c>
      <c r="R1582">
        <v>0</v>
      </c>
      <c r="S1582">
        <v>869</v>
      </c>
      <c r="T1582">
        <v>0</v>
      </c>
      <c r="U1582" t="s">
        <v>1245</v>
      </c>
      <c r="V1582" s="7">
        <v>44927</v>
      </c>
      <c r="W1582" s="7">
        <v>44985</v>
      </c>
      <c r="X1582" s="7">
        <v>44998</v>
      </c>
      <c r="Y1582">
        <v>0</v>
      </c>
      <c r="AA1582">
        <v>300000</v>
      </c>
      <c r="AB1582" t="s">
        <v>1589</v>
      </c>
      <c r="AC1582" t="s">
        <v>1246</v>
      </c>
    </row>
    <row r="1583" spans="1:29" x14ac:dyDescent="0.25">
      <c r="A1583" t="s">
        <v>3670</v>
      </c>
      <c r="B1583">
        <v>1</v>
      </c>
      <c r="C1583">
        <v>101</v>
      </c>
      <c r="D1583">
        <v>0</v>
      </c>
      <c r="E1583">
        <v>0</v>
      </c>
      <c r="F1583">
        <v>0</v>
      </c>
      <c r="G1583">
        <v>300000</v>
      </c>
      <c r="H1583">
        <v>0</v>
      </c>
      <c r="I1583">
        <v>300000</v>
      </c>
      <c r="J1583" t="s">
        <v>3671</v>
      </c>
      <c r="K1583" t="s">
        <v>78</v>
      </c>
      <c r="L1583">
        <v>6</v>
      </c>
      <c r="M1583" t="s">
        <v>1269</v>
      </c>
      <c r="N1583" t="s">
        <v>1589</v>
      </c>
      <c r="P1583">
        <v>0</v>
      </c>
      <c r="Q1583">
        <v>0</v>
      </c>
      <c r="R1583">
        <v>0</v>
      </c>
      <c r="S1583">
        <v>869</v>
      </c>
      <c r="T1583">
        <v>0</v>
      </c>
      <c r="U1583" t="s">
        <v>1245</v>
      </c>
      <c r="V1583" s="7">
        <v>44927</v>
      </c>
      <c r="W1583" s="7">
        <v>44985</v>
      </c>
      <c r="X1583" s="7">
        <v>44998</v>
      </c>
      <c r="Y1583">
        <v>0</v>
      </c>
      <c r="AA1583">
        <v>300000</v>
      </c>
      <c r="AB1583" t="s">
        <v>1589</v>
      </c>
      <c r="AC1583" t="s">
        <v>1246</v>
      </c>
    </row>
    <row r="1584" spans="1:29" x14ac:dyDescent="0.25">
      <c r="A1584" t="s">
        <v>3672</v>
      </c>
      <c r="B1584">
        <v>1</v>
      </c>
      <c r="C1584">
        <v>101</v>
      </c>
      <c r="D1584">
        <v>0</v>
      </c>
      <c r="E1584">
        <v>0</v>
      </c>
      <c r="F1584">
        <v>0</v>
      </c>
      <c r="G1584">
        <v>300000</v>
      </c>
      <c r="H1584">
        <v>0</v>
      </c>
      <c r="I1584">
        <v>300000</v>
      </c>
      <c r="J1584" t="s">
        <v>3673</v>
      </c>
      <c r="K1584" t="s">
        <v>98</v>
      </c>
      <c r="L1584">
        <v>7</v>
      </c>
      <c r="M1584" t="s">
        <v>78</v>
      </c>
      <c r="N1584" t="s">
        <v>1589</v>
      </c>
      <c r="P1584">
        <v>500</v>
      </c>
      <c r="Q1584">
        <v>0</v>
      </c>
      <c r="R1584">
        <v>0</v>
      </c>
      <c r="S1584">
        <v>869</v>
      </c>
      <c r="T1584">
        <v>0</v>
      </c>
      <c r="U1584" t="s">
        <v>1245</v>
      </c>
      <c r="V1584" s="7">
        <v>44927</v>
      </c>
      <c r="W1584" s="7">
        <v>44985</v>
      </c>
      <c r="X1584" s="7">
        <v>44998</v>
      </c>
      <c r="Y1584">
        <v>0</v>
      </c>
      <c r="AA1584">
        <v>300000</v>
      </c>
      <c r="AB1584" t="s">
        <v>1589</v>
      </c>
      <c r="AC1584" t="s">
        <v>1246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DFA8-4AC6-4ED7-A4C2-003A546F6C56}">
  <dimension ref="B2:C11"/>
  <sheetViews>
    <sheetView workbookViewId="0">
      <selection activeCell="C10" sqref="C10"/>
    </sheetView>
  </sheetViews>
  <sheetFormatPr defaultRowHeight="15" x14ac:dyDescent="0.25"/>
  <cols>
    <col min="2" max="2" width="23.85546875" bestFit="1" customWidth="1"/>
    <col min="3" max="3" width="30.7109375" bestFit="1" customWidth="1"/>
  </cols>
  <sheetData>
    <row r="2" spans="2:3" x14ac:dyDescent="0.25">
      <c r="B2" s="3" t="s">
        <v>0</v>
      </c>
      <c r="C2" s="3" t="s">
        <v>1</v>
      </c>
    </row>
    <row r="3" spans="2:3" x14ac:dyDescent="0.25">
      <c r="B3" s="1" t="s">
        <v>2</v>
      </c>
      <c r="C3" s="1" t="s">
        <v>3</v>
      </c>
    </row>
    <row r="4" spans="2:3" x14ac:dyDescent="0.25">
      <c r="B4" s="1" t="s">
        <v>4</v>
      </c>
      <c r="C4" s="2">
        <v>44985</v>
      </c>
    </row>
    <row r="5" spans="2:3" x14ac:dyDescent="0.25">
      <c r="B5" s="1" t="s">
        <v>5</v>
      </c>
      <c r="C5" s="1" t="s">
        <v>11</v>
      </c>
    </row>
    <row r="6" spans="2:3" x14ac:dyDescent="0.25">
      <c r="B6" s="1" t="s">
        <v>6</v>
      </c>
      <c r="C6" s="1" t="s">
        <v>12</v>
      </c>
    </row>
    <row r="7" spans="2:3" x14ac:dyDescent="0.25">
      <c r="B7" s="1" t="s">
        <v>7</v>
      </c>
      <c r="C7" s="1" t="s">
        <v>13</v>
      </c>
    </row>
    <row r="8" spans="2:3" x14ac:dyDescent="0.25">
      <c r="B8" s="1" t="s">
        <v>8</v>
      </c>
      <c r="C8" s="1" t="s">
        <v>14</v>
      </c>
    </row>
    <row r="9" spans="2:3" x14ac:dyDescent="0.25">
      <c r="B9" s="1" t="s">
        <v>9</v>
      </c>
      <c r="C9" s="1" t="s">
        <v>15</v>
      </c>
    </row>
    <row r="10" spans="2:3" x14ac:dyDescent="0.25">
      <c r="B10" s="1" t="s">
        <v>10</v>
      </c>
      <c r="C10" s="1" t="s">
        <v>16</v>
      </c>
    </row>
    <row r="11" spans="2:3" x14ac:dyDescent="0.25">
      <c r="B11" s="1" t="s">
        <v>3769</v>
      </c>
      <c r="C11" s="1">
        <v>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CBED-10B4-421E-97F5-9FABEBBE52ED}">
  <dimension ref="A1:C48"/>
  <sheetViews>
    <sheetView topLeftCell="A32" workbookViewId="0">
      <selection activeCell="A31" sqref="A31:A33"/>
    </sheetView>
  </sheetViews>
  <sheetFormatPr defaultRowHeight="15" x14ac:dyDescent="0.25"/>
  <cols>
    <col min="1" max="1" width="43.5703125" bestFit="1" customWidth="1"/>
    <col min="2" max="2" width="12" bestFit="1" customWidth="1"/>
    <col min="3" max="3" width="13.28515625" customWidth="1"/>
  </cols>
  <sheetData>
    <row r="1" spans="1:3" x14ac:dyDescent="0.25">
      <c r="A1" t="s">
        <v>1134</v>
      </c>
      <c r="B1" t="s">
        <v>1135</v>
      </c>
      <c r="C1" t="s">
        <v>1136</v>
      </c>
    </row>
    <row r="2" spans="1:3" x14ac:dyDescent="0.25">
      <c r="A2" t="s">
        <v>21</v>
      </c>
      <c r="B2" t="s">
        <v>1133</v>
      </c>
      <c r="C2" s="9">
        <f>SUMIFS(BALREC[receita_realizada],BALREC[tipo_nivel_receita],"A",BALREC[classe_receita],"&lt;&gt;intra",BALREC[entidade],"&lt;&gt;fpsm",BALREC[receita_base],B2)</f>
        <v>471375.02999999997</v>
      </c>
    </row>
    <row r="3" spans="1:3" x14ac:dyDescent="0.25">
      <c r="A3" t="s">
        <v>21</v>
      </c>
      <c r="B3" t="s">
        <v>1137</v>
      </c>
      <c r="C3" s="9">
        <f>SUMIFS(BALREC[receita_realizada],BALREC[tipo_nivel_receita],"A",BALREC[classe_receita],"&lt;&gt;intra",BALREC[entidade],"&lt;&gt;fpsm",BALREC[receita_base],B3)</f>
        <v>33311.379999999997</v>
      </c>
    </row>
    <row r="4" spans="1:3" x14ac:dyDescent="0.25">
      <c r="A4" t="s">
        <v>22</v>
      </c>
      <c r="B4" t="s">
        <v>1138</v>
      </c>
      <c r="C4" s="9">
        <f>SUMIFS(BALREC[receita_realizada],BALREC[tipo_nivel_receita],"A",BALREC[classe_receita],"&lt;&gt;intra",BALREC[entidade],"&lt;&gt;fpsm",BALREC[receita_base],B4)</f>
        <v>41029</v>
      </c>
    </row>
    <row r="5" spans="1:3" x14ac:dyDescent="0.25">
      <c r="A5" t="s">
        <v>22</v>
      </c>
      <c r="B5" t="s">
        <v>1140</v>
      </c>
      <c r="C5" s="9">
        <f>SUMIFS(BALREC[receita_realizada],BALREC[tipo_nivel_receita],"A",BALREC[classe_receita],"&lt;&gt;intra",BALREC[entidade],"&lt;&gt;fpsm",BALREC[receita_base],B5)</f>
        <v>0</v>
      </c>
    </row>
    <row r="6" spans="1:3" x14ac:dyDescent="0.25">
      <c r="A6" t="s">
        <v>22</v>
      </c>
      <c r="B6" t="s">
        <v>1141</v>
      </c>
      <c r="C6" s="9">
        <f>SUMIFS(BALREC[receita_realizada],BALREC[tipo_nivel_receita],"A",BALREC[classe_receita],"&lt;&gt;intra",BALREC[entidade],"&lt;&gt;fpsm",BALREC[receita_base],B6)</f>
        <v>640000</v>
      </c>
    </row>
    <row r="7" spans="1:3" x14ac:dyDescent="0.25">
      <c r="A7" t="s">
        <v>22</v>
      </c>
      <c r="B7" t="s">
        <v>1142</v>
      </c>
      <c r="C7" s="9">
        <f>SUMIFS(BALREC[receita_realizada],BALREC[tipo_nivel_receita],"A",BALREC[classe_receita],"&lt;&gt;intra",BALREC[entidade],"&lt;&gt;fpsm",BALREC[receita_base],B7)</f>
        <v>0</v>
      </c>
    </row>
    <row r="8" spans="1:3" x14ac:dyDescent="0.25">
      <c r="A8" t="s">
        <v>23</v>
      </c>
      <c r="B8" t="s">
        <v>1143</v>
      </c>
      <c r="C8" s="9">
        <f>SUMIFS(BALREC[receita_realizada],BALREC[tipo_nivel_receita],"A",BALREC[classe_receita],"&lt;&gt;intra",BALREC[entidade],"&lt;&gt;fpsm",BALREC[receita_base],B8)</f>
        <v>0</v>
      </c>
    </row>
    <row r="9" spans="1:3" x14ac:dyDescent="0.25">
      <c r="A9" t="s">
        <v>23</v>
      </c>
      <c r="B9" t="s">
        <v>1144</v>
      </c>
      <c r="C9" s="9">
        <f>SUMIFS(BALREC[receita_realizada],BALREC[tipo_nivel_receita],"A",BALREC[classe_receita],"&lt;&gt;intra",BALREC[entidade],"&lt;&gt;fpsm",BALREC[receita_base],B9)</f>
        <v>0</v>
      </c>
    </row>
    <row r="10" spans="1:3" x14ac:dyDescent="0.25">
      <c r="A10" t="s">
        <v>23</v>
      </c>
      <c r="B10" t="s">
        <v>1145</v>
      </c>
      <c r="C10" s="9">
        <f>SUMIFS(BALREC[receita_realizada],BALREC[tipo_nivel_receita],"A",BALREC[classe_receita],"&lt;&gt;intra",BALREC[entidade],"&lt;&gt;fpsm",BALREC[receita_base],B10)</f>
        <v>13299.4</v>
      </c>
    </row>
    <row r="11" spans="1:3" x14ac:dyDescent="0.25">
      <c r="A11" t="s">
        <v>24</v>
      </c>
      <c r="B11" t="s">
        <v>1139</v>
      </c>
      <c r="C11" s="9">
        <f>SUMIFS(BALREC[receita_realizada],BALREC[tipo_nivel_receita],"A",BALREC[classe_receita],"&lt;&gt;intra",BALREC[entidade],"&lt;&gt;fpsm",BALREC[receita_base],B11)</f>
        <v>154133.75</v>
      </c>
    </row>
    <row r="12" spans="1:3" x14ac:dyDescent="0.25">
      <c r="A12" t="s">
        <v>24</v>
      </c>
      <c r="B12" t="s">
        <v>1163</v>
      </c>
      <c r="C12" s="9">
        <f>SUMIFS(BALREC[receita_realizada],BALREC[tipo_nivel_receita],"A",BALREC[classe_receita],"&lt;&gt;intra",BALREC[entidade],"&lt;&gt;fpsm",BALREC[receita_base],B12)</f>
        <v>0</v>
      </c>
    </row>
    <row r="13" spans="1:3" x14ac:dyDescent="0.25">
      <c r="A13" t="s">
        <v>24</v>
      </c>
      <c r="B13" t="s">
        <v>1164</v>
      </c>
      <c r="C13" s="9">
        <f>SUMIFS(BALREC[receita_realizada],BALREC[tipo_nivel_receita],"A",BALREC[classe_receita],"&lt;&gt;intra",BALREC[entidade],"&lt;&gt;fpsm",BALREC[receita_base],B13)</f>
        <v>0</v>
      </c>
    </row>
    <row r="14" spans="1:3" x14ac:dyDescent="0.25">
      <c r="A14" t="s">
        <v>24</v>
      </c>
      <c r="B14" t="s">
        <v>1165</v>
      </c>
      <c r="C14" s="9">
        <f>SUMIFS(BALREC[receita_realizada],BALREC[tipo_nivel_receita],"A",BALREC[classe_receita],"&lt;&gt;intra",BALREC[entidade],"&lt;&gt;fpsm",BALREC[receita_base],B14)</f>
        <v>0</v>
      </c>
    </row>
    <row r="15" spans="1:3" x14ac:dyDescent="0.25">
      <c r="A15" t="s">
        <v>24</v>
      </c>
      <c r="B15" t="s">
        <v>1169</v>
      </c>
      <c r="C15" s="9">
        <f>SUMIFS(BALREC[receita_realizada],BALREC[tipo_nivel_receita],"A",BALREC[classe_receita],"&lt;&gt;intra",BALREC[entidade],"&lt;&gt;fpsm",BALREC[receita_base],B15)</f>
        <v>0</v>
      </c>
    </row>
    <row r="16" spans="1:3" x14ac:dyDescent="0.25">
      <c r="A16" t="s">
        <v>25</v>
      </c>
      <c r="B16" t="s">
        <v>1146</v>
      </c>
      <c r="C16" s="9">
        <f>SUMIFS(BALREC[receita_realizada],BALREC[tipo_nivel_receita],"A",BALREC[classe_receita],"&lt;&gt;intra",BALREC[entidade],"&lt;&gt;fpsm",BALREC[receita_base],B16)</f>
        <v>25687.22</v>
      </c>
    </row>
    <row r="17" spans="1:3" x14ac:dyDescent="0.25">
      <c r="A17" t="s">
        <v>25</v>
      </c>
      <c r="B17" t="s">
        <v>1155</v>
      </c>
      <c r="C17" s="9">
        <f>SUMIFS(BALREC[receita_realizada],BALREC[tipo_nivel_receita],"A",BALREC[classe_receita],"&lt;&gt;intra",BALREC[entidade],"&lt;&gt;fpsm",BALREC[receita_base],B17)</f>
        <v>0</v>
      </c>
    </row>
    <row r="18" spans="1:3" x14ac:dyDescent="0.25">
      <c r="A18" t="s">
        <v>25</v>
      </c>
      <c r="B18" t="s">
        <v>1167</v>
      </c>
      <c r="C18" s="9">
        <f>SUMIFS(BALREC[receita_realizada],BALREC[tipo_nivel_receita],"A",BALREC[classe_receita],"&lt;&gt;intra",BALREC[entidade],"&lt;&gt;fpsm",BALREC[receita_base],B18)</f>
        <v>0</v>
      </c>
    </row>
    <row r="19" spans="1:3" x14ac:dyDescent="0.25">
      <c r="A19" t="s">
        <v>25</v>
      </c>
      <c r="B19" t="s">
        <v>1168</v>
      </c>
      <c r="C19" s="9">
        <f>SUMIFS(BALREC[receita_realizada],BALREC[tipo_nivel_receita],"A",BALREC[classe_receita],"&lt;&gt;intra",BALREC[entidade],"&lt;&gt;fpsm",BALREC[receita_base],B19)</f>
        <v>0</v>
      </c>
    </row>
    <row r="20" spans="1:3" x14ac:dyDescent="0.25">
      <c r="A20" t="s">
        <v>3753</v>
      </c>
      <c r="B20" t="s">
        <v>3755</v>
      </c>
      <c r="C20" s="9">
        <f>SUMIFS(BALREC[receita_realizada],BALREC[tipo_nivel_receita],"A",BALREC[classe_receita],"&lt;&gt;intra",BALREC[entidade],"&lt;&gt;fpsm",BALREC[receita_base],B20)</f>
        <v>2194008.9900000002</v>
      </c>
    </row>
    <row r="21" spans="1:3" x14ac:dyDescent="0.25">
      <c r="A21" t="s">
        <v>3753</v>
      </c>
      <c r="B21" t="s">
        <v>3763</v>
      </c>
      <c r="C21" s="9">
        <f>SUMIFS(BALREC[receita_realizada],BALREC[tipo_nivel_receita],"A",BALREC[classe_receita],"&lt;&gt;intra",BALREC[entidade],"&lt;&gt;fpsm",BALREC[receita_base],B21)</f>
        <v>1787872.4200000004</v>
      </c>
    </row>
    <row r="22" spans="1:3" x14ac:dyDescent="0.25">
      <c r="A22" t="s">
        <v>27</v>
      </c>
      <c r="B22" t="s">
        <v>3756</v>
      </c>
      <c r="C22" s="9">
        <f>SUMIFS(BALREC[receita_realizada],BALREC[tipo_nivel_receita],"A",BALREC[classe_receita],"&lt;&gt;intra",BALREC[entidade],"&lt;&gt;fpsm",BALREC[receita_base],B22)</f>
        <v>46861.35</v>
      </c>
    </row>
    <row r="23" spans="1:3" x14ac:dyDescent="0.25">
      <c r="A23" t="s">
        <v>27</v>
      </c>
      <c r="B23" t="s">
        <v>3757</v>
      </c>
      <c r="C23" s="9">
        <f>SUMIFS(BALREC[receita_realizada],BALREC[tipo_nivel_receita],"A",BALREC[classe_receita],"&lt;&gt;intra",BALREC[entidade],"&lt;&gt;fpsm",BALREC[receita_base],B23)</f>
        <v>232524.74000000002</v>
      </c>
    </row>
    <row r="24" spans="1:3" x14ac:dyDescent="0.25">
      <c r="A24" t="s">
        <v>27</v>
      </c>
      <c r="B24" t="s">
        <v>3758</v>
      </c>
      <c r="C24" s="9">
        <f>SUMIFS(BALREC[receita_realizada],BALREC[tipo_nivel_receita],"A",BALREC[classe_receita],"&lt;&gt;intra",BALREC[entidade],"&lt;&gt;fpsm",BALREC[receita_base],B24)</f>
        <v>92110.27</v>
      </c>
    </row>
    <row r="25" spans="1:3" x14ac:dyDescent="0.25">
      <c r="A25" t="s">
        <v>27</v>
      </c>
      <c r="B25" t="s">
        <v>3759</v>
      </c>
      <c r="C25" s="9">
        <f>SUMIFS(BALREC[receita_realizada],BALREC[tipo_nivel_receita],"A",BALREC[classe_receita],"&lt;&gt;intra",BALREC[entidade],"&lt;&gt;fpsm",BALREC[receita_base],B25)</f>
        <v>0</v>
      </c>
    </row>
    <row r="26" spans="1:3" x14ac:dyDescent="0.25">
      <c r="A26" t="s">
        <v>27</v>
      </c>
      <c r="B26" t="s">
        <v>3760</v>
      </c>
      <c r="C26" s="9">
        <f>SUMIFS(BALREC[receita_realizada],BALREC[tipo_nivel_receita],"A",BALREC[classe_receita],"&lt;&gt;intra",BALREC[entidade],"&lt;&gt;fpsm",BALREC[receita_base],B26)</f>
        <v>11219.689999999999</v>
      </c>
    </row>
    <row r="27" spans="1:3" x14ac:dyDescent="0.25">
      <c r="A27" t="s">
        <v>27</v>
      </c>
      <c r="B27" t="s">
        <v>3761</v>
      </c>
      <c r="C27" s="9">
        <f>SUMIFS(BALREC[receita_realizada],BALREC[tipo_nivel_receita],"A",BALREC[classe_receita],"&lt;&gt;intra",BALREC[entidade],"&lt;&gt;fpsm",BALREC[receita_base],B27)</f>
        <v>0</v>
      </c>
    </row>
    <row r="28" spans="1:3" x14ac:dyDescent="0.25">
      <c r="A28" t="s">
        <v>27</v>
      </c>
      <c r="B28" t="s">
        <v>3762</v>
      </c>
      <c r="C28" s="9">
        <f>SUMIFS(BALREC[receita_realizada],BALREC[tipo_nivel_receita],"A",BALREC[classe_receita],"&lt;&gt;intra",BALREC[entidade],"&lt;&gt;fpsm",BALREC[receita_base],B28)</f>
        <v>15160.7</v>
      </c>
    </row>
    <row r="29" spans="1:3" x14ac:dyDescent="0.25">
      <c r="A29" t="s">
        <v>27</v>
      </c>
      <c r="B29" t="s">
        <v>1156</v>
      </c>
      <c r="C29" s="9">
        <f>SUMIFS(BALREC[receita_realizada],BALREC[tipo_nivel_receita],"A",BALREC[classe_receita],"&lt;&gt;intra",BALREC[entidade],"&lt;&gt;fpsm",BALREC[receita_base],B29)</f>
        <v>0</v>
      </c>
    </row>
    <row r="30" spans="1:3" x14ac:dyDescent="0.25">
      <c r="A30" t="s">
        <v>28</v>
      </c>
      <c r="B30" t="s">
        <v>3764</v>
      </c>
      <c r="C30" s="9">
        <f>SUMIFS(BALREC[receita_realizada],BALREC[tipo_nivel_receita],"A",BALREC[classe_receita],"&lt;&gt;intra",BALREC[entidade],"&lt;&gt;fpsm",BALREC[receita_base],B30)</f>
        <v>0</v>
      </c>
    </row>
    <row r="31" spans="1:3" x14ac:dyDescent="0.25">
      <c r="A31" t="s">
        <v>28</v>
      </c>
      <c r="B31" t="s">
        <v>3765</v>
      </c>
      <c r="C31" s="9">
        <f>SUMIFS(BALREC[receita_realizada],BALREC[tipo_nivel_receita],"A",BALREC[classe_receita],"&lt;&gt;intra",BALREC[entidade],"&lt;&gt;fpsm",BALREC[receita_base],B31)</f>
        <v>59666.079999999994</v>
      </c>
    </row>
    <row r="32" spans="1:3" x14ac:dyDescent="0.25">
      <c r="A32" t="s">
        <v>28</v>
      </c>
      <c r="B32" t="s">
        <v>3766</v>
      </c>
      <c r="C32" s="9">
        <f>SUMIFS(BALREC[receita_realizada],BALREC[tipo_nivel_receita],"A",BALREC[classe_receita],"&lt;&gt;intra",BALREC[entidade],"&lt;&gt;fpsm",BALREC[receita_base],B32)</f>
        <v>201443.79</v>
      </c>
    </row>
    <row r="33" spans="1:3" x14ac:dyDescent="0.25">
      <c r="A33" t="s">
        <v>28</v>
      </c>
      <c r="B33" t="s">
        <v>3767</v>
      </c>
      <c r="C33" s="9">
        <f>SUMIFS(BALREC[receita_realizada],BALREC[tipo_nivel_receita],"A",BALREC[classe_receita],"&lt;&gt;intra",BALREC[entidade],"&lt;&gt;fpsm",BALREC[receita_base],B33)</f>
        <v>0</v>
      </c>
    </row>
    <row r="34" spans="1:3" x14ac:dyDescent="0.25">
      <c r="A34" t="s">
        <v>28</v>
      </c>
      <c r="B34" t="s">
        <v>1157</v>
      </c>
      <c r="C34" s="9">
        <f>SUMIFS(BALREC[receita_realizada],BALREC[tipo_nivel_receita],"A",BALREC[classe_receita],"&lt;&gt;intra",BALREC[entidade],"&lt;&gt;fpsm",BALREC[receita_base],B34)</f>
        <v>0</v>
      </c>
    </row>
    <row r="35" spans="1:3" x14ac:dyDescent="0.25">
      <c r="A35" t="s">
        <v>29</v>
      </c>
      <c r="B35" t="s">
        <v>1147</v>
      </c>
      <c r="C35" s="9">
        <f>SUMIFS(BALREC[receita_realizada],BALREC[tipo_nivel_receita],"A",BALREC[classe_receita],"&lt;&gt;intra",BALREC[entidade],"&lt;&gt;fpsm",BALREC[receita_base],B35)</f>
        <v>947410.94</v>
      </c>
    </row>
    <row r="36" spans="1:3" x14ac:dyDescent="0.25">
      <c r="A36" t="s">
        <v>30</v>
      </c>
      <c r="B36" t="s">
        <v>1148</v>
      </c>
      <c r="C36" s="9">
        <f>SUMIFS(BALREC[receita_realizada],BALREC[tipo_nivel_receita],"A",BALREC[classe_receita],"&lt;&gt;intra",BALREC[entidade],"&lt;&gt;fpsm",BALREC[receita_base],B36)</f>
        <v>0</v>
      </c>
    </row>
    <row r="37" spans="1:3" x14ac:dyDescent="0.25">
      <c r="A37" t="s">
        <v>30</v>
      </c>
      <c r="B37" t="s">
        <v>1149</v>
      </c>
      <c r="C37" s="9">
        <f>SUMIFS(BALREC[receita_realizada],BALREC[tipo_nivel_receita],"A",BALREC[classe_receita],"&lt;&gt;intra",BALREC[entidade],"&lt;&gt;fpsm",BALREC[receita_base],B37)</f>
        <v>0</v>
      </c>
    </row>
    <row r="38" spans="1:3" x14ac:dyDescent="0.25">
      <c r="A38" t="s">
        <v>30</v>
      </c>
      <c r="B38" t="s">
        <v>1150</v>
      </c>
      <c r="C38" s="9">
        <f>SUMIFS(BALREC[receita_realizada],BALREC[tipo_nivel_receita],"A",BALREC[classe_receita],"&lt;&gt;intra",BALREC[entidade],"&lt;&gt;fpsm",BALREC[receita_base],B38)</f>
        <v>0</v>
      </c>
    </row>
    <row r="39" spans="1:3" x14ac:dyDescent="0.25">
      <c r="A39" t="s">
        <v>30</v>
      </c>
      <c r="B39" t="s">
        <v>1151</v>
      </c>
      <c r="C39" s="9">
        <f>SUMIFS(BALREC[receita_realizada],BALREC[tipo_nivel_receita],"A",BALREC[classe_receita],"&lt;&gt;intra",BALREC[entidade],"&lt;&gt;fpsm",BALREC[receita_base],B39)</f>
        <v>0</v>
      </c>
    </row>
    <row r="40" spans="1:3" x14ac:dyDescent="0.25">
      <c r="A40" t="s">
        <v>30</v>
      </c>
      <c r="B40" t="s">
        <v>1152</v>
      </c>
      <c r="C40" s="9">
        <f>SUMIFS(BALREC[receita_realizada],BALREC[tipo_nivel_receita],"A",BALREC[classe_receita],"&lt;&gt;intra",BALREC[entidade],"&lt;&gt;fpsm",BALREC[receita_base],B40)</f>
        <v>0</v>
      </c>
    </row>
    <row r="41" spans="1:3" x14ac:dyDescent="0.25">
      <c r="A41" t="s">
        <v>30</v>
      </c>
      <c r="B41" t="s">
        <v>1158</v>
      </c>
      <c r="C41" s="9">
        <f>SUMIFS(BALREC[receita_realizada],BALREC[tipo_nivel_receita],"A",BALREC[classe_receita],"&lt;&gt;intra",BALREC[entidade],"&lt;&gt;fpsm",BALREC[receita_base],B41)</f>
        <v>0</v>
      </c>
    </row>
    <row r="42" spans="1:3" x14ac:dyDescent="0.25">
      <c r="A42" t="s">
        <v>30</v>
      </c>
      <c r="B42" t="s">
        <v>1159</v>
      </c>
      <c r="C42" s="9">
        <f>SUMIFS(BALREC[receita_realizada],BALREC[tipo_nivel_receita],"A",BALREC[classe_receita],"&lt;&gt;intra",BALREC[entidade],"&lt;&gt;fpsm",BALREC[receita_base],B42)</f>
        <v>0</v>
      </c>
    </row>
    <row r="43" spans="1:3" x14ac:dyDescent="0.25">
      <c r="A43" t="s">
        <v>30</v>
      </c>
      <c r="B43" t="s">
        <v>1160</v>
      </c>
      <c r="C43" s="9">
        <f>SUMIFS(BALREC[receita_realizada],BALREC[tipo_nivel_receita],"A",BALREC[classe_receita],"&lt;&gt;intra",BALREC[entidade],"&lt;&gt;fpsm",BALREC[receita_base],B43)</f>
        <v>0</v>
      </c>
    </row>
    <row r="44" spans="1:3" x14ac:dyDescent="0.25">
      <c r="A44" t="s">
        <v>30</v>
      </c>
      <c r="B44" t="s">
        <v>1161</v>
      </c>
      <c r="C44" s="9">
        <f>SUMIFS(BALREC[receita_realizada],BALREC[tipo_nivel_receita],"A",BALREC[classe_receita],"&lt;&gt;intra",BALREC[entidade],"&lt;&gt;fpsm",BALREC[receita_base],B44)</f>
        <v>0</v>
      </c>
    </row>
    <row r="45" spans="1:3" x14ac:dyDescent="0.25">
      <c r="A45" t="s">
        <v>30</v>
      </c>
      <c r="B45" t="s">
        <v>1162</v>
      </c>
      <c r="C45" s="9">
        <f>SUMIFS(BALREC[receita_realizada],BALREC[tipo_nivel_receita],"A",BALREC[classe_receita],"&lt;&gt;intra",BALREC[entidade],"&lt;&gt;fpsm",BALREC[receita_base],B45)</f>
        <v>0</v>
      </c>
    </row>
    <row r="46" spans="1:3" x14ac:dyDescent="0.25">
      <c r="A46" t="s">
        <v>32</v>
      </c>
      <c r="B46" t="s">
        <v>1153</v>
      </c>
      <c r="C46" s="9">
        <f>SUMIFS(BALREC[receita_realizada],BALREC[tipo_nivel_receita],"A",BALREC[classe_receita],"&lt;&gt;intra",BALREC[entidade],"&lt;&gt;fpsm",BALREC[receita_base],B46)</f>
        <v>0</v>
      </c>
    </row>
    <row r="47" spans="1:3" x14ac:dyDescent="0.25">
      <c r="A47" t="s">
        <v>31</v>
      </c>
      <c r="B47" t="s">
        <v>1154</v>
      </c>
      <c r="C47" s="9">
        <f>SUMIFS(BALREC[receita_realizada],BALREC[tipo_nivel_receita],"A",BALREC[classe_receita],"&lt;&gt;intra",BALREC[entidade],"&lt;&gt;fpsm",BALREC[receita_base],B47)</f>
        <v>0</v>
      </c>
    </row>
    <row r="48" spans="1:3" x14ac:dyDescent="0.25">
      <c r="A48" t="s">
        <v>31</v>
      </c>
      <c r="B48" t="s">
        <v>1166</v>
      </c>
      <c r="C48" s="9">
        <f>SUMIFS(BALREC[receita_realizada],BALREC[tipo_nivel_receita],"A",BALREC[classe_receita],"&lt;&gt;intra",BALREC[entidade],"&lt;&gt;fpsm",BALREC[receita_base],B48)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618A-8085-43B5-A54C-53702EDE4D10}">
  <dimension ref="A1:D11"/>
  <sheetViews>
    <sheetView workbookViewId="0">
      <selection activeCell="D5" sqref="D5"/>
    </sheetView>
  </sheetViews>
  <sheetFormatPr defaultRowHeight="15" x14ac:dyDescent="0.25"/>
  <cols>
    <col min="1" max="1" width="13.42578125" bestFit="1" customWidth="1"/>
    <col min="2" max="2" width="16.140625" customWidth="1"/>
    <col min="3" max="3" width="13.7109375" customWidth="1"/>
    <col min="4" max="4" width="13.140625" customWidth="1"/>
  </cols>
  <sheetData>
    <row r="1" spans="1:4" x14ac:dyDescent="0.25">
      <c r="A1" t="s">
        <v>1134</v>
      </c>
      <c r="B1" t="s">
        <v>3719</v>
      </c>
      <c r="C1" t="s">
        <v>3720</v>
      </c>
      <c r="D1" t="s">
        <v>3721</v>
      </c>
    </row>
    <row r="2" spans="1:4" x14ac:dyDescent="0.25">
      <c r="A2" t="s">
        <v>49</v>
      </c>
      <c r="B2" t="s">
        <v>3722</v>
      </c>
      <c r="C2" s="9">
        <f>SUMIFS(BALVER[saldo_anterior_credor],BALVER[entidade],"&lt;&gt;fpsm",BALVER[escrituracao],"S",BALVER[conta_contabil],DISPONIVEL[[#This Row],[Conta Contábil]])-SUMIFS(BALVER[saldo_anterior_devedor],BALVER[entidade],"&lt;&gt;fpsm",BALVER[escrituracao],"S",BALVER[conta_contabil],DISPONIVEL[[#This Row],[Conta Contábil]])</f>
        <v>2184551.44</v>
      </c>
      <c r="D2" s="9">
        <f>SUMIFS(BALVER[saldo_atual_credor],BALVER[entidade],"&lt;&gt;fpsm",BALVER[escrituracao],"S",BALVER[conta_contabil],DISPONIVEL[[#This Row],[Conta Contábil]])-SUMIFS(BALVER[saldo_atual_devedor],BALVER[entidade],"&lt;&gt;fpsm",BALVER[escrituracao],"S",BALVER[conta_contabil],DISPONIVEL[[#This Row],[Conta Contábil]])</f>
        <v>90328.85</v>
      </c>
    </row>
    <row r="3" spans="1:4" x14ac:dyDescent="0.25">
      <c r="A3" t="s">
        <v>49</v>
      </c>
      <c r="B3" t="s">
        <v>3723</v>
      </c>
      <c r="C3" s="9">
        <f>SUMIFS(BALVER[saldo_anterior_credor],BALVER[entidade],"&lt;&gt;fpsm",BALVER[escrituracao],"S",BALVER[conta_contabil],DISPONIVEL[[#This Row],[Conta Contábil]])-SUMIFS(BALVER[saldo_anterior_devedor],BALVER[entidade],"&lt;&gt;fpsm",BALVER[escrituracao],"S",BALVER[conta_contabil],DISPONIVEL[[#This Row],[Conta Contábil]])</f>
        <v>0</v>
      </c>
      <c r="D3" s="9">
        <f>SUMIFS(BALVER[saldo_atual_credor],BALVER[entidade],"&lt;&gt;fpsm",BALVER[escrituracao],"S",BALVER[conta_contabil],DISPONIVEL[[#This Row],[Conta Contábil]])-SUMIFS(BALVER[saldo_atual_devedor],BALVER[entidade],"&lt;&gt;fpsm",BALVER[escrituracao],"S",BALVER[conta_contabil],DISPONIVEL[[#This Row],[Conta Contábil]])</f>
        <v>305258.25999999989</v>
      </c>
    </row>
    <row r="4" spans="1:4" x14ac:dyDescent="0.25">
      <c r="A4" t="s">
        <v>50</v>
      </c>
      <c r="B4" t="s">
        <v>3724</v>
      </c>
      <c r="C4" s="9">
        <f>SUMIFS(BALVER[saldo_anterior_credor],BALVER[entidade],"&lt;&gt;fpsm",BALVER[escrituracao],"S",BALVER[conta_contabil],DISPONIVEL[[#This Row],[Conta Contábil]])-SUMIFS(BALVER[saldo_anterior_devedor],BALVER[entidade],"&lt;&gt;fpsm",BALVER[escrituracao],"S",BALVER[conta_contabil],DISPONIVEL[[#This Row],[Conta Contábil]])</f>
        <v>0</v>
      </c>
      <c r="D4" s="9">
        <f>SUMIFS(BALVER[saldo_atual_credor],BALVER[entidade],"&lt;&gt;fpsm",BALVER[escrituracao],"S",BALVER[conta_contabil],DISPONIVEL[[#This Row],[Conta Contábil]])-SUMIFS(BALVER[saldo_atual_devedor],BALVER[entidade],"&lt;&gt;fpsm",BALVER[escrituracao],"S",BALVER[conta_contabil],DISPONIVEL[[#This Row],[Conta Contábil]])</f>
        <v>407666.8</v>
      </c>
    </row>
    <row r="5" spans="1:4" x14ac:dyDescent="0.25">
      <c r="A5" t="s">
        <v>50</v>
      </c>
      <c r="B5" t="s">
        <v>3725</v>
      </c>
      <c r="C5" s="9">
        <f>SUMIFS(BALVER[saldo_anterior_credor],BALVER[entidade],"&lt;&gt;fpsm",BALVER[escrituracao],"S",BALVER[conta_contabil],DISPONIVEL[[#This Row],[Conta Contábil]])-SUMIFS(BALVER[saldo_anterior_devedor],BALVER[entidade],"&lt;&gt;fpsm",BALVER[escrituracao],"S",BALVER[conta_contabil],DISPONIVEL[[#This Row],[Conta Contábil]])</f>
        <v>0</v>
      </c>
      <c r="D5" s="9">
        <f>SUMIFS(BALVER[saldo_atual_credor],BALVER[entidade],"&lt;&gt;fpsm",BALVER[escrituracao],"S",BALVER[conta_contabil],DISPONIVEL[[#This Row],[Conta Contábil]])-SUMIFS(BALVER[saldo_atual_devedor],BALVER[entidade],"&lt;&gt;fpsm",BALVER[escrituracao],"S",BALVER[conta_contabil],DISPONIVEL[[#This Row],[Conta Contábil]])</f>
        <v>-40914.99000000002</v>
      </c>
    </row>
    <row r="6" spans="1:4" x14ac:dyDescent="0.25">
      <c r="A6" t="s">
        <v>50</v>
      </c>
      <c r="B6" t="s">
        <v>3726</v>
      </c>
      <c r="C6" s="9">
        <f>SUMIFS(BALVER[saldo_anterior_credor],BALVER[entidade],"&lt;&gt;fpsm",BALVER[escrituracao],"S",BALVER[conta_contabil],DISPONIVEL[[#This Row],[Conta Contábil]])-SUMIFS(BALVER[saldo_anterior_devedor],BALVER[entidade],"&lt;&gt;fpsm",BALVER[escrituracao],"S",BALVER[conta_contabil],DISPONIVEL[[#This Row],[Conta Contábil]])</f>
        <v>596019.48</v>
      </c>
      <c r="D6" s="9">
        <f>SUMIFS(BALVER[saldo_atual_credor],BALVER[entidade],"&lt;&gt;fpsm",BALVER[escrituracao],"S",BALVER[conta_contabil],DISPONIVEL[[#This Row],[Conta Contábil]])-SUMIFS(BALVER[saldo_atual_devedor],BALVER[entidade],"&lt;&gt;fpsm",BALVER[escrituracao],"S",BALVER[conta_contabil],DISPONIVEL[[#This Row],[Conta Contábil]])</f>
        <v>0</v>
      </c>
    </row>
    <row r="7" spans="1:4" x14ac:dyDescent="0.25">
      <c r="A7" t="s">
        <v>50</v>
      </c>
      <c r="B7" t="s">
        <v>3727</v>
      </c>
      <c r="C7" s="9">
        <f>SUMIFS(BALVER[saldo_anterior_credor],BALVER[entidade],"&lt;&gt;fpsm",BALVER[escrituracao],"S",BALVER[conta_contabil],DISPONIVEL[[#This Row],[Conta Contábil]])-SUMIFS(BALVER[saldo_anterior_devedor],BALVER[entidade],"&lt;&gt;fpsm",BALVER[escrituracao],"S",BALVER[conta_contabil],DISPONIVEL[[#This Row],[Conta Contábil]])</f>
        <v>37298.160000000003</v>
      </c>
      <c r="D7" s="9">
        <f>SUMIFS(BALVER[saldo_atual_credor],BALVER[entidade],"&lt;&gt;fpsm",BALVER[escrituracao],"S",BALVER[conta_contabil],DISPONIVEL[[#This Row],[Conta Contábil]])-SUMIFS(BALVER[saldo_atual_devedor],BALVER[entidade],"&lt;&gt;fpsm",BALVER[escrituracao],"S",BALVER[conta_contabil],DISPONIVEL[[#This Row],[Conta Contábil]])</f>
        <v>0</v>
      </c>
    </row>
    <row r="8" spans="1:4" x14ac:dyDescent="0.25">
      <c r="A8" t="s">
        <v>50</v>
      </c>
      <c r="B8" t="s">
        <v>3728</v>
      </c>
      <c r="C8" s="9">
        <f>SUMIFS(BALVER[saldo_anterior_credor],BALVER[entidade],"&lt;&gt;fpsm",BALVER[escrituracao],"S",BALVER[conta_contabil],DISPONIVEL[[#This Row],[Conta Contábil]])-SUMIFS(BALVER[saldo_anterior_devedor],BALVER[entidade],"&lt;&gt;fpsm",BALVER[escrituracao],"S",BALVER[conta_contabil],DISPONIVEL[[#This Row],[Conta Contábil]])</f>
        <v>-246391.80000000002</v>
      </c>
      <c r="D8" s="9">
        <f>SUMIFS(BALVER[saldo_atual_credor],BALVER[entidade],"&lt;&gt;fpsm",BALVER[escrituracao],"S",BALVER[conta_contabil],DISPONIVEL[[#This Row],[Conta Contábil]])-SUMIFS(BALVER[saldo_atual_devedor],BALVER[entidade],"&lt;&gt;fpsm",BALVER[escrituracao],"S",BALVER[conta_contabil],DISPONIVEL[[#This Row],[Conta Contábil]])</f>
        <v>0</v>
      </c>
    </row>
    <row r="9" spans="1:4" x14ac:dyDescent="0.25">
      <c r="A9" t="s">
        <v>50</v>
      </c>
      <c r="B9" t="s">
        <v>3729</v>
      </c>
      <c r="C9" s="9">
        <f>SUMIFS(BALVER[saldo_anterior_credor],BALVER[entidade],"&lt;&gt;fpsm",BALVER[escrituracao],"S",BALVER[conta_contabil],DISPONIVEL[[#This Row],[Conta Contábil]])-SUMIFS(BALVER[saldo_anterior_devedor],BALVER[entidade],"&lt;&gt;fpsm",BALVER[escrituracao],"S",BALVER[conta_contabil],DISPONIVEL[[#This Row],[Conta Contábil]])</f>
        <v>8170.2</v>
      </c>
      <c r="D9" s="9">
        <f>SUMIFS(BALVER[saldo_atual_credor],BALVER[entidade],"&lt;&gt;fpsm",BALVER[escrituracao],"S",BALVER[conta_contabil],DISPONIVEL[[#This Row],[Conta Contábil]])-SUMIFS(BALVER[saldo_atual_devedor],BALVER[entidade],"&lt;&gt;fpsm",BALVER[escrituracao],"S",BALVER[conta_contabil],DISPONIVEL[[#This Row],[Conta Contábil]])</f>
        <v>0</v>
      </c>
    </row>
    <row r="10" spans="1:4" x14ac:dyDescent="0.25">
      <c r="A10" t="s">
        <v>50</v>
      </c>
      <c r="B10" t="s">
        <v>3730</v>
      </c>
      <c r="C10" s="9">
        <f>SUMIFS(BALVER[saldo_anterior_credor],BALVER[entidade],"&lt;&gt;fpsm",BALVER[escrituracao],"S",BALVER[conta_contabil],DISPONIVEL[[#This Row],[Conta Contábil]])-SUMIFS(BALVER[saldo_anterior_devedor],BALVER[entidade],"&lt;&gt;fpsm",BALVER[escrituracao],"S",BALVER[conta_contabil],DISPONIVEL[[#This Row],[Conta Contábil]])</f>
        <v>444.12</v>
      </c>
      <c r="D10" s="9">
        <f>SUMIFS(BALVER[saldo_atual_credor],BALVER[entidade],"&lt;&gt;fpsm",BALVER[escrituracao],"S",BALVER[conta_contabil],DISPONIVEL[[#This Row],[Conta Contábil]])-SUMIFS(BALVER[saldo_atual_devedor],BALVER[entidade],"&lt;&gt;fpsm",BALVER[escrituracao],"S",BALVER[conta_contabil],DISPONIVEL[[#This Row],[Conta Contábil]])</f>
        <v>0</v>
      </c>
    </row>
    <row r="11" spans="1:4" x14ac:dyDescent="0.25">
      <c r="A11" t="s">
        <v>50</v>
      </c>
      <c r="B11" t="s">
        <v>3731</v>
      </c>
      <c r="C11" s="9">
        <f>SUMIFS(BALVER[saldo_anterior_credor],BALVER[entidade],"&lt;&gt;fpsm",BALVER[escrituracao],"S",BALVER[conta_contabil],DISPONIVEL[[#This Row],[Conta Contábil]])-SUMIFS(BALVER[saldo_anterior_devedor],BALVER[entidade],"&lt;&gt;fpsm",BALVER[escrituracao],"S",BALVER[conta_contabil],DISPONIVEL[[#This Row],[Conta Contábil]])</f>
        <v>323597.53999999998</v>
      </c>
      <c r="D11" s="9">
        <f>SUMIFS(BALVER[saldo_atual_credor],BALVER[entidade],"&lt;&gt;fpsm",BALVER[escrituracao],"S",BALVER[conta_contabil],DISPONIVEL[[#This Row],[Conta Contábil]])-SUMIFS(BALVER[saldo_atual_devedor],BALVER[entidade],"&lt;&gt;fpsm",BALVER[escrituracao],"S",BALVER[conta_contabil],DISPONIVEL[[#This Row],[Conta Contábil]])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C2E4-40E3-43FB-8988-DF441270B6E9}">
  <dimension ref="A1:C24"/>
  <sheetViews>
    <sheetView workbookViewId="0">
      <selection activeCell="C2" sqref="C2"/>
    </sheetView>
  </sheetViews>
  <sheetFormatPr defaultRowHeight="15" x14ac:dyDescent="0.25"/>
  <cols>
    <col min="1" max="1" width="17.7109375" bestFit="1" customWidth="1"/>
    <col min="2" max="2" width="25.7109375" bestFit="1" customWidth="1"/>
    <col min="3" max="3" width="11.5703125" bestFit="1" customWidth="1"/>
  </cols>
  <sheetData>
    <row r="1" spans="1:3" x14ac:dyDescent="0.25">
      <c r="A1" t="s">
        <v>1134</v>
      </c>
      <c r="B1" t="s">
        <v>3748</v>
      </c>
      <c r="C1" t="s">
        <v>1</v>
      </c>
    </row>
    <row r="2" spans="1:3" x14ac:dyDescent="0.25">
      <c r="A2" t="s">
        <v>3744</v>
      </c>
      <c r="B2">
        <v>50</v>
      </c>
      <c r="C2" s="9">
        <f>SUMIFS(BALDESP[valor_empenhado],BALDESP[entidade],"&lt;&gt;fpsm",BALDESP[elemento],"??"&amp;TRANSFERENCIAS[[#This Row],[Modalidade de aplicação]]&amp;"*")</f>
        <v>637772.68000000005</v>
      </c>
    </row>
    <row r="3" spans="1:3" x14ac:dyDescent="0.25">
      <c r="A3" t="s">
        <v>3745</v>
      </c>
      <c r="B3">
        <v>60</v>
      </c>
      <c r="C3" s="9">
        <f>SUMIFS(BALDESP[valor_empenhado],BALDESP[entidade],"&lt;&gt;fpsm",BALDESP[elemento],"??"&amp;TRANSFERENCIAS[[#This Row],[Modalidade de aplicação]]&amp;"*")</f>
        <v>61780</v>
      </c>
    </row>
    <row r="4" spans="1:3" x14ac:dyDescent="0.25">
      <c r="A4" t="s">
        <v>3745</v>
      </c>
      <c r="B4">
        <v>67</v>
      </c>
      <c r="C4" s="9">
        <f>SUMIFS(BALDESP[valor_empenhado],BALDESP[entidade],"&lt;&gt;fpsm",BALDESP[elemento],"??"&amp;TRANSFERENCIAS[[#This Row],[Modalidade de aplicação]]&amp;"*")</f>
        <v>0</v>
      </c>
    </row>
    <row r="5" spans="1:3" x14ac:dyDescent="0.25">
      <c r="A5" t="s">
        <v>3747</v>
      </c>
      <c r="B5">
        <v>20</v>
      </c>
      <c r="C5" s="9">
        <f>SUMIFS(BALDESP[valor_empenhado],BALDESP[entidade],"&lt;&gt;fpsm",BALDESP[elemento],"??"&amp;TRANSFERENCIAS[[#This Row],[Modalidade de aplicação]]&amp;"*")</f>
        <v>0</v>
      </c>
    </row>
    <row r="6" spans="1:3" x14ac:dyDescent="0.25">
      <c r="A6" t="s">
        <v>3747</v>
      </c>
      <c r="B6">
        <v>22</v>
      </c>
      <c r="C6" s="9">
        <f>SUMIFS(BALDESP[valor_empenhado],BALDESP[entidade],"&lt;&gt;fpsm",BALDESP[elemento],"??"&amp;TRANSFERENCIAS[[#This Row],[Modalidade de aplicação]]&amp;"*")</f>
        <v>0</v>
      </c>
    </row>
    <row r="7" spans="1:3" x14ac:dyDescent="0.25">
      <c r="A7" t="s">
        <v>3747</v>
      </c>
      <c r="B7">
        <v>30</v>
      </c>
      <c r="C7" s="9">
        <f>SUMIFS(BALDESP[valor_empenhado],BALDESP[entidade],"&lt;&gt;fpsm",BALDESP[elemento],"??"&amp;TRANSFERENCIAS[[#This Row],[Modalidade de aplicação]]&amp;"*")</f>
        <v>77324.399999999994</v>
      </c>
    </row>
    <row r="8" spans="1:3" x14ac:dyDescent="0.25">
      <c r="A8" t="s">
        <v>3747</v>
      </c>
      <c r="B8">
        <v>31</v>
      </c>
      <c r="C8" s="9">
        <f>SUMIFS(BALDESP[valor_empenhado],BALDESP[entidade],"&lt;&gt;fpsm",BALDESP[elemento],"??"&amp;TRANSFERENCIAS[[#This Row],[Modalidade de aplicação]]&amp;"*")</f>
        <v>0</v>
      </c>
    </row>
    <row r="9" spans="1:3" x14ac:dyDescent="0.25">
      <c r="A9" t="s">
        <v>3747</v>
      </c>
      <c r="B9">
        <v>32</v>
      </c>
      <c r="C9" s="9">
        <f>SUMIFS(BALDESP[valor_empenhado],BALDESP[entidade],"&lt;&gt;fpsm",BALDESP[elemento],"??"&amp;TRANSFERENCIAS[[#This Row],[Modalidade de aplicação]]&amp;"*")</f>
        <v>0</v>
      </c>
    </row>
    <row r="10" spans="1:3" x14ac:dyDescent="0.25">
      <c r="A10" t="s">
        <v>3747</v>
      </c>
      <c r="B10">
        <v>35</v>
      </c>
      <c r="C10" s="9">
        <f>SUMIFS(BALDESP[valor_empenhado],BALDESP[entidade],"&lt;&gt;fpsm",BALDESP[elemento],"??"&amp;TRANSFERENCIAS[[#This Row],[Modalidade de aplicação]]&amp;"*")</f>
        <v>0</v>
      </c>
    </row>
    <row r="11" spans="1:3" x14ac:dyDescent="0.25">
      <c r="A11" t="s">
        <v>3747</v>
      </c>
      <c r="B11">
        <v>36</v>
      </c>
      <c r="C11" s="9">
        <f>SUMIFS(BALDESP[valor_empenhado],BALDESP[entidade],"&lt;&gt;fpsm",BALDESP[elemento],"??"&amp;TRANSFERENCIAS[[#This Row],[Modalidade de aplicação]]&amp;"*")</f>
        <v>0</v>
      </c>
    </row>
    <row r="12" spans="1:3" x14ac:dyDescent="0.25">
      <c r="A12" t="s">
        <v>3747</v>
      </c>
      <c r="B12">
        <v>40</v>
      </c>
      <c r="C12" s="9">
        <f>SUMIFS(BALDESP[valor_empenhado],BALDESP[entidade],"&lt;&gt;fpsm",BALDESP[elemento],"??"&amp;TRANSFERENCIAS[[#This Row],[Modalidade de aplicação]]&amp;"*")</f>
        <v>0</v>
      </c>
    </row>
    <row r="13" spans="1:3" x14ac:dyDescent="0.25">
      <c r="A13" t="s">
        <v>3747</v>
      </c>
      <c r="B13">
        <v>41</v>
      </c>
      <c r="C13" s="9">
        <f>SUMIFS(BALDESP[valor_empenhado],BALDESP[entidade],"&lt;&gt;fpsm",BALDESP[elemento],"??"&amp;TRANSFERENCIAS[[#This Row],[Modalidade de aplicação]]&amp;"*")</f>
        <v>0</v>
      </c>
    </row>
    <row r="14" spans="1:3" x14ac:dyDescent="0.25">
      <c r="A14" t="s">
        <v>3747</v>
      </c>
      <c r="B14">
        <v>42</v>
      </c>
      <c r="C14" s="9">
        <f>SUMIFS(BALDESP[valor_empenhado],BALDESP[entidade],"&lt;&gt;fpsm",BALDESP[elemento],"??"&amp;TRANSFERENCIAS[[#This Row],[Modalidade de aplicação]]&amp;"*")</f>
        <v>0</v>
      </c>
    </row>
    <row r="15" spans="1:3" x14ac:dyDescent="0.25">
      <c r="A15" t="s">
        <v>3747</v>
      </c>
      <c r="B15">
        <v>45</v>
      </c>
      <c r="C15" s="9">
        <f>SUMIFS(BALDESP[valor_empenhado],BALDESP[entidade],"&lt;&gt;fpsm",BALDESP[elemento],"??"&amp;TRANSFERENCIAS[[#This Row],[Modalidade de aplicação]]&amp;"*")</f>
        <v>0</v>
      </c>
    </row>
    <row r="16" spans="1:3" x14ac:dyDescent="0.25">
      <c r="A16" t="s">
        <v>3747</v>
      </c>
      <c r="B16">
        <v>46</v>
      </c>
      <c r="C16" s="9">
        <f>SUMIFS(BALDESP[valor_empenhado],BALDESP[entidade],"&lt;&gt;fpsm",BALDESP[elemento],"??"&amp;TRANSFERENCIAS[[#This Row],[Modalidade de aplicação]]&amp;"*")</f>
        <v>0</v>
      </c>
    </row>
    <row r="17" spans="1:3" x14ac:dyDescent="0.25">
      <c r="A17" t="s">
        <v>3747</v>
      </c>
      <c r="B17">
        <v>70</v>
      </c>
      <c r="C17" s="9">
        <f>SUMIFS(BALDESP[valor_empenhado],BALDESP[entidade],"&lt;&gt;fpsm",BALDESP[elemento],"??"&amp;TRANSFERENCIAS[[#This Row],[Modalidade de aplicação]]&amp;"*")</f>
        <v>0</v>
      </c>
    </row>
    <row r="18" spans="1:3" x14ac:dyDescent="0.25">
      <c r="A18" t="s">
        <v>3747</v>
      </c>
      <c r="B18">
        <v>71</v>
      </c>
      <c r="C18" s="9">
        <f>SUMIFS(BALDESP[valor_empenhado],BALDESP[entidade],"&lt;&gt;fpsm",BALDESP[elemento],"??"&amp;TRANSFERENCIAS[[#This Row],[Modalidade de aplicação]]&amp;"*")</f>
        <v>135608.95999999999</v>
      </c>
    </row>
    <row r="19" spans="1:3" x14ac:dyDescent="0.25">
      <c r="A19" t="s">
        <v>3747</v>
      </c>
      <c r="B19">
        <v>72</v>
      </c>
      <c r="C19" s="9">
        <f>SUMIFS(BALDESP[valor_empenhado],BALDESP[entidade],"&lt;&gt;fpsm",BALDESP[elemento],"??"&amp;TRANSFERENCIAS[[#This Row],[Modalidade de aplicação]]&amp;"*")</f>
        <v>0</v>
      </c>
    </row>
    <row r="20" spans="1:3" x14ac:dyDescent="0.25">
      <c r="A20" t="s">
        <v>3747</v>
      </c>
      <c r="B20">
        <v>73</v>
      </c>
      <c r="C20" s="9">
        <f>SUMIFS(BALDESP[valor_empenhado],BALDESP[entidade],"&lt;&gt;fpsm",BALDESP[elemento],"??"&amp;TRANSFERENCIAS[[#This Row],[Modalidade de aplicação]]&amp;"*")</f>
        <v>0</v>
      </c>
    </row>
    <row r="21" spans="1:3" x14ac:dyDescent="0.25">
      <c r="A21" t="s">
        <v>3747</v>
      </c>
      <c r="B21">
        <v>74</v>
      </c>
      <c r="C21" s="9">
        <f>SUMIFS(BALDESP[valor_empenhado],BALDESP[entidade],"&lt;&gt;fpsm",BALDESP[elemento],"??"&amp;TRANSFERENCIAS[[#This Row],[Modalidade de aplicação]]&amp;"*")</f>
        <v>0</v>
      </c>
    </row>
    <row r="22" spans="1:3" x14ac:dyDescent="0.25">
      <c r="A22" t="s">
        <v>3747</v>
      </c>
      <c r="B22">
        <v>75</v>
      </c>
      <c r="C22" s="9">
        <f>SUMIFS(BALDESP[valor_empenhado],BALDESP[entidade],"&lt;&gt;fpsm",BALDESP[elemento],"??"&amp;TRANSFERENCIAS[[#This Row],[Modalidade de aplicação]]&amp;"*")</f>
        <v>0</v>
      </c>
    </row>
    <row r="23" spans="1:3" x14ac:dyDescent="0.25">
      <c r="A23" t="s">
        <v>3747</v>
      </c>
      <c r="B23">
        <v>76</v>
      </c>
      <c r="C23" s="9">
        <f>SUMIFS(BALDESP[valor_empenhado],BALDESP[entidade],"&lt;&gt;fpsm",BALDESP[elemento],"??"&amp;TRANSFERENCIAS[[#This Row],[Modalidade de aplicação]]&amp;"*")</f>
        <v>0</v>
      </c>
    </row>
    <row r="24" spans="1:3" x14ac:dyDescent="0.25">
      <c r="A24" t="s">
        <v>3747</v>
      </c>
      <c r="B24">
        <v>80</v>
      </c>
      <c r="C24" s="9">
        <f>SUMIFS(BALDESP[valor_empenhado],BALDESP[entidade],"&lt;&gt;fpsm",BALDESP[elemento],"??"&amp;TRANSFERENCIAS[[#This Row],[Modalidade de aplicação]]&amp;"*")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1839-FF62-433F-B4AB-0205CD273716}">
  <sheetPr>
    <pageSetUpPr fitToPage="1"/>
  </sheetPr>
  <dimension ref="C4:L60"/>
  <sheetViews>
    <sheetView tabSelected="1" topLeftCell="A37" workbookViewId="0">
      <selection activeCell="C42" sqref="C42:G42"/>
    </sheetView>
  </sheetViews>
  <sheetFormatPr defaultRowHeight="15" x14ac:dyDescent="0.25"/>
  <cols>
    <col min="3" max="3" width="46.28515625" bestFit="1" customWidth="1"/>
    <col min="4" max="4" width="13.42578125" bestFit="1" customWidth="1"/>
    <col min="6" max="6" width="44.28515625" bestFit="1" customWidth="1"/>
    <col min="7" max="7" width="16.42578125" bestFit="1" customWidth="1"/>
    <col min="9" max="9" width="7.28515625" bestFit="1" customWidth="1"/>
    <col min="10" max="10" width="13.28515625" bestFit="1" customWidth="1"/>
    <col min="11" max="11" width="11.5703125" bestFit="1" customWidth="1"/>
    <col min="12" max="12" width="13.28515625" bestFit="1" customWidth="1"/>
  </cols>
  <sheetData>
    <row r="4" spans="3:12" x14ac:dyDescent="0.25">
      <c r="C4" s="28" t="str">
        <f>UPPER(paramEnte)</f>
        <v>MUNICÍPIO DE INDEPENDÊNCIA / RS</v>
      </c>
      <c r="D4" s="28"/>
      <c r="E4" s="28"/>
      <c r="F4" s="28"/>
      <c r="G4" s="28"/>
    </row>
    <row r="5" spans="3:12" x14ac:dyDescent="0.25">
      <c r="C5" s="29" t="s">
        <v>17</v>
      </c>
      <c r="D5" s="29"/>
      <c r="E5" s="29"/>
      <c r="F5" s="29"/>
      <c r="G5" s="29"/>
    </row>
    <row r="6" spans="3:12" x14ac:dyDescent="0.25">
      <c r="C6" s="30" t="str">
        <f>"de "&amp;TEXT(DATE(YEAR(paramDataBase),MONTH(paramDataBase),1),"dd/mm/aaaa")&amp;" até "&amp;TEXT(paramDataBase,"dd/mm/aaaa")</f>
        <v>de 01/02/2023 até 28/02/2023</v>
      </c>
      <c r="D6" s="30"/>
      <c r="E6" s="30"/>
      <c r="F6" s="30"/>
      <c r="G6" s="30"/>
    </row>
    <row r="7" spans="3:12" x14ac:dyDescent="0.25">
      <c r="C7" s="4"/>
      <c r="D7" s="4"/>
      <c r="E7" s="4"/>
      <c r="F7" s="4"/>
      <c r="G7" s="4"/>
    </row>
    <row r="8" spans="3:12" ht="15.75" thickBot="1" x14ac:dyDescent="0.3">
      <c r="G8" s="11">
        <v>1</v>
      </c>
    </row>
    <row r="9" spans="3:12" x14ac:dyDescent="0.25">
      <c r="C9" s="12" t="s">
        <v>18</v>
      </c>
      <c r="D9" s="13" t="s">
        <v>33</v>
      </c>
      <c r="E9" s="12"/>
      <c r="F9" s="12" t="s">
        <v>19</v>
      </c>
      <c r="G9" s="13" t="s">
        <v>3732</v>
      </c>
      <c r="I9" t="s">
        <v>1247</v>
      </c>
    </row>
    <row r="10" spans="3:12" x14ac:dyDescent="0.25">
      <c r="C10" s="14" t="s">
        <v>20</v>
      </c>
      <c r="D10" s="15">
        <f>ROUND(SUM(D11:D15),paramArredondamento)</f>
        <v>1379000</v>
      </c>
      <c r="F10" s="14" t="s">
        <v>36</v>
      </c>
      <c r="G10" s="15">
        <f>ROUND(J10-K10,paramArredondamento)</f>
        <v>129000</v>
      </c>
      <c r="I10">
        <v>1</v>
      </c>
      <c r="J10" s="9">
        <f>SUMIFS(BALDESP[valor_empenhado],BALDESP[entidade],"&lt;&gt;fpsm",BALDESP[funcao],I10,BALDESP[elemento],"&lt;&gt;????91*",BALDESP[elemento],"&lt;&gt;32*",BALDESP[elemento],"&lt;&gt;46*")</f>
        <v>128545.1</v>
      </c>
      <c r="K10" s="9"/>
      <c r="L10" s="9"/>
    </row>
    <row r="11" spans="3:12" x14ac:dyDescent="0.25">
      <c r="C11" s="16" t="s">
        <v>21</v>
      </c>
      <c r="D11" s="15">
        <f>ROUND(SUMIFS(Origens[Arrecadado],Origens[Linha],C11),paramArredondamento)</f>
        <v>505000</v>
      </c>
      <c r="F11" s="14" t="s">
        <v>35</v>
      </c>
      <c r="G11" s="15">
        <f>ROUND(J11+K11,paramArredondamento)</f>
        <v>1904000</v>
      </c>
      <c r="I11">
        <v>4</v>
      </c>
      <c r="J11" s="9">
        <f>SUMIFS(BALDESP[valor_empenhado],BALDESP[entidade],"&lt;&gt;fpsm",BALDESP[funcao],I11,BALDESP[elemento],"&lt;&gt;????91*",BALDESP[elemento],"&lt;&gt;32*",BALDESP[elemento],"&lt;&gt;46*",BALDESP[funcao],"&lt;&gt;1")</f>
        <v>1759241.9800000004</v>
      </c>
      <c r="K11" s="9">
        <f>SUMIFS(BALDESP[valor_empenhado],BALDESP[entidade],"&lt;&gt;fpsm",BALDESP[funcao],"&lt;&gt;"&amp;I11,BALDESP[elemento],"&lt;&gt;????91*",BALDESP[elemento],"&lt;&gt;32*",BALDESP[elemento],"&lt;&gt;46*",BALDESP[subfuncao],"&gt;=121",BALDESP[subfuncao],"&lt;=131")</f>
        <v>144901.95000000001</v>
      </c>
      <c r="L11" s="9"/>
    </row>
    <row r="12" spans="3:12" x14ac:dyDescent="0.25">
      <c r="C12" s="16" t="s">
        <v>22</v>
      </c>
      <c r="D12" s="15">
        <f>ROUND(SUMIFS(Origens[Arrecadado],Origens[Linha],C12),paramArredondamento)</f>
        <v>681000</v>
      </c>
      <c r="F12" s="14" t="s">
        <v>37</v>
      </c>
      <c r="G12" s="15">
        <f t="shared" ref="G12:G20" si="0">ROUND(J12-K12,paramArredondamento)</f>
        <v>2318000</v>
      </c>
      <c r="I12">
        <v>10</v>
      </c>
      <c r="J12" s="9">
        <f>SUMIFS(BALDESP[valor_empenhado],BALDESP[entidade],"&lt;&gt;fpsm",BALDESP[funcao],I12,BALDESP[elemento],"&lt;&gt;????91*",BALDESP[elemento],"&lt;&gt;32*",BALDESP[elemento],"&lt;&gt;46*")</f>
        <v>2437605.2199999997</v>
      </c>
      <c r="K12" s="9">
        <f>SUMIFS(BALDESP[valor_empenhado],BALDESP[entidade],"&lt;&gt;fpsm",BALDESP[funcao],I12,BALDESP[elemento],"&lt;&gt;????91*",BALDESP[elemento],"&lt;&gt;32*",BALDESP[elemento],"&lt;&gt;46*",BALDESP[subfuncao],"&gt;=121",BALDESP[subfuncao],"&lt;=131")</f>
        <v>119567.57</v>
      </c>
      <c r="L12" s="9"/>
    </row>
    <row r="13" spans="3:12" x14ac:dyDescent="0.25">
      <c r="C13" s="16" t="s">
        <v>23</v>
      </c>
      <c r="D13" s="15">
        <f>ROUND(SUMIFS(Origens[Arrecadado],Origens[Linha],C13),paramArredondamento)</f>
        <v>13000</v>
      </c>
      <c r="F13" s="14" t="s">
        <v>38</v>
      </c>
      <c r="G13" s="15">
        <f t="shared" si="0"/>
        <v>2326000</v>
      </c>
      <c r="I13">
        <v>12</v>
      </c>
      <c r="J13" s="9">
        <f>SUMIFS(BALDESP[valor_empenhado],BALDESP[entidade],"&lt;&gt;fpsm",BALDESP[funcao],I13,BALDESP[elemento],"&lt;&gt;????91*",BALDESP[elemento],"&lt;&gt;32*",BALDESP[elemento],"&lt;&gt;46*")</f>
        <v>2349121.46</v>
      </c>
      <c r="K13" s="9">
        <f>SUMIFS(BALDESP[valor_empenhado],BALDESP[entidade],"&lt;&gt;fpsm",BALDESP[funcao],I13,BALDESP[elemento],"&lt;&gt;????91*",BALDESP[elemento],"&lt;&gt;32*",BALDESP[elemento],"&lt;&gt;46*",BALDESP[subfuncao],"&gt;=121",BALDESP[subfuncao],"&lt;=131")</f>
        <v>23020.38</v>
      </c>
      <c r="L13" s="9"/>
    </row>
    <row r="14" spans="3:12" x14ac:dyDescent="0.25">
      <c r="C14" s="16" t="s">
        <v>24</v>
      </c>
      <c r="D14" s="15">
        <f>ROUND(SUMIFS(Origens[Arrecadado],Origens[Linha],C14),paramArredondamento)</f>
        <v>154000</v>
      </c>
      <c r="F14" s="14" t="s">
        <v>42</v>
      </c>
      <c r="G14" s="15">
        <f t="shared" si="0"/>
        <v>283000</v>
      </c>
      <c r="I14">
        <v>8</v>
      </c>
      <c r="J14" s="9">
        <f>SUMIFS(BALDESP[valor_empenhado],BALDESP[entidade],"&lt;&gt;fpsm",BALDESP[funcao],I14,BALDESP[elemento],"&lt;&gt;????91*",BALDESP[elemento],"&lt;&gt;32*",BALDESP[elemento],"&lt;&gt;46*")</f>
        <v>283200.71000000002</v>
      </c>
      <c r="K14" s="9">
        <f>SUMIFS(BALDESP[valor_empenhado],BALDESP[entidade],"&lt;&gt;fpsm",BALDESP[funcao],I14,BALDESP[elemento],"&lt;&gt;????91*",BALDESP[elemento],"&lt;&gt;32*",BALDESP[elemento],"&lt;&gt;46*",BALDESP[subfuncao],"&gt;=121",BALDESP[subfuncao],"&lt;=131")</f>
        <v>0</v>
      </c>
      <c r="L14" s="9"/>
    </row>
    <row r="15" spans="3:12" x14ac:dyDescent="0.25">
      <c r="C15" s="16" t="s">
        <v>25</v>
      </c>
      <c r="D15" s="15">
        <f>ROUND(SUMIFS(Origens[Arrecadado],Origens[Linha],C15),paramArredondamento)</f>
        <v>26000</v>
      </c>
      <c r="F15" s="14" t="s">
        <v>39</v>
      </c>
      <c r="G15" s="15">
        <f t="shared" si="0"/>
        <v>263000</v>
      </c>
      <c r="I15">
        <v>20</v>
      </c>
      <c r="J15" s="9">
        <f>SUMIFS(BALDESP[valor_empenhado],BALDESP[entidade],"&lt;&gt;fpsm",BALDESP[funcao],I15,BALDESP[elemento],"&lt;&gt;????91*",BALDESP[elemento],"&lt;&gt;32*",BALDESP[elemento],"&lt;&gt;46*")</f>
        <v>262639.92</v>
      </c>
      <c r="K15" s="9">
        <f>SUMIFS(BALDESP[valor_empenhado],BALDESP[entidade],"&lt;&gt;fpsm",BALDESP[funcao],I15,BALDESP[elemento],"&lt;&gt;????91*",BALDESP[elemento],"&lt;&gt;32*",BALDESP[elemento],"&lt;&gt;46*",BALDESP[subfuncao],"&gt;=121",BALDESP[subfuncao],"&lt;=131")</f>
        <v>0</v>
      </c>
      <c r="L15" s="9"/>
    </row>
    <row r="16" spans="3:12" x14ac:dyDescent="0.25">
      <c r="C16" s="14" t="s">
        <v>3753</v>
      </c>
      <c r="D16" s="15">
        <f>ROUND(SUMIFS(Origens[Arrecadado],Origens[Linha],C16),paramArredondamento)</f>
        <v>3982000</v>
      </c>
      <c r="F16" s="14" t="s">
        <v>3754</v>
      </c>
      <c r="G16" s="15">
        <f t="shared" si="0"/>
        <v>0</v>
      </c>
      <c r="I16">
        <v>18</v>
      </c>
      <c r="J16" s="9">
        <f>SUMIFS(BALDESP[valor_empenhado],BALDESP[entidade],"&lt;&gt;fpsm",BALDESP[funcao],I16,BALDESP[elemento],"&lt;&gt;????91*",BALDESP[elemento],"&lt;&gt;32*",BALDESP[elemento],"&lt;&gt;46*")</f>
        <v>400</v>
      </c>
      <c r="K16" s="9">
        <f>SUMIFS(BALDESP[valor_empenhado],BALDESP[entidade],"&lt;&gt;fpsm",BALDESP[funcao],I16,BALDESP[elemento],"&lt;&gt;????91*",BALDESP[elemento],"&lt;&gt;32*",BALDESP[elemento],"&lt;&gt;46*",BALDESP[subfuncao],"&gt;=121",BALDESP[subfuncao],"&lt;=131")</f>
        <v>0</v>
      </c>
      <c r="L16" s="9"/>
    </row>
    <row r="17" spans="3:12" x14ac:dyDescent="0.25">
      <c r="C17" s="14" t="s">
        <v>26</v>
      </c>
      <c r="D17" s="15">
        <f>ROUND(SUM(D18:D21),paramArredondamento)</f>
        <v>1606000</v>
      </c>
      <c r="F17" s="14" t="s">
        <v>43</v>
      </c>
      <c r="G17" s="15">
        <f t="shared" si="0"/>
        <v>1000</v>
      </c>
      <c r="I17">
        <v>9</v>
      </c>
      <c r="J17" s="9">
        <f>SUMIFS(BALDESP[valor_empenhado],BALDESP[entidade],"&lt;&gt;fpsm",BALDESP[funcao],I17,BALDESP[elemento],"&lt;&gt;????91*",BALDESP[elemento],"&lt;&gt;32*",BALDESP[elemento],"&lt;&gt;46*")</f>
        <v>1388.8</v>
      </c>
      <c r="K17" s="9">
        <f>SUMIFS(BALDESP[valor_empenhado],BALDESP[entidade],"&lt;&gt;fpsm",BALDESP[funcao],I17,BALDESP[elemento],"&lt;&gt;????91*",BALDESP[elemento],"&lt;&gt;32*",BALDESP[elemento],"&lt;&gt;46*",BALDESP[subfuncao],"&gt;=121",BALDESP[subfuncao],"&lt;=131")</f>
        <v>0</v>
      </c>
      <c r="L17" s="9"/>
    </row>
    <row r="18" spans="3:12" x14ac:dyDescent="0.25">
      <c r="C18" s="16" t="s">
        <v>27</v>
      </c>
      <c r="D18" s="15">
        <f>ROUND(SUMIFS(Origens[Arrecadado],Origens[Linha],C18),paramArredondamento)</f>
        <v>398000</v>
      </c>
      <c r="F18" s="14" t="s">
        <v>44</v>
      </c>
      <c r="G18" s="15">
        <f t="shared" si="0"/>
        <v>455000</v>
      </c>
      <c r="I18">
        <v>15</v>
      </c>
      <c r="J18" s="9">
        <f>SUMIFS(BALDESP[valor_empenhado],BALDESP[entidade],"&lt;&gt;fpsm",BALDESP[funcao],I18,BALDESP[elemento],"&lt;&gt;????91*",BALDESP[elemento],"&lt;&gt;32*",BALDESP[elemento],"&lt;&gt;46*")</f>
        <v>455271.19</v>
      </c>
      <c r="K18" s="9">
        <f>SUMIFS(BALDESP[valor_empenhado],BALDESP[entidade],"&lt;&gt;fpsm",BALDESP[funcao],I18,BALDESP[elemento],"&lt;&gt;????91*",BALDESP[elemento],"&lt;&gt;32*",BALDESP[elemento],"&lt;&gt;46*",BALDESP[subfuncao],"&gt;=121",BALDESP[subfuncao],"&lt;=131")</f>
        <v>0</v>
      </c>
      <c r="L18" s="9"/>
    </row>
    <row r="19" spans="3:12" x14ac:dyDescent="0.25">
      <c r="C19" s="16" t="s">
        <v>28</v>
      </c>
      <c r="D19" s="15">
        <f>ROUND(SUMIFS(Origens[Arrecadado],Origens[Linha],C19),paramArredondamento)</f>
        <v>261000</v>
      </c>
      <c r="F19" s="14" t="s">
        <v>46</v>
      </c>
      <c r="G19" s="15">
        <f t="shared" si="0"/>
        <v>18000</v>
      </c>
      <c r="I19">
        <v>17</v>
      </c>
      <c r="J19" s="9">
        <f>SUMIFS(BALDESP[valor_empenhado],BALDESP[entidade],"&lt;&gt;fpsm",BALDESP[funcao],I19,BALDESP[elemento],"&lt;&gt;????91*",BALDESP[elemento],"&lt;&gt;32*",BALDESP[elemento],"&lt;&gt;46*")</f>
        <v>17797.400000000001</v>
      </c>
      <c r="K19" s="9">
        <f>SUMIFS(BALDESP[valor_empenhado],BALDESP[entidade],"&lt;&gt;fpsm",BALDESP[funcao],I19,BALDESP[elemento],"&lt;&gt;????91*",BALDESP[elemento],"&lt;&gt;32*",BALDESP[elemento],"&lt;&gt;46*",BALDESP[subfuncao],"&gt;=121",BALDESP[subfuncao],"&lt;=131")</f>
        <v>0</v>
      </c>
      <c r="L19" s="9"/>
    </row>
    <row r="20" spans="3:12" x14ac:dyDescent="0.25">
      <c r="C20" s="16" t="s">
        <v>29</v>
      </c>
      <c r="D20" s="15">
        <f>ROUND(SUMIFS(Origens[Arrecadado],Origens[Linha],C20),paramArredondamento)</f>
        <v>947000</v>
      </c>
      <c r="F20" s="14" t="s">
        <v>47</v>
      </c>
      <c r="G20" s="15">
        <f t="shared" si="0"/>
        <v>779000</v>
      </c>
      <c r="I20">
        <v>26</v>
      </c>
      <c r="J20" s="9">
        <f>SUMIFS(BALDESP[valor_empenhado],BALDESP[entidade],"&lt;&gt;fpsm",BALDESP[funcao],I20,BALDESP[elemento],"&lt;&gt;????91*",BALDESP[elemento],"&lt;&gt;32*",BALDESP[elemento],"&lt;&gt;46*")</f>
        <v>779068.93</v>
      </c>
      <c r="K20" s="9">
        <f>SUMIFS(BALDESP[valor_empenhado],BALDESP[entidade],"&lt;&gt;fpsm",BALDESP[funcao],I20,BALDESP[elemento],"&lt;&gt;????91*",BALDESP[elemento],"&lt;&gt;32*",BALDESP[elemento],"&lt;&gt;46*",BALDESP[subfuncao],"&gt;=121",BALDESP[subfuncao],"&lt;=131")</f>
        <v>0</v>
      </c>
      <c r="L20" s="9"/>
    </row>
    <row r="21" spans="3:12" x14ac:dyDescent="0.25">
      <c r="C21" s="16" t="s">
        <v>30</v>
      </c>
      <c r="D21" s="15">
        <f>ROUND(SUMIFS(Origens[Arrecadado],Origens[Linha],C21),paramArredondamento)</f>
        <v>0</v>
      </c>
      <c r="F21" s="14" t="s">
        <v>45</v>
      </c>
      <c r="G21" s="15">
        <f>ROUND(J21-SUM(G10:G20),paramArredondamento)</f>
        <v>545000</v>
      </c>
      <c r="J21" s="9">
        <f>SUMIFS(BALDESP[valor_empenhado],BALDESP[entidade],"&lt;&gt;fpsm",BALDESP[elemento],"&lt;&gt;????91*",BALDESP[elemento],"&lt;&gt;32*",BALDESP[elemento],"&lt;&gt;46*")</f>
        <v>9020774.2999999933</v>
      </c>
      <c r="K21" s="9"/>
      <c r="L21" s="9"/>
    </row>
    <row r="22" spans="3:12" x14ac:dyDescent="0.25">
      <c r="C22" s="14" t="s">
        <v>32</v>
      </c>
      <c r="D22" s="15">
        <f>ROUND(SUMIFS(Origens[Arrecadado],Origens[Linha],C22),paramArredondamento)</f>
        <v>0</v>
      </c>
      <c r="F22" s="14" t="s">
        <v>41</v>
      </c>
      <c r="G22" s="15">
        <f>ROUND(SUMIFS(BALDESP[valor_empenhado],BALDESP[entidade],"&lt;&gt;fpsm",BALDESP[elemento],"????91*"),paramArredondamento)</f>
        <v>4000</v>
      </c>
      <c r="J22" s="9"/>
      <c r="K22" s="9"/>
    </row>
    <row r="23" spans="3:12" x14ac:dyDescent="0.25">
      <c r="C23" s="14" t="s">
        <v>3752</v>
      </c>
      <c r="D23" s="15">
        <f>ROUND(SUMIFS(Origens[Arrecadado],Origens[Linha],C23),paramArredondamento)</f>
        <v>0</v>
      </c>
      <c r="F23" s="14" t="s">
        <v>40</v>
      </c>
      <c r="G23" s="15">
        <f>ROUND(J23+K23,paramArredondamento)</f>
        <v>174000</v>
      </c>
      <c r="J23" s="9">
        <f>SUMIFS(BALDESP[valor_empenhado],BALDESP[entidade],"&lt;&gt;fpsm",BALDESP[elemento],"32*")</f>
        <v>0</v>
      </c>
      <c r="K23" s="9">
        <f>SUMIFS(BALDESP[valor_empenhado],BALDESP[entidade],"&lt;&gt;fpsm",BALDESP[elemento],"46*")</f>
        <v>174036</v>
      </c>
    </row>
    <row r="24" spans="3:12" x14ac:dyDescent="0.25">
      <c r="C24" s="37" t="s">
        <v>34</v>
      </c>
      <c r="D24" s="38">
        <f>D10+D17+D22+D23+D16</f>
        <v>6967000</v>
      </c>
      <c r="E24" s="39"/>
      <c r="F24" s="39" t="s">
        <v>34</v>
      </c>
      <c r="G24" s="38">
        <f>SUM(G10:G23)</f>
        <v>9199000</v>
      </c>
    </row>
    <row r="25" spans="3:12" ht="15.75" thickBot="1" x14ac:dyDescent="0.3">
      <c r="C25" s="17" t="str">
        <f>IF(D25&lt;&gt;"","Déficit","")</f>
        <v>Déficit</v>
      </c>
      <c r="D25" s="18">
        <f>IF(D24&lt;G24,G24-D24,"")</f>
        <v>2232000</v>
      </c>
      <c r="E25" s="19"/>
      <c r="F25" s="19" t="str">
        <f>IF(G25&lt;&gt;"","Superávit","")</f>
        <v/>
      </c>
      <c r="G25" s="18" t="str">
        <f>IF(D24&gt;G24,D24-G24,"")</f>
        <v/>
      </c>
    </row>
    <row r="26" spans="3:12" ht="15.75" thickBot="1" x14ac:dyDescent="0.3"/>
    <row r="27" spans="3:12" x14ac:dyDescent="0.25">
      <c r="C27" s="31" t="s">
        <v>48</v>
      </c>
      <c r="D27" s="31"/>
      <c r="E27" s="31"/>
      <c r="F27" s="31"/>
      <c r="G27" s="31"/>
    </row>
    <row r="28" spans="3:12" x14ac:dyDescent="0.25">
      <c r="C28" s="20" t="str">
        <f>"em "&amp;TEXT(DATE(YEAR(paramDataBase)-1,12,31),"dd/mm/aaaa")</f>
        <v>em 31/12/2022</v>
      </c>
      <c r="D28" s="21">
        <f>SUM(D29:D30)</f>
        <v>2904000</v>
      </c>
      <c r="E28" s="10"/>
      <c r="F28" s="20" t="str">
        <f>"em "&amp;TEXT(paramDataBase,"dd/mm/aaaa")</f>
        <v>em 28/02/2023</v>
      </c>
      <c r="G28" s="21">
        <f>SUM(G29:G30)</f>
        <v>763000</v>
      </c>
    </row>
    <row r="29" spans="3:12" x14ac:dyDescent="0.25">
      <c r="C29" s="16" t="s">
        <v>49</v>
      </c>
      <c r="D29" s="6">
        <f>ROUND(SUMIFS(DISPONIVEL[Saldo Inicial],DISPONIVEL[Linha],C29),paramArredondamento)</f>
        <v>2185000</v>
      </c>
      <c r="F29" s="16" t="s">
        <v>49</v>
      </c>
      <c r="G29" s="6">
        <f>ROUND(SUMIFS(DISPONIVEL[Saldo Atual],DISPONIVEL[Linha],F29),paramArredondamento)</f>
        <v>396000</v>
      </c>
    </row>
    <row r="30" spans="3:12" ht="15.75" thickBot="1" x14ac:dyDescent="0.3">
      <c r="C30" s="22" t="s">
        <v>50</v>
      </c>
      <c r="D30" s="23">
        <f>ROUND(SUMIFS(DISPONIVEL[Saldo Inicial],DISPONIVEL[Linha],C30),paramArredondamento)</f>
        <v>719000</v>
      </c>
      <c r="E30" s="24"/>
      <c r="F30" s="22" t="s">
        <v>50</v>
      </c>
      <c r="G30" s="23">
        <f>ROUND(SUMIFS(DISPONIVEL[Saldo Atual],DISPONIVEL[Linha],F30),paramArredondamento)</f>
        <v>367000</v>
      </c>
    </row>
    <row r="31" spans="3:12" ht="15.75" thickBot="1" x14ac:dyDescent="0.3"/>
    <row r="32" spans="3:12" x14ac:dyDescent="0.25">
      <c r="C32" s="12" t="s">
        <v>1170</v>
      </c>
      <c r="D32" s="26">
        <f>SUM(D33:D35)</f>
        <v>1002000</v>
      </c>
      <c r="F32" s="12" t="s">
        <v>3749</v>
      </c>
      <c r="G32" s="26">
        <f>SUM(G33:G35)</f>
        <v>913000</v>
      </c>
    </row>
    <row r="33" spans="3:7" x14ac:dyDescent="0.25">
      <c r="C33" s="14" t="s">
        <v>1171</v>
      </c>
      <c r="D33" s="6">
        <f>ROUND(SUMIFS(BALREC[receita_realizada],BALREC[caracteristica_peculiar_receita],105,BALREC[tipo_nivel_receita],"A",BALREC[entidade],"&lt;&gt;fpsm")*-1,paramArredondamento)</f>
        <v>995000</v>
      </c>
      <c r="F33" s="14" t="s">
        <v>3744</v>
      </c>
      <c r="G33" s="6">
        <f>ROUND(SUMIF(TRANSFERENCIAS[Linha],F33,TRANSFERENCIAS[Valor]),paramArredondamento)</f>
        <v>638000</v>
      </c>
    </row>
    <row r="34" spans="3:7" x14ac:dyDescent="0.25">
      <c r="C34" s="14" t="s">
        <v>1172</v>
      </c>
      <c r="D34" s="6">
        <f>ROUND((SUMIFS(BALREC[receita_realizada],BALREC[caracteristica_peculiar_receita],101,BALREC[tipo_nivel_receita],"A",BALREC[entidade],"&lt;&gt;fpsm")*-1)+(SUMIFS(BALREC[receita_realizada],BALREC[caracteristica_peculiar_receita],103,BALREC[tipo_nivel_receita],"A",BALREC[entidade],"&lt;&gt;fpsm")*-1),paramArredondamento)</f>
        <v>6000</v>
      </c>
      <c r="F34" s="14" t="s">
        <v>3745</v>
      </c>
      <c r="G34" s="6">
        <f>ROUND(SUMIF(TRANSFERENCIAS[Linha],F34,TRANSFERENCIAS[Valor]),paramArredondamento)</f>
        <v>62000</v>
      </c>
    </row>
    <row r="35" spans="3:7" ht="15.75" thickBot="1" x14ac:dyDescent="0.3">
      <c r="C35" s="25" t="s">
        <v>1173</v>
      </c>
      <c r="D35" s="23">
        <f>ROUND((SUMIFS(BALREC[receita_realizada],BALREC[classe_receita],"dedutora",BALREC[tipo_nivel_receita],"A",BALREC[entidade],"&lt;&gt;fpsm")*-1)-D33-D34,paramArredondamento)</f>
        <v>1000</v>
      </c>
      <c r="F35" s="25" t="s">
        <v>3747</v>
      </c>
      <c r="G35" s="23">
        <f>ROUND(SUMIF(TRANSFERENCIAS[Linha],F35,TRANSFERENCIAS[Valor]),paramArredondamento)</f>
        <v>213000</v>
      </c>
    </row>
    <row r="36" spans="3:7" ht="15.75" thickBot="1" x14ac:dyDescent="0.3"/>
    <row r="37" spans="3:7" x14ac:dyDescent="0.25">
      <c r="C37" s="31" t="s">
        <v>3740</v>
      </c>
      <c r="D37" s="31"/>
      <c r="E37" s="31"/>
      <c r="F37" s="31"/>
      <c r="G37" s="31"/>
    </row>
    <row r="38" spans="3:7" x14ac:dyDescent="0.25">
      <c r="C38" s="27" t="str">
        <f>"Até "&amp;TEXT(paramDataBase,"dd/mm/aaaa")&amp;" o município deixou de receber "&amp;TEXT(D33-D20,"R$ ###.###,##")&amp;" em recursos para a área da Educação, em virtude da forma como o Fundeb funciona."</f>
        <v>Até 28/02/2023 o município deixou de receber R$ 48.000, em recursos para a área da Educação, em virtude da forma como o Fundeb funciona.</v>
      </c>
      <c r="D38" s="27"/>
      <c r="E38" s="27"/>
      <c r="F38" s="27"/>
      <c r="G38" s="27"/>
    </row>
    <row r="39" spans="3:7" x14ac:dyDescent="0.25">
      <c r="C39" s="35" t="str">
        <f>"Existem "&amp;TEXT(SUMIFS(BALVER[saldo_atual_credor],BALVER[escrituracao],"S",BALVER[entidade],"&lt;&gt;fpsm",BALVER[conta_contabil],"8129101*")-SUMIFS(BALVER[saldo_atual_devedor],BALVER[escrituracao],"S",BALVER[entidade],"&lt;&gt;fpsm",BALVER[conta_contabil],"8129101*"),"R$ ###.###")&amp;" em precatórios previstos para "&amp;YEAR(paramDataBase)&amp;" ainda não pagos. Para os anos seguintes, estão previstos "&amp;TEXT(SUMIFS(BALVER[saldo_atual_credor],BALVER[escrituracao],"S",BALVER[entidade],"&lt;&gt;fpsm",BALVER[conta_contabil],"8129102*")-SUMIFS(BALVER[saldo_atual_devedor],BALVER[escrituracao],"S",BALVER[entidade],"&lt;&gt;fpsm",BALVER[conta_contabil],"8129102*"),"R$ ###.###")&amp;" em precatórios."</f>
        <v>Existem R$ 128.940 em precatórios previstos para 2023 ainda não pagos. Para os anos seguintes, estão previstos R$  em precatórios.</v>
      </c>
      <c r="D39" s="35"/>
      <c r="E39" s="35"/>
      <c r="F39" s="35"/>
      <c r="G39" s="35"/>
    </row>
    <row r="40" spans="3:7" ht="30.75" customHeight="1" x14ac:dyDescent="0.25">
      <c r="C40" s="36" t="str">
        <f>"Existe uma dívida do Poder Executivo para com o Fundo de Aposentadoria e Pensão dos Servidores Municipais, parcelada em 360 parcelas mensais, com quitação esperada para 2035, cujo saldo atual é de "&amp;TEXT((SUMIFS(BALVER[saldo_atual_credor],BALVER[escrituracao],"S",BALVER[entidade],"&lt;&gt;fpsm",BALVER[conta_contabil],"2114202010101*")-SUMIFS(BALVER[saldo_atual_devedor],BALVER[escrituracao],"S",BALVER[entidade],"&lt;&gt;fpsm",BALVER[conta_contabil],"2114202010101*"))+(SUMIFS(BALVER[saldo_atual_credor],BALVER[escrituracao],"S",BALVER[entidade],"&lt;&gt;fpsm",BALVER[conta_contabil],"2214201*")-SUMIFS(BALVER[saldo_atual_devedor],BALVER[escrituracao],"S",BALVER[entidade],"&lt;&gt;fpsm",BALVER[conta_contabil],"2214201*")),"R$ ###.###")&amp;"."</f>
        <v>Existe uma dívida do Poder Executivo para com o Fundo de Aposentadoria e Pensão dos Servidores Municipais, parcelada em 360 parcelas mensais, com quitação esperada para 2035, cujo saldo atual é de R$ 1.987.382.</v>
      </c>
      <c r="D40" s="36"/>
      <c r="E40" s="36"/>
      <c r="F40" s="36"/>
      <c r="G40" s="36"/>
    </row>
    <row r="41" spans="3:7" x14ac:dyDescent="0.25">
      <c r="C41" s="35" t="str">
        <f>"Existem "&amp;TEXT(SUMIFS(BALVER[saldo_atual_credor],BALVER[escrituracao],"S",BALVER[entidade],"&lt;&gt;fpsm",BALVER[conta_contabil],"2271*")-SUMIFS(BALVER[saldo_atual_devedor],BALVER[escrituracao],"S",BALVER[entidade],"&lt;&gt;fpsm",BALVER[conta_contabil],"2271*"),"R$ ###.###")&amp;" em sentenças judiciais desfavoráveis ao município e que ainda não tiveram precatórios apresentados."</f>
        <v>Existem R$ 2.283.392 em sentenças judiciais desfavoráveis ao município e que ainda não tiveram precatórios apresentados.</v>
      </c>
      <c r="D41" s="35"/>
      <c r="E41" s="35"/>
      <c r="F41" s="35"/>
      <c r="G41" s="35"/>
    </row>
    <row r="42" spans="3:7" x14ac:dyDescent="0.25">
      <c r="C42" s="35" t="str">
        <f>IF(D25&lt;&gt;"","O Déficit apresentado significa que, atualmente as receitas já arrecadadas não são suficientes para cobrir a despesa já compromissada.","O superávit indicado significa que existe mais recurso disponível efetivamente do que despesa compromissada.")</f>
        <v>O Déficit apresentado significa que, atualmente as receitas já arrecadadas não são suficientes para cobrir a despesa já compromissada.</v>
      </c>
      <c r="D42" s="35"/>
      <c r="E42" s="35"/>
      <c r="F42" s="35"/>
      <c r="G42" s="35"/>
    </row>
    <row r="43" spans="3:7" x14ac:dyDescent="0.25">
      <c r="C43" s="28" t="s">
        <v>3741</v>
      </c>
      <c r="D43" s="28"/>
      <c r="E43" s="28"/>
      <c r="F43" s="28"/>
      <c r="G43" s="28"/>
    </row>
    <row r="44" spans="3:7" x14ac:dyDescent="0.25">
      <c r="C44" s="28" t="s">
        <v>3742</v>
      </c>
      <c r="D44" s="28"/>
      <c r="E44" s="28"/>
      <c r="F44" s="28"/>
      <c r="G44" s="28"/>
    </row>
    <row r="45" spans="3:7" x14ac:dyDescent="0.25">
      <c r="C45" s="28" t="s">
        <v>3743</v>
      </c>
      <c r="D45" s="28"/>
      <c r="E45" s="28"/>
      <c r="F45" s="28"/>
      <c r="G45" s="28"/>
    </row>
    <row r="46" spans="3:7" x14ac:dyDescent="0.25">
      <c r="C46" s="28" t="s">
        <v>3750</v>
      </c>
      <c r="D46" s="28"/>
      <c r="E46" s="28"/>
      <c r="F46" s="28"/>
      <c r="G46" s="28"/>
    </row>
    <row r="47" spans="3:7" x14ac:dyDescent="0.25">
      <c r="C47" s="28" t="s">
        <v>3746</v>
      </c>
      <c r="D47" s="28"/>
      <c r="E47" s="28"/>
      <c r="F47" s="28"/>
      <c r="G47" s="28"/>
    </row>
    <row r="48" spans="3:7" x14ac:dyDescent="0.25">
      <c r="C48" s="28" t="s">
        <v>3770</v>
      </c>
      <c r="D48" s="28"/>
      <c r="E48" s="28"/>
      <c r="F48" s="28"/>
      <c r="G48" s="28"/>
    </row>
    <row r="49" spans="3:7" x14ac:dyDescent="0.25">
      <c r="C49" s="28" t="s">
        <v>3751</v>
      </c>
      <c r="D49" s="28"/>
      <c r="E49" s="28"/>
      <c r="F49" s="28"/>
      <c r="G49" s="28"/>
    </row>
    <row r="50" spans="3:7" ht="46.5" customHeight="1" x14ac:dyDescent="0.25">
      <c r="C50" s="34" t="s">
        <v>3768</v>
      </c>
      <c r="D50" s="34"/>
      <c r="E50" s="34"/>
      <c r="F50" s="34"/>
      <c r="G50" s="34"/>
    </row>
    <row r="51" spans="3:7" x14ac:dyDescent="0.25">
      <c r="C51" s="33" t="s">
        <v>3771</v>
      </c>
      <c r="D51" s="33"/>
      <c r="E51" s="33"/>
      <c r="F51" s="33"/>
      <c r="G51" s="33"/>
    </row>
    <row r="52" spans="3:7" x14ac:dyDescent="0.25">
      <c r="C52" s="5"/>
      <c r="D52" s="5"/>
      <c r="E52" s="5"/>
      <c r="F52" s="5"/>
      <c r="G52" s="5"/>
    </row>
    <row r="53" spans="3:7" x14ac:dyDescent="0.25">
      <c r="C53" s="5"/>
      <c r="D53" s="5"/>
      <c r="E53" s="5"/>
      <c r="F53" s="5"/>
      <c r="G53" s="5"/>
    </row>
    <row r="56" spans="3:7" x14ac:dyDescent="0.25">
      <c r="C56" t="str">
        <f>param1AssinaturaNome</f>
        <v>EVERTON DA ROSA</v>
      </c>
      <c r="F56" t="str">
        <f>param2AssinaturaNome</f>
        <v>JOÃO EDÉCIO GRAEF</v>
      </c>
    </row>
    <row r="57" spans="3:7" x14ac:dyDescent="0.25">
      <c r="C57" t="str">
        <f>param1AssinaturaCargo</f>
        <v>Contador</v>
      </c>
      <c r="F57" t="str">
        <f>param2AssinaturaCargo</f>
        <v>Prefeito Municipal</v>
      </c>
    </row>
    <row r="58" spans="3:7" x14ac:dyDescent="0.25">
      <c r="C58" t="str">
        <f>param1AssinaturaDocumento</f>
        <v>CRC RS-076592/O-3</v>
      </c>
      <c r="F58" t="str">
        <f>param2AssinaturaDocumento</f>
        <v>CPF 189.955.190-53</v>
      </c>
    </row>
    <row r="60" spans="3:7" x14ac:dyDescent="0.25">
      <c r="C60" s="32" t="str">
        <f ca="1">"Emissão em "&amp;TEXT(NOW(),"dd/mm/aaaa, \à\s hh:mm")</f>
        <v>Emissão em 03/04/2023, às 16:53</v>
      </c>
      <c r="D60" s="32"/>
      <c r="E60" s="32"/>
      <c r="F60" s="32"/>
      <c r="G60" s="32"/>
    </row>
  </sheetData>
  <mergeCells count="20">
    <mergeCell ref="C39:G39"/>
    <mergeCell ref="C41:G41"/>
    <mergeCell ref="C40:G40"/>
    <mergeCell ref="C42:G42"/>
    <mergeCell ref="C43:G43"/>
    <mergeCell ref="C60:G60"/>
    <mergeCell ref="C51:G51"/>
    <mergeCell ref="C50:G50"/>
    <mergeCell ref="C49:G49"/>
    <mergeCell ref="C48:G48"/>
    <mergeCell ref="C47:G47"/>
    <mergeCell ref="C46:G46"/>
    <mergeCell ref="C45:G45"/>
    <mergeCell ref="C44:G44"/>
    <mergeCell ref="C38:G38"/>
    <mergeCell ref="C4:G4"/>
    <mergeCell ref="C5:G5"/>
    <mergeCell ref="C6:G6"/>
    <mergeCell ref="C27:G27"/>
    <mergeCell ref="C37:G37"/>
  </mergeCells>
  <pageMargins left="0.25" right="0.25" top="0.75" bottom="0.75" header="0.3" footer="0.3"/>
  <pageSetup paperSize="9" scale="76" orientation="portrait" r:id="rId1"/>
  <ignoredErrors>
    <ignoredError sqref="D17 G1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773C-2F36-4FB8-B833-DC344347EABB}">
  <dimension ref="B3:E6"/>
  <sheetViews>
    <sheetView workbookViewId="0">
      <selection activeCell="C7" sqref="C7"/>
    </sheetView>
  </sheetViews>
  <sheetFormatPr defaultRowHeight="15" x14ac:dyDescent="0.25"/>
  <cols>
    <col min="2" max="2" width="16.5703125" bestFit="1" customWidth="1"/>
    <col min="3" max="3" width="13.5703125" bestFit="1" customWidth="1"/>
    <col min="4" max="5" width="12.42578125" bestFit="1" customWidth="1"/>
  </cols>
  <sheetData>
    <row r="3" spans="2:5" x14ac:dyDescent="0.25">
      <c r="B3" s="10" t="s">
        <v>3733</v>
      </c>
      <c r="C3" s="10" t="s">
        <v>3734</v>
      </c>
      <c r="D3" s="10" t="s">
        <v>3735</v>
      </c>
      <c r="E3" s="10" t="s">
        <v>3736</v>
      </c>
    </row>
    <row r="4" spans="2:5" x14ac:dyDescent="0.25">
      <c r="B4" t="s">
        <v>3737</v>
      </c>
      <c r="C4" s="6">
        <f>DOARP!G28</f>
        <v>763000</v>
      </c>
      <c r="D4" s="6">
        <f>DOARP!D28+DOARP!D24-DOARP!G24</f>
        <v>672000</v>
      </c>
      <c r="E4" s="6">
        <f>C4-D4</f>
        <v>91000</v>
      </c>
    </row>
    <row r="5" spans="2:5" x14ac:dyDescent="0.25">
      <c r="B5" t="s">
        <v>3738</v>
      </c>
      <c r="C5" s="6">
        <f>ROUND(SUMIFS(BALREC[receita_realizada],BALREC[entidade],"&lt;&gt;fpsm",BALREC[tipo_nivel_receita],"A"),paramArredondamento)</f>
        <v>6967000</v>
      </c>
      <c r="D5" s="6">
        <f>DOARP!D24</f>
        <v>6967000</v>
      </c>
      <c r="E5" s="6">
        <f>C5-D5</f>
        <v>0</v>
      </c>
    </row>
    <row r="6" spans="2:5" x14ac:dyDescent="0.25">
      <c r="B6" t="s">
        <v>3739</v>
      </c>
      <c r="C6" s="6">
        <f>ROUND(SUMIFS(BALDESP[valor_empenhado],BALDESP[entidade],"&lt;&gt;fpsm"),paramArredondamento)</f>
        <v>9199000</v>
      </c>
      <c r="D6" s="6">
        <f>DOARP!G24</f>
        <v>9199000</v>
      </c>
      <c r="E6" s="6">
        <f>C6-D6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10</vt:i4>
      </vt:variant>
    </vt:vector>
  </HeadingPairs>
  <TitlesOfParts>
    <vt:vector size="19" baseType="lpstr">
      <vt:lpstr>BAL_REC</vt:lpstr>
      <vt:lpstr>BAL_DESP</vt:lpstr>
      <vt:lpstr>BAL_VER</vt:lpstr>
      <vt:lpstr>Parâmetros</vt:lpstr>
      <vt:lpstr>Origens</vt:lpstr>
      <vt:lpstr>Disponível</vt:lpstr>
      <vt:lpstr>Transferências</vt:lpstr>
      <vt:lpstr>DOARP</vt:lpstr>
      <vt:lpstr>Testes</vt:lpstr>
      <vt:lpstr>DOARP!Area_de_impressao</vt:lpstr>
      <vt:lpstr>param1AssinaturaCargo</vt:lpstr>
      <vt:lpstr>param1AssinaturaDocumento</vt:lpstr>
      <vt:lpstr>param1AssinaturaNome</vt:lpstr>
      <vt:lpstr>param2AssinaturaCargo</vt:lpstr>
      <vt:lpstr>param2AssinaturaDocumento</vt:lpstr>
      <vt:lpstr>param2AssinaturaNome</vt:lpstr>
      <vt:lpstr>paramArredondamento</vt:lpstr>
      <vt:lpstr>paramDataBase</vt:lpstr>
      <vt:lpstr>paramEnte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cp:lastPrinted>2023-04-02T13:13:58Z</cp:lastPrinted>
  <dcterms:created xsi:type="dcterms:W3CDTF">2023-03-31T18:16:29Z</dcterms:created>
  <dcterms:modified xsi:type="dcterms:W3CDTF">2023-04-03T20:02:00Z</dcterms:modified>
</cp:coreProperties>
</file>