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min/RPA_Streamlit_App/"/>
    </mc:Choice>
  </mc:AlternateContent>
  <xr:revisionPtr revIDLastSave="0" documentId="13_ncr:1_{607AF41D-3C95-9D4A-B6F8-5624730A4A0A}" xr6:coauthVersionLast="47" xr6:coauthVersionMax="47" xr10:uidLastSave="{00000000-0000-0000-0000-000000000000}"/>
  <bookViews>
    <workbookView xWindow="38400" yWindow="500" windowWidth="38400" windowHeight="19960" tabRatio="712" activeTab="2" xr2:uid="{406259EB-E186-485D-894A-B9E05E5E195B}"/>
  </bookViews>
  <sheets>
    <sheet name="Sheet1" sheetId="6" state="hidden" r:id="rId1"/>
    <sheet name="Process_Details" sheetId="1" r:id="rId2"/>
    <sheet name="Bot Schedule" sheetId="8" r:id="rId3"/>
    <sheet name="Data" sheetId="4" state="hidden" r:id="rId4"/>
    <sheet name="Complexity Calculator" sheetId="5" state="hidden" r:id="rId5"/>
    <sheet name="POD Structure" sheetId="7" state="hidden" r:id="rId6"/>
  </sheets>
  <externalReferences>
    <externalReference r:id="rId7"/>
  </externalReferences>
  <definedNames>
    <definedName name="_xlnm._FilterDatabase" localSheetId="1" hidden="1">Process_Details!$B$1:$C$40</definedName>
    <definedName name="API">#REF!</definedName>
    <definedName name="Data">#REF!</definedName>
    <definedName name="Developer">Data!$B$2:$B$8</definedName>
    <definedName name="Exception">#REF!</definedName>
    <definedName name="Integration">#REF!</definedName>
    <definedName name="Status" localSheetId="2">[1]Data!$A$2:$A$6</definedName>
    <definedName name="Status">Data!$A$2:$A$6</definedName>
    <definedName name="UI">#REF!</definedName>
  </definedNames>
  <calcPr calcId="191029"/>
  <pivotCaches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5" l="1"/>
  <c r="B13" i="5"/>
  <c r="C13" i="5" s="1"/>
  <c r="C8" i="5"/>
  <c r="D8" i="5" s="1"/>
  <c r="C6" i="5"/>
  <c r="D6" i="5" s="1"/>
  <c r="C7" i="5"/>
  <c r="D7" i="5" s="1"/>
  <c r="C5" i="5"/>
  <c r="D5" i="5" s="1"/>
  <c r="D10" i="5"/>
  <c r="D11" i="5"/>
  <c r="D9" i="5"/>
  <c r="D3" i="5"/>
  <c r="C2" i="5"/>
  <c r="D2" i="5" s="1"/>
  <c r="L2" i="5" a="1"/>
  <c r="M2" i="5" a="1"/>
  <c r="K2" i="5" a="1"/>
  <c r="J2" i="5" a="1"/>
  <c r="J2" i="5" l="1"/>
  <c r="K2" i="5"/>
  <c r="C12" i="5"/>
  <c r="D12" i="5" s="1"/>
  <c r="D13" i="5"/>
  <c r="M2" i="5"/>
  <c r="L2" i="5"/>
  <c r="B14" i="5" l="1"/>
  <c r="B15" i="5" s="1"/>
  <c r="B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<sst xmlns="http://schemas.openxmlformats.org/spreadsheetml/2006/main" count="955" uniqueCount="269">
  <si>
    <t>Count of Process</t>
  </si>
  <si>
    <t>Column Labels</t>
  </si>
  <si>
    <t>Row Labels</t>
  </si>
  <si>
    <t>High</t>
  </si>
  <si>
    <t>Low</t>
  </si>
  <si>
    <t>Medium</t>
  </si>
  <si>
    <t>Grand Total</t>
  </si>
  <si>
    <t>B2B</t>
  </si>
  <si>
    <t>Finance</t>
  </si>
  <si>
    <t>Fulfilment</t>
  </si>
  <si>
    <t>GEC</t>
  </si>
  <si>
    <t>Process</t>
  </si>
  <si>
    <t>Department</t>
  </si>
  <si>
    <t>Required</t>
  </si>
  <si>
    <t>System Used</t>
  </si>
  <si>
    <t>Process Complexity</t>
  </si>
  <si>
    <t>No. of steps in automation</t>
  </si>
  <si>
    <t>Business Critical?</t>
  </si>
  <si>
    <t>Migrate to Windows Required?</t>
  </si>
  <si>
    <t>Assets Cleaned and Moved to Config?</t>
  </si>
  <si>
    <t>Business Using Azure Dropbox?</t>
  </si>
  <si>
    <t>Test Manager Integrated?</t>
  </si>
  <si>
    <t>Code Clean Up Required?</t>
  </si>
  <si>
    <t>Code Review Pass?</t>
  </si>
  <si>
    <t>Distribution List Updated in Config?</t>
  </si>
  <si>
    <t>Future CRs?</t>
  </si>
  <si>
    <t>If CR Yes, Jira ID?</t>
  </si>
  <si>
    <t>Assigned To</t>
  </si>
  <si>
    <t>Status</t>
  </si>
  <si>
    <t>YES</t>
  </si>
  <si>
    <t>Intershop Back office, One drive</t>
  </si>
  <si>
    <t>Yes</t>
  </si>
  <si>
    <t>No</t>
  </si>
  <si>
    <t>https://lululemon.atlassian.net/browse/RPA-2112</t>
  </si>
  <si>
    <t>Moved to PROD</t>
  </si>
  <si>
    <t>AP Intercompany</t>
  </si>
  <si>
    <t>Oracle EBS, Sharepoint</t>
  </si>
  <si>
    <t>https://lululemon.atlassian.net/browse/RPA-1735</t>
  </si>
  <si>
    <t>AP Periods</t>
  </si>
  <si>
    <t>Oracle EBS</t>
  </si>
  <si>
    <t>https://lululemon.atlassian.net/browse/RPA-2382</t>
  </si>
  <si>
    <t>Apply Manual Payments</t>
  </si>
  <si>
    <t>https://lululemon.atlassian.net/browse/RPA-2391</t>
  </si>
  <si>
    <t>DEV In Progress</t>
  </si>
  <si>
    <t>AR Periods</t>
  </si>
  <si>
    <t xml:space="preserve">Oracle EBS, Outlook, Excel </t>
  </si>
  <si>
    <t>https://lululemon.atlassian.net/browse/RPA-2402</t>
  </si>
  <si>
    <t>No Change Required</t>
  </si>
  <si>
    <t>ARSGEN Process</t>
  </si>
  <si>
    <t>Adobe acrobat reader DC</t>
  </si>
  <si>
    <t>https://lululemon.atlassian.net/browse/RPA-2418, https://lululemon.atlassian.net/browse/RPA-2149</t>
  </si>
  <si>
    <t>Audit Invoice Process</t>
  </si>
  <si>
    <t>Oracle EBS, Kofax, Oracle iexpense, Coupa</t>
  </si>
  <si>
    <t>B2BStrategic Sales</t>
  </si>
  <si>
    <t>Power BI, B2b website</t>
  </si>
  <si>
    <t>https://lululemon.atlassian.net/browse/RPA-2415</t>
  </si>
  <si>
    <t>Call Tags Process</t>
  </si>
  <si>
    <t>Dynamics, Fedex Canada</t>
  </si>
  <si>
    <t>https://lululemon.atlassian.net/browse/RPA-2414</t>
  </si>
  <si>
    <t>Commercial Invoice Creation</t>
  </si>
  <si>
    <t>Fedex, ODS, dynamics, COM-ETH, Smarsheet</t>
  </si>
  <si>
    <t>https://lululemon.atlassian.net/browse/RPA-2388</t>
  </si>
  <si>
    <t>Complete &amp; Dummy Statements</t>
  </si>
  <si>
    <t>https://lululemon.atlassian.net/browse/RPA-2424</t>
  </si>
  <si>
    <t>Outlook, Excel</t>
  </si>
  <si>
    <t>https://lululemon.atlassian.net/browse/RPA-2417</t>
  </si>
  <si>
    <t>https://lululemon.atlassian.net/browse/RPA-2389</t>
  </si>
  <si>
    <t>FP&amp;A Process</t>
  </si>
  <si>
    <t>Hyperion Oracle Workforce</t>
  </si>
  <si>
    <t>https://lululemon.atlassian.net/browse/RPA-2392</t>
  </si>
  <si>
    <t>Intercompany Process</t>
  </si>
  <si>
    <t>https://lululemon.atlassian.net/browse/RPA-183</t>
  </si>
  <si>
    <t>Ledger Account Open and Close</t>
  </si>
  <si>
    <t>MPR Invoice Creation</t>
  </si>
  <si>
    <t>Jira, Fedex, ODS, Smarsheet,Outlook,Excel</t>
  </si>
  <si>
    <t>Prior Periods Transaction Clearing</t>
  </si>
  <si>
    <t>Lucerix, EBS,Excel</t>
  </si>
  <si>
    <t>Product Promo Orders</t>
  </si>
  <si>
    <t>API- GIH, NGC, Dynamics</t>
  </si>
  <si>
    <t>https://lululemon.atlassian.net/browse/RPA-2410</t>
  </si>
  <si>
    <t>ServiceNow, Fedex API, Fedex Customer Portal, Fedex Gui, ODS DB, RMS Gui, RMS DB</t>
  </si>
  <si>
    <t>Snow GiftCard Process</t>
  </si>
  <si>
    <t>Givex, ServiceNow, MS Office Forms</t>
  </si>
  <si>
    <t>Square Report Process</t>
  </si>
  <si>
    <t>squareup.com</t>
  </si>
  <si>
    <t>https://lululemon.atlassian.net/browse/RPA-2401</t>
  </si>
  <si>
    <t>Stock Tax Process</t>
  </si>
  <si>
    <t>ADP</t>
  </si>
  <si>
    <t>Vendor Deactivation</t>
  </si>
  <si>
    <t>https://lululemon.atlassian.net/browse/RPA-1540</t>
  </si>
  <si>
    <t>Outstanding Invoice</t>
  </si>
  <si>
    <t>Word</t>
  </si>
  <si>
    <t>https://lululemon.atlassian.net/browse/RPA-2390</t>
  </si>
  <si>
    <t>ICMP</t>
  </si>
  <si>
    <t>RMS, ServiceNow, Power BI</t>
  </si>
  <si>
    <t>Coupa</t>
  </si>
  <si>
    <t>Coupa, ServiceNow</t>
  </si>
  <si>
    <t>Pay Statements Request</t>
  </si>
  <si>
    <t>Not Started</t>
  </si>
  <si>
    <t>Finding Tracking And Order Numbers</t>
  </si>
  <si>
    <t>NO</t>
  </si>
  <si>
    <t>FrontFaceMaintenance</t>
  </si>
  <si>
    <t>GEC Email Automation</t>
  </si>
  <si>
    <t>ICWirePayments</t>
  </si>
  <si>
    <t>Misc_Transactions</t>
  </si>
  <si>
    <t>Retail Service Now Tickets Process</t>
  </si>
  <si>
    <t>SharedMailboxAndCalendar</t>
  </si>
  <si>
    <t>ShipLogsExtract</t>
  </si>
  <si>
    <t>Tax Forms Reissue Process</t>
  </si>
  <si>
    <t>Thycotic API Process</t>
  </si>
  <si>
    <t>Name</t>
  </si>
  <si>
    <t>System</t>
  </si>
  <si>
    <t>Syamalekha C S</t>
  </si>
  <si>
    <t>EBS</t>
  </si>
  <si>
    <t>Suresh Pothula</t>
  </si>
  <si>
    <t>Fedex(API)</t>
  </si>
  <si>
    <t>Sunil Sharma</t>
  </si>
  <si>
    <t>Dynamics</t>
  </si>
  <si>
    <t>Moved to UAT</t>
  </si>
  <si>
    <t>Sampada Kulkarni</t>
  </si>
  <si>
    <t>Sahil Passi</t>
  </si>
  <si>
    <t>Service Now(API)</t>
  </si>
  <si>
    <t>Prathima Gurram</t>
  </si>
  <si>
    <t>RMS</t>
  </si>
  <si>
    <t>Olusegun  Adedokun</t>
  </si>
  <si>
    <t>Power BI</t>
  </si>
  <si>
    <t>Hyperion</t>
  </si>
  <si>
    <t>Co Fax</t>
  </si>
  <si>
    <t>Givex</t>
  </si>
  <si>
    <t>Factor</t>
  </si>
  <si>
    <t>Value</t>
  </si>
  <si>
    <t>Dynamic Weight</t>
  </si>
  <si>
    <t>Weighted Score</t>
  </si>
  <si>
    <t>Legend</t>
  </si>
  <si>
    <t>Complexity Margin</t>
  </si>
  <si>
    <t>Dev Timelines</t>
  </si>
  <si>
    <t>Tech M</t>
  </si>
  <si>
    <t>TBD</t>
  </si>
  <si>
    <t>Number of Steps(AS-IS)</t>
  </si>
  <si>
    <t>Description</t>
  </si>
  <si>
    <t>2-3</t>
  </si>
  <si>
    <t>Tech PM</t>
  </si>
  <si>
    <t>Gurpreet Kaur</t>
  </si>
  <si>
    <t>MS Apps</t>
  </si>
  <si>
    <t>Captcha</t>
  </si>
  <si>
    <t>No Captcha</t>
  </si>
  <si>
    <t>Low Medium</t>
  </si>
  <si>
    <t>3-4</t>
  </si>
  <si>
    <t>Sr.Architect</t>
  </si>
  <si>
    <t>Nand Min</t>
  </si>
  <si>
    <t>Number of Applications Involved Except MS Apps</t>
  </si>
  <si>
    <t>4-5</t>
  </si>
  <si>
    <t>POD A</t>
  </si>
  <si>
    <t>POD B</t>
  </si>
  <si>
    <t>API Availability</t>
  </si>
  <si>
    <t>MFA</t>
  </si>
  <si>
    <t>No MFA</t>
  </si>
  <si>
    <t>5-6</t>
  </si>
  <si>
    <t>Integration Availability</t>
  </si>
  <si>
    <t>Email MFA</t>
  </si>
  <si>
    <t>Very High</t>
  </si>
  <si>
    <t>6-8</t>
  </si>
  <si>
    <t>NA</t>
  </si>
  <si>
    <t>Sunil</t>
  </si>
  <si>
    <t>Sahil</t>
  </si>
  <si>
    <t>Database connectivity</t>
  </si>
  <si>
    <t>All other MFA</t>
  </si>
  <si>
    <t>Nithin</t>
  </si>
  <si>
    <t>Olu</t>
  </si>
  <si>
    <t>User Interaction Required</t>
  </si>
  <si>
    <t>Data complexity</t>
  </si>
  <si>
    <t>Apps = 1-2</t>
  </si>
  <si>
    <t>ITH</t>
  </si>
  <si>
    <t>Syama</t>
  </si>
  <si>
    <t>Prathima</t>
  </si>
  <si>
    <t>Apps = 3-4</t>
  </si>
  <si>
    <t>Rahul</t>
  </si>
  <si>
    <t>Sampada</t>
  </si>
  <si>
    <t>Apps &gt;4</t>
  </si>
  <si>
    <t>Chandana</t>
  </si>
  <si>
    <t>Vishnu</t>
  </si>
  <si>
    <t>OCR</t>
  </si>
  <si>
    <t>No OCR</t>
  </si>
  <si>
    <t>Data Complexity</t>
  </si>
  <si>
    <t>Digital document</t>
  </si>
  <si>
    <t>Exception Handling Complexity</t>
  </si>
  <si>
    <t>Handwritten / Scanned</t>
  </si>
  <si>
    <t>Total Complexity Score</t>
  </si>
  <si>
    <t>To be filled</t>
  </si>
  <si>
    <t>Pod B</t>
  </si>
  <si>
    <t>Pod A</t>
  </si>
  <si>
    <t>Priority &amp; Impact</t>
  </si>
  <si>
    <t>Bi-Weekly</t>
  </si>
  <si>
    <t>Adhoc</t>
  </si>
  <si>
    <t>Daily</t>
  </si>
  <si>
    <t>Monthly</t>
  </si>
  <si>
    <t>Weekly</t>
  </si>
  <si>
    <t>Frequency</t>
  </si>
  <si>
    <t>PST</t>
  </si>
  <si>
    <t>EST</t>
  </si>
  <si>
    <t>MST</t>
  </si>
  <si>
    <t>IST</t>
  </si>
  <si>
    <t>Sub Process</t>
  </si>
  <si>
    <t>Trigger Type</t>
  </si>
  <si>
    <t>Schedule Day</t>
  </si>
  <si>
    <t>Average time per transaction (In seconds)</t>
  </si>
  <si>
    <t>LULU_B2B_ActiveCategoryUpdate</t>
  </si>
  <si>
    <t>LULU_B2B_ActiveCategoryUpdate(INTL)</t>
  </si>
  <si>
    <t>Email Trigger</t>
  </si>
  <si>
    <t>LULU_B2B_ActiveCategoryUpdate(NA)</t>
  </si>
  <si>
    <t>Lulu_AP_Intercompany</t>
  </si>
  <si>
    <t>Manual</t>
  </si>
  <si>
    <t>LULU_APPERIODS</t>
  </si>
  <si>
    <t>Time Schedule</t>
  </si>
  <si>
    <t>Mon</t>
  </si>
  <si>
    <t>Tue, Wed, Thu, Fri</t>
  </si>
  <si>
    <t>LULU_ApplyManualPayments</t>
  </si>
  <si>
    <t>Mon, Tue, Wed, Thu, Fri, Sat, Sun</t>
  </si>
  <si>
    <t>LULU_ARPeriods</t>
  </si>
  <si>
    <t>Mon, Tue, Wed, Thu, Fri</t>
  </si>
  <si>
    <t>LULU-PROC1-ARSGEN</t>
  </si>
  <si>
    <t>LULU-PROC1-ARSGEN-EMEA</t>
  </si>
  <si>
    <t>Special Schedule</t>
  </si>
  <si>
    <t>2nd Fri</t>
  </si>
  <si>
    <t>LULU-PROC1-ARSGEN-NAM</t>
  </si>
  <si>
    <t>LULU_AUDIT_INVOICE</t>
  </si>
  <si>
    <t>B2B_Strategic.Sales</t>
  </si>
  <si>
    <t>Wed</t>
  </si>
  <si>
    <t>LULU_GEC_CALL_TAGS</t>
  </si>
  <si>
    <t>LULU_GEC_CommercialInvoice</t>
  </si>
  <si>
    <t>LULU CDBS</t>
  </si>
  <si>
    <t>LULU CDBS - Complete Statements</t>
  </si>
  <si>
    <t>LULU CDBS - Dummy Statements</t>
  </si>
  <si>
    <t>LULU_PROC3_COUPA</t>
  </si>
  <si>
    <t>LULU_B2B_CreateWantedDropSKU</t>
  </si>
  <si>
    <t>PABV - Payment Batch</t>
  </si>
  <si>
    <t>PABV - Payment Batch Creation</t>
  </si>
  <si>
    <t>Tue, Thu</t>
  </si>
  <si>
    <t>PABV - Disbursement</t>
  </si>
  <si>
    <t>LULU-FPA</t>
  </si>
  <si>
    <t>Mon, Tue, Wed, Thu, Fri, Sun</t>
  </si>
  <si>
    <t>Sat</t>
  </si>
  <si>
    <t>LULU-PROC2-ICMPM</t>
  </si>
  <si>
    <t>LULU-PROC2-ICMPM(RMS)</t>
  </si>
  <si>
    <t>LULU-PROC2-ICMPM(PowerBI)</t>
  </si>
  <si>
    <t>Queue Trigger</t>
  </si>
  <si>
    <t>Intercompany</t>
  </si>
  <si>
    <t>LULU_Fin_InvoiceBackup</t>
  </si>
  <si>
    <t>LULU_LedgerAccOpen_Close</t>
  </si>
  <si>
    <t>Mon, Wed</t>
  </si>
  <si>
    <t>LULU_FIN_MPRInvoiceCreation</t>
  </si>
  <si>
    <t>LULU_PROC4_OutstandingInvoice</t>
  </si>
  <si>
    <t>3rd Mon</t>
  </si>
  <si>
    <t>LULU_PriorPeriods</t>
  </si>
  <si>
    <t>Tue, Fri</t>
  </si>
  <si>
    <t>LULU_GEC_ProductPromoOrders</t>
  </si>
  <si>
    <t>LULU_OBL_RetailServiceNow</t>
  </si>
  <si>
    <t>LULU-SQUARE</t>
  </si>
  <si>
    <t>1st Mon</t>
  </si>
  <si>
    <t>last Mon</t>
  </si>
  <si>
    <t>LULU_STOCK.TAX</t>
  </si>
  <si>
    <t>LULU_VendorDeactivation</t>
  </si>
  <si>
    <t>Jan, Apr, Jul, Oct</t>
  </si>
  <si>
    <t>Create Drop Wanted SKU List</t>
  </si>
  <si>
    <t>Active Category Update</t>
  </si>
  <si>
    <t>Duplicate Payments(PABV)</t>
  </si>
  <si>
    <t>Invoice Backup</t>
  </si>
  <si>
    <t>Retail Service Now</t>
  </si>
  <si>
    <t>Schedule Start Time(PST)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</si>
</sst>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3" borderId="1" xfId="2" applyFont="1" applyBorder="1" applyAlignment="1">
      <alignment horizontal="left" vertical="center"/>
    </xf>
    <xf numFmtId="0" fontId="7" fillId="3" borderId="0" xfId="2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9" xfId="0" applyFont="1" applyBorder="1" applyAlignment="1">
      <alignment horizontal="left" vertical="center"/>
    </xf>
    <xf numFmtId="0" fontId="9" fillId="4" borderId="10" xfId="0" applyFont="1" applyFill="1" applyBorder="1" applyAlignment="1">
      <alignment horizontal="center" vertical="top" wrapText="1"/>
    </xf>
    <xf numFmtId="0" fontId="9" fillId="4" borderId="1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18" fontId="0" fillId="0" borderId="1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</cellXfs>
  <cellStyles count="3">
    <cellStyle name="Hyperlink" xfId="1" builtinId="8"/>
    <cellStyle name="Neutral" xfId="2" builtinId="28"/>
    <cellStyle name="Normal" xfId="0" builtinId="0"/>
  </cellStyles>
  <dxfs count="36">
    <dxf>
      <font>
        <color theme="0"/>
      </font>
      <fill>
        <patternFill>
          <fgColor auto="1"/>
          <bgColor rgb="FFFF3333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strike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3333"/>
      <color rgb="FFFF0909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ululemon-my.sharepoint.com/personal/nmin_lululemon_com/Documents/Process_Details_FolderWise.xlsx" TargetMode="External"/><Relationship Id="rId1" Type="http://schemas.openxmlformats.org/officeDocument/2006/relationships/externalLinkPath" Target="https://lululemon-my.sharepoint.com/personal/nmin_lululemon_com/Documents/Process_Details_FolderW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Process_Details"/>
      <sheetName val="Data"/>
      <sheetName val="Bot Schedule"/>
      <sheetName val="Complexity Calculator"/>
      <sheetName val="POD Structure"/>
    </sheetNames>
    <sheetDataSet>
      <sheetData sheetId="0" refreshError="1"/>
      <sheetData sheetId="1" refreshError="1"/>
      <sheetData sheetId="2">
        <row r="2">
          <cell r="A2" t="str">
            <v>No Change Required</v>
          </cell>
        </row>
        <row r="3">
          <cell r="A3" t="str">
            <v>Not Started</v>
          </cell>
        </row>
        <row r="4">
          <cell r="A4" t="str">
            <v>DEV In Progress</v>
          </cell>
        </row>
        <row r="5">
          <cell r="A5" t="str">
            <v>Moved to UAT</v>
          </cell>
        </row>
        <row r="6">
          <cell r="A6" t="str">
            <v>Moved to PROD</v>
          </cell>
        </row>
      </sheetData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il Sharma" refreshedDate="45412.52143090278" createdVersion="8" refreshedVersion="8" minRefreshableVersion="3" recordCount="39" xr:uid="{6454532A-0288-4AAE-96A7-96B010D99764}">
  <cacheSource type="worksheet">
    <worksheetSource name="ProcessCleanUp"/>
  </cacheSource>
  <cacheFields count="20">
    <cacheField name="Process" numFmtId="0">
      <sharedItems containsNonDate="0"/>
    </cacheField>
    <cacheField name="Department" numFmtId="0">
      <sharedItems containsNonDate="0" containsBlank="1"/>
    </cacheField>
    <cacheField name="Required" numFmtId="0">
      <sharedItems containsNonDate="0"/>
    </cacheField>
    <cacheField name="Frequency" numFmtId="0">
      <sharedItems containsNonDate="0" containsBlank="1"/>
    </cacheField>
    <cacheField name="Priority &amp; Impact" numFmtId="0">
      <sharedItems containsString="0" containsBlank="1" containsNumber="1" containsInteger="1" minValue="1" maxValue="28"/>
    </cacheField>
    <cacheField name="Business Critical?" numFmtId="0">
      <sharedItems containsNonDate="0" containsBlank="1"/>
    </cacheField>
    <cacheField name="System Used" numFmtId="0">
      <sharedItems containsNonDate="0" containsBlank="1"/>
    </cacheField>
    <cacheField name="Process Complexity" numFmtId="0">
      <sharedItems containsNonDate="0" containsBlank="1" count="6">
        <s v="High"/>
        <s v="Low"/>
        <s v="Low Medium"/>
        <s v="Medium"/>
        <s v="Very High"/>
        <m/>
      </sharedItems>
    </cacheField>
    <cacheField name="No. of steps in automation" numFmtId="0">
      <sharedItems containsString="0" containsBlank="1" containsNumber="1" containsInteger="1" minValue="7" maxValue="150"/>
    </cacheField>
    <cacheField name="Migrate to Windows Required?" numFmtId="0">
      <sharedItems containsNonDate="0" containsBlank="1"/>
    </cacheField>
    <cacheField name="Assets Cleaned and Moved to Config?" numFmtId="0">
      <sharedItems containsNonDate="0" containsBlank="1"/>
    </cacheField>
    <cacheField name="Business Using Azure Dropbox?" numFmtId="0">
      <sharedItems containsNonDate="0" containsBlank="1"/>
    </cacheField>
    <cacheField name="Test Manager Integrated?" numFmtId="0">
      <sharedItems containsNonDate="0" containsBlank="1"/>
    </cacheField>
    <cacheField name="Code Clean Up Required?" numFmtId="0">
      <sharedItems containsNonDate="0" containsBlank="1"/>
    </cacheField>
    <cacheField name="Code Review Pass?" numFmtId="0">
      <sharedItems containsNonDate="0" containsBlank="1"/>
    </cacheField>
    <cacheField name="Distribution List Updated in Config?" numFmtId="0">
      <sharedItems containsNonDate="0" containsBlank="1"/>
    </cacheField>
    <cacheField name="Future CRs?" numFmtId="0">
      <sharedItems containsNonDate="0" containsBlank="1"/>
    </cacheField>
    <cacheField name="If CR Yes, Jira ID?" numFmtId="0">
      <sharedItems containsNonDate="0" containsBlank="1"/>
    </cacheField>
    <cacheField name="Assigned To" numFmtId="0">
      <sharedItems containsNonDate="0" containsBlank="1" count="3">
        <s v="Pod A"/>
        <s v="Pod B"/>
        <m/>
      </sharedItems>
    </cacheField>
    <cacheField name="Status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Product Promo Orders"/>
    <s v="GEC"/>
    <s v="YES"/>
    <s v="Daily"/>
    <n v="1"/>
    <s v="Yes"/>
    <s v="API- GIH, NGC, Dynamics"/>
    <x v="0"/>
    <n v="100"/>
    <s v="Yes"/>
    <s v="No"/>
    <s v="No"/>
    <s v="No"/>
    <s v="Yes"/>
    <s v="No"/>
    <s v="Yes"/>
    <s v="Yes"/>
    <s v="https://lululemon.atlassian.net/browse/RPA-2410"/>
    <x v="0"/>
    <s v="Moved to PROD"/>
  </r>
  <r>
    <s v="ICMP"/>
    <s v="Finance"/>
    <s v="YES"/>
    <s v="Daily"/>
    <n v="13"/>
    <s v="No"/>
    <s v="RMS, ServiceNow, Power BI"/>
    <x v="0"/>
    <n v="50"/>
    <s v="Yes"/>
    <s v="No"/>
    <s v="No"/>
    <s v="No"/>
    <s v="Yes"/>
    <s v="No"/>
    <s v="Yes"/>
    <m/>
    <m/>
    <x v="0"/>
    <m/>
  </r>
  <r>
    <s v="FP&amp;A Process"/>
    <s v="Finance"/>
    <s v="YES"/>
    <s v="Daily"/>
    <n v="12"/>
    <s v="No"/>
    <s v="Hyperion Oracle Workforce"/>
    <x v="1"/>
    <n v="35"/>
    <s v="Yes"/>
    <s v="Yes"/>
    <s v="No"/>
    <s v="No"/>
    <s v="Yes"/>
    <s v="No"/>
    <s v="Yes"/>
    <s v="Yes"/>
    <s v="https://lululemon.atlassian.net/browse/RPA-2392"/>
    <x v="0"/>
    <m/>
  </r>
  <r>
    <s v="Duplicate Payments(PABV)- Payment Batch Validation"/>
    <s v="Finance"/>
    <s v="YES"/>
    <s v="Weekly"/>
    <n v="10"/>
    <s v="Yes"/>
    <s v="Oracle EBS"/>
    <x v="0"/>
    <n v="150"/>
    <s v="No"/>
    <s v="Yes"/>
    <s v="No"/>
    <s v="No"/>
    <s v="Yes"/>
    <s v="No"/>
    <s v="Yes"/>
    <s v="Yes"/>
    <s v="https://lululemon.atlassian.net/browse/RPA-2389"/>
    <x v="1"/>
    <m/>
  </r>
  <r>
    <s v="B2BStrategic Sales"/>
    <s v="B2B"/>
    <s v="YES"/>
    <s v="Weekly"/>
    <n v="18"/>
    <s v="Yes"/>
    <s v="Power BI, B2b website"/>
    <x v="1"/>
    <n v="100"/>
    <s v="No"/>
    <s v="Yes"/>
    <s v="Yes"/>
    <s v="No"/>
    <s v="Yes"/>
    <s v="No"/>
    <s v="Yes"/>
    <s v="No"/>
    <s v="https://lululemon.atlassian.net/browse/RPA-2415"/>
    <x v="0"/>
    <s v="Moved to PROD"/>
  </r>
  <r>
    <s v="AP Periods"/>
    <s v="Finance"/>
    <s v="YES"/>
    <s v="Daily"/>
    <n v="19"/>
    <s v="Yes"/>
    <s v="Oracle EBS"/>
    <x v="1"/>
    <n v="70"/>
    <s v="No"/>
    <s v="Yes"/>
    <s v="Yes"/>
    <s v="No"/>
    <s v="Yes"/>
    <s v="No"/>
    <s v="Yes"/>
    <s v="Yes"/>
    <s v="https://lululemon.atlassian.net/browse/RPA-2382"/>
    <x v="0"/>
    <m/>
  </r>
  <r>
    <s v="CreateDropWantedSKUList"/>
    <s v="B2B"/>
    <s v="YES"/>
    <s v="Bi-Weekly"/>
    <n v="21"/>
    <s v="Yes"/>
    <s v="Outlook, Excel"/>
    <x v="1"/>
    <n v="25"/>
    <s v="No"/>
    <s v="Yes"/>
    <s v="No"/>
    <s v="No"/>
    <s v="No"/>
    <s v="Yes"/>
    <s v="Yes"/>
    <s v="No"/>
    <s v="https://lululemon.atlassian.net/browse/RPA-2417"/>
    <x v="0"/>
    <s v="Moved to PROD"/>
  </r>
  <r>
    <s v="InvoiceBackup"/>
    <s v="Finance"/>
    <s v="YES"/>
    <s v="Adhoc"/>
    <n v="23"/>
    <s v="No"/>
    <s v="Oracle EBS"/>
    <x v="1"/>
    <n v="7"/>
    <s v="No"/>
    <s v="Yes"/>
    <s v="No"/>
    <s v="No"/>
    <s v="No"/>
    <m/>
    <s v="No"/>
    <m/>
    <m/>
    <x v="1"/>
    <m/>
  </r>
  <r>
    <s v="Call Tags Process"/>
    <s v="GEC"/>
    <s v="YES"/>
    <s v="Daily"/>
    <n v="2"/>
    <s v="Yes"/>
    <s v="Dynamics, Fedex Canada"/>
    <x v="2"/>
    <n v="50"/>
    <s v="Yes"/>
    <s v="No"/>
    <s v="No"/>
    <s v="No"/>
    <s v="Yes"/>
    <s v="No"/>
    <s v="Yes"/>
    <s v="Yes"/>
    <s v="https://lululemon.atlassian.net/browse/RPA-2414"/>
    <x v="0"/>
    <s v="Moved to PROD"/>
  </r>
  <r>
    <s v="Commercial Invoice Creation"/>
    <s v="GEC"/>
    <s v="YES"/>
    <s v="Daily"/>
    <n v="3"/>
    <s v="Yes"/>
    <s v="Fedex, ODS, dynamics, COM-ETH, Smarsheet"/>
    <x v="2"/>
    <n v="100"/>
    <s v="No"/>
    <s v="No"/>
    <s v="No"/>
    <s v="No"/>
    <s v="Yes"/>
    <s v="No"/>
    <s v="Yes"/>
    <s v="Yes"/>
    <s v="https://lululemon.atlassian.net/browse/RPA-2388"/>
    <x v="0"/>
    <m/>
  </r>
  <r>
    <s v="Audit Invoice Process"/>
    <s v="Finance"/>
    <s v="YES"/>
    <s v="Adhoc"/>
    <n v="8"/>
    <s v="Yes"/>
    <s v="Oracle EBS, Kofax, Oracle iexpense, Coupa"/>
    <x v="2"/>
    <n v="75"/>
    <s v="No"/>
    <s v="Yes"/>
    <s v="Yes"/>
    <s v="No"/>
    <s v="No"/>
    <s v="No"/>
    <s v="Yes"/>
    <m/>
    <m/>
    <x v="0"/>
    <m/>
  </r>
  <r>
    <s v="ActiveCategoryUpdate"/>
    <s v="B2B"/>
    <s v="YES"/>
    <s v="Bi-Weekly"/>
    <n v="22"/>
    <s v="Yes"/>
    <s v="Intershop Back office, One drive"/>
    <x v="2"/>
    <n v="30"/>
    <s v="No"/>
    <s v="Yes"/>
    <s v="No"/>
    <s v="No"/>
    <s v="No"/>
    <s v="Yes"/>
    <s v="Yes"/>
    <s v="No"/>
    <s v="https://lululemon.atlassian.net/browse/RPA-2112"/>
    <x v="0"/>
    <s v="Moved to PROD"/>
  </r>
  <r>
    <s v="Prior Periods Transaction Clearing"/>
    <s v="Finance"/>
    <s v="YES"/>
    <s v="Weekly"/>
    <n v="17"/>
    <s v="No"/>
    <s v="Lucerix, EBS,Excel"/>
    <x v="1"/>
    <n v="20"/>
    <s v="No"/>
    <s v="Yes"/>
    <s v="No"/>
    <s v="No"/>
    <s v="No"/>
    <s v="Yes"/>
    <s v="Yes"/>
    <s v="No"/>
    <m/>
    <x v="1"/>
    <s v="No Change Required"/>
  </r>
  <r>
    <s v="AR Periods"/>
    <s v="Finance"/>
    <s v="YES"/>
    <s v="Daily"/>
    <n v="20"/>
    <s v="No"/>
    <s v="Oracle EBS, Outlook, Excel "/>
    <x v="1"/>
    <n v="70"/>
    <s v="No"/>
    <s v="Yes"/>
    <s v="No"/>
    <s v="No"/>
    <s v="No"/>
    <s v="Yes"/>
    <s v="Yes"/>
    <s v="Yes"/>
    <s v="https://lululemon.atlassian.net/browse/RPA-2402"/>
    <x v="1"/>
    <s v="No Change Required"/>
  </r>
  <r>
    <s v="Complete &amp; Dummy Statements"/>
    <s v="Finance"/>
    <s v="YES"/>
    <s v="Adhoc"/>
    <n v="9"/>
    <s v="No"/>
    <s v="Oracle EBS"/>
    <x v="2"/>
    <n v="100"/>
    <s v="No"/>
    <s v="Yes"/>
    <s v="No"/>
    <s v="No"/>
    <s v="Yes"/>
    <s v="No"/>
    <s v="Yes"/>
    <s v="No"/>
    <s v="https://lululemon.atlassian.net/browse/RPA-2424"/>
    <x v="1"/>
    <s v="Moved to PROD"/>
  </r>
  <r>
    <s v="ARSGEN Process"/>
    <s v="Finance"/>
    <s v="YES"/>
    <s v="Monthly"/>
    <n v="11"/>
    <s v="Yes"/>
    <s v="Adobe acrobat reader DC"/>
    <x v="2"/>
    <n v="30"/>
    <s v="Yes"/>
    <s v="No"/>
    <s v="No"/>
    <s v="No"/>
    <s v="Yes"/>
    <s v="No"/>
    <s v="Yes"/>
    <s v="Yes"/>
    <s v="https://lululemon.atlassian.net/browse/RPA-2418, https://lululemon.atlassian.net/browse/RPA-2149"/>
    <x v="1"/>
    <m/>
  </r>
  <r>
    <s v="Coupa"/>
    <s v="Finance"/>
    <s v="YES"/>
    <s v="Weekly"/>
    <n v="15"/>
    <s v="No"/>
    <s v="Coupa, ServiceNow"/>
    <x v="2"/>
    <n v="40"/>
    <s v="Yes"/>
    <s v="Yes"/>
    <s v="Yes"/>
    <s v="No"/>
    <s v="No"/>
    <s v="No"/>
    <s v="Yes"/>
    <m/>
    <m/>
    <x v="0"/>
    <m/>
  </r>
  <r>
    <s v="Outstanding Invoice"/>
    <s v="Finance"/>
    <s v="YES"/>
    <s v="Monthly"/>
    <n v="16"/>
    <s v="No"/>
    <s v="Word"/>
    <x v="2"/>
    <n v="50"/>
    <s v="Yes"/>
    <s v="No"/>
    <s v="Yes"/>
    <s v="No"/>
    <s v="No"/>
    <s v="No"/>
    <s v="Yes"/>
    <s v="Yes"/>
    <s v="https://lululemon.atlassian.net/browse/RPA-2390"/>
    <x v="1"/>
    <m/>
  </r>
  <r>
    <s v="Stock Tax Process"/>
    <s v="Finance"/>
    <s v="YES"/>
    <s v="Adhoc"/>
    <n v="24"/>
    <s v="No"/>
    <s v="ADP"/>
    <x v="2"/>
    <n v="60"/>
    <s v="Yes"/>
    <s v="Yes"/>
    <s v="Yes"/>
    <s v="No"/>
    <s v="Yes"/>
    <m/>
    <s v="Yes"/>
    <m/>
    <m/>
    <x v="1"/>
    <m/>
  </r>
  <r>
    <s v="Vendor Deactivation"/>
    <s v="Finance"/>
    <s v="YES"/>
    <s v="Monthly"/>
    <n v="25"/>
    <s v="No"/>
    <s v="Oracle EBS"/>
    <x v="2"/>
    <n v="30"/>
    <s v="No"/>
    <s v="No"/>
    <s v="Yes"/>
    <s v="No"/>
    <s v="No"/>
    <s v="Yes"/>
    <s v="Yes"/>
    <s v="No"/>
    <s v="https://lululemon.atlassian.net/browse/RPA-1540"/>
    <x v="0"/>
    <s v="Moved to PROD"/>
  </r>
  <r>
    <s v="Square Report Process"/>
    <s v="Finance"/>
    <s v="YES"/>
    <s v="Monthly"/>
    <n v="27"/>
    <s v="No"/>
    <s v="squareup.com"/>
    <x v="2"/>
    <n v="65"/>
    <s v="Yes"/>
    <s v="No"/>
    <s v="No"/>
    <s v="No"/>
    <s v="Yes"/>
    <s v="No"/>
    <s v="Yes"/>
    <s v="Yes"/>
    <s v="https://lululemon.atlassian.net/browse/RPA-2401"/>
    <x v="1"/>
    <m/>
  </r>
  <r>
    <s v="AP Intercompany"/>
    <s v="Finance"/>
    <s v="YES"/>
    <s v="Adhoc"/>
    <n v="6"/>
    <s v="No"/>
    <s v="Oracle EBS, Sharepoint"/>
    <x v="3"/>
    <n v="100"/>
    <s v="No"/>
    <s v="Yes"/>
    <s v="Yes"/>
    <s v="No"/>
    <s v="Yes"/>
    <s v="No"/>
    <s v="Yes"/>
    <s v="No"/>
    <s v="https://lululemon.atlassian.net/browse/RPA-1735"/>
    <x v="0"/>
    <s v="Moved to PROD"/>
  </r>
  <r>
    <s v="Intercompany Process"/>
    <s v="Finance"/>
    <s v="YES"/>
    <s v="Adhoc"/>
    <n v="7"/>
    <s v="No"/>
    <s v="Oracle EBS"/>
    <x v="3"/>
    <n v="80"/>
    <s v="Yes"/>
    <s v="Yes"/>
    <s v="Yes"/>
    <s v="No"/>
    <s v="Yes"/>
    <s v="No"/>
    <s v="Yes"/>
    <s v="Yes"/>
    <s v="https://lululemon.atlassian.net/browse/RPA-183"/>
    <x v="0"/>
    <s v="Moved to PROD"/>
  </r>
  <r>
    <s v="Apply Manual Payments"/>
    <s v="Finance"/>
    <s v="YES"/>
    <s v="Daily"/>
    <n v="5"/>
    <s v="No"/>
    <s v="Oracle EBS"/>
    <x v="3"/>
    <n v="80"/>
    <s v="Yes"/>
    <s v="No"/>
    <s v="Yes"/>
    <s v="No"/>
    <s v="Yes"/>
    <s v="No"/>
    <s v="Yes"/>
    <s v="Yes"/>
    <s v="https://lululemon.atlassian.net/browse/RPA-2391"/>
    <x v="1"/>
    <s v="DEV In Progress"/>
  </r>
  <r>
    <s v="MPR Invoice Creation"/>
    <s v="Fulfilment"/>
    <s v="YES"/>
    <s v="Daily"/>
    <n v="14"/>
    <s v="No"/>
    <s v="Jira, Fedex, ODS, Smarsheet,Outlook,Excel"/>
    <x v="3"/>
    <n v="60"/>
    <s v="No"/>
    <s v="No"/>
    <s v="No"/>
    <s v="No"/>
    <s v="No"/>
    <s v="Yes"/>
    <s v="Yes"/>
    <s v="No"/>
    <m/>
    <x v="1"/>
    <s v="No Change Required"/>
  </r>
  <r>
    <s v="Ledger Account Open and Close"/>
    <s v="Finance"/>
    <s v="YES"/>
    <s v="Weekly"/>
    <n v="26"/>
    <s v="No"/>
    <s v="Oracle EBS"/>
    <x v="3"/>
    <n v="50"/>
    <s v="No"/>
    <s v="No"/>
    <s v="Yes"/>
    <s v="No"/>
    <s v="Yes"/>
    <s v="No"/>
    <s v="Yes"/>
    <m/>
    <m/>
    <x v="1"/>
    <m/>
  </r>
  <r>
    <s v="RetailServiceNow"/>
    <s v="Fulfilment"/>
    <s v="YES"/>
    <s v="Daily"/>
    <n v="4"/>
    <s v="Yes"/>
    <s v="ServiceNow, Fedex API, Fedex Customer Portal, Fedex Gui, ODS DB, RMS Gui, RMS DB"/>
    <x v="4"/>
    <n v="100"/>
    <s v="No"/>
    <s v="Yes"/>
    <s v="No"/>
    <s v="No"/>
    <s v="No"/>
    <s v="Yes"/>
    <s v="Yes"/>
    <s v="No"/>
    <m/>
    <x v="1"/>
    <s v="DEV In Progress"/>
  </r>
  <r>
    <s v="Snow GiftCard Process"/>
    <s v="Finance"/>
    <s v="NO"/>
    <m/>
    <n v="28"/>
    <s v="No"/>
    <s v="Givex, ServiceNow, MS Office Forms"/>
    <x v="5"/>
    <m/>
    <s v="No"/>
    <s v="Yes"/>
    <s v="Yes"/>
    <s v="No"/>
    <s v="Yes"/>
    <s v="No"/>
    <s v="No"/>
    <s v="No"/>
    <m/>
    <x v="2"/>
    <s v="No Change Required"/>
  </r>
  <r>
    <s v="Pay Statements Request"/>
    <s v="Finance"/>
    <s v="NO"/>
    <m/>
    <m/>
    <m/>
    <s v="ADP"/>
    <x v="5"/>
    <m/>
    <m/>
    <m/>
    <m/>
    <s v="No"/>
    <m/>
    <m/>
    <m/>
    <m/>
    <m/>
    <x v="2"/>
    <s v="Not Started"/>
  </r>
  <r>
    <s v="Finding Tracking And Order Numbers"/>
    <s v="GEC"/>
    <s v="NO"/>
    <m/>
    <m/>
    <m/>
    <m/>
    <x v="5"/>
    <m/>
    <m/>
    <m/>
    <m/>
    <m/>
    <m/>
    <m/>
    <m/>
    <m/>
    <m/>
    <x v="2"/>
    <m/>
  </r>
  <r>
    <s v="FrontFaceMaintenance"/>
    <m/>
    <s v="NO"/>
    <m/>
    <m/>
    <m/>
    <m/>
    <x v="5"/>
    <m/>
    <m/>
    <m/>
    <m/>
    <m/>
    <m/>
    <m/>
    <m/>
    <m/>
    <m/>
    <x v="2"/>
    <m/>
  </r>
  <r>
    <s v="GEC Email Automation"/>
    <m/>
    <s v="NO"/>
    <m/>
    <m/>
    <m/>
    <m/>
    <x v="5"/>
    <m/>
    <m/>
    <m/>
    <m/>
    <m/>
    <m/>
    <m/>
    <m/>
    <m/>
    <m/>
    <x v="2"/>
    <m/>
  </r>
  <r>
    <s v="ICWirePayments"/>
    <s v="Finance"/>
    <s v="NO"/>
    <m/>
    <m/>
    <m/>
    <m/>
    <x v="5"/>
    <m/>
    <m/>
    <m/>
    <m/>
    <m/>
    <m/>
    <m/>
    <m/>
    <m/>
    <m/>
    <x v="2"/>
    <m/>
  </r>
  <r>
    <s v="Misc_Transactions"/>
    <m/>
    <s v="NO"/>
    <m/>
    <m/>
    <m/>
    <m/>
    <x v="5"/>
    <m/>
    <m/>
    <m/>
    <m/>
    <m/>
    <m/>
    <m/>
    <m/>
    <m/>
    <m/>
    <x v="2"/>
    <m/>
  </r>
  <r>
    <s v="Retail Service Now Tickets Process"/>
    <m/>
    <s v="NO"/>
    <m/>
    <m/>
    <m/>
    <m/>
    <x v="5"/>
    <m/>
    <m/>
    <m/>
    <m/>
    <m/>
    <m/>
    <m/>
    <m/>
    <m/>
    <m/>
    <x v="2"/>
    <m/>
  </r>
  <r>
    <s v="SharedMailboxAndCalendar"/>
    <m/>
    <s v="NO"/>
    <m/>
    <m/>
    <m/>
    <m/>
    <x v="5"/>
    <m/>
    <m/>
    <m/>
    <m/>
    <m/>
    <m/>
    <m/>
    <m/>
    <m/>
    <m/>
    <x v="2"/>
    <m/>
  </r>
  <r>
    <s v="ShipLogsExtract"/>
    <s v="Fulfilment"/>
    <s v="NO"/>
    <m/>
    <m/>
    <m/>
    <m/>
    <x v="5"/>
    <m/>
    <m/>
    <m/>
    <m/>
    <m/>
    <m/>
    <m/>
    <m/>
    <m/>
    <m/>
    <x v="2"/>
    <m/>
  </r>
  <r>
    <s v="Tax Forms Reissue Process"/>
    <m/>
    <s v="NO"/>
    <m/>
    <m/>
    <m/>
    <m/>
    <x v="5"/>
    <m/>
    <m/>
    <m/>
    <m/>
    <m/>
    <m/>
    <m/>
    <m/>
    <m/>
    <m/>
    <x v="2"/>
    <m/>
  </r>
  <r>
    <s v="Thycotic API Process"/>
    <m/>
    <s v="NO"/>
    <m/>
    <m/>
    <m/>
    <m/>
    <x v="5"/>
    <m/>
    <m/>
    <m/>
    <m/>
    <m/>
    <m/>
    <m/>
    <m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49C410-CC82-47FD-93B3-33F01391900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1" firstDataRow="2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3"/>
        <item h="1" x="5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</pivotFields>
  <rowFields count="1">
    <field x="7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18"/>
  </colFields>
  <colItems count="3">
    <i>
      <x v="1"/>
    </i>
    <i>
      <x v="2"/>
    </i>
    <i t="grand">
      <x/>
    </i>
  </colItems>
  <dataFields count="1">
    <dataField name="Count of Proces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1C32B-FB97-42EC-92BE-05DAD9848EC0}" name="ProcessCleanUp" displayName="ProcessCleanUp" ref="A1:T40" totalsRowShown="0" headerRowDxfId="35" dataDxfId="34">
  <autoFilter ref="A1:T40" xr:uid="{5AD1C32B-FB97-42EC-92BE-05DAD9848EC0}">
    <filterColumn colId="18">
      <customFilters>
        <customFilter operator="notEqual" val=" "/>
      </customFilters>
    </filterColumn>
  </autoFilter>
  <sortState xmlns:xlrd2="http://schemas.microsoft.com/office/spreadsheetml/2017/richdata2" ref="A2:T28">
    <sortCondition ref="S1:S40"/>
  </sortState>
  <tableColumns count="20">
    <tableColumn id="2" xr3:uid="{1EACC2D3-0850-453D-BD66-558CCD6F260C}" name="Process" dataDxfId="33" dataCellStyle="Normal"/>
    <tableColumn id="1" xr3:uid="{E0F6988E-6A9D-4A06-81AB-36E233EA7FB3}" name="Department" dataDxfId="32"/>
    <tableColumn id="3" xr3:uid="{BB2215FF-0B9E-4494-8E41-81CE7ABFFA37}" name="Required" dataDxfId="31"/>
    <tableColumn id="20" xr3:uid="{DC48C0B8-A33B-422B-A697-6D13106B9775}" name="Frequency" dataDxfId="30"/>
    <tableColumn id="19" xr3:uid="{DC49A273-021C-46D0-87B8-B412D1C796F0}" name="Priority &amp; Impact" dataDxfId="29"/>
    <tableColumn id="21" xr3:uid="{8D82A5D2-ABC6-43C6-A210-12B99D8BABF3}" name="Business Critical?" dataDxfId="28"/>
    <tableColumn id="17" xr3:uid="{B10A9619-98A6-463C-99A2-AADEE4648C77}" name="System Used" dataDxfId="27"/>
    <tableColumn id="4" xr3:uid="{F97A743C-5172-41CF-A92F-25D2BB8E4EA2}" name="Process Complexity" dataDxfId="26"/>
    <tableColumn id="18" xr3:uid="{4D2F8C05-3115-49D5-B68D-A7905EE9296E}" name="No. of steps in automation" dataDxfId="25"/>
    <tableColumn id="6" xr3:uid="{ACE0061F-1E33-4D15-90DF-2F4F8FB3D81F}" name="Migrate to Windows Required?" dataDxfId="24"/>
    <tableColumn id="7" xr3:uid="{8C2FB763-5572-4175-80E2-D32FB389B4F8}" name="Assets Cleaned and Moved to Config?" dataDxfId="23"/>
    <tableColumn id="8" xr3:uid="{CFED1A2A-D800-42BC-8286-38D063CE184D}" name="Business Using Azure Dropbox?" dataDxfId="22"/>
    <tableColumn id="15" xr3:uid="{F5C2AE9A-1C92-40E3-BAFD-64564691739A}" name="Test Manager Integrated?" dataDxfId="21"/>
    <tableColumn id="14" xr3:uid="{D2131C30-5F5C-486E-8CEE-D8340611A3B9}" name="Code Clean Up Required?" dataDxfId="20"/>
    <tableColumn id="9" xr3:uid="{FF7662C3-4455-4D26-9159-E27DCA1ABB80}" name="Code Review Pass?" dataDxfId="19"/>
    <tableColumn id="16" xr3:uid="{ACDD8DF7-BF48-4C0E-92FA-64AA96035125}" name="Distribution List Updated in Config?" dataDxfId="18"/>
    <tableColumn id="10" xr3:uid="{1DE4AD2A-9539-4C04-928D-5A7E2A1BDAAE}" name="Future CRs?" dataDxfId="17"/>
    <tableColumn id="11" xr3:uid="{E8C87FFF-3515-40E3-B578-171039592C75}" name="If CR Yes, Jira ID?" dataDxfId="16"/>
    <tableColumn id="12" xr3:uid="{3DEB91E4-331A-49A1-A681-C2A79306CBF1}" name="Assigned To" dataDxfId="15"/>
    <tableColumn id="13" xr3:uid="{06863BFC-B449-43ED-A5B9-F0EA6CF86CC0}" name="Status" dataDxfId="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ululemon.atlassian.net/browse/RPA-2389" TargetMode="External"/><Relationship Id="rId13" Type="http://schemas.openxmlformats.org/officeDocument/2006/relationships/hyperlink" Target="https://lululemon.atlassian.net/browse/RPA-2424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lululemon.atlassian.net/browse/RPA-2402" TargetMode="External"/><Relationship Id="rId7" Type="http://schemas.openxmlformats.org/officeDocument/2006/relationships/hyperlink" Target="https://lululemon.atlassian.net/browse/RPA-2417" TargetMode="External"/><Relationship Id="rId12" Type="http://schemas.openxmlformats.org/officeDocument/2006/relationships/hyperlink" Target="https://lululemon.atlassian.net/browse/RPA-2390" TargetMode="External"/><Relationship Id="rId17" Type="http://schemas.openxmlformats.org/officeDocument/2006/relationships/hyperlink" Target="https://lululemon.atlassian.net/browse/RPA-1540" TargetMode="External"/><Relationship Id="rId2" Type="http://schemas.openxmlformats.org/officeDocument/2006/relationships/hyperlink" Target="https://lululemon.atlassian.net/browse/RPA-2391" TargetMode="External"/><Relationship Id="rId16" Type="http://schemas.openxmlformats.org/officeDocument/2006/relationships/hyperlink" Target="https://lululemon.atlassian.net/browse/RPA-183" TargetMode="External"/><Relationship Id="rId1" Type="http://schemas.openxmlformats.org/officeDocument/2006/relationships/hyperlink" Target="https://lululemon.atlassian.net/browse/RPA-2382" TargetMode="External"/><Relationship Id="rId6" Type="http://schemas.openxmlformats.org/officeDocument/2006/relationships/hyperlink" Target="https://lululemon.atlassian.net/browse/RPA-2388" TargetMode="External"/><Relationship Id="rId11" Type="http://schemas.openxmlformats.org/officeDocument/2006/relationships/hyperlink" Target="https://lululemon.atlassian.net/browse/RPA-2401" TargetMode="External"/><Relationship Id="rId5" Type="http://schemas.openxmlformats.org/officeDocument/2006/relationships/hyperlink" Target="https://lululemon.atlassian.net/browse/RPA-2414" TargetMode="External"/><Relationship Id="rId15" Type="http://schemas.openxmlformats.org/officeDocument/2006/relationships/hyperlink" Target="https://lululemon.atlassian.net/browse/RPA-2112" TargetMode="External"/><Relationship Id="rId10" Type="http://schemas.openxmlformats.org/officeDocument/2006/relationships/hyperlink" Target="https://lululemon.atlassian.net/browse/RPA-2410" TargetMode="External"/><Relationship Id="rId4" Type="http://schemas.openxmlformats.org/officeDocument/2006/relationships/hyperlink" Target="https://lululemon.atlassian.net/browse/RPA-2415" TargetMode="External"/><Relationship Id="rId9" Type="http://schemas.openxmlformats.org/officeDocument/2006/relationships/hyperlink" Target="https://lululemon.atlassian.net/browse/RPA-2392" TargetMode="External"/><Relationship Id="rId14" Type="http://schemas.openxmlformats.org/officeDocument/2006/relationships/hyperlink" Target="https://lululemon.atlassian.net/browse/RPA-173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82E3-55D6-4A0B-9B15-FA15A5E80DD6}">
  <dimension ref="A3:D10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5" bestFit="1" customWidth="1"/>
    <col min="2" max="2" width="15.33203125" bestFit="1" customWidth="1"/>
    <col min="3" max="3" width="5.6640625" bestFit="1" customWidth="1"/>
    <col min="4" max="5" width="10.6640625" bestFit="1" customWidth="1"/>
  </cols>
  <sheetData>
    <row r="3" spans="1:4" x14ac:dyDescent="0.2">
      <c r="A3" s="5" t="s">
        <v>0</v>
      </c>
      <c r="B3" s="5" t="s">
        <v>1</v>
      </c>
    </row>
    <row r="4" spans="1:4" x14ac:dyDescent="0.2">
      <c r="A4" s="5" t="s">
        <v>2</v>
      </c>
      <c r="B4" t="s">
        <v>189</v>
      </c>
      <c r="C4" t="s">
        <v>190</v>
      </c>
      <c r="D4" t="s">
        <v>6</v>
      </c>
    </row>
    <row r="5" spans="1:4" x14ac:dyDescent="0.2">
      <c r="A5" s="6" t="s">
        <v>3</v>
      </c>
      <c r="B5">
        <v>1</v>
      </c>
      <c r="C5">
        <v>2</v>
      </c>
      <c r="D5">
        <v>3</v>
      </c>
    </row>
    <row r="6" spans="1:4" x14ac:dyDescent="0.2">
      <c r="A6" s="6" t="s">
        <v>4</v>
      </c>
      <c r="B6">
        <v>3</v>
      </c>
      <c r="C6">
        <v>4</v>
      </c>
      <c r="D6">
        <v>7</v>
      </c>
    </row>
    <row r="7" spans="1:4" x14ac:dyDescent="0.2">
      <c r="A7" s="6" t="s">
        <v>5</v>
      </c>
      <c r="B7">
        <v>3</v>
      </c>
      <c r="C7">
        <v>2</v>
      </c>
      <c r="D7">
        <v>5</v>
      </c>
    </row>
    <row r="8" spans="1:4" x14ac:dyDescent="0.2">
      <c r="A8" s="6" t="s">
        <v>146</v>
      </c>
      <c r="B8">
        <v>5</v>
      </c>
      <c r="C8">
        <v>6</v>
      </c>
      <c r="D8">
        <v>11</v>
      </c>
    </row>
    <row r="9" spans="1:4" x14ac:dyDescent="0.2">
      <c r="A9" s="6" t="s">
        <v>160</v>
      </c>
      <c r="B9">
        <v>1</v>
      </c>
      <c r="D9">
        <v>1</v>
      </c>
    </row>
    <row r="10" spans="1:4" x14ac:dyDescent="0.2">
      <c r="A10" s="6" t="s">
        <v>6</v>
      </c>
      <c r="B10">
        <v>13</v>
      </c>
      <c r="C10">
        <v>14</v>
      </c>
      <c r="D1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5025-019C-4C8F-8E07-DB16E94D0B4B}">
  <dimension ref="A1:T40"/>
  <sheetViews>
    <sheetView zoomScale="155" zoomScaleNormal="155" workbookViewId="0">
      <pane xSplit="1" topLeftCell="I1" activePane="topRight" state="frozen"/>
      <selection pane="topRight" activeCell="A6" sqref="A6"/>
    </sheetView>
  </sheetViews>
  <sheetFormatPr baseColWidth="10" defaultColWidth="41.5" defaultRowHeight="15" x14ac:dyDescent="0.2"/>
  <cols>
    <col min="1" max="1" width="36.83203125" style="1" customWidth="1"/>
    <col min="2" max="2" width="12.5" style="1" customWidth="1"/>
    <col min="3" max="6" width="10.5" customWidth="1"/>
    <col min="7" max="7" width="40.5" style="1" customWidth="1"/>
    <col min="8" max="8" width="17.1640625" style="1" bestFit="1" customWidth="1"/>
    <col min="9" max="9" width="17.1640625" style="1" customWidth="1"/>
    <col min="10" max="10" width="27.1640625" style="1" customWidth="1"/>
    <col min="11" max="11" width="32.5" style="1" customWidth="1"/>
    <col min="12" max="12" width="11.5" style="1" customWidth="1"/>
    <col min="13" max="13" width="11.83203125" style="1" customWidth="1"/>
    <col min="14" max="14" width="12" style="1" customWidth="1"/>
    <col min="15" max="15" width="16.5" style="1" customWidth="1"/>
    <col min="16" max="16" width="30.83203125" style="1" customWidth="1"/>
    <col min="17" max="17" width="10.5" style="1" customWidth="1"/>
    <col min="18" max="18" width="47.5" style="1" customWidth="1"/>
    <col min="19" max="19" width="10.5" style="1" bestFit="1" customWidth="1"/>
    <col min="20" max="20" width="18" style="1" bestFit="1" customWidth="1"/>
    <col min="21" max="16384" width="41.5" style="1"/>
  </cols>
  <sheetData>
    <row r="1" spans="1:20" ht="48" x14ac:dyDescent="0.2">
      <c r="A1" s="2" t="s">
        <v>11</v>
      </c>
      <c r="B1" s="2" t="s">
        <v>12</v>
      </c>
      <c r="C1" s="2" t="s">
        <v>13</v>
      </c>
      <c r="D1" s="2" t="s">
        <v>197</v>
      </c>
      <c r="E1" s="2" t="s">
        <v>191</v>
      </c>
      <c r="F1" s="2" t="s">
        <v>17</v>
      </c>
      <c r="G1" s="2" t="s">
        <v>14</v>
      </c>
      <c r="H1" s="2" t="s">
        <v>15</v>
      </c>
      <c r="I1" s="2" t="s">
        <v>16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</row>
    <row r="2" spans="1:20" ht="16" x14ac:dyDescent="0.2">
      <c r="A2" s="1" t="s">
        <v>51</v>
      </c>
      <c r="B2" s="1" t="s">
        <v>8</v>
      </c>
      <c r="C2" s="1" t="s">
        <v>29</v>
      </c>
      <c r="D2" s="1" t="s">
        <v>193</v>
      </c>
      <c r="E2" s="1">
        <v>8</v>
      </c>
      <c r="F2" s="1" t="s">
        <v>31</v>
      </c>
      <c r="G2" s="1" t="s">
        <v>52</v>
      </c>
      <c r="H2" s="1" t="s">
        <v>146</v>
      </c>
      <c r="I2" s="1">
        <v>75</v>
      </c>
      <c r="J2" s="1" t="s">
        <v>32</v>
      </c>
      <c r="K2" s="1" t="s">
        <v>31</v>
      </c>
      <c r="L2" s="1" t="s">
        <v>31</v>
      </c>
      <c r="M2" s="1" t="s">
        <v>32</v>
      </c>
      <c r="N2" s="1" t="s">
        <v>32</v>
      </c>
      <c r="O2" s="1" t="s">
        <v>32</v>
      </c>
      <c r="P2" s="1" t="s">
        <v>31</v>
      </c>
      <c r="S2" s="1" t="s">
        <v>190</v>
      </c>
    </row>
    <row r="3" spans="1:20" ht="16" x14ac:dyDescent="0.2">
      <c r="A3" s="1" t="s">
        <v>35</v>
      </c>
      <c r="B3" s="1" t="s">
        <v>8</v>
      </c>
      <c r="C3" s="1" t="s">
        <v>29</v>
      </c>
      <c r="D3" t="s">
        <v>193</v>
      </c>
      <c r="E3" s="1">
        <v>6</v>
      </c>
      <c r="F3" s="1" t="s">
        <v>32</v>
      </c>
      <c r="G3" s="1" t="s">
        <v>36</v>
      </c>
      <c r="H3" s="1" t="s">
        <v>5</v>
      </c>
      <c r="I3" s="1">
        <v>100</v>
      </c>
      <c r="J3" s="1" t="s">
        <v>32</v>
      </c>
      <c r="K3" s="1" t="s">
        <v>31</v>
      </c>
      <c r="L3" s="1" t="s">
        <v>31</v>
      </c>
      <c r="M3" s="1" t="s">
        <v>32</v>
      </c>
      <c r="N3" s="1" t="s">
        <v>31</v>
      </c>
      <c r="O3" s="1" t="s">
        <v>32</v>
      </c>
      <c r="P3" s="1" t="s">
        <v>31</v>
      </c>
      <c r="Q3" s="1" t="s">
        <v>32</v>
      </c>
      <c r="R3" s="3" t="s">
        <v>37</v>
      </c>
      <c r="S3" s="1" t="s">
        <v>190</v>
      </c>
      <c r="T3" s="1" t="s">
        <v>34</v>
      </c>
    </row>
    <row r="4" spans="1:20" ht="16" x14ac:dyDescent="0.2">
      <c r="A4" s="1" t="s">
        <v>70</v>
      </c>
      <c r="B4" s="1" t="s">
        <v>8</v>
      </c>
      <c r="C4" s="1" t="s">
        <v>29</v>
      </c>
      <c r="D4" s="1" t="s">
        <v>193</v>
      </c>
      <c r="E4" s="1">
        <v>7</v>
      </c>
      <c r="F4" s="1" t="s">
        <v>32</v>
      </c>
      <c r="G4" s="1" t="s">
        <v>39</v>
      </c>
      <c r="H4" s="1" t="s">
        <v>5</v>
      </c>
      <c r="I4" s="1">
        <v>80</v>
      </c>
      <c r="J4" s="1" t="s">
        <v>31</v>
      </c>
      <c r="K4" s="1" t="s">
        <v>31</v>
      </c>
      <c r="L4" s="1" t="s">
        <v>31</v>
      </c>
      <c r="M4" s="1" t="s">
        <v>32</v>
      </c>
      <c r="N4" s="1" t="s">
        <v>31</v>
      </c>
      <c r="O4" s="1" t="s">
        <v>32</v>
      </c>
      <c r="P4" s="1" t="s">
        <v>31</v>
      </c>
      <c r="Q4" s="1" t="s">
        <v>31</v>
      </c>
      <c r="R4" s="3" t="s">
        <v>71</v>
      </c>
      <c r="S4" s="1" t="s">
        <v>190</v>
      </c>
      <c r="T4" s="1" t="s">
        <v>34</v>
      </c>
    </row>
    <row r="5" spans="1:20" ht="16" x14ac:dyDescent="0.2">
      <c r="A5" s="1" t="s">
        <v>263</v>
      </c>
      <c r="B5" s="1" t="s">
        <v>7</v>
      </c>
      <c r="C5" s="1" t="s">
        <v>29</v>
      </c>
      <c r="D5" s="19" t="s">
        <v>192</v>
      </c>
      <c r="E5" s="1">
        <v>21</v>
      </c>
      <c r="F5" s="1" t="s">
        <v>31</v>
      </c>
      <c r="G5" s="1" t="s">
        <v>64</v>
      </c>
      <c r="H5" s="1" t="s">
        <v>4</v>
      </c>
      <c r="I5" s="1">
        <v>25</v>
      </c>
      <c r="J5" s="1" t="s">
        <v>32</v>
      </c>
      <c r="K5" s="1" t="s">
        <v>31</v>
      </c>
      <c r="L5" s="1" t="s">
        <v>32</v>
      </c>
      <c r="M5" s="1" t="s">
        <v>32</v>
      </c>
      <c r="N5" s="1" t="s">
        <v>32</v>
      </c>
      <c r="O5" s="1" t="s">
        <v>31</v>
      </c>
      <c r="P5" s="1" t="s">
        <v>31</v>
      </c>
      <c r="Q5" s="1" t="s">
        <v>32</v>
      </c>
      <c r="R5" s="3" t="s">
        <v>65</v>
      </c>
      <c r="S5" s="1" t="s">
        <v>190</v>
      </c>
      <c r="T5" s="1" t="s">
        <v>34</v>
      </c>
    </row>
    <row r="6" spans="1:20" ht="20" customHeight="1" x14ac:dyDescent="0.2">
      <c r="A6" s="1" t="s">
        <v>264</v>
      </c>
      <c r="B6" s="1" t="s">
        <v>7</v>
      </c>
      <c r="C6" s="1" t="s">
        <v>29</v>
      </c>
      <c r="D6" s="19" t="s">
        <v>192</v>
      </c>
      <c r="E6" s="1">
        <v>22</v>
      </c>
      <c r="F6" s="1" t="s">
        <v>31</v>
      </c>
      <c r="G6" s="1" t="s">
        <v>30</v>
      </c>
      <c r="H6" s="1" t="s">
        <v>146</v>
      </c>
      <c r="I6" s="1">
        <v>30</v>
      </c>
      <c r="J6" s="1" t="s">
        <v>32</v>
      </c>
      <c r="K6" s="1" t="s">
        <v>31</v>
      </c>
      <c r="L6" s="1" t="s">
        <v>32</v>
      </c>
      <c r="M6" s="1" t="s">
        <v>32</v>
      </c>
      <c r="N6" s="1" t="s">
        <v>32</v>
      </c>
      <c r="O6" s="1" t="s">
        <v>31</v>
      </c>
      <c r="P6" s="1" t="s">
        <v>31</v>
      </c>
      <c r="Q6" s="1" t="s">
        <v>32</v>
      </c>
      <c r="R6" s="3" t="s">
        <v>33</v>
      </c>
      <c r="S6" s="1" t="s">
        <v>190</v>
      </c>
      <c r="T6" s="1" t="s">
        <v>34</v>
      </c>
    </row>
    <row r="7" spans="1:20" ht="17" customHeight="1" x14ac:dyDescent="0.2">
      <c r="A7" s="1" t="s">
        <v>77</v>
      </c>
      <c r="B7" s="1" t="s">
        <v>10</v>
      </c>
      <c r="C7" s="1" t="s">
        <v>29</v>
      </c>
      <c r="D7" s="19" t="s">
        <v>194</v>
      </c>
      <c r="E7" s="1">
        <v>1</v>
      </c>
      <c r="F7" s="1" t="s">
        <v>31</v>
      </c>
      <c r="G7" s="1" t="s">
        <v>78</v>
      </c>
      <c r="H7" s="1" t="s">
        <v>3</v>
      </c>
      <c r="I7" s="1">
        <v>100</v>
      </c>
      <c r="J7" s="1" t="s">
        <v>31</v>
      </c>
      <c r="K7" s="1" t="s">
        <v>32</v>
      </c>
      <c r="L7" s="1" t="s">
        <v>32</v>
      </c>
      <c r="M7" s="1" t="s">
        <v>32</v>
      </c>
      <c r="N7" s="1" t="s">
        <v>31</v>
      </c>
      <c r="O7" s="1" t="s">
        <v>32</v>
      </c>
      <c r="P7" s="1" t="s">
        <v>31</v>
      </c>
      <c r="Q7" s="1" t="s">
        <v>31</v>
      </c>
      <c r="R7" s="3" t="s">
        <v>79</v>
      </c>
      <c r="S7" s="1" t="s">
        <v>190</v>
      </c>
      <c r="T7" s="1" t="s">
        <v>34</v>
      </c>
    </row>
    <row r="8" spans="1:20" ht="15.5" customHeight="1" x14ac:dyDescent="0.2">
      <c r="A8" s="1" t="s">
        <v>93</v>
      </c>
      <c r="B8" s="1" t="s">
        <v>8</v>
      </c>
      <c r="C8" s="1" t="s">
        <v>29</v>
      </c>
      <c r="D8" s="19" t="s">
        <v>194</v>
      </c>
      <c r="E8" s="1">
        <v>13</v>
      </c>
      <c r="F8" s="1" t="s">
        <v>32</v>
      </c>
      <c r="G8" s="1" t="s">
        <v>94</v>
      </c>
      <c r="H8" s="1" t="s">
        <v>3</v>
      </c>
      <c r="I8" s="1">
        <v>50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31</v>
      </c>
      <c r="O8" s="1" t="s">
        <v>32</v>
      </c>
      <c r="P8" s="1" t="s">
        <v>31</v>
      </c>
      <c r="R8" s="3"/>
      <c r="S8" s="1" t="s">
        <v>190</v>
      </c>
    </row>
    <row r="9" spans="1:20" ht="16" x14ac:dyDescent="0.2">
      <c r="A9" s="1" t="s">
        <v>67</v>
      </c>
      <c r="B9" s="1" t="s">
        <v>8</v>
      </c>
      <c r="C9" s="1" t="s">
        <v>29</v>
      </c>
      <c r="D9" s="19" t="s">
        <v>194</v>
      </c>
      <c r="E9" s="1">
        <v>12</v>
      </c>
      <c r="F9" s="1" t="s">
        <v>32</v>
      </c>
      <c r="G9" s="1" t="s">
        <v>68</v>
      </c>
      <c r="H9" s="1" t="s">
        <v>4</v>
      </c>
      <c r="I9" s="1">
        <v>35</v>
      </c>
      <c r="J9" s="1" t="s">
        <v>31</v>
      </c>
      <c r="K9" s="1" t="s">
        <v>31</v>
      </c>
      <c r="L9" s="1" t="s">
        <v>32</v>
      </c>
      <c r="M9" s="1" t="s">
        <v>32</v>
      </c>
      <c r="N9" s="1" t="s">
        <v>31</v>
      </c>
      <c r="O9" s="1" t="s">
        <v>32</v>
      </c>
      <c r="P9" s="1" t="s">
        <v>31</v>
      </c>
      <c r="Q9" s="1" t="s">
        <v>31</v>
      </c>
      <c r="R9" s="3" t="s">
        <v>69</v>
      </c>
      <c r="S9" s="1" t="s">
        <v>190</v>
      </c>
    </row>
    <row r="10" spans="1:20" ht="15" customHeight="1" x14ac:dyDescent="0.2">
      <c r="A10" s="1" t="s">
        <v>38</v>
      </c>
      <c r="B10" s="1" t="s">
        <v>8</v>
      </c>
      <c r="C10" s="1" t="s">
        <v>29</v>
      </c>
      <c r="D10" t="s">
        <v>194</v>
      </c>
      <c r="E10" s="1">
        <v>19</v>
      </c>
      <c r="F10" s="1" t="s">
        <v>31</v>
      </c>
      <c r="G10" s="1" t="s">
        <v>39</v>
      </c>
      <c r="H10" s="1" t="s">
        <v>4</v>
      </c>
      <c r="I10" s="1">
        <v>70</v>
      </c>
      <c r="J10" s="1" t="s">
        <v>32</v>
      </c>
      <c r="K10" s="1" t="s">
        <v>31</v>
      </c>
      <c r="L10" s="1" t="s">
        <v>31</v>
      </c>
      <c r="M10" s="1" t="s">
        <v>32</v>
      </c>
      <c r="N10" s="1" t="s">
        <v>31</v>
      </c>
      <c r="O10" s="1" t="s">
        <v>32</v>
      </c>
      <c r="P10" s="1" t="s">
        <v>31</v>
      </c>
      <c r="Q10" s="1" t="s">
        <v>31</v>
      </c>
      <c r="R10" s="3" t="s">
        <v>40</v>
      </c>
      <c r="S10" s="1" t="s">
        <v>190</v>
      </c>
    </row>
    <row r="11" spans="1:20" ht="16" x14ac:dyDescent="0.2">
      <c r="A11" s="1" t="s">
        <v>56</v>
      </c>
      <c r="B11" s="1" t="s">
        <v>10</v>
      </c>
      <c r="C11" s="1" t="s">
        <v>29</v>
      </c>
      <c r="D11" s="19" t="s">
        <v>194</v>
      </c>
      <c r="E11" s="1">
        <v>2</v>
      </c>
      <c r="F11" s="1" t="s">
        <v>31</v>
      </c>
      <c r="G11" s="1" t="s">
        <v>57</v>
      </c>
      <c r="H11" s="1" t="s">
        <v>146</v>
      </c>
      <c r="I11" s="1">
        <v>50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31</v>
      </c>
      <c r="O11" s="1" t="s">
        <v>32</v>
      </c>
      <c r="P11" s="1" t="s">
        <v>31</v>
      </c>
      <c r="Q11" s="1" t="s">
        <v>31</v>
      </c>
      <c r="R11" s="3" t="s">
        <v>58</v>
      </c>
      <c r="S11" s="1" t="s">
        <v>190</v>
      </c>
      <c r="T11" s="1" t="s">
        <v>34</v>
      </c>
    </row>
    <row r="12" spans="1:20" ht="16.5" customHeight="1" x14ac:dyDescent="0.2">
      <c r="A12" s="1" t="s">
        <v>59</v>
      </c>
      <c r="B12" s="1" t="s">
        <v>10</v>
      </c>
      <c r="C12" s="1" t="s">
        <v>29</v>
      </c>
      <c r="D12" s="19" t="s">
        <v>194</v>
      </c>
      <c r="E12" s="1">
        <v>3</v>
      </c>
      <c r="F12" s="1" t="s">
        <v>31</v>
      </c>
      <c r="G12" s="1" t="s">
        <v>60</v>
      </c>
      <c r="H12" s="1" t="s">
        <v>146</v>
      </c>
      <c r="I12" s="1">
        <v>100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31</v>
      </c>
      <c r="O12" s="1" t="s">
        <v>32</v>
      </c>
      <c r="P12" s="1" t="s">
        <v>31</v>
      </c>
      <c r="Q12" s="1" t="s">
        <v>31</v>
      </c>
      <c r="R12" s="3" t="s">
        <v>61</v>
      </c>
      <c r="S12" s="1" t="s">
        <v>190</v>
      </c>
    </row>
    <row r="13" spans="1:20" ht="16.5" customHeight="1" x14ac:dyDescent="0.2">
      <c r="A13" s="1" t="s">
        <v>88</v>
      </c>
      <c r="B13" s="1" t="s">
        <v>8</v>
      </c>
      <c r="C13" s="1" t="s">
        <v>29</v>
      </c>
      <c r="D13" t="s">
        <v>195</v>
      </c>
      <c r="E13" s="1">
        <v>25</v>
      </c>
      <c r="F13" s="1" t="s">
        <v>32</v>
      </c>
      <c r="G13" s="1" t="s">
        <v>39</v>
      </c>
      <c r="H13" s="1" t="s">
        <v>146</v>
      </c>
      <c r="I13" s="1">
        <v>30</v>
      </c>
      <c r="J13" s="1" t="s">
        <v>32</v>
      </c>
      <c r="K13" s="1" t="s">
        <v>32</v>
      </c>
      <c r="L13" s="1" t="s">
        <v>31</v>
      </c>
      <c r="M13" s="1" t="s">
        <v>32</v>
      </c>
      <c r="N13" s="1" t="s">
        <v>32</v>
      </c>
      <c r="O13" s="1" t="s">
        <v>31</v>
      </c>
      <c r="P13" s="1" t="s">
        <v>31</v>
      </c>
      <c r="Q13" s="1" t="s">
        <v>32</v>
      </c>
      <c r="R13" s="3" t="s">
        <v>89</v>
      </c>
      <c r="S13" s="1" t="s">
        <v>190</v>
      </c>
      <c r="T13" s="1" t="s">
        <v>34</v>
      </c>
    </row>
    <row r="14" spans="1:20" ht="16" x14ac:dyDescent="0.2">
      <c r="A14" s="1" t="s">
        <v>53</v>
      </c>
      <c r="B14" s="1" t="s">
        <v>7</v>
      </c>
      <c r="C14" s="1" t="s">
        <v>29</v>
      </c>
      <c r="D14" t="s">
        <v>196</v>
      </c>
      <c r="E14" s="1">
        <v>18</v>
      </c>
      <c r="F14" s="1" t="s">
        <v>31</v>
      </c>
      <c r="G14" s="1" t="s">
        <v>54</v>
      </c>
      <c r="H14" s="1" t="s">
        <v>4</v>
      </c>
      <c r="I14" s="1">
        <v>100</v>
      </c>
      <c r="J14" s="1" t="s">
        <v>32</v>
      </c>
      <c r="K14" s="1" t="s">
        <v>31</v>
      </c>
      <c r="L14" s="1" t="s">
        <v>31</v>
      </c>
      <c r="M14" s="1" t="s">
        <v>32</v>
      </c>
      <c r="N14" s="1" t="s">
        <v>31</v>
      </c>
      <c r="O14" s="1" t="s">
        <v>32</v>
      </c>
      <c r="P14" s="1" t="s">
        <v>31</v>
      </c>
      <c r="Q14" s="1" t="s">
        <v>32</v>
      </c>
      <c r="R14" s="3" t="s">
        <v>55</v>
      </c>
      <c r="S14" s="1" t="s">
        <v>190</v>
      </c>
      <c r="T14" s="1" t="s">
        <v>34</v>
      </c>
    </row>
    <row r="15" spans="1:20" ht="14" customHeight="1" x14ac:dyDescent="0.2">
      <c r="A15" s="1" t="s">
        <v>95</v>
      </c>
      <c r="B15" s="1" t="s">
        <v>8</v>
      </c>
      <c r="C15" s="1" t="s">
        <v>31</v>
      </c>
      <c r="D15" t="s">
        <v>196</v>
      </c>
      <c r="E15" s="1">
        <v>15</v>
      </c>
      <c r="F15" s="1" t="s">
        <v>32</v>
      </c>
      <c r="G15" s="1" t="s">
        <v>96</v>
      </c>
      <c r="H15" s="1" t="s">
        <v>146</v>
      </c>
      <c r="I15" s="1">
        <v>40</v>
      </c>
      <c r="J15" s="1" t="s">
        <v>31</v>
      </c>
      <c r="K15" s="1" t="s">
        <v>31</v>
      </c>
      <c r="L15" s="1" t="s">
        <v>31</v>
      </c>
      <c r="M15" s="1" t="s">
        <v>32</v>
      </c>
      <c r="N15" s="1" t="s">
        <v>32</v>
      </c>
      <c r="O15" s="1" t="s">
        <v>32</v>
      </c>
      <c r="P15" s="1" t="s">
        <v>31</v>
      </c>
      <c r="R15" s="3"/>
      <c r="S15" s="1" t="s">
        <v>190</v>
      </c>
    </row>
    <row r="16" spans="1:20" ht="16" x14ac:dyDescent="0.2">
      <c r="A16" s="1" t="s">
        <v>265</v>
      </c>
      <c r="B16" s="1" t="s">
        <v>8</v>
      </c>
      <c r="C16" s="1" t="s">
        <v>29</v>
      </c>
      <c r="D16" t="s">
        <v>196</v>
      </c>
      <c r="E16" s="1">
        <v>10</v>
      </c>
      <c r="F16" s="1" t="s">
        <v>31</v>
      </c>
      <c r="G16" s="1" t="s">
        <v>39</v>
      </c>
      <c r="H16" s="1" t="s">
        <v>3</v>
      </c>
      <c r="I16" s="1">
        <v>150</v>
      </c>
      <c r="J16" s="1" t="s">
        <v>32</v>
      </c>
      <c r="K16" s="1" t="s">
        <v>31</v>
      </c>
      <c r="L16" s="1" t="s">
        <v>32</v>
      </c>
      <c r="M16" s="1" t="s">
        <v>32</v>
      </c>
      <c r="N16" s="1" t="s">
        <v>31</v>
      </c>
      <c r="O16" s="1" t="s">
        <v>32</v>
      </c>
      <c r="P16" s="1" t="s">
        <v>31</v>
      </c>
      <c r="Q16" s="1" t="s">
        <v>31</v>
      </c>
      <c r="R16" s="3" t="s">
        <v>66</v>
      </c>
      <c r="S16" s="1" t="s">
        <v>189</v>
      </c>
    </row>
    <row r="17" spans="1:20" ht="16" x14ac:dyDescent="0.2">
      <c r="A17" s="1" t="s">
        <v>266</v>
      </c>
      <c r="B17" s="1" t="s">
        <v>8</v>
      </c>
      <c r="C17" s="1" t="s">
        <v>29</v>
      </c>
      <c r="D17" s="1" t="s">
        <v>193</v>
      </c>
      <c r="E17" s="1">
        <v>23</v>
      </c>
      <c r="F17" s="1" t="s">
        <v>32</v>
      </c>
      <c r="G17" s="1" t="s">
        <v>39</v>
      </c>
      <c r="H17" s="1" t="s">
        <v>4</v>
      </c>
      <c r="I17" s="1">
        <v>7</v>
      </c>
      <c r="J17" s="1" t="s">
        <v>32</v>
      </c>
      <c r="K17" s="1" t="s">
        <v>31</v>
      </c>
      <c r="L17" s="1" t="s">
        <v>32</v>
      </c>
      <c r="M17" s="1" t="s">
        <v>32</v>
      </c>
      <c r="N17" s="1" t="s">
        <v>32</v>
      </c>
      <c r="P17" s="1" t="s">
        <v>32</v>
      </c>
      <c r="S17" s="1" t="s">
        <v>189</v>
      </c>
    </row>
    <row r="18" spans="1:20" ht="16" customHeight="1" x14ac:dyDescent="0.2">
      <c r="A18" s="1" t="s">
        <v>75</v>
      </c>
      <c r="B18" s="1" t="s">
        <v>8</v>
      </c>
      <c r="C18" s="1" t="s">
        <v>29</v>
      </c>
      <c r="D18" t="s">
        <v>196</v>
      </c>
      <c r="E18" s="1">
        <v>17</v>
      </c>
      <c r="F18" s="1" t="s">
        <v>32</v>
      </c>
      <c r="G18" s="1" t="s">
        <v>76</v>
      </c>
      <c r="H18" s="1" t="s">
        <v>4</v>
      </c>
      <c r="I18" s="1">
        <v>20</v>
      </c>
      <c r="J18" s="1" t="s">
        <v>32</v>
      </c>
      <c r="K18" s="1" t="s">
        <v>31</v>
      </c>
      <c r="L18" s="1" t="s">
        <v>32</v>
      </c>
      <c r="M18" s="1" t="s">
        <v>32</v>
      </c>
      <c r="N18" s="1" t="s">
        <v>32</v>
      </c>
      <c r="O18" s="1" t="s">
        <v>31</v>
      </c>
      <c r="P18" s="1" t="s">
        <v>31</v>
      </c>
      <c r="Q18" s="1" t="s">
        <v>32</v>
      </c>
      <c r="S18" s="1" t="s">
        <v>189</v>
      </c>
      <c r="T18" s="1" t="s">
        <v>47</v>
      </c>
    </row>
    <row r="19" spans="1:20" ht="14" customHeight="1" x14ac:dyDescent="0.2">
      <c r="A19" s="1" t="s">
        <v>44</v>
      </c>
      <c r="B19" s="1" t="s">
        <v>8</v>
      </c>
      <c r="C19" s="1" t="s">
        <v>29</v>
      </c>
      <c r="D19" t="s">
        <v>194</v>
      </c>
      <c r="E19" s="1">
        <v>20</v>
      </c>
      <c r="F19" s="1" t="s">
        <v>32</v>
      </c>
      <c r="G19" s="1" t="s">
        <v>45</v>
      </c>
      <c r="H19" s="1" t="s">
        <v>4</v>
      </c>
      <c r="I19" s="1">
        <v>70</v>
      </c>
      <c r="J19" s="1" t="s">
        <v>32</v>
      </c>
      <c r="K19" s="1" t="s">
        <v>31</v>
      </c>
      <c r="L19" s="1" t="s">
        <v>32</v>
      </c>
      <c r="M19" s="1" t="s">
        <v>32</v>
      </c>
      <c r="N19" s="1" t="s">
        <v>32</v>
      </c>
      <c r="O19" s="1" t="s">
        <v>31</v>
      </c>
      <c r="P19" s="1" t="s">
        <v>31</v>
      </c>
      <c r="Q19" s="1" t="s">
        <v>31</v>
      </c>
      <c r="R19" s="3" t="s">
        <v>46</v>
      </c>
      <c r="S19" s="1" t="s">
        <v>189</v>
      </c>
      <c r="T19" s="1" t="s">
        <v>47</v>
      </c>
    </row>
    <row r="20" spans="1:20" ht="13.5" customHeight="1" x14ac:dyDescent="0.2">
      <c r="A20" s="1" t="s">
        <v>62</v>
      </c>
      <c r="B20" s="1" t="s">
        <v>8</v>
      </c>
      <c r="C20" s="1" t="s">
        <v>29</v>
      </c>
      <c r="D20" t="s">
        <v>193</v>
      </c>
      <c r="E20" s="1">
        <v>9</v>
      </c>
      <c r="F20" s="1" t="s">
        <v>32</v>
      </c>
      <c r="G20" s="1" t="s">
        <v>39</v>
      </c>
      <c r="H20" s="1" t="s">
        <v>146</v>
      </c>
      <c r="I20" s="1">
        <v>100</v>
      </c>
      <c r="J20" s="1" t="s">
        <v>32</v>
      </c>
      <c r="K20" s="1" t="s">
        <v>31</v>
      </c>
      <c r="L20" s="1" t="s">
        <v>32</v>
      </c>
      <c r="M20" s="1" t="s">
        <v>32</v>
      </c>
      <c r="N20" s="1" t="s">
        <v>31</v>
      </c>
      <c r="O20" s="1" t="s">
        <v>32</v>
      </c>
      <c r="P20" s="1" t="s">
        <v>31</v>
      </c>
      <c r="Q20" s="1" t="s">
        <v>32</v>
      </c>
      <c r="R20" s="3" t="s">
        <v>63</v>
      </c>
      <c r="S20" s="1" t="s">
        <v>189</v>
      </c>
      <c r="T20" s="1" t="s">
        <v>34</v>
      </c>
    </row>
    <row r="21" spans="1:20" ht="15.5" customHeight="1" x14ac:dyDescent="0.2">
      <c r="A21" s="1" t="s">
        <v>48</v>
      </c>
      <c r="B21" s="1" t="s">
        <v>8</v>
      </c>
      <c r="C21" s="1" t="s">
        <v>29</v>
      </c>
      <c r="D21" t="s">
        <v>195</v>
      </c>
      <c r="E21" s="1">
        <v>11</v>
      </c>
      <c r="F21" s="1" t="s">
        <v>31</v>
      </c>
      <c r="G21" s="1" t="s">
        <v>49</v>
      </c>
      <c r="H21" s="1" t="s">
        <v>146</v>
      </c>
      <c r="I21" s="1">
        <v>30</v>
      </c>
      <c r="J21" s="1" t="s">
        <v>31</v>
      </c>
      <c r="K21" s="1" t="s">
        <v>32</v>
      </c>
      <c r="L21" s="1" t="s">
        <v>32</v>
      </c>
      <c r="M21" s="1" t="s">
        <v>32</v>
      </c>
      <c r="N21" s="1" t="s">
        <v>31</v>
      </c>
      <c r="O21" s="1" t="s">
        <v>32</v>
      </c>
      <c r="P21" s="1" t="s">
        <v>31</v>
      </c>
      <c r="Q21" s="1" t="s">
        <v>31</v>
      </c>
      <c r="R21" s="1" t="s">
        <v>50</v>
      </c>
      <c r="S21" s="1" t="s">
        <v>189</v>
      </c>
    </row>
    <row r="22" spans="1:20" ht="13" customHeight="1" x14ac:dyDescent="0.2">
      <c r="A22" s="1" t="s">
        <v>90</v>
      </c>
      <c r="B22" s="1" t="s">
        <v>8</v>
      </c>
      <c r="C22" s="1" t="s">
        <v>29</v>
      </c>
      <c r="D22" t="s">
        <v>195</v>
      </c>
      <c r="E22" s="1">
        <v>16</v>
      </c>
      <c r="F22" s="1" t="s">
        <v>32</v>
      </c>
      <c r="G22" s="1" t="s">
        <v>91</v>
      </c>
      <c r="H22" s="1" t="s">
        <v>146</v>
      </c>
      <c r="I22" s="1">
        <v>50</v>
      </c>
      <c r="J22" s="1" t="s">
        <v>31</v>
      </c>
      <c r="K22" s="1" t="s">
        <v>32</v>
      </c>
      <c r="L22" s="1" t="s">
        <v>31</v>
      </c>
      <c r="M22" s="1" t="s">
        <v>32</v>
      </c>
      <c r="N22" s="1" t="s">
        <v>32</v>
      </c>
      <c r="O22" s="1" t="s">
        <v>32</v>
      </c>
      <c r="P22" s="1" t="s">
        <v>31</v>
      </c>
      <c r="Q22" s="1" t="s">
        <v>31</v>
      </c>
      <c r="R22" s="3" t="s">
        <v>92</v>
      </c>
      <c r="S22" s="1" t="s">
        <v>189</v>
      </c>
    </row>
    <row r="23" spans="1:20" ht="16" x14ac:dyDescent="0.2">
      <c r="A23" s="1" t="s">
        <v>86</v>
      </c>
      <c r="B23" s="1" t="s">
        <v>8</v>
      </c>
      <c r="C23" s="1" t="s">
        <v>29</v>
      </c>
      <c r="D23" s="1" t="s">
        <v>193</v>
      </c>
      <c r="E23" s="1">
        <v>24</v>
      </c>
      <c r="F23" s="1" t="s">
        <v>32</v>
      </c>
      <c r="G23" s="1" t="s">
        <v>87</v>
      </c>
      <c r="H23" s="1" t="s">
        <v>146</v>
      </c>
      <c r="I23" s="1">
        <v>60</v>
      </c>
      <c r="J23" s="1" t="s">
        <v>31</v>
      </c>
      <c r="K23" s="1" t="s">
        <v>31</v>
      </c>
      <c r="L23" s="1" t="s">
        <v>31</v>
      </c>
      <c r="M23" s="1" t="s">
        <v>32</v>
      </c>
      <c r="N23" s="1" t="s">
        <v>31</v>
      </c>
      <c r="P23" s="1" t="s">
        <v>31</v>
      </c>
      <c r="S23" s="1" t="s">
        <v>189</v>
      </c>
    </row>
    <row r="24" spans="1:20" ht="14" customHeight="1" x14ac:dyDescent="0.2">
      <c r="A24" s="1" t="s">
        <v>83</v>
      </c>
      <c r="B24" s="1" t="s">
        <v>8</v>
      </c>
      <c r="C24" s="1" t="s">
        <v>29</v>
      </c>
      <c r="D24" t="s">
        <v>195</v>
      </c>
      <c r="E24" s="1">
        <v>27</v>
      </c>
      <c r="F24" s="1" t="s">
        <v>32</v>
      </c>
      <c r="G24" s="1" t="s">
        <v>84</v>
      </c>
      <c r="H24" s="1" t="s">
        <v>146</v>
      </c>
      <c r="I24" s="1">
        <v>65</v>
      </c>
      <c r="J24" s="1" t="s">
        <v>31</v>
      </c>
      <c r="K24" s="1" t="s">
        <v>32</v>
      </c>
      <c r="L24" s="1" t="s">
        <v>32</v>
      </c>
      <c r="M24" s="1" t="s">
        <v>32</v>
      </c>
      <c r="N24" s="1" t="s">
        <v>31</v>
      </c>
      <c r="O24" s="1" t="s">
        <v>32</v>
      </c>
      <c r="P24" s="1" t="s">
        <v>31</v>
      </c>
      <c r="Q24" s="1" t="s">
        <v>31</v>
      </c>
      <c r="R24" s="3" t="s">
        <v>85</v>
      </c>
      <c r="S24" s="1" t="s">
        <v>189</v>
      </c>
    </row>
    <row r="25" spans="1:20" ht="16" x14ac:dyDescent="0.2">
      <c r="A25" s="1" t="s">
        <v>41</v>
      </c>
      <c r="B25" s="1" t="s">
        <v>8</v>
      </c>
      <c r="C25" s="1" t="s">
        <v>29</v>
      </c>
      <c r="D25" s="19" t="s">
        <v>194</v>
      </c>
      <c r="E25" s="1">
        <v>5</v>
      </c>
      <c r="F25" s="1" t="s">
        <v>32</v>
      </c>
      <c r="G25" s="1" t="s">
        <v>39</v>
      </c>
      <c r="H25" s="1" t="s">
        <v>5</v>
      </c>
      <c r="I25" s="1">
        <v>80</v>
      </c>
      <c r="J25" s="1" t="s">
        <v>31</v>
      </c>
      <c r="K25" s="1" t="s">
        <v>32</v>
      </c>
      <c r="L25" s="1" t="s">
        <v>31</v>
      </c>
      <c r="M25" s="1" t="s">
        <v>32</v>
      </c>
      <c r="N25" s="1" t="s">
        <v>31</v>
      </c>
      <c r="O25" s="1" t="s">
        <v>32</v>
      </c>
      <c r="P25" s="1" t="s">
        <v>31</v>
      </c>
      <c r="Q25" s="1" t="s">
        <v>31</v>
      </c>
      <c r="R25" s="3" t="s">
        <v>42</v>
      </c>
      <c r="S25" s="1" t="s">
        <v>189</v>
      </c>
      <c r="T25" s="1" t="s">
        <v>43</v>
      </c>
    </row>
    <row r="26" spans="1:20" ht="16" x14ac:dyDescent="0.2">
      <c r="A26" s="1" t="s">
        <v>73</v>
      </c>
      <c r="B26" s="1" t="s">
        <v>9</v>
      </c>
      <c r="C26" s="1" t="s">
        <v>29</v>
      </c>
      <c r="D26" s="19" t="s">
        <v>194</v>
      </c>
      <c r="E26" s="1">
        <v>14</v>
      </c>
      <c r="F26" s="1" t="s">
        <v>32</v>
      </c>
      <c r="G26" s="1" t="s">
        <v>74</v>
      </c>
      <c r="H26" s="1" t="s">
        <v>5</v>
      </c>
      <c r="I26" s="1">
        <v>60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31</v>
      </c>
      <c r="P26" s="1" t="s">
        <v>31</v>
      </c>
      <c r="Q26" s="1" t="s">
        <v>32</v>
      </c>
      <c r="S26" s="1" t="s">
        <v>189</v>
      </c>
      <c r="T26" s="1" t="s">
        <v>47</v>
      </c>
    </row>
    <row r="27" spans="1:20" ht="15.5" customHeight="1" x14ac:dyDescent="0.2">
      <c r="A27" s="1" t="s">
        <v>72</v>
      </c>
      <c r="B27" s="1" t="s">
        <v>8</v>
      </c>
      <c r="C27" s="1" t="s">
        <v>29</v>
      </c>
      <c r="D27" t="s">
        <v>196</v>
      </c>
      <c r="E27" s="1">
        <v>26</v>
      </c>
      <c r="F27" s="1" t="s">
        <v>32</v>
      </c>
      <c r="G27" s="1" t="s">
        <v>39</v>
      </c>
      <c r="H27" s="1" t="s">
        <v>5</v>
      </c>
      <c r="I27" s="1">
        <v>50</v>
      </c>
      <c r="J27" s="1" t="s">
        <v>32</v>
      </c>
      <c r="K27" s="1" t="s">
        <v>32</v>
      </c>
      <c r="L27" s="1" t="s">
        <v>31</v>
      </c>
      <c r="M27" s="1" t="s">
        <v>32</v>
      </c>
      <c r="N27" s="1" t="s">
        <v>31</v>
      </c>
      <c r="O27" s="1" t="s">
        <v>32</v>
      </c>
      <c r="P27" s="1" t="s">
        <v>31</v>
      </c>
      <c r="S27" s="1" t="s">
        <v>189</v>
      </c>
    </row>
    <row r="28" spans="1:20" ht="32" x14ac:dyDescent="0.2">
      <c r="A28" s="1" t="s">
        <v>267</v>
      </c>
      <c r="B28" s="1" t="s">
        <v>9</v>
      </c>
      <c r="C28" s="1" t="s">
        <v>29</v>
      </c>
      <c r="D28" s="19" t="s">
        <v>194</v>
      </c>
      <c r="E28" s="1">
        <v>4</v>
      </c>
      <c r="F28" s="1" t="s">
        <v>31</v>
      </c>
      <c r="G28" s="1" t="s">
        <v>80</v>
      </c>
      <c r="H28" s="1" t="s">
        <v>160</v>
      </c>
      <c r="I28" s="1">
        <v>100</v>
      </c>
      <c r="J28" s="1" t="s">
        <v>32</v>
      </c>
      <c r="K28" s="1" t="s">
        <v>31</v>
      </c>
      <c r="L28" s="1" t="s">
        <v>32</v>
      </c>
      <c r="M28" s="1" t="s">
        <v>32</v>
      </c>
      <c r="N28" s="1" t="s">
        <v>32</v>
      </c>
      <c r="O28" s="1" t="s">
        <v>31</v>
      </c>
      <c r="P28" s="1" t="s">
        <v>31</v>
      </c>
      <c r="Q28" s="1" t="s">
        <v>32</v>
      </c>
      <c r="S28" s="1" t="s">
        <v>189</v>
      </c>
      <c r="T28" s="1" t="s">
        <v>43</v>
      </c>
    </row>
    <row r="29" spans="1:20" ht="12.5" hidden="1" customHeight="1" x14ac:dyDescent="0.2">
      <c r="A29" s="7" t="s">
        <v>81</v>
      </c>
      <c r="B29" s="7" t="s">
        <v>8</v>
      </c>
      <c r="C29" s="7" t="s">
        <v>100</v>
      </c>
      <c r="D29" s="7"/>
      <c r="E29" s="7">
        <v>28</v>
      </c>
      <c r="F29" s="7" t="s">
        <v>32</v>
      </c>
      <c r="G29" s="7" t="s">
        <v>82</v>
      </c>
      <c r="I29" s="7"/>
      <c r="J29" s="7" t="s">
        <v>32</v>
      </c>
      <c r="K29" s="7" t="s">
        <v>31</v>
      </c>
      <c r="L29" s="7" t="s">
        <v>31</v>
      </c>
      <c r="M29" s="7" t="s">
        <v>32</v>
      </c>
      <c r="N29" s="7" t="s">
        <v>31</v>
      </c>
      <c r="O29" s="7" t="s">
        <v>32</v>
      </c>
      <c r="P29" s="7" t="s">
        <v>32</v>
      </c>
      <c r="Q29" s="7" t="s">
        <v>32</v>
      </c>
      <c r="R29" s="7"/>
      <c r="T29" s="7" t="s">
        <v>47</v>
      </c>
    </row>
    <row r="30" spans="1:20" ht="16" hidden="1" x14ac:dyDescent="0.2">
      <c r="A30" s="1" t="s">
        <v>97</v>
      </c>
      <c r="B30" s="1" t="s">
        <v>8</v>
      </c>
      <c r="C30" s="1" t="s">
        <v>100</v>
      </c>
      <c r="D30" s="1"/>
      <c r="E30" s="1"/>
      <c r="F30" s="1"/>
      <c r="G30" s="1" t="s">
        <v>87</v>
      </c>
      <c r="M30" s="1" t="s">
        <v>32</v>
      </c>
      <c r="T30" s="1" t="s">
        <v>98</v>
      </c>
    </row>
    <row r="31" spans="1:20" ht="16" hidden="1" x14ac:dyDescent="0.2">
      <c r="A31" s="4" t="s">
        <v>99</v>
      </c>
      <c r="B31" s="1" t="s">
        <v>10</v>
      </c>
      <c r="C31" s="1" t="s">
        <v>100</v>
      </c>
      <c r="D31" s="1"/>
      <c r="E31" s="1"/>
      <c r="F31" s="1"/>
    </row>
    <row r="32" spans="1:20" ht="16" hidden="1" x14ac:dyDescent="0.2">
      <c r="A32" s="4" t="s">
        <v>101</v>
      </c>
      <c r="C32" s="1" t="s">
        <v>100</v>
      </c>
      <c r="D32" s="1"/>
      <c r="E32" s="1"/>
      <c r="F32" s="1"/>
    </row>
    <row r="33" spans="1:6" ht="16" hidden="1" x14ac:dyDescent="0.2">
      <c r="A33" s="4" t="s">
        <v>102</v>
      </c>
      <c r="C33" s="1" t="s">
        <v>100</v>
      </c>
      <c r="D33" s="1"/>
      <c r="E33" s="1"/>
      <c r="F33" s="1"/>
    </row>
    <row r="34" spans="1:6" ht="16" hidden="1" x14ac:dyDescent="0.2">
      <c r="A34" s="4" t="s">
        <v>103</v>
      </c>
      <c r="B34" s="1" t="s">
        <v>8</v>
      </c>
      <c r="C34" s="1" t="s">
        <v>100</v>
      </c>
      <c r="D34" s="1"/>
      <c r="E34" s="1"/>
      <c r="F34" s="1"/>
    </row>
    <row r="35" spans="1:6" ht="16" hidden="1" x14ac:dyDescent="0.2">
      <c r="A35" s="4" t="s">
        <v>104</v>
      </c>
      <c r="C35" s="1" t="s">
        <v>100</v>
      </c>
      <c r="D35" s="1"/>
      <c r="E35" s="1"/>
      <c r="F35" s="1"/>
    </row>
    <row r="36" spans="1:6" ht="16" hidden="1" x14ac:dyDescent="0.2">
      <c r="A36" s="4" t="s">
        <v>105</v>
      </c>
      <c r="C36" s="1" t="s">
        <v>100</v>
      </c>
      <c r="D36" s="1"/>
      <c r="E36" s="1"/>
      <c r="F36" s="1"/>
    </row>
    <row r="37" spans="1:6" ht="16" hidden="1" x14ac:dyDescent="0.2">
      <c r="A37" s="4" t="s">
        <v>106</v>
      </c>
      <c r="C37" s="1" t="s">
        <v>100</v>
      </c>
      <c r="D37" s="1"/>
      <c r="E37" s="1"/>
      <c r="F37" s="1"/>
    </row>
    <row r="38" spans="1:6" ht="16" hidden="1" x14ac:dyDescent="0.2">
      <c r="A38" s="1" t="s">
        <v>107</v>
      </c>
      <c r="B38" s="1" t="s">
        <v>9</v>
      </c>
      <c r="C38" s="1" t="s">
        <v>100</v>
      </c>
      <c r="D38" s="1"/>
      <c r="E38" s="1"/>
      <c r="F38" s="1"/>
    </row>
    <row r="39" spans="1:6" ht="16" hidden="1" x14ac:dyDescent="0.2">
      <c r="A39" s="4" t="s">
        <v>108</v>
      </c>
      <c r="C39" s="1" t="s">
        <v>100</v>
      </c>
      <c r="D39" s="1"/>
      <c r="E39" s="1"/>
      <c r="F39" s="1"/>
    </row>
    <row r="40" spans="1:6" ht="16" hidden="1" x14ac:dyDescent="0.2">
      <c r="A40" s="4" t="s">
        <v>109</v>
      </c>
      <c r="C40" s="1" t="s">
        <v>100</v>
      </c>
      <c r="D40" s="1"/>
      <c r="E40" s="1"/>
      <c r="F40" s="1"/>
    </row>
  </sheetData>
  <conditionalFormatting sqref="C2:E17 G2:G29 C18:D18 C19:E29 C30:G40">
    <cfRule type="cellIs" dxfId="13" priority="16" operator="equal">
      <formula>"NO"</formula>
    </cfRule>
  </conditionalFormatting>
  <conditionalFormatting sqref="F2:F29">
    <cfRule type="iconSet" priority="1">
      <iconSet iconSet="3Arrows">
        <cfvo type="percent" val="0"/>
        <cfvo type="percent" val="33"/>
        <cfvo type="formula" val="&quot;Yes&quot;"/>
      </iconSet>
    </cfRule>
  </conditionalFormatting>
  <conditionalFormatting sqref="J2:J40">
    <cfRule type="cellIs" dxfId="12" priority="4" operator="equal">
      <formula>"Yes"</formula>
    </cfRule>
  </conditionalFormatting>
  <conditionalFormatting sqref="K2:K29">
    <cfRule type="cellIs" dxfId="11" priority="11" operator="equal">
      <formula>"No"</formula>
    </cfRule>
  </conditionalFormatting>
  <conditionalFormatting sqref="L1:L40">
    <cfRule type="cellIs" dxfId="10" priority="2" operator="equal">
      <formula>"Yes"</formula>
    </cfRule>
  </conditionalFormatting>
  <conditionalFormatting sqref="M2:M30">
    <cfRule type="cellIs" dxfId="9" priority="9" operator="equal">
      <formula>"No"</formula>
    </cfRule>
  </conditionalFormatting>
  <conditionalFormatting sqref="N2:N40">
    <cfRule type="cellIs" dxfId="8" priority="7" operator="equal">
      <formula>"Yes"</formula>
    </cfRule>
  </conditionalFormatting>
  <conditionalFormatting sqref="O2:O40">
    <cfRule type="cellIs" dxfId="7" priority="6" operator="equal">
      <formula>"No"</formula>
    </cfRule>
  </conditionalFormatting>
  <conditionalFormatting sqref="P2:P40">
    <cfRule type="cellIs" dxfId="6" priority="5" operator="equal">
      <formula>"No"</formula>
    </cfRule>
  </conditionalFormatting>
  <dataValidations count="6">
    <dataValidation type="list" allowBlank="1" showInputMessage="1" showErrorMessage="1" sqref="H30:H40" xr:uid="{C2BFA6F0-3868-41A0-9DEB-5E14EC13E59D}">
      <formula1>"Low,Medium,High"</formula1>
    </dataValidation>
    <dataValidation type="list" allowBlank="1" showInputMessage="1" showErrorMessage="1" sqref="S2:S40" xr:uid="{27225A9F-FC8C-4870-9A78-6F05D2155255}">
      <formula1>"Pod A, Pod B"</formula1>
    </dataValidation>
    <dataValidation type="list" allowBlank="1" showInputMessage="1" showErrorMessage="1" sqref="T2:T40" xr:uid="{FF87DFB3-C556-4DF6-90C1-9D20D8297E6B}">
      <formula1>Status</formula1>
    </dataValidation>
    <dataValidation type="list" allowBlank="1" showInputMessage="1" showErrorMessage="1" sqref="F2:F29 J2:Q40" xr:uid="{0DF460D4-59B9-47B3-AC90-47D23CC6DB44}">
      <formula1>"Yes,No"</formula1>
    </dataValidation>
    <dataValidation allowBlank="1" showInputMessage="1" showErrorMessage="1" sqref="I1:I1048576" xr:uid="{56D1366B-52EC-427E-B290-21186F22859B}"/>
    <dataValidation type="list" allowBlank="1" showInputMessage="1" showErrorMessage="1" sqref="H2:H29" xr:uid="{2D961B60-7A6D-4642-99E4-74FF24EA5B2E}">
      <formula1>"Low,Low Medium,Medium,High,Very High"</formula1>
    </dataValidation>
  </dataValidations>
  <hyperlinks>
    <hyperlink ref="R10" r:id="rId1" xr:uid="{226A1BD7-7318-43B4-AFCB-27A5D46B7FA6}"/>
    <hyperlink ref="R25" r:id="rId2" xr:uid="{419DDE67-572B-4A8F-A593-F3DC30B94A30}"/>
    <hyperlink ref="R19" r:id="rId3" xr:uid="{F354325D-477E-497B-9964-3DB7C67E430A}"/>
    <hyperlink ref="R14" r:id="rId4" xr:uid="{62D59F7E-D907-48FF-9081-2B56BF89E632}"/>
    <hyperlink ref="R11" r:id="rId5" xr:uid="{84435716-C5CA-4D90-86A9-AB903DA22FC3}"/>
    <hyperlink ref="R12" r:id="rId6" xr:uid="{00DF1096-9177-4D2C-9DC9-9079D08DF602}"/>
    <hyperlink ref="R5" r:id="rId7" xr:uid="{A0513ED8-4F6A-4CE7-BF25-9184BEE9C408}"/>
    <hyperlink ref="R16" r:id="rId8" xr:uid="{97CA47E7-F904-4448-AF90-3F0174715FBC}"/>
    <hyperlink ref="R9" r:id="rId9" xr:uid="{4A4FE7EB-13AD-4E94-AA71-4DC6CEA45E65}"/>
    <hyperlink ref="R7" r:id="rId10" xr:uid="{FDE7BB58-D0B5-48A1-8D5E-0B2224832F5F}"/>
    <hyperlink ref="R24" r:id="rId11" xr:uid="{6F699CC0-72D4-4D3C-85C2-EC00C1B72327}"/>
    <hyperlink ref="R22" r:id="rId12" xr:uid="{2ECAA8E9-02A1-4FD6-A84B-8599B1BBB566}"/>
    <hyperlink ref="R20" r:id="rId13" xr:uid="{719F7905-9A58-4960-95E2-6279EEB99340}"/>
    <hyperlink ref="R3" r:id="rId14" xr:uid="{A3C78631-A4B9-4537-ADF5-DBD9276B316B}"/>
    <hyperlink ref="R6" r:id="rId15" xr:uid="{6A028757-4260-4781-B303-0AC6F9284681}"/>
    <hyperlink ref="R4" r:id="rId16" xr:uid="{AF2D2FAF-C80B-48F5-B699-11B4BD4A4C74}"/>
    <hyperlink ref="R13" r:id="rId17" xr:uid="{FD4B0793-5E09-4592-BCED-BA13EF80C5E2}"/>
  </hyperlinks>
  <pageMargins left="0.7" right="0.7" top="0.75" bottom="0.75" header="0.3" footer="0.3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8E19-6EF7-F145-9754-8C152BF09BB8}">
  <dimension ref="A1:I41"/>
  <sheetViews>
    <sheetView tabSelected="1" workbookViewId="0"/>
  </sheetViews>
  <sheetFormatPr baseColWidth="10" defaultColWidth="8.83203125" defaultRowHeight="15" x14ac:dyDescent="0.2"/>
  <cols>
    <col min="1" max="1" width="32.33203125" style="27" customWidth="1"/>
    <col min="2" max="2" width="39" style="27" customWidth="1"/>
    <col min="3" max="3" width="19" style="27" customWidth="1"/>
    <col min="4" max="4" width="13" style="23" customWidth="1"/>
    <col min="5" max="7" width="17.33203125" style="23" customWidth="1"/>
    <col min="8" max="8" width="21.33203125" style="23" customWidth="1"/>
    <col min="9" max="9" width="23.5" style="23" customWidth="1"/>
    <col min="10" max="16384" width="8.83203125" style="23"/>
  </cols>
  <sheetData>
    <row r="1" spans="1:9" ht="32" x14ac:dyDescent="0.2">
      <c r="A1" s="21" t="s">
        <v>11</v>
      </c>
      <c r="B1" s="21" t="s">
        <v>202</v>
      </c>
      <c r="C1" s="22" t="s">
        <v>12</v>
      </c>
      <c r="D1" s="22" t="s">
        <v>13</v>
      </c>
      <c r="E1" s="22" t="s">
        <v>197</v>
      </c>
      <c r="F1" s="22" t="s">
        <v>203</v>
      </c>
      <c r="G1" s="22" t="s">
        <v>204</v>
      </c>
      <c r="H1" s="22" t="s">
        <v>268</v>
      </c>
      <c r="I1" s="22" t="s">
        <v>205</v>
      </c>
    </row>
    <row r="2" spans="1:9" ht="16" x14ac:dyDescent="0.2">
      <c r="A2" s="24" t="s">
        <v>206</v>
      </c>
      <c r="B2" s="24" t="s">
        <v>207</v>
      </c>
      <c r="C2" s="25" t="s">
        <v>7</v>
      </c>
      <c r="D2" s="25" t="s">
        <v>29</v>
      </c>
      <c r="E2" s="24" t="s">
        <v>192</v>
      </c>
      <c r="F2" s="25" t="s">
        <v>208</v>
      </c>
      <c r="G2" s="25" t="s">
        <v>193</v>
      </c>
      <c r="H2" s="25"/>
      <c r="I2" s="25">
        <v>21</v>
      </c>
    </row>
    <row r="3" spans="1:9" ht="16" x14ac:dyDescent="0.2">
      <c r="A3" s="24" t="s">
        <v>206</v>
      </c>
      <c r="B3" s="24" t="s">
        <v>209</v>
      </c>
      <c r="C3" s="25" t="s">
        <v>7</v>
      </c>
      <c r="D3" s="25" t="s">
        <v>29</v>
      </c>
      <c r="E3" s="24" t="s">
        <v>192</v>
      </c>
      <c r="F3" s="25" t="s">
        <v>208</v>
      </c>
      <c r="G3" s="25" t="s">
        <v>193</v>
      </c>
      <c r="H3" s="25"/>
      <c r="I3" s="25">
        <v>21</v>
      </c>
    </row>
    <row r="4" spans="1:9" ht="16" x14ac:dyDescent="0.2">
      <c r="A4" s="24" t="s">
        <v>210</v>
      </c>
      <c r="B4" s="24" t="s">
        <v>210</v>
      </c>
      <c r="C4" s="25" t="s">
        <v>8</v>
      </c>
      <c r="D4" s="25" t="s">
        <v>29</v>
      </c>
      <c r="E4" s="24" t="s">
        <v>193</v>
      </c>
      <c r="F4" s="25" t="s">
        <v>211</v>
      </c>
      <c r="G4" s="25" t="s">
        <v>193</v>
      </c>
      <c r="H4" s="25"/>
      <c r="I4" s="25">
        <v>120</v>
      </c>
    </row>
    <row r="5" spans="1:9" ht="16" x14ac:dyDescent="0.2">
      <c r="A5" s="24" t="s">
        <v>212</v>
      </c>
      <c r="B5" s="24" t="s">
        <v>212</v>
      </c>
      <c r="C5" s="25" t="s">
        <v>8</v>
      </c>
      <c r="D5" s="25" t="s">
        <v>29</v>
      </c>
      <c r="E5" s="24" t="s">
        <v>194</v>
      </c>
      <c r="F5" s="25" t="s">
        <v>213</v>
      </c>
      <c r="G5" s="25" t="s">
        <v>214</v>
      </c>
      <c r="H5" s="26">
        <v>0.125</v>
      </c>
      <c r="I5" s="25">
        <v>60</v>
      </c>
    </row>
    <row r="6" spans="1:9" ht="16" x14ac:dyDescent="0.2">
      <c r="A6" s="24" t="s">
        <v>212</v>
      </c>
      <c r="B6" s="24" t="s">
        <v>212</v>
      </c>
      <c r="C6" s="25" t="s">
        <v>8</v>
      </c>
      <c r="D6" s="25" t="s">
        <v>29</v>
      </c>
      <c r="E6" s="24" t="s">
        <v>194</v>
      </c>
      <c r="F6" s="25" t="s">
        <v>213</v>
      </c>
      <c r="G6" s="25" t="s">
        <v>215</v>
      </c>
      <c r="H6" s="26">
        <v>0.29166666666666669</v>
      </c>
      <c r="I6" s="25">
        <v>60</v>
      </c>
    </row>
    <row r="7" spans="1:9" ht="32" x14ac:dyDescent="0.2">
      <c r="A7" s="24" t="s">
        <v>216</v>
      </c>
      <c r="B7" s="24" t="s">
        <v>216</v>
      </c>
      <c r="C7" s="25" t="s">
        <v>8</v>
      </c>
      <c r="D7" s="25" t="s">
        <v>29</v>
      </c>
      <c r="E7" s="24" t="s">
        <v>194</v>
      </c>
      <c r="F7" s="25" t="s">
        <v>213</v>
      </c>
      <c r="G7" s="25" t="s">
        <v>217</v>
      </c>
      <c r="H7" s="26">
        <v>8.3333333333333329E-2</v>
      </c>
      <c r="I7" s="25">
        <v>180</v>
      </c>
    </row>
    <row r="8" spans="1:9" ht="32" x14ac:dyDescent="0.2">
      <c r="A8" s="24" t="s">
        <v>216</v>
      </c>
      <c r="B8" s="24" t="s">
        <v>216</v>
      </c>
      <c r="C8" s="25" t="s">
        <v>8</v>
      </c>
      <c r="D8" s="25" t="s">
        <v>29</v>
      </c>
      <c r="E8" s="24" t="s">
        <v>194</v>
      </c>
      <c r="F8" s="25" t="s">
        <v>213</v>
      </c>
      <c r="G8" s="25" t="s">
        <v>217</v>
      </c>
      <c r="H8" s="26">
        <v>0.58333333333333337</v>
      </c>
      <c r="I8" s="25">
        <v>180</v>
      </c>
    </row>
    <row r="9" spans="1:9" ht="30.5" customHeight="1" x14ac:dyDescent="0.2">
      <c r="A9" s="24" t="s">
        <v>218</v>
      </c>
      <c r="B9" s="24" t="s">
        <v>218</v>
      </c>
      <c r="C9" s="25" t="s">
        <v>8</v>
      </c>
      <c r="D9" s="25" t="s">
        <v>29</v>
      </c>
      <c r="E9" s="24" t="s">
        <v>194</v>
      </c>
      <c r="F9" s="25" t="s">
        <v>213</v>
      </c>
      <c r="G9" s="25" t="s">
        <v>219</v>
      </c>
      <c r="H9" s="26">
        <v>0.28819444444444442</v>
      </c>
      <c r="I9" s="25">
        <v>1140</v>
      </c>
    </row>
    <row r="10" spans="1:9" ht="32" x14ac:dyDescent="0.2">
      <c r="A10" s="24" t="s">
        <v>218</v>
      </c>
      <c r="B10" s="24" t="s">
        <v>218</v>
      </c>
      <c r="C10" s="25" t="s">
        <v>8</v>
      </c>
      <c r="D10" s="25" t="s">
        <v>29</v>
      </c>
      <c r="E10" s="24" t="s">
        <v>194</v>
      </c>
      <c r="F10" s="25" t="s">
        <v>213</v>
      </c>
      <c r="G10" s="25" t="s">
        <v>219</v>
      </c>
      <c r="H10" s="26">
        <v>0.29166666666666669</v>
      </c>
      <c r="I10" s="25">
        <v>1140</v>
      </c>
    </row>
    <row r="11" spans="1:9" ht="16" x14ac:dyDescent="0.2">
      <c r="A11" s="24" t="s">
        <v>220</v>
      </c>
      <c r="B11" s="24" t="s">
        <v>221</v>
      </c>
      <c r="C11" s="25" t="s">
        <v>8</v>
      </c>
      <c r="D11" s="25" t="s">
        <v>29</v>
      </c>
      <c r="E11" s="24" t="s">
        <v>195</v>
      </c>
      <c r="F11" s="24" t="s">
        <v>222</v>
      </c>
      <c r="G11" s="25" t="s">
        <v>223</v>
      </c>
      <c r="H11" s="26">
        <v>4.1666666666666664E-2</v>
      </c>
      <c r="I11" s="25">
        <v>42</v>
      </c>
    </row>
    <row r="12" spans="1:9" ht="16" x14ac:dyDescent="0.2">
      <c r="A12" s="24" t="s">
        <v>220</v>
      </c>
      <c r="B12" s="24" t="s">
        <v>224</v>
      </c>
      <c r="C12" s="25" t="s">
        <v>8</v>
      </c>
      <c r="D12" s="25" t="s">
        <v>29</v>
      </c>
      <c r="E12" s="24" t="s">
        <v>195</v>
      </c>
      <c r="F12" s="24" t="s">
        <v>222</v>
      </c>
      <c r="G12" s="25" t="s">
        <v>223</v>
      </c>
      <c r="H12" s="26">
        <v>0.375</v>
      </c>
      <c r="I12" s="25">
        <v>1320</v>
      </c>
    </row>
    <row r="13" spans="1:9" ht="16" x14ac:dyDescent="0.2">
      <c r="A13" s="24" t="s">
        <v>225</v>
      </c>
      <c r="B13" s="24" t="s">
        <v>225</v>
      </c>
      <c r="C13" s="25" t="s">
        <v>8</v>
      </c>
      <c r="D13" s="25" t="s">
        <v>29</v>
      </c>
      <c r="E13" s="24" t="s">
        <v>193</v>
      </c>
      <c r="F13" s="25" t="s">
        <v>211</v>
      </c>
      <c r="G13" s="24" t="s">
        <v>193</v>
      </c>
      <c r="H13" s="25"/>
      <c r="I13" s="25">
        <v>60</v>
      </c>
    </row>
    <row r="14" spans="1:9" ht="16" x14ac:dyDescent="0.2">
      <c r="A14" s="24" t="s">
        <v>226</v>
      </c>
      <c r="B14" s="24" t="s">
        <v>226</v>
      </c>
      <c r="C14" s="25" t="s">
        <v>7</v>
      </c>
      <c r="D14" s="25" t="s">
        <v>29</v>
      </c>
      <c r="E14" s="24" t="s">
        <v>196</v>
      </c>
      <c r="F14" s="25" t="s">
        <v>213</v>
      </c>
      <c r="G14" s="25" t="s">
        <v>227</v>
      </c>
      <c r="H14" s="26">
        <v>0.3125</v>
      </c>
      <c r="I14" s="25">
        <v>780</v>
      </c>
    </row>
    <row r="15" spans="1:9" ht="32" x14ac:dyDescent="0.2">
      <c r="A15" s="24" t="s">
        <v>228</v>
      </c>
      <c r="B15" s="24" t="s">
        <v>228</v>
      </c>
      <c r="C15" s="25" t="s">
        <v>10</v>
      </c>
      <c r="D15" s="25" t="s">
        <v>29</v>
      </c>
      <c r="E15" s="24" t="s">
        <v>194</v>
      </c>
      <c r="F15" s="25" t="s">
        <v>213</v>
      </c>
      <c r="G15" s="25" t="s">
        <v>217</v>
      </c>
      <c r="H15" s="26">
        <v>0</v>
      </c>
      <c r="I15" s="25">
        <v>180</v>
      </c>
    </row>
    <row r="16" spans="1:9" ht="32" x14ac:dyDescent="0.2">
      <c r="A16" s="24" t="s">
        <v>229</v>
      </c>
      <c r="B16" s="24" t="s">
        <v>229</v>
      </c>
      <c r="C16" s="25" t="s">
        <v>10</v>
      </c>
      <c r="D16" s="25" t="s">
        <v>29</v>
      </c>
      <c r="E16" s="24" t="s">
        <v>194</v>
      </c>
      <c r="F16" s="25" t="s">
        <v>213</v>
      </c>
      <c r="G16" s="25" t="s">
        <v>217</v>
      </c>
      <c r="H16" s="26">
        <v>0.83333333333333337</v>
      </c>
      <c r="I16" s="25">
        <v>43</v>
      </c>
    </row>
    <row r="17" spans="1:9" ht="16" x14ac:dyDescent="0.2">
      <c r="A17" s="24" t="s">
        <v>230</v>
      </c>
      <c r="B17" s="24" t="s">
        <v>231</v>
      </c>
      <c r="C17" s="25" t="s">
        <v>8</v>
      </c>
      <c r="D17" s="25" t="s">
        <v>29</v>
      </c>
      <c r="E17" s="24" t="s">
        <v>193</v>
      </c>
      <c r="F17" s="25" t="s">
        <v>211</v>
      </c>
      <c r="G17" s="24" t="s">
        <v>193</v>
      </c>
      <c r="H17" s="25"/>
      <c r="I17" s="25">
        <v>60</v>
      </c>
    </row>
    <row r="18" spans="1:9" ht="16" x14ac:dyDescent="0.2">
      <c r="A18" s="24" t="s">
        <v>230</v>
      </c>
      <c r="B18" s="24" t="s">
        <v>232</v>
      </c>
      <c r="C18" s="25" t="s">
        <v>8</v>
      </c>
      <c r="D18" s="25" t="s">
        <v>29</v>
      </c>
      <c r="E18" s="24" t="s">
        <v>193</v>
      </c>
      <c r="F18" s="25" t="s">
        <v>211</v>
      </c>
      <c r="G18" s="24" t="s">
        <v>193</v>
      </c>
      <c r="H18" s="25"/>
      <c r="I18" s="25">
        <v>180</v>
      </c>
    </row>
    <row r="19" spans="1:9" ht="16" x14ac:dyDescent="0.2">
      <c r="A19" s="24" t="s">
        <v>233</v>
      </c>
      <c r="B19" s="24" t="s">
        <v>233</v>
      </c>
      <c r="C19" s="25" t="s">
        <v>8</v>
      </c>
      <c r="D19" s="25" t="s">
        <v>31</v>
      </c>
      <c r="E19" s="24" t="s">
        <v>196</v>
      </c>
      <c r="F19" s="25" t="s">
        <v>213</v>
      </c>
      <c r="G19" s="25" t="s">
        <v>227</v>
      </c>
      <c r="H19" s="26">
        <v>0.6875</v>
      </c>
      <c r="I19" s="25">
        <v>120</v>
      </c>
    </row>
    <row r="20" spans="1:9" ht="16" x14ac:dyDescent="0.2">
      <c r="A20" s="24" t="s">
        <v>234</v>
      </c>
      <c r="B20" s="24" t="s">
        <v>234</v>
      </c>
      <c r="C20" s="25" t="s">
        <v>7</v>
      </c>
      <c r="D20" s="25" t="s">
        <v>29</v>
      </c>
      <c r="E20" s="24" t="s">
        <v>192</v>
      </c>
      <c r="F20" s="25" t="s">
        <v>208</v>
      </c>
      <c r="G20" s="25" t="s">
        <v>193</v>
      </c>
      <c r="H20" s="25"/>
      <c r="I20" s="25">
        <v>60</v>
      </c>
    </row>
    <row r="21" spans="1:9" ht="16" x14ac:dyDescent="0.2">
      <c r="A21" s="24" t="s">
        <v>235</v>
      </c>
      <c r="B21" s="24" t="s">
        <v>236</v>
      </c>
      <c r="C21" s="25" t="s">
        <v>8</v>
      </c>
      <c r="D21" s="25" t="s">
        <v>29</v>
      </c>
      <c r="E21" s="24" t="s">
        <v>196</v>
      </c>
      <c r="F21" s="25" t="s">
        <v>213</v>
      </c>
      <c r="G21" s="25" t="s">
        <v>237</v>
      </c>
      <c r="H21" s="26">
        <v>0.16666666666666666</v>
      </c>
      <c r="I21" s="25">
        <v>120</v>
      </c>
    </row>
    <row r="22" spans="1:9" ht="16" x14ac:dyDescent="0.2">
      <c r="A22" s="24" t="s">
        <v>235</v>
      </c>
      <c r="B22" s="24" t="s">
        <v>238</v>
      </c>
      <c r="C22" s="25" t="s">
        <v>8</v>
      </c>
      <c r="D22" s="25" t="s">
        <v>29</v>
      </c>
      <c r="E22" s="24" t="s">
        <v>196</v>
      </c>
      <c r="F22" s="25" t="s">
        <v>208</v>
      </c>
      <c r="G22" s="25" t="s">
        <v>237</v>
      </c>
      <c r="H22" s="25"/>
      <c r="I22" s="25">
        <v>180</v>
      </c>
    </row>
    <row r="23" spans="1:9" ht="32" x14ac:dyDescent="0.2">
      <c r="A23" s="24" t="s">
        <v>239</v>
      </c>
      <c r="B23" s="24" t="s">
        <v>239</v>
      </c>
      <c r="C23" s="25" t="s">
        <v>8</v>
      </c>
      <c r="D23" s="25" t="s">
        <v>29</v>
      </c>
      <c r="E23" s="24" t="s">
        <v>194</v>
      </c>
      <c r="F23" s="25" t="s">
        <v>213</v>
      </c>
      <c r="G23" s="25" t="s">
        <v>240</v>
      </c>
      <c r="H23" s="26">
        <v>0.29166666666666669</v>
      </c>
      <c r="I23" s="25">
        <v>20</v>
      </c>
    </row>
    <row r="24" spans="1:9" ht="16" x14ac:dyDescent="0.2">
      <c r="A24" s="24" t="s">
        <v>239</v>
      </c>
      <c r="B24" s="24" t="s">
        <v>239</v>
      </c>
      <c r="C24" s="25" t="s">
        <v>8</v>
      </c>
      <c r="D24" s="25" t="s">
        <v>29</v>
      </c>
      <c r="E24" s="24" t="s">
        <v>194</v>
      </c>
      <c r="F24" s="25" t="s">
        <v>213</v>
      </c>
      <c r="G24" s="25" t="s">
        <v>241</v>
      </c>
      <c r="H24" s="26">
        <v>0.41666666666666669</v>
      </c>
      <c r="I24" s="25">
        <v>20</v>
      </c>
    </row>
    <row r="25" spans="1:9" ht="32" x14ac:dyDescent="0.2">
      <c r="A25" s="24" t="s">
        <v>242</v>
      </c>
      <c r="B25" s="24" t="s">
        <v>243</v>
      </c>
      <c r="C25" s="25" t="s">
        <v>8</v>
      </c>
      <c r="D25" s="25" t="s">
        <v>29</v>
      </c>
      <c r="E25" s="24" t="s">
        <v>194</v>
      </c>
      <c r="F25" s="25" t="s">
        <v>213</v>
      </c>
      <c r="G25" s="25" t="s">
        <v>219</v>
      </c>
      <c r="H25" s="26">
        <v>0.4375</v>
      </c>
      <c r="I25" s="25">
        <v>360</v>
      </c>
    </row>
    <row r="26" spans="1:9" ht="32" x14ac:dyDescent="0.2">
      <c r="A26" s="24" t="s">
        <v>242</v>
      </c>
      <c r="B26" s="24" t="s">
        <v>244</v>
      </c>
      <c r="C26" s="25" t="s">
        <v>8</v>
      </c>
      <c r="D26" s="25" t="s">
        <v>29</v>
      </c>
      <c r="E26" s="24" t="s">
        <v>194</v>
      </c>
      <c r="F26" s="26" t="s">
        <v>245</v>
      </c>
      <c r="G26" s="25" t="s">
        <v>219</v>
      </c>
      <c r="H26" s="26"/>
      <c r="I26" s="25">
        <v>60</v>
      </c>
    </row>
    <row r="27" spans="1:9" ht="16" x14ac:dyDescent="0.2">
      <c r="A27" s="24" t="s">
        <v>246</v>
      </c>
      <c r="B27" s="24" t="s">
        <v>246</v>
      </c>
      <c r="C27" s="25" t="s">
        <v>8</v>
      </c>
      <c r="D27" s="25" t="s">
        <v>29</v>
      </c>
      <c r="E27" s="24" t="s">
        <v>193</v>
      </c>
      <c r="F27" s="25" t="s">
        <v>211</v>
      </c>
      <c r="G27" s="24" t="s">
        <v>193</v>
      </c>
      <c r="H27" s="25"/>
      <c r="I27" s="25">
        <v>180</v>
      </c>
    </row>
    <row r="28" spans="1:9" ht="16" x14ac:dyDescent="0.2">
      <c r="A28" s="24" t="s">
        <v>247</v>
      </c>
      <c r="B28" s="24" t="s">
        <v>247</v>
      </c>
      <c r="C28" s="25" t="s">
        <v>8</v>
      </c>
      <c r="D28" s="25" t="s">
        <v>29</v>
      </c>
      <c r="E28" s="24" t="s">
        <v>193</v>
      </c>
      <c r="F28" s="25" t="s">
        <v>211</v>
      </c>
      <c r="G28" s="24" t="s">
        <v>193</v>
      </c>
      <c r="H28" s="25"/>
      <c r="I28" s="25">
        <v>120</v>
      </c>
    </row>
    <row r="29" spans="1:9" ht="16" x14ac:dyDescent="0.2">
      <c r="A29" s="24" t="s">
        <v>248</v>
      </c>
      <c r="B29" s="24" t="s">
        <v>248</v>
      </c>
      <c r="C29" s="25" t="s">
        <v>8</v>
      </c>
      <c r="D29" s="25" t="s">
        <v>29</v>
      </c>
      <c r="E29" s="24" t="s">
        <v>196</v>
      </c>
      <c r="F29" s="25" t="s">
        <v>213</v>
      </c>
      <c r="G29" s="25" t="s">
        <v>249</v>
      </c>
      <c r="H29" s="26">
        <v>0.375</v>
      </c>
      <c r="I29" s="25">
        <v>26</v>
      </c>
    </row>
    <row r="30" spans="1:9" ht="32" x14ac:dyDescent="0.2">
      <c r="A30" s="24" t="s">
        <v>250</v>
      </c>
      <c r="B30" s="24" t="s">
        <v>250</v>
      </c>
      <c r="C30" s="25" t="s">
        <v>9</v>
      </c>
      <c r="D30" s="25" t="s">
        <v>29</v>
      </c>
      <c r="E30" s="24" t="s">
        <v>194</v>
      </c>
      <c r="F30" s="25" t="s">
        <v>213</v>
      </c>
      <c r="G30" s="25" t="s">
        <v>217</v>
      </c>
      <c r="H30" s="26">
        <v>0.375</v>
      </c>
      <c r="I30" s="25">
        <v>9</v>
      </c>
    </row>
    <row r="31" spans="1:9" ht="32" x14ac:dyDescent="0.2">
      <c r="A31" s="24" t="s">
        <v>250</v>
      </c>
      <c r="B31" s="24" t="s">
        <v>250</v>
      </c>
      <c r="C31" s="25" t="s">
        <v>9</v>
      </c>
      <c r="D31" s="25" t="s">
        <v>29</v>
      </c>
      <c r="E31" s="24" t="s">
        <v>194</v>
      </c>
      <c r="F31" s="25" t="s">
        <v>213</v>
      </c>
      <c r="G31" s="25" t="s">
        <v>217</v>
      </c>
      <c r="H31" s="26">
        <v>0.5</v>
      </c>
      <c r="I31" s="25">
        <v>9</v>
      </c>
    </row>
    <row r="32" spans="1:9" ht="16" x14ac:dyDescent="0.2">
      <c r="A32" s="24" t="s">
        <v>251</v>
      </c>
      <c r="B32" s="24" t="s">
        <v>251</v>
      </c>
      <c r="C32" s="25" t="s">
        <v>8</v>
      </c>
      <c r="D32" s="25" t="s">
        <v>29</v>
      </c>
      <c r="E32" s="24" t="s">
        <v>195</v>
      </c>
      <c r="F32" s="24" t="s">
        <v>222</v>
      </c>
      <c r="G32" s="25" t="s">
        <v>252</v>
      </c>
      <c r="H32" s="26">
        <v>0.41666666666666669</v>
      </c>
      <c r="I32" s="25">
        <v>60</v>
      </c>
    </row>
    <row r="33" spans="1:9" ht="16" x14ac:dyDescent="0.2">
      <c r="A33" s="24" t="s">
        <v>253</v>
      </c>
      <c r="B33" s="24" t="s">
        <v>253</v>
      </c>
      <c r="C33" s="25" t="s">
        <v>8</v>
      </c>
      <c r="D33" s="25" t="s">
        <v>29</v>
      </c>
      <c r="E33" s="24" t="s">
        <v>196</v>
      </c>
      <c r="F33" s="25" t="s">
        <v>213</v>
      </c>
      <c r="G33" s="25" t="s">
        <v>254</v>
      </c>
      <c r="H33" s="26">
        <v>0.33333333333333331</v>
      </c>
      <c r="I33" s="25">
        <v>240</v>
      </c>
    </row>
    <row r="34" spans="1:9" ht="32" x14ac:dyDescent="0.2">
      <c r="A34" s="24" t="s">
        <v>255</v>
      </c>
      <c r="B34" s="24" t="s">
        <v>255</v>
      </c>
      <c r="C34" s="25" t="s">
        <v>10</v>
      </c>
      <c r="D34" s="25" t="s">
        <v>29</v>
      </c>
      <c r="E34" s="24" t="s">
        <v>194</v>
      </c>
      <c r="F34" s="25" t="s">
        <v>213</v>
      </c>
      <c r="G34" s="25" t="s">
        <v>217</v>
      </c>
      <c r="H34" s="26">
        <v>0.625</v>
      </c>
      <c r="I34" s="25">
        <v>60</v>
      </c>
    </row>
    <row r="35" spans="1:9" ht="32" x14ac:dyDescent="0.2">
      <c r="A35" s="24" t="s">
        <v>256</v>
      </c>
      <c r="B35" s="24" t="s">
        <v>256</v>
      </c>
      <c r="C35" s="25" t="s">
        <v>9</v>
      </c>
      <c r="D35" s="25" t="s">
        <v>29</v>
      </c>
      <c r="E35" s="24" t="s">
        <v>194</v>
      </c>
      <c r="F35" s="25" t="s">
        <v>213</v>
      </c>
      <c r="G35" s="25" t="s">
        <v>219</v>
      </c>
      <c r="H35" s="26">
        <v>0.29166666666666669</v>
      </c>
      <c r="I35" s="25">
        <v>60</v>
      </c>
    </row>
    <row r="36" spans="1:9" ht="32" x14ac:dyDescent="0.2">
      <c r="A36" s="24" t="s">
        <v>256</v>
      </c>
      <c r="B36" s="24" t="s">
        <v>256</v>
      </c>
      <c r="C36" s="25" t="s">
        <v>9</v>
      </c>
      <c r="D36" s="25" t="s">
        <v>29</v>
      </c>
      <c r="E36" s="24" t="s">
        <v>194</v>
      </c>
      <c r="F36" s="25" t="s">
        <v>213</v>
      </c>
      <c r="G36" s="25" t="s">
        <v>219</v>
      </c>
      <c r="H36" s="26">
        <v>0.45833333333333331</v>
      </c>
      <c r="I36" s="25">
        <v>60</v>
      </c>
    </row>
    <row r="37" spans="1:9" ht="32" x14ac:dyDescent="0.2">
      <c r="A37" s="24" t="s">
        <v>256</v>
      </c>
      <c r="B37" s="24" t="s">
        <v>256</v>
      </c>
      <c r="C37" s="25" t="s">
        <v>9</v>
      </c>
      <c r="D37" s="25" t="s">
        <v>29</v>
      </c>
      <c r="E37" s="24" t="s">
        <v>194</v>
      </c>
      <c r="F37" s="25" t="s">
        <v>213</v>
      </c>
      <c r="G37" s="25" t="s">
        <v>219</v>
      </c>
      <c r="H37" s="26">
        <v>0.625</v>
      </c>
      <c r="I37" s="25">
        <v>60</v>
      </c>
    </row>
    <row r="38" spans="1:9" ht="16" x14ac:dyDescent="0.2">
      <c r="A38" s="24" t="s">
        <v>257</v>
      </c>
      <c r="B38" s="24" t="s">
        <v>257</v>
      </c>
      <c r="C38" s="25" t="s">
        <v>8</v>
      </c>
      <c r="D38" s="25" t="s">
        <v>29</v>
      </c>
      <c r="E38" s="24" t="s">
        <v>195</v>
      </c>
      <c r="F38" s="24" t="s">
        <v>222</v>
      </c>
      <c r="G38" s="25" t="s">
        <v>258</v>
      </c>
      <c r="H38" s="26">
        <v>0.33333333333333331</v>
      </c>
      <c r="I38" s="25">
        <v>300</v>
      </c>
    </row>
    <row r="39" spans="1:9" ht="16" x14ac:dyDescent="0.2">
      <c r="A39" s="24" t="s">
        <v>257</v>
      </c>
      <c r="B39" s="24" t="s">
        <v>257</v>
      </c>
      <c r="C39" s="25" t="s">
        <v>8</v>
      </c>
      <c r="D39" s="25" t="s">
        <v>29</v>
      </c>
      <c r="E39" s="24" t="s">
        <v>195</v>
      </c>
      <c r="F39" s="24" t="s">
        <v>222</v>
      </c>
      <c r="G39" s="25" t="s">
        <v>259</v>
      </c>
      <c r="H39" s="26">
        <v>0.33333333333333331</v>
      </c>
      <c r="I39" s="25">
        <v>300</v>
      </c>
    </row>
    <row r="40" spans="1:9" ht="16" x14ac:dyDescent="0.2">
      <c r="A40" s="24" t="s">
        <v>260</v>
      </c>
      <c r="B40" s="24" t="s">
        <v>260</v>
      </c>
      <c r="C40" s="25" t="s">
        <v>8</v>
      </c>
      <c r="D40" s="25" t="s">
        <v>29</v>
      </c>
      <c r="E40" s="24" t="s">
        <v>193</v>
      </c>
      <c r="F40" s="25" t="s">
        <v>211</v>
      </c>
      <c r="G40" s="24" t="s">
        <v>193</v>
      </c>
      <c r="H40" s="25"/>
      <c r="I40" s="25">
        <v>180</v>
      </c>
    </row>
    <row r="41" spans="1:9" ht="16" x14ac:dyDescent="0.2">
      <c r="A41" s="24" t="s">
        <v>261</v>
      </c>
      <c r="B41" s="24" t="s">
        <v>261</v>
      </c>
      <c r="C41" s="25" t="s">
        <v>8</v>
      </c>
      <c r="D41" s="25" t="s">
        <v>29</v>
      </c>
      <c r="E41" s="24" t="s">
        <v>262</v>
      </c>
      <c r="F41" s="24" t="s">
        <v>222</v>
      </c>
      <c r="G41" s="24" t="s">
        <v>259</v>
      </c>
      <c r="H41" s="26">
        <v>0.875</v>
      </c>
      <c r="I41" s="25">
        <v>34</v>
      </c>
    </row>
  </sheetData>
  <conditionalFormatting sqref="D2:D41">
    <cfRule type="cellIs" dxfId="5" priority="1" operator="equal">
      <formula>"NO"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18D7-4BC2-4E8D-88BF-4DDFA29D0309}">
  <dimension ref="A1:C12"/>
  <sheetViews>
    <sheetView workbookViewId="0">
      <selection activeCell="C1" sqref="C1"/>
    </sheetView>
  </sheetViews>
  <sheetFormatPr baseColWidth="10" defaultColWidth="8.83203125" defaultRowHeight="15" x14ac:dyDescent="0.2"/>
  <cols>
    <col min="1" max="2" width="19.5" bestFit="1" customWidth="1"/>
    <col min="3" max="3" width="16.5" bestFit="1" customWidth="1"/>
  </cols>
  <sheetData>
    <row r="1" spans="1:3" x14ac:dyDescent="0.2">
      <c r="A1" t="s">
        <v>28</v>
      </c>
      <c r="B1" t="s">
        <v>110</v>
      </c>
      <c r="C1" t="s">
        <v>111</v>
      </c>
    </row>
    <row r="2" spans="1:3" x14ac:dyDescent="0.2">
      <c r="A2" t="s">
        <v>47</v>
      </c>
      <c r="B2" t="s">
        <v>112</v>
      </c>
      <c r="C2" t="s">
        <v>113</v>
      </c>
    </row>
    <row r="3" spans="1:3" x14ac:dyDescent="0.2">
      <c r="A3" t="s">
        <v>98</v>
      </c>
      <c r="B3" t="s">
        <v>114</v>
      </c>
      <c r="C3" t="s">
        <v>115</v>
      </c>
    </row>
    <row r="4" spans="1:3" x14ac:dyDescent="0.2">
      <c r="A4" t="s">
        <v>43</v>
      </c>
      <c r="B4" t="s">
        <v>116</v>
      </c>
      <c r="C4" t="s">
        <v>117</v>
      </c>
    </row>
    <row r="5" spans="1:3" x14ac:dyDescent="0.2">
      <c r="A5" t="s">
        <v>118</v>
      </c>
      <c r="B5" t="s">
        <v>119</v>
      </c>
      <c r="C5" t="s">
        <v>95</v>
      </c>
    </row>
    <row r="6" spans="1:3" x14ac:dyDescent="0.2">
      <c r="A6" t="s">
        <v>34</v>
      </c>
      <c r="B6" t="s">
        <v>120</v>
      </c>
      <c r="C6" t="s">
        <v>121</v>
      </c>
    </row>
    <row r="7" spans="1:3" x14ac:dyDescent="0.2">
      <c r="B7" t="s">
        <v>122</v>
      </c>
      <c r="C7" t="s">
        <v>123</v>
      </c>
    </row>
    <row r="8" spans="1:3" x14ac:dyDescent="0.2">
      <c r="B8" t="s">
        <v>124</v>
      </c>
      <c r="C8" t="s">
        <v>125</v>
      </c>
    </row>
    <row r="9" spans="1:3" x14ac:dyDescent="0.2">
      <c r="C9" t="s">
        <v>126</v>
      </c>
    </row>
    <row r="10" spans="1:3" x14ac:dyDescent="0.2">
      <c r="C10" t="s">
        <v>87</v>
      </c>
    </row>
    <row r="11" spans="1:3" x14ac:dyDescent="0.2">
      <c r="C11" t="s">
        <v>127</v>
      </c>
    </row>
    <row r="12" spans="1:3" x14ac:dyDescent="0.2">
      <c r="C1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ED60-E551-48B7-AAE1-BF62AFC7170F}">
  <dimension ref="A1:U18"/>
  <sheetViews>
    <sheetView zoomScale="115" zoomScaleNormal="115" workbookViewId="0">
      <selection activeCell="H9" sqref="H9"/>
    </sheetView>
  </sheetViews>
  <sheetFormatPr baseColWidth="10" defaultColWidth="8.83203125" defaultRowHeight="15" x14ac:dyDescent="0.2"/>
  <cols>
    <col min="1" max="1" width="47.1640625" style="9" customWidth="1"/>
    <col min="2" max="2" width="12.83203125" style="9" customWidth="1"/>
    <col min="3" max="3" width="18.33203125" style="9" customWidth="1"/>
    <col min="4" max="4" width="18" style="9" customWidth="1"/>
    <col min="5" max="5" width="8.83203125" style="9" customWidth="1"/>
    <col min="6" max="6" width="19.83203125" style="9" customWidth="1"/>
    <col min="7" max="7" width="11.33203125" style="9" customWidth="1"/>
    <col min="8" max="8" width="24.1640625" style="9" customWidth="1"/>
    <col min="9" max="9" width="10.5" style="9" customWidth="1"/>
    <col min="10" max="13" width="5.83203125" style="9" customWidth="1"/>
    <col min="14" max="14" width="19.1640625" style="9" customWidth="1"/>
    <col min="15" max="15" width="13.6640625" style="9" customWidth="1"/>
    <col min="16" max="16" width="8.83203125" style="9" customWidth="1"/>
    <col min="17" max="17" width="11.5" style="9" customWidth="1"/>
    <col min="18" max="18" width="1.6640625" style="9" customWidth="1"/>
    <col min="19" max="19" width="13.33203125" style="9" customWidth="1"/>
    <col min="20" max="20" width="1.33203125" style="9" customWidth="1"/>
    <col min="21" max="21" width="8.83203125" style="9" customWidth="1"/>
    <col min="22" max="16384" width="8.83203125" style="9"/>
  </cols>
  <sheetData>
    <row r="1" spans="1:21" x14ac:dyDescent="0.2">
      <c r="A1" s="10" t="s">
        <v>129</v>
      </c>
      <c r="B1" s="10" t="s">
        <v>130</v>
      </c>
      <c r="C1" s="10" t="s">
        <v>131</v>
      </c>
      <c r="D1" s="10" t="s">
        <v>132</v>
      </c>
      <c r="F1" s="29" t="s">
        <v>133</v>
      </c>
      <c r="G1" s="29"/>
      <c r="H1" s="29"/>
      <c r="J1" s="9">
        <v>0</v>
      </c>
      <c r="K1" s="9">
        <v>0</v>
      </c>
      <c r="L1" s="9">
        <v>0</v>
      </c>
      <c r="M1" s="9">
        <v>0</v>
      </c>
      <c r="N1" s="8" t="s">
        <v>134</v>
      </c>
      <c r="O1" s="8" t="s">
        <v>135</v>
      </c>
      <c r="Q1" s="8" t="s">
        <v>136</v>
      </c>
      <c r="R1" s="8"/>
      <c r="S1" s="28" t="s">
        <v>137</v>
      </c>
      <c r="T1" s="28"/>
      <c r="U1" s="28"/>
    </row>
    <row r="2" spans="1:21" x14ac:dyDescent="0.2">
      <c r="A2" s="8" t="s">
        <v>138</v>
      </c>
      <c r="B2" s="13">
        <v>250</v>
      </c>
      <c r="C2" s="8">
        <f>IF(ISBLANK(B2),"",IF(B2&lt;=10, 0.5, IF(B2&lt;=50, 1, IF(B2&lt;=100, 1.5, 2))))</f>
        <v>2</v>
      </c>
      <c r="D2" s="8">
        <f>IFERROR(B2*C2,"")</f>
        <v>500</v>
      </c>
      <c r="F2" s="11" t="s">
        <v>129</v>
      </c>
      <c r="G2" s="11" t="s">
        <v>130</v>
      </c>
      <c r="H2" s="11" t="s">
        <v>139</v>
      </c>
      <c r="J2" s="9" cm="1">
        <f t="array" aca="1" ref="J2:J8" ca="1">IF(B4=0,0,ROW(INDIRECT("1:"&amp;B4)))</f>
        <v>1</v>
      </c>
      <c r="K2" s="9" cm="1">
        <f t="array" aca="1" ref="K2:K6" ca="1">IF(B4=B5,0,ROW(INDIRECT("1:"&amp;(B4-B5))))</f>
        <v>1</v>
      </c>
      <c r="L2" s="9" cm="1">
        <f t="array" aca="1" ref="L2:L6" ca="1">IF(B4=(B5+B6),0,ROW(INDIRECT("1:"&amp;(B4-(B5+B6)))))</f>
        <v>1</v>
      </c>
      <c r="M2" s="9" cm="1">
        <f t="array" aca="1" ref="M2:M4" ca="1">IF(B4=(B5+B6+B7),0,ROW(INDIRECT("1:"&amp;(B4-(B5+B6+B7)))))</f>
        <v>1</v>
      </c>
      <c r="N2" s="8" t="s">
        <v>4</v>
      </c>
      <c r="O2" s="12" t="s">
        <v>140</v>
      </c>
      <c r="Q2" s="8" t="s">
        <v>141</v>
      </c>
      <c r="R2" s="8"/>
      <c r="S2" s="28" t="s">
        <v>142</v>
      </c>
      <c r="T2" s="28"/>
      <c r="U2" s="28"/>
    </row>
    <row r="3" spans="1:21" x14ac:dyDescent="0.2">
      <c r="A3" s="8" t="s">
        <v>143</v>
      </c>
      <c r="B3" s="13">
        <v>4</v>
      </c>
      <c r="C3" s="8">
        <v>1</v>
      </c>
      <c r="D3" s="8">
        <f t="shared" ref="D3:D8" si="0">IFERROR(B3*C3,"")</f>
        <v>4</v>
      </c>
      <c r="F3" s="28" t="s">
        <v>144</v>
      </c>
      <c r="G3" s="8">
        <v>0</v>
      </c>
      <c r="H3" s="8" t="s">
        <v>145</v>
      </c>
      <c r="J3" s="9">
        <f ca="1"/>
        <v>2</v>
      </c>
      <c r="K3" s="9">
        <f ca="1"/>
        <v>2</v>
      </c>
      <c r="L3" s="9">
        <f ca="1"/>
        <v>2</v>
      </c>
      <c r="M3" s="9">
        <f ca="1"/>
        <v>2</v>
      </c>
      <c r="N3" s="8" t="s">
        <v>146</v>
      </c>
      <c r="O3" s="12" t="s">
        <v>147</v>
      </c>
      <c r="Q3" s="8" t="s">
        <v>148</v>
      </c>
      <c r="R3" s="8"/>
      <c r="S3" s="28" t="s">
        <v>149</v>
      </c>
      <c r="T3" s="28"/>
      <c r="U3" s="28"/>
    </row>
    <row r="4" spans="1:21" x14ac:dyDescent="0.2">
      <c r="A4" s="8" t="s">
        <v>150</v>
      </c>
      <c r="B4" s="13">
        <v>7</v>
      </c>
      <c r="C4" s="8"/>
      <c r="D4" s="8"/>
      <c r="F4" s="28"/>
      <c r="G4" s="8">
        <v>1</v>
      </c>
      <c r="H4" s="8" t="s">
        <v>144</v>
      </c>
      <c r="J4" s="9">
        <f ca="1"/>
        <v>3</v>
      </c>
      <c r="K4" s="9">
        <f ca="1"/>
        <v>3</v>
      </c>
      <c r="L4" s="9">
        <f ca="1"/>
        <v>3</v>
      </c>
      <c r="M4" s="9">
        <f ca="1"/>
        <v>3</v>
      </c>
      <c r="N4" s="8" t="s">
        <v>5</v>
      </c>
      <c r="O4" s="12" t="s">
        <v>151</v>
      </c>
      <c r="Q4" s="8"/>
      <c r="R4" s="8"/>
      <c r="S4" s="28" t="s">
        <v>152</v>
      </c>
      <c r="T4" s="8"/>
      <c r="U4" s="28" t="s">
        <v>153</v>
      </c>
    </row>
    <row r="5" spans="1:21" x14ac:dyDescent="0.2">
      <c r="A5" s="8" t="s">
        <v>154</v>
      </c>
      <c r="B5" s="13">
        <v>2</v>
      </c>
      <c r="C5" s="8">
        <f>IF(ISBLANK(B5),"",IF(B5=0,0,IF(B5&lt;=2,1,IF(B5&lt;=4,2,IF(B5&gt;4,3)))))</f>
        <v>1</v>
      </c>
      <c r="D5" s="8">
        <f t="shared" si="0"/>
        <v>2</v>
      </c>
      <c r="F5" s="28" t="s">
        <v>155</v>
      </c>
      <c r="G5" s="8">
        <v>0</v>
      </c>
      <c r="H5" s="8" t="s">
        <v>156</v>
      </c>
      <c r="J5" s="9">
        <f ca="1"/>
        <v>4</v>
      </c>
      <c r="K5" s="9">
        <f ca="1"/>
        <v>4</v>
      </c>
      <c r="L5" s="9">
        <f ca="1"/>
        <v>4</v>
      </c>
      <c r="N5" s="8" t="s">
        <v>3</v>
      </c>
      <c r="O5" s="12" t="s">
        <v>157</v>
      </c>
      <c r="Q5" s="8"/>
      <c r="R5" s="8"/>
      <c r="S5" s="28"/>
      <c r="T5" s="8"/>
      <c r="U5" s="28"/>
    </row>
    <row r="6" spans="1:21" x14ac:dyDescent="0.2">
      <c r="A6" s="8" t="s">
        <v>158</v>
      </c>
      <c r="B6" s="13">
        <v>0</v>
      </c>
      <c r="C6" s="8">
        <f t="shared" ref="C6:C7" si="1">IF(ISBLANK(B6),"",IF(B6=0,0,IF(B6&lt;=2,1,IF(B6&lt;=4,2,IF(B6&gt;4,3)))))</f>
        <v>0</v>
      </c>
      <c r="D6" s="8">
        <f t="shared" si="0"/>
        <v>0</v>
      </c>
      <c r="F6" s="28"/>
      <c r="G6" s="8">
        <v>1</v>
      </c>
      <c r="H6" s="8" t="s">
        <v>159</v>
      </c>
      <c r="J6" s="9">
        <f ca="1"/>
        <v>5</v>
      </c>
      <c r="K6" s="9">
        <f ca="1"/>
        <v>5</v>
      </c>
      <c r="L6" s="9">
        <f ca="1"/>
        <v>5</v>
      </c>
      <c r="N6" s="8" t="s">
        <v>160</v>
      </c>
      <c r="O6" s="12" t="s">
        <v>161</v>
      </c>
      <c r="Q6" s="28" t="s">
        <v>162</v>
      </c>
      <c r="R6" s="8"/>
      <c r="S6" s="8" t="s">
        <v>163</v>
      </c>
      <c r="T6" s="8"/>
      <c r="U6" s="8" t="s">
        <v>164</v>
      </c>
    </row>
    <row r="7" spans="1:21" x14ac:dyDescent="0.2">
      <c r="A7" s="8" t="s">
        <v>165</v>
      </c>
      <c r="B7" s="13">
        <v>2</v>
      </c>
      <c r="C7" s="8">
        <f t="shared" si="1"/>
        <v>1</v>
      </c>
      <c r="D7" s="8">
        <f t="shared" si="0"/>
        <v>2</v>
      </c>
      <c r="F7" s="28"/>
      <c r="G7" s="8">
        <v>2</v>
      </c>
      <c r="H7" s="8" t="s">
        <v>166</v>
      </c>
      <c r="J7" s="9">
        <f ca="1"/>
        <v>6</v>
      </c>
      <c r="Q7" s="28"/>
      <c r="R7" s="8"/>
      <c r="S7" s="8" t="s">
        <v>167</v>
      </c>
      <c r="T7" s="8"/>
      <c r="U7" s="8" t="s">
        <v>168</v>
      </c>
    </row>
    <row r="8" spans="1:21" x14ac:dyDescent="0.2">
      <c r="A8" s="8" t="s">
        <v>169</v>
      </c>
      <c r="B8" s="13">
        <v>3</v>
      </c>
      <c r="C8" s="8">
        <f>IF(ISBLANK(B8),"",IF(B8=0,0,IF(B8&lt;=2,3,IF(B8&lt;=4,4,IF(B8&gt;4,5)))))</f>
        <v>4</v>
      </c>
      <c r="D8" s="8">
        <f t="shared" si="0"/>
        <v>12</v>
      </c>
      <c r="F8" s="28" t="s">
        <v>170</v>
      </c>
      <c r="G8" s="8">
        <v>1</v>
      </c>
      <c r="H8" s="8" t="s">
        <v>171</v>
      </c>
      <c r="J8" s="9">
        <f ca="1"/>
        <v>7</v>
      </c>
      <c r="Q8" s="28" t="s">
        <v>172</v>
      </c>
      <c r="R8" s="8"/>
      <c r="S8" s="8" t="s">
        <v>173</v>
      </c>
      <c r="T8" s="8"/>
      <c r="U8" s="8" t="s">
        <v>174</v>
      </c>
    </row>
    <row r="9" spans="1:21" x14ac:dyDescent="0.2">
      <c r="A9" s="8" t="s">
        <v>144</v>
      </c>
      <c r="B9" s="13">
        <v>0</v>
      </c>
      <c r="C9" s="8">
        <v>1</v>
      </c>
      <c r="D9" s="8">
        <f>B9*C9</f>
        <v>0</v>
      </c>
      <c r="F9" s="28"/>
      <c r="G9" s="8">
        <v>2</v>
      </c>
      <c r="H9" s="8" t="s">
        <v>175</v>
      </c>
      <c r="Q9" s="28"/>
      <c r="R9" s="8"/>
      <c r="S9" s="8" t="s">
        <v>176</v>
      </c>
      <c r="T9" s="8"/>
      <c r="U9" s="8" t="s">
        <v>177</v>
      </c>
    </row>
    <row r="10" spans="1:21" x14ac:dyDescent="0.2">
      <c r="A10" s="8" t="s">
        <v>155</v>
      </c>
      <c r="B10" s="13">
        <v>1</v>
      </c>
      <c r="C10" s="8">
        <v>5</v>
      </c>
      <c r="D10" s="8">
        <f t="shared" ref="D10:D13" si="2">B10*C10</f>
        <v>5</v>
      </c>
      <c r="F10" s="28"/>
      <c r="G10" s="8">
        <v>3</v>
      </c>
      <c r="H10" s="8" t="s">
        <v>178</v>
      </c>
      <c r="Q10" s="28"/>
      <c r="R10" s="8"/>
      <c r="S10" s="8" t="s">
        <v>179</v>
      </c>
      <c r="T10" s="8"/>
      <c r="U10" s="8" t="s">
        <v>180</v>
      </c>
    </row>
    <row r="11" spans="1:21" x14ac:dyDescent="0.2">
      <c r="A11" s="8" t="s">
        <v>181</v>
      </c>
      <c r="B11" s="13">
        <v>1</v>
      </c>
      <c r="C11" s="8">
        <v>10</v>
      </c>
      <c r="D11" s="8">
        <f>B11*C11</f>
        <v>10</v>
      </c>
      <c r="F11" s="28" t="s">
        <v>181</v>
      </c>
      <c r="G11" s="8">
        <v>0</v>
      </c>
      <c r="H11" s="8" t="s">
        <v>182</v>
      </c>
    </row>
    <row r="12" spans="1:21" x14ac:dyDescent="0.2">
      <c r="A12" s="8" t="s">
        <v>183</v>
      </c>
      <c r="B12" s="8">
        <f>IF(B4&lt;=2,1,IF(B4&lt;=4,2,IF(B4&gt;4,3)))</f>
        <v>3</v>
      </c>
      <c r="C12" s="8">
        <f>IF(ISBLANK(B12),"",IF(B12=0,0,IF(B12=1,10,IF(B12=2,15,IF(B12=3,20)))))</f>
        <v>20</v>
      </c>
      <c r="D12" s="8">
        <f t="shared" si="2"/>
        <v>60</v>
      </c>
      <c r="F12" s="28"/>
      <c r="G12" s="8">
        <v>1</v>
      </c>
      <c r="H12" s="8" t="s">
        <v>184</v>
      </c>
    </row>
    <row r="13" spans="1:21" x14ac:dyDescent="0.2">
      <c r="A13" s="8" t="s">
        <v>185</v>
      </c>
      <c r="B13" s="8">
        <f>IF(B4&lt;=2,1,IF(B4&lt;=4,2,IF(B4&gt;4,3)))</f>
        <v>3</v>
      </c>
      <c r="C13" s="8">
        <f>IF(ISBLANK(B13),"",IF(B13=0,0,IF(B13=1,10,IF(B13=2,15,IF(B13=3,20)))))</f>
        <v>20</v>
      </c>
      <c r="D13" s="8">
        <f t="shared" si="2"/>
        <v>60</v>
      </c>
      <c r="F13" s="28"/>
      <c r="G13" s="8">
        <v>2</v>
      </c>
      <c r="H13" s="8" t="s">
        <v>186</v>
      </c>
    </row>
    <row r="14" spans="1:21" x14ac:dyDescent="0.2">
      <c r="A14" s="8" t="s">
        <v>187</v>
      </c>
      <c r="B14" s="29">
        <f>IF(OR(D9=1,D10=10,D11=20),"--",SUM(D2:D13))</f>
        <v>655</v>
      </c>
      <c r="C14" s="29"/>
      <c r="D14" s="29"/>
    </row>
    <row r="15" spans="1:21" x14ac:dyDescent="0.2">
      <c r="A15" s="8" t="s">
        <v>134</v>
      </c>
      <c r="B15" s="30" t="str">
        <f>IF($B$14="--","NA",IF(B14&lt;=75,N2,IF(B14&lt;=150,N3,IF(B14&lt;=300,N4,IF(B14&lt;=500,N5,N6)))))</f>
        <v>Very High</v>
      </c>
      <c r="C15" s="30"/>
      <c r="D15" s="30"/>
    </row>
    <row r="16" spans="1:21" x14ac:dyDescent="0.2">
      <c r="A16" s="8" t="s">
        <v>135</v>
      </c>
      <c r="B16" s="30" t="str">
        <f>IFERROR(VLOOKUP(B15,$N$2:$O$6,2,0)&amp; " Weeks","--")</f>
        <v>6-8 Weeks</v>
      </c>
      <c r="C16" s="30"/>
      <c r="D16" s="30"/>
    </row>
    <row r="18" spans="1:2" x14ac:dyDescent="0.2">
      <c r="A18" s="9" t="s">
        <v>188</v>
      </c>
      <c r="B18" s="14"/>
    </row>
  </sheetData>
  <mergeCells count="15">
    <mergeCell ref="B16:D16"/>
    <mergeCell ref="F1:H1"/>
    <mergeCell ref="F3:F4"/>
    <mergeCell ref="F5:F7"/>
    <mergeCell ref="F8:F10"/>
    <mergeCell ref="F11:F13"/>
    <mergeCell ref="S1:U1"/>
    <mergeCell ref="B14:D14"/>
    <mergeCell ref="B15:D15"/>
    <mergeCell ref="S4:S5"/>
    <mergeCell ref="U4:U5"/>
    <mergeCell ref="S2:U2"/>
    <mergeCell ref="S3:U3"/>
    <mergeCell ref="Q8:Q10"/>
    <mergeCell ref="Q6:Q7"/>
  </mergeCells>
  <conditionalFormatting sqref="B15:D15">
    <cfRule type="containsText" dxfId="4" priority="1" operator="containsText" text="Very High">
      <formula>NOT(ISERROR(SEARCH("Very High",B15)))</formula>
    </cfRule>
    <cfRule type="containsText" dxfId="3" priority="2" operator="containsText" text="Low Medium">
      <formula>NOT(ISERROR(SEARCH("Low Medium",B15)))</formula>
    </cfRule>
    <cfRule type="containsText" dxfId="2" priority="3" operator="containsText" text="Medium">
      <formula>NOT(ISERROR(SEARCH("Medium",B15)))</formula>
    </cfRule>
    <cfRule type="containsText" dxfId="1" priority="4" operator="containsText" text="Low">
      <formula>NOT(ISERROR(SEARCH("Low",B15)))</formula>
    </cfRule>
    <cfRule type="containsText" dxfId="0" priority="5" operator="containsText" text="High">
      <formula>NOT(ISERROR(SEARCH("High",B15)))</formula>
    </cfRule>
  </conditionalFormatting>
  <dataValidations count="6">
    <dataValidation type="list" allowBlank="1" showInputMessage="1" showErrorMessage="1" sqref="B9" xr:uid="{EE2C54F0-1054-4BFE-9FD0-F76FD39AAB11}">
      <formula1>"0,1"</formula1>
    </dataValidation>
    <dataValidation type="list" allowBlank="1" showInputMessage="1" showErrorMessage="1" sqref="B11 B10:B11" xr:uid="{0CE94443-0D9A-40B5-99DD-E32E99D0D202}">
      <formula1>"0,1,2"</formula1>
    </dataValidation>
    <dataValidation type="list" allowBlank="1" showInputMessage="1" showErrorMessage="1" sqref="B7" xr:uid="{4F38FE8E-0399-4967-AC11-EE3CF12F8BB9}">
      <formula1>$L:$L</formula1>
    </dataValidation>
    <dataValidation type="list" allowBlank="1" showInputMessage="1" showErrorMessage="1" sqref="B5" xr:uid="{827BE8F1-DFB7-47FE-8554-4DA32DC20214}">
      <formula1>$J:$J</formula1>
    </dataValidation>
    <dataValidation type="list" allowBlank="1" showInputMessage="1" showErrorMessage="1" sqref="B6" xr:uid="{9B2F76BB-3412-430A-931F-758A92C886EF}">
      <formula1>$K:$K</formula1>
    </dataValidation>
    <dataValidation type="list" allowBlank="1" showInputMessage="1" showErrorMessage="1" sqref="B8" xr:uid="{A91E662A-852F-4A37-A1FC-5400A5C908AE}">
      <formula1>$M:$M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0602-DB4D-9644-8F6D-913F6D30CF8D}">
  <dimension ref="A1:N16"/>
  <sheetViews>
    <sheetView zoomScale="115" zoomScaleNormal="115" workbookViewId="0">
      <selection activeCell="G10" sqref="G10"/>
    </sheetView>
  </sheetViews>
  <sheetFormatPr baseColWidth="10" defaultColWidth="11.5" defaultRowHeight="15" x14ac:dyDescent="0.2"/>
  <cols>
    <col min="8" max="8" width="14.83203125" bestFit="1" customWidth="1"/>
  </cols>
  <sheetData>
    <row r="1" spans="1:14" x14ac:dyDescent="0.2">
      <c r="A1" s="15" t="s">
        <v>136</v>
      </c>
      <c r="B1" s="16"/>
      <c r="C1" s="34" t="s">
        <v>137</v>
      </c>
      <c r="D1" s="35"/>
      <c r="E1" s="36"/>
      <c r="G1" t="s">
        <v>2</v>
      </c>
      <c r="H1" t="s">
        <v>0</v>
      </c>
    </row>
    <row r="2" spans="1:14" x14ac:dyDescent="0.2">
      <c r="A2" s="17" t="s">
        <v>141</v>
      </c>
      <c r="B2" s="18"/>
      <c r="C2" s="34" t="s">
        <v>142</v>
      </c>
      <c r="D2" s="35"/>
      <c r="E2" s="36"/>
      <c r="G2" t="s">
        <v>3</v>
      </c>
      <c r="H2">
        <v>3</v>
      </c>
    </row>
    <row r="3" spans="1:14" x14ac:dyDescent="0.2">
      <c r="A3" s="17" t="s">
        <v>148</v>
      </c>
      <c r="B3" s="18"/>
      <c r="C3" s="34" t="s">
        <v>149</v>
      </c>
      <c r="D3" s="35"/>
      <c r="E3" s="36"/>
      <c r="G3" t="s">
        <v>4</v>
      </c>
      <c r="H3">
        <v>7</v>
      </c>
    </row>
    <row r="4" spans="1:14" x14ac:dyDescent="0.2">
      <c r="A4" s="17"/>
      <c r="B4" s="18"/>
      <c r="C4" s="31" t="s">
        <v>152</v>
      </c>
      <c r="D4" s="18"/>
      <c r="E4" s="31" t="s">
        <v>153</v>
      </c>
      <c r="G4" t="s">
        <v>5</v>
      </c>
      <c r="H4">
        <v>6</v>
      </c>
    </row>
    <row r="5" spans="1:14" x14ac:dyDescent="0.2">
      <c r="A5" s="17"/>
      <c r="B5" s="18"/>
      <c r="C5" s="33"/>
      <c r="D5" s="18"/>
      <c r="E5" s="33"/>
      <c r="G5" t="s">
        <v>146</v>
      </c>
      <c r="H5">
        <v>11</v>
      </c>
    </row>
    <row r="6" spans="1:14" x14ac:dyDescent="0.2">
      <c r="A6" s="31" t="s">
        <v>162</v>
      </c>
      <c r="B6" s="18"/>
      <c r="C6" s="18" t="s">
        <v>163</v>
      </c>
      <c r="D6" s="18" t="s">
        <v>199</v>
      </c>
      <c r="E6" s="18" t="s">
        <v>164</v>
      </c>
      <c r="F6" t="s">
        <v>198</v>
      </c>
      <c r="G6" t="s">
        <v>160</v>
      </c>
      <c r="H6">
        <v>1</v>
      </c>
    </row>
    <row r="7" spans="1:14" x14ac:dyDescent="0.2">
      <c r="A7" s="33"/>
      <c r="B7" s="18"/>
      <c r="C7" s="18" t="s">
        <v>167</v>
      </c>
      <c r="D7" s="18" t="s">
        <v>198</v>
      </c>
      <c r="E7" s="18" t="s">
        <v>168</v>
      </c>
      <c r="F7" s="20" t="s">
        <v>200</v>
      </c>
      <c r="G7" t="s">
        <v>6</v>
      </c>
      <c r="H7">
        <v>28</v>
      </c>
    </row>
    <row r="8" spans="1:14" x14ac:dyDescent="0.2">
      <c r="A8" s="31" t="s">
        <v>172</v>
      </c>
      <c r="B8" s="18"/>
      <c r="C8" s="18" t="s">
        <v>173</v>
      </c>
      <c r="D8" s="18" t="s">
        <v>201</v>
      </c>
      <c r="E8" s="18" t="s">
        <v>174</v>
      </c>
      <c r="F8" s="20" t="s">
        <v>201</v>
      </c>
    </row>
    <row r="9" spans="1:14" x14ac:dyDescent="0.2">
      <c r="A9" s="32"/>
      <c r="B9" s="18"/>
      <c r="C9" s="18" t="s">
        <v>176</v>
      </c>
      <c r="D9" s="20" t="s">
        <v>201</v>
      </c>
      <c r="E9" s="18" t="s">
        <v>177</v>
      </c>
      <c r="F9" s="20" t="s">
        <v>201</v>
      </c>
    </row>
    <row r="10" spans="1:14" x14ac:dyDescent="0.2">
      <c r="A10" s="33"/>
      <c r="B10" s="18"/>
      <c r="C10" s="18" t="s">
        <v>179</v>
      </c>
      <c r="D10" s="20" t="s">
        <v>201</v>
      </c>
      <c r="E10" s="18" t="s">
        <v>180</v>
      </c>
      <c r="F10" s="20" t="s">
        <v>201</v>
      </c>
    </row>
    <row r="16" spans="1:14" x14ac:dyDescent="0.2">
      <c r="N16" s="6"/>
    </row>
  </sheetData>
  <mergeCells count="7">
    <mergeCell ref="A8:A10"/>
    <mergeCell ref="C1:E1"/>
    <mergeCell ref="C2:E2"/>
    <mergeCell ref="C3:E3"/>
    <mergeCell ref="C4:C5"/>
    <mergeCell ref="E4:E5"/>
    <mergeCell ref="A6:A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762c14-55e8-4b58-806e-f6cc47d75b19}" enabled="0" method="" siteId="{59762c14-55e8-4b58-806e-f6cc47d75b1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Process_Details</vt:lpstr>
      <vt:lpstr>Bot Schedule</vt:lpstr>
      <vt:lpstr>Data</vt:lpstr>
      <vt:lpstr>Complexity Calculator</vt:lpstr>
      <vt:lpstr>POD Structure</vt:lpstr>
      <vt:lpstr>Developer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 Min</dc:creator>
  <cp:keywords/>
  <dc:description/>
  <cp:lastModifiedBy>Nand Min</cp:lastModifiedBy>
  <cp:revision/>
  <dcterms:created xsi:type="dcterms:W3CDTF">2024-02-06T21:24:28Z</dcterms:created>
  <dcterms:modified xsi:type="dcterms:W3CDTF">2024-05-01T21:52:08Z</dcterms:modified>
  <cp:category/>
  <cp:contentStatus/>
</cp:coreProperties>
</file>