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rogramming2025\VRX-reverse-for-UA\CvbsAnalyzer_esp32_adc_submodule\dataset_logs\"/>
    </mc:Choice>
  </mc:AlternateContent>
  <xr:revisionPtr revIDLastSave="0" documentId="13_ncr:1_{B3304A16-DC7F-459B-A6E8-1E24922A8D43}" xr6:coauthVersionLast="47" xr6:coauthVersionMax="47" xr10:uidLastSave="{00000000-0000-0000-0000-000000000000}"/>
  <bookViews>
    <workbookView xWindow="-103" yWindow="-103" windowWidth="22149" windowHeight="11829" xr2:uid="{609E6049-53D9-4E20-AD87-9EF29EB6F9FF}"/>
  </bookViews>
  <sheets>
    <sheet name="smallDiffsHist" sheetId="2" r:id="rId1"/>
    <sheet name="Аркуш1" sheetId="1" r:id="rId2"/>
  </sheets>
  <definedNames>
    <definedName name="ExternalData_1" localSheetId="0" hidden="1">smallDiffsHist!$A$1:$RH$11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I2" i="2" l="1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YC6" i="2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WI9" i="2"/>
  <c r="WJ9" i="2"/>
  <c r="WK9" i="2"/>
  <c r="WL9" i="2"/>
  <c r="WM9" i="2"/>
  <c r="WN9" i="2"/>
  <c r="WO9" i="2"/>
  <c r="WP9" i="2"/>
  <c r="WQ9" i="2"/>
  <c r="WR9" i="2"/>
  <c r="WS9" i="2"/>
  <c r="WT9" i="2"/>
  <c r="WU9" i="2"/>
  <c r="WV9" i="2"/>
  <c r="WW9" i="2"/>
  <c r="WX9" i="2"/>
  <c r="WY9" i="2"/>
  <c r="WZ9" i="2"/>
  <c r="XA9" i="2"/>
  <c r="XB9" i="2"/>
  <c r="XC9" i="2"/>
  <c r="XD9" i="2"/>
  <c r="XE9" i="2"/>
  <c r="XF9" i="2"/>
  <c r="XG9" i="2"/>
  <c r="XH9" i="2"/>
  <c r="XI9" i="2"/>
  <c r="XJ9" i="2"/>
  <c r="XK9" i="2"/>
  <c r="XL9" i="2"/>
  <c r="XM9" i="2"/>
  <c r="XN9" i="2"/>
  <c r="XO9" i="2"/>
  <c r="XP9" i="2"/>
  <c r="XQ9" i="2"/>
  <c r="XR9" i="2"/>
  <c r="XS9" i="2"/>
  <c r="XT9" i="2"/>
  <c r="XU9" i="2"/>
  <c r="XV9" i="2"/>
  <c r="XW9" i="2"/>
  <c r="XX9" i="2"/>
  <c r="XY9" i="2"/>
  <c r="XZ9" i="2"/>
  <c r="YA9" i="2"/>
  <c r="YB9" i="2"/>
  <c r="YC9" i="2"/>
  <c r="YD9" i="2"/>
  <c r="YE9" i="2"/>
  <c r="YF9" i="2"/>
  <c r="YG9" i="2"/>
  <c r="YH9" i="2"/>
  <c r="YI9" i="2"/>
  <c r="YJ9" i="2"/>
  <c r="YK9" i="2"/>
  <c r="YL9" i="2"/>
  <c r="YM9" i="2"/>
  <c r="YN9" i="2"/>
  <c r="YO9" i="2"/>
  <c r="YP9" i="2"/>
  <c r="YQ9" i="2"/>
  <c r="YR9" i="2"/>
  <c r="YS9" i="2"/>
  <c r="YT9" i="2"/>
  <c r="YU9" i="2"/>
  <c r="YV9" i="2"/>
  <c r="YW9" i="2"/>
  <c r="YX9" i="2"/>
  <c r="YY9" i="2"/>
  <c r="YZ9" i="2"/>
  <c r="ZA9" i="2"/>
  <c r="ZB9" i="2"/>
  <c r="ZC9" i="2"/>
  <c r="ZD9" i="2"/>
  <c r="ZE9" i="2"/>
  <c r="ZF9" i="2"/>
  <c r="ZG9" i="2"/>
  <c r="ZH9" i="2"/>
  <c r="ZI9" i="2"/>
  <c r="ZJ9" i="2"/>
  <c r="ZK9" i="2"/>
  <c r="ZL9" i="2"/>
  <c r="ZM9" i="2"/>
  <c r="ZN9" i="2"/>
  <c r="ZO9" i="2"/>
  <c r="ZP9" i="2"/>
  <c r="ZQ9" i="2"/>
  <c r="ZR9" i="2"/>
  <c r="ZS9" i="2"/>
  <c r="ZT9" i="2"/>
  <c r="ZU9" i="2"/>
  <c r="ZV9" i="2"/>
  <c r="ZW9" i="2"/>
  <c r="ZX9" i="2"/>
  <c r="ZY9" i="2"/>
  <c r="ZZ9" i="2"/>
  <c r="AAA9" i="2"/>
  <c r="AAB9" i="2"/>
  <c r="AAC9" i="2"/>
  <c r="AAD9" i="2"/>
  <c r="AAE9" i="2"/>
  <c r="AAF9" i="2"/>
  <c r="AAG9" i="2"/>
  <c r="AAH9" i="2"/>
  <c r="AAI9" i="2"/>
  <c r="AAJ9" i="2"/>
  <c r="AAK9" i="2"/>
  <c r="AAL9" i="2"/>
  <c r="AAM9" i="2"/>
  <c r="AAN9" i="2"/>
  <c r="AAO9" i="2"/>
  <c r="AAP9" i="2"/>
  <c r="AAQ9" i="2"/>
  <c r="AAR9" i="2"/>
  <c r="AAS9" i="2"/>
  <c r="AAT9" i="2"/>
  <c r="AAU9" i="2"/>
  <c r="AAV9" i="2"/>
  <c r="AAW9" i="2"/>
  <c r="AAX9" i="2"/>
  <c r="AAY9" i="2"/>
  <c r="AAZ9" i="2"/>
  <c r="ABA9" i="2"/>
  <c r="ABB9" i="2"/>
  <c r="ABC9" i="2"/>
  <c r="ABD9" i="2"/>
  <c r="ABE9" i="2"/>
  <c r="WI10" i="2"/>
  <c r="WJ10" i="2"/>
  <c r="WK10" i="2"/>
  <c r="WL10" i="2"/>
  <c r="WM10" i="2"/>
  <c r="WN10" i="2"/>
  <c r="WO10" i="2"/>
  <c r="WP10" i="2"/>
  <c r="WQ10" i="2"/>
  <c r="WR10" i="2"/>
  <c r="WS10" i="2"/>
  <c r="WT10" i="2"/>
  <c r="WU10" i="2"/>
  <c r="WV10" i="2"/>
  <c r="WW10" i="2"/>
  <c r="WX10" i="2"/>
  <c r="WY10" i="2"/>
  <c r="WZ10" i="2"/>
  <c r="XA10" i="2"/>
  <c r="XB10" i="2"/>
  <c r="XC10" i="2"/>
  <c r="XD10" i="2"/>
  <c r="XE10" i="2"/>
  <c r="XF10" i="2"/>
  <c r="XG10" i="2"/>
  <c r="XH10" i="2"/>
  <c r="XI10" i="2"/>
  <c r="XJ10" i="2"/>
  <c r="XK10" i="2"/>
  <c r="XL10" i="2"/>
  <c r="XM10" i="2"/>
  <c r="XN10" i="2"/>
  <c r="XO10" i="2"/>
  <c r="XP10" i="2"/>
  <c r="XQ10" i="2"/>
  <c r="XR10" i="2"/>
  <c r="XS10" i="2"/>
  <c r="XT10" i="2"/>
  <c r="XU10" i="2"/>
  <c r="XV10" i="2"/>
  <c r="XW10" i="2"/>
  <c r="XX10" i="2"/>
  <c r="XY10" i="2"/>
  <c r="XZ10" i="2"/>
  <c r="YA10" i="2"/>
  <c r="YB10" i="2"/>
  <c r="YC10" i="2"/>
  <c r="YD10" i="2"/>
  <c r="YE10" i="2"/>
  <c r="YF10" i="2"/>
  <c r="YG10" i="2"/>
  <c r="YH10" i="2"/>
  <c r="YI10" i="2"/>
  <c r="YJ10" i="2"/>
  <c r="YK10" i="2"/>
  <c r="YL10" i="2"/>
  <c r="YM10" i="2"/>
  <c r="YN10" i="2"/>
  <c r="YO10" i="2"/>
  <c r="YP10" i="2"/>
  <c r="YQ10" i="2"/>
  <c r="YR10" i="2"/>
  <c r="YS10" i="2"/>
  <c r="YT10" i="2"/>
  <c r="YU10" i="2"/>
  <c r="YV10" i="2"/>
  <c r="YW10" i="2"/>
  <c r="YX10" i="2"/>
  <c r="YY10" i="2"/>
  <c r="YZ10" i="2"/>
  <c r="ZA10" i="2"/>
  <c r="ZB10" i="2"/>
  <c r="ZC10" i="2"/>
  <c r="ZD10" i="2"/>
  <c r="ZE10" i="2"/>
  <c r="ZF10" i="2"/>
  <c r="ZG10" i="2"/>
  <c r="ZH10" i="2"/>
  <c r="ZI10" i="2"/>
  <c r="ZJ10" i="2"/>
  <c r="ZK10" i="2"/>
  <c r="ZL10" i="2"/>
  <c r="ZM10" i="2"/>
  <c r="ZN10" i="2"/>
  <c r="ZO10" i="2"/>
  <c r="ZP10" i="2"/>
  <c r="ZQ10" i="2"/>
  <c r="ZR10" i="2"/>
  <c r="ZS10" i="2"/>
  <c r="ZT10" i="2"/>
  <c r="ZU10" i="2"/>
  <c r="ZV10" i="2"/>
  <c r="ZW10" i="2"/>
  <c r="ZX10" i="2"/>
  <c r="ZY10" i="2"/>
  <c r="ZZ10" i="2"/>
  <c r="AAA10" i="2"/>
  <c r="AAB10" i="2"/>
  <c r="AAC10" i="2"/>
  <c r="AAD10" i="2"/>
  <c r="AAE10" i="2"/>
  <c r="AAF10" i="2"/>
  <c r="AAG10" i="2"/>
  <c r="AAH10" i="2"/>
  <c r="AAI10" i="2"/>
  <c r="AAJ10" i="2"/>
  <c r="AAK10" i="2"/>
  <c r="AAL10" i="2"/>
  <c r="AAM10" i="2"/>
  <c r="AAN10" i="2"/>
  <c r="AAO10" i="2"/>
  <c r="AAP10" i="2"/>
  <c r="AAQ10" i="2"/>
  <c r="AAR10" i="2"/>
  <c r="AAS10" i="2"/>
  <c r="AAT10" i="2"/>
  <c r="AAU10" i="2"/>
  <c r="AAV10" i="2"/>
  <c r="AAW10" i="2"/>
  <c r="AAX10" i="2"/>
  <c r="AAY10" i="2"/>
  <c r="AAZ10" i="2"/>
  <c r="ABA10" i="2"/>
  <c r="ABB10" i="2"/>
  <c r="ABC10" i="2"/>
  <c r="ABD10" i="2"/>
  <c r="ABE10" i="2"/>
  <c r="WI11" i="2"/>
  <c r="WJ11" i="2"/>
  <c r="WK11" i="2"/>
  <c r="WL11" i="2"/>
  <c r="WM11" i="2"/>
  <c r="WN11" i="2"/>
  <c r="WO11" i="2"/>
  <c r="WP11" i="2"/>
  <c r="WQ11" i="2"/>
  <c r="WR11" i="2"/>
  <c r="WS11" i="2"/>
  <c r="WT11" i="2"/>
  <c r="WU11" i="2"/>
  <c r="WV11" i="2"/>
  <c r="WW11" i="2"/>
  <c r="WX11" i="2"/>
  <c r="WY11" i="2"/>
  <c r="WZ11" i="2"/>
  <c r="XA11" i="2"/>
  <c r="XB11" i="2"/>
  <c r="XC11" i="2"/>
  <c r="XD11" i="2"/>
  <c r="XE11" i="2"/>
  <c r="XF11" i="2"/>
  <c r="XG11" i="2"/>
  <c r="XH11" i="2"/>
  <c r="XI11" i="2"/>
  <c r="XJ11" i="2"/>
  <c r="XK11" i="2"/>
  <c r="XL11" i="2"/>
  <c r="XM11" i="2"/>
  <c r="XN11" i="2"/>
  <c r="XO11" i="2"/>
  <c r="XP11" i="2"/>
  <c r="XQ11" i="2"/>
  <c r="XR11" i="2"/>
  <c r="XS11" i="2"/>
  <c r="XT11" i="2"/>
  <c r="XU11" i="2"/>
  <c r="XV11" i="2"/>
  <c r="XW11" i="2"/>
  <c r="XX11" i="2"/>
  <c r="XY11" i="2"/>
  <c r="XZ11" i="2"/>
  <c r="YA11" i="2"/>
  <c r="YB11" i="2"/>
  <c r="YC11" i="2"/>
  <c r="YD11" i="2"/>
  <c r="YE11" i="2"/>
  <c r="YF11" i="2"/>
  <c r="YG11" i="2"/>
  <c r="YH11" i="2"/>
  <c r="YI11" i="2"/>
  <c r="YJ11" i="2"/>
  <c r="YK11" i="2"/>
  <c r="YL11" i="2"/>
  <c r="YM11" i="2"/>
  <c r="YN11" i="2"/>
  <c r="YO11" i="2"/>
  <c r="YP11" i="2"/>
  <c r="YQ11" i="2"/>
  <c r="YR11" i="2"/>
  <c r="YS11" i="2"/>
  <c r="YT11" i="2"/>
  <c r="YU11" i="2"/>
  <c r="YV11" i="2"/>
  <c r="YW11" i="2"/>
  <c r="YX11" i="2"/>
  <c r="YY11" i="2"/>
  <c r="YZ11" i="2"/>
  <c r="ZA11" i="2"/>
  <c r="ZB11" i="2"/>
  <c r="ZC11" i="2"/>
  <c r="ZD11" i="2"/>
  <c r="ZE11" i="2"/>
  <c r="ZF11" i="2"/>
  <c r="ZG11" i="2"/>
  <c r="ZH11" i="2"/>
  <c r="ZI11" i="2"/>
  <c r="ZJ11" i="2"/>
  <c r="ZK11" i="2"/>
  <c r="ZL11" i="2"/>
  <c r="ZM11" i="2"/>
  <c r="ZN11" i="2"/>
  <c r="ZO11" i="2"/>
  <c r="ZP11" i="2"/>
  <c r="ZQ11" i="2"/>
  <c r="ZR11" i="2"/>
  <c r="ZS11" i="2"/>
  <c r="ZT11" i="2"/>
  <c r="ZU11" i="2"/>
  <c r="ZV11" i="2"/>
  <c r="ZW11" i="2"/>
  <c r="ZX11" i="2"/>
  <c r="ZY11" i="2"/>
  <c r="ZZ11" i="2"/>
  <c r="AAA11" i="2"/>
  <c r="AAB11" i="2"/>
  <c r="AAC11" i="2"/>
  <c r="AAD11" i="2"/>
  <c r="AAE11" i="2"/>
  <c r="AAF11" i="2"/>
  <c r="AAG11" i="2"/>
  <c r="AAH11" i="2"/>
  <c r="AAI11" i="2"/>
  <c r="AAJ11" i="2"/>
  <c r="AAK11" i="2"/>
  <c r="AAL11" i="2"/>
  <c r="AAM11" i="2"/>
  <c r="AAN11" i="2"/>
  <c r="AAO11" i="2"/>
  <c r="AAP11" i="2"/>
  <c r="AAQ11" i="2"/>
  <c r="AAR11" i="2"/>
  <c r="AAS11" i="2"/>
  <c r="AAT11" i="2"/>
  <c r="AAU11" i="2"/>
  <c r="AAV11" i="2"/>
  <c r="AAW11" i="2"/>
  <c r="AAX11" i="2"/>
  <c r="AAY11" i="2"/>
  <c r="AAZ11" i="2"/>
  <c r="ABA11" i="2"/>
  <c r="ABB11" i="2"/>
  <c r="ABC11" i="2"/>
  <c r="ABD11" i="2"/>
  <c r="ABE11" i="2"/>
  <c r="WH3" i="2"/>
  <c r="WH4" i="2"/>
  <c r="WH5" i="2"/>
  <c r="WH6" i="2"/>
  <c r="WH7" i="2"/>
  <c r="WH8" i="2"/>
  <c r="WH9" i="2"/>
  <c r="WH10" i="2"/>
  <c r="WH11" i="2"/>
  <c r="WH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RJ9" i="2"/>
  <c r="RK9" i="2"/>
  <c r="RL9" i="2"/>
  <c r="RM9" i="2"/>
  <c r="RN9" i="2"/>
  <c r="RO9" i="2"/>
  <c r="RP9" i="2"/>
  <c r="RQ9" i="2"/>
  <c r="RR9" i="2"/>
  <c r="RS9" i="2"/>
  <c r="RT9" i="2"/>
  <c r="RU9" i="2"/>
  <c r="RV9" i="2"/>
  <c r="RW9" i="2"/>
  <c r="RX9" i="2"/>
  <c r="RY9" i="2"/>
  <c r="RZ9" i="2"/>
  <c r="SA9" i="2"/>
  <c r="SB9" i="2"/>
  <c r="SC9" i="2"/>
  <c r="SD9" i="2"/>
  <c r="SE9" i="2"/>
  <c r="SF9" i="2"/>
  <c r="SG9" i="2"/>
  <c r="SH9" i="2"/>
  <c r="SI9" i="2"/>
  <c r="SJ9" i="2"/>
  <c r="SK9" i="2"/>
  <c r="SL9" i="2"/>
  <c r="SM9" i="2"/>
  <c r="SN9" i="2"/>
  <c r="SO9" i="2"/>
  <c r="SP9" i="2"/>
  <c r="SQ9" i="2"/>
  <c r="SR9" i="2"/>
  <c r="SS9" i="2"/>
  <c r="ST9" i="2"/>
  <c r="SU9" i="2"/>
  <c r="SV9" i="2"/>
  <c r="RJ10" i="2"/>
  <c r="RK10" i="2"/>
  <c r="RL10" i="2"/>
  <c r="RM10" i="2"/>
  <c r="RN10" i="2"/>
  <c r="RO10" i="2"/>
  <c r="RP10" i="2"/>
  <c r="RQ10" i="2"/>
  <c r="RR10" i="2"/>
  <c r="RS10" i="2"/>
  <c r="RT10" i="2"/>
  <c r="RU10" i="2"/>
  <c r="RV10" i="2"/>
  <c r="RW10" i="2"/>
  <c r="RX10" i="2"/>
  <c r="RY10" i="2"/>
  <c r="RZ10" i="2"/>
  <c r="SA10" i="2"/>
  <c r="SB10" i="2"/>
  <c r="SC10" i="2"/>
  <c r="SD10" i="2"/>
  <c r="SE10" i="2"/>
  <c r="SF10" i="2"/>
  <c r="SG10" i="2"/>
  <c r="SH10" i="2"/>
  <c r="SI10" i="2"/>
  <c r="SJ10" i="2"/>
  <c r="SK10" i="2"/>
  <c r="SL10" i="2"/>
  <c r="SM10" i="2"/>
  <c r="SN10" i="2"/>
  <c r="SO10" i="2"/>
  <c r="SP10" i="2"/>
  <c r="SQ10" i="2"/>
  <c r="SR10" i="2"/>
  <c r="SS10" i="2"/>
  <c r="ST10" i="2"/>
  <c r="SU10" i="2"/>
  <c r="SV10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SA11" i="2"/>
  <c r="SB11" i="2"/>
  <c r="SC11" i="2"/>
  <c r="SD11" i="2"/>
  <c r="SE11" i="2"/>
  <c r="SF11" i="2"/>
  <c r="SG11" i="2"/>
  <c r="SH11" i="2"/>
  <c r="SI11" i="2"/>
  <c r="SJ11" i="2"/>
  <c r="SK11" i="2"/>
  <c r="SL11" i="2"/>
  <c r="SM11" i="2"/>
  <c r="SN11" i="2"/>
  <c r="SO11" i="2"/>
  <c r="SP11" i="2"/>
  <c r="SQ11" i="2"/>
  <c r="SR11" i="2"/>
  <c r="SS11" i="2"/>
  <c r="ST11" i="2"/>
  <c r="SU11" i="2"/>
  <c r="SV11" i="2"/>
  <c r="RI3" i="2"/>
  <c r="RI4" i="2"/>
  <c r="RI5" i="2"/>
  <c r="RI6" i="2"/>
  <c r="RI7" i="2"/>
  <c r="RI8" i="2"/>
  <c r="RI9" i="2"/>
  <c r="RI10" i="2"/>
  <c r="RI11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SW9" i="2"/>
  <c r="SX9" i="2"/>
  <c r="SY9" i="2"/>
  <c r="SZ9" i="2"/>
  <c r="TA9" i="2"/>
  <c r="TB9" i="2"/>
  <c r="TC9" i="2"/>
  <c r="TD9" i="2"/>
  <c r="TE9" i="2"/>
  <c r="TF9" i="2"/>
  <c r="TG9" i="2"/>
  <c r="TH9" i="2"/>
  <c r="TI9" i="2"/>
  <c r="TJ9" i="2"/>
  <c r="TK9" i="2"/>
  <c r="TL9" i="2"/>
  <c r="TM9" i="2"/>
  <c r="TN9" i="2"/>
  <c r="TO9" i="2"/>
  <c r="TP9" i="2"/>
  <c r="TQ9" i="2"/>
  <c r="TR9" i="2"/>
  <c r="TS9" i="2"/>
  <c r="TT9" i="2"/>
  <c r="TU9" i="2"/>
  <c r="TV9" i="2"/>
  <c r="TW9" i="2"/>
  <c r="TX9" i="2"/>
  <c r="TY9" i="2"/>
  <c r="TZ9" i="2"/>
  <c r="UA9" i="2"/>
  <c r="UB9" i="2"/>
  <c r="UC9" i="2"/>
  <c r="UD9" i="2"/>
  <c r="UE9" i="2"/>
  <c r="UF9" i="2"/>
  <c r="UG9" i="2"/>
  <c r="UH9" i="2"/>
  <c r="UI9" i="2"/>
  <c r="UJ9" i="2"/>
  <c r="UK9" i="2"/>
  <c r="UL9" i="2"/>
  <c r="UM9" i="2"/>
  <c r="UN9" i="2"/>
  <c r="UO9" i="2"/>
  <c r="UP9" i="2"/>
  <c r="UQ9" i="2"/>
  <c r="UR9" i="2"/>
  <c r="US9" i="2"/>
  <c r="UT9" i="2"/>
  <c r="UU9" i="2"/>
  <c r="UV9" i="2"/>
  <c r="UW9" i="2"/>
  <c r="UX9" i="2"/>
  <c r="UY9" i="2"/>
  <c r="UZ9" i="2"/>
  <c r="VA9" i="2"/>
  <c r="VB9" i="2"/>
  <c r="VC9" i="2"/>
  <c r="VD9" i="2"/>
  <c r="VE9" i="2"/>
  <c r="VF9" i="2"/>
  <c r="VG9" i="2"/>
  <c r="VH9" i="2"/>
  <c r="VI9" i="2"/>
  <c r="VJ9" i="2"/>
  <c r="VK9" i="2"/>
  <c r="VL9" i="2"/>
  <c r="VM9" i="2"/>
  <c r="VN9" i="2"/>
  <c r="VO9" i="2"/>
  <c r="VP9" i="2"/>
  <c r="VQ9" i="2"/>
  <c r="VR9" i="2"/>
  <c r="VS9" i="2"/>
  <c r="VT9" i="2"/>
  <c r="VU9" i="2"/>
  <c r="VV9" i="2"/>
  <c r="VW9" i="2"/>
  <c r="VX9" i="2"/>
  <c r="VY9" i="2"/>
  <c r="VZ9" i="2"/>
  <c r="WA9" i="2"/>
  <c r="WB9" i="2"/>
  <c r="WC9" i="2"/>
  <c r="WD9" i="2"/>
  <c r="WE9" i="2"/>
  <c r="WF9" i="2"/>
  <c r="SW10" i="2"/>
  <c r="SX10" i="2"/>
  <c r="SY10" i="2"/>
  <c r="SZ10" i="2"/>
  <c r="TA10" i="2"/>
  <c r="TB10" i="2"/>
  <c r="TC10" i="2"/>
  <c r="TD10" i="2"/>
  <c r="TE10" i="2"/>
  <c r="TF10" i="2"/>
  <c r="TG10" i="2"/>
  <c r="TH10" i="2"/>
  <c r="TI10" i="2"/>
  <c r="TJ10" i="2"/>
  <c r="TK10" i="2"/>
  <c r="TL10" i="2"/>
  <c r="TM10" i="2"/>
  <c r="TN10" i="2"/>
  <c r="TO10" i="2"/>
  <c r="TP10" i="2"/>
  <c r="TQ10" i="2"/>
  <c r="TR10" i="2"/>
  <c r="TS10" i="2"/>
  <c r="TT10" i="2"/>
  <c r="TU10" i="2"/>
  <c r="TV10" i="2"/>
  <c r="TW10" i="2"/>
  <c r="TX10" i="2"/>
  <c r="TY10" i="2"/>
  <c r="TZ10" i="2"/>
  <c r="UA10" i="2"/>
  <c r="UB10" i="2"/>
  <c r="UC10" i="2"/>
  <c r="UD10" i="2"/>
  <c r="UE10" i="2"/>
  <c r="UF10" i="2"/>
  <c r="UG10" i="2"/>
  <c r="UH10" i="2"/>
  <c r="UI10" i="2"/>
  <c r="UJ10" i="2"/>
  <c r="UK10" i="2"/>
  <c r="UL10" i="2"/>
  <c r="UM10" i="2"/>
  <c r="UN10" i="2"/>
  <c r="UO10" i="2"/>
  <c r="UP10" i="2"/>
  <c r="UQ10" i="2"/>
  <c r="UR10" i="2"/>
  <c r="US10" i="2"/>
  <c r="UT10" i="2"/>
  <c r="UU10" i="2"/>
  <c r="UV10" i="2"/>
  <c r="UW10" i="2"/>
  <c r="UX10" i="2"/>
  <c r="UY10" i="2"/>
  <c r="UZ10" i="2"/>
  <c r="VA10" i="2"/>
  <c r="VB10" i="2"/>
  <c r="VC10" i="2"/>
  <c r="VD10" i="2"/>
  <c r="VE10" i="2"/>
  <c r="VF10" i="2"/>
  <c r="VG10" i="2"/>
  <c r="VH10" i="2"/>
  <c r="VI10" i="2"/>
  <c r="VJ10" i="2"/>
  <c r="VK10" i="2"/>
  <c r="VL10" i="2"/>
  <c r="VM10" i="2"/>
  <c r="VN10" i="2"/>
  <c r="VO10" i="2"/>
  <c r="VP10" i="2"/>
  <c r="VQ10" i="2"/>
  <c r="VR10" i="2"/>
  <c r="VS10" i="2"/>
  <c r="VT10" i="2"/>
  <c r="VU10" i="2"/>
  <c r="VV10" i="2"/>
  <c r="VW10" i="2"/>
  <c r="VX10" i="2"/>
  <c r="VY10" i="2"/>
  <c r="VZ10" i="2"/>
  <c r="WA10" i="2"/>
  <c r="WB10" i="2"/>
  <c r="WC10" i="2"/>
  <c r="WD10" i="2"/>
  <c r="WE10" i="2"/>
  <c r="WF10" i="2"/>
  <c r="SW11" i="2"/>
  <c r="SX11" i="2"/>
  <c r="SY11" i="2"/>
  <c r="SZ11" i="2"/>
  <c r="TA11" i="2"/>
  <c r="TB11" i="2"/>
  <c r="TC11" i="2"/>
  <c r="TD11" i="2"/>
  <c r="TE11" i="2"/>
  <c r="TF11" i="2"/>
  <c r="TG11" i="2"/>
  <c r="TH11" i="2"/>
  <c r="TI11" i="2"/>
  <c r="TJ11" i="2"/>
  <c r="TK11" i="2"/>
  <c r="TL11" i="2"/>
  <c r="TM11" i="2"/>
  <c r="TN11" i="2"/>
  <c r="TO11" i="2"/>
  <c r="TP11" i="2"/>
  <c r="TQ11" i="2"/>
  <c r="TR11" i="2"/>
  <c r="TS11" i="2"/>
  <c r="TT11" i="2"/>
  <c r="TU11" i="2"/>
  <c r="TV11" i="2"/>
  <c r="TW11" i="2"/>
  <c r="TX11" i="2"/>
  <c r="TY11" i="2"/>
  <c r="TZ11" i="2"/>
  <c r="UA11" i="2"/>
  <c r="UB11" i="2"/>
  <c r="UC11" i="2"/>
  <c r="UD11" i="2"/>
  <c r="UE11" i="2"/>
  <c r="UF11" i="2"/>
  <c r="UG11" i="2"/>
  <c r="UH11" i="2"/>
  <c r="UI11" i="2"/>
  <c r="UJ11" i="2"/>
  <c r="UK11" i="2"/>
  <c r="UL11" i="2"/>
  <c r="UM11" i="2"/>
  <c r="UN11" i="2"/>
  <c r="UO11" i="2"/>
  <c r="UP11" i="2"/>
  <c r="UQ11" i="2"/>
  <c r="UR11" i="2"/>
  <c r="US11" i="2"/>
  <c r="UT11" i="2"/>
  <c r="UU11" i="2"/>
  <c r="UV11" i="2"/>
  <c r="UW11" i="2"/>
  <c r="UX11" i="2"/>
  <c r="UY11" i="2"/>
  <c r="UZ11" i="2"/>
  <c r="VA11" i="2"/>
  <c r="VB11" i="2"/>
  <c r="VC11" i="2"/>
  <c r="VD11" i="2"/>
  <c r="VE11" i="2"/>
  <c r="VF11" i="2"/>
  <c r="VG11" i="2"/>
  <c r="VH11" i="2"/>
  <c r="VI11" i="2"/>
  <c r="VJ11" i="2"/>
  <c r="VK11" i="2"/>
  <c r="VL11" i="2"/>
  <c r="VM11" i="2"/>
  <c r="VN11" i="2"/>
  <c r="VO11" i="2"/>
  <c r="VP11" i="2"/>
  <c r="VQ11" i="2"/>
  <c r="VR11" i="2"/>
  <c r="VS11" i="2"/>
  <c r="VT11" i="2"/>
  <c r="VU11" i="2"/>
  <c r="VV11" i="2"/>
  <c r="VW11" i="2"/>
  <c r="VX11" i="2"/>
  <c r="VY11" i="2"/>
  <c r="VZ11" i="2"/>
  <c r="WA11" i="2"/>
  <c r="WB11" i="2"/>
  <c r="WC11" i="2"/>
  <c r="WD11" i="2"/>
  <c r="WE11" i="2"/>
  <c r="WF11" i="2"/>
  <c r="R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10A09-B3CE-4DB3-81A3-732A6B42AC9F}" keepAlive="1" name="Query - smallDiffsHist" description="Connection to the 'smallDiffsHist' query in the workbook." type="5" refreshedVersion="8" background="1" saveData="1">
    <dbPr connection="Provider=Microsoft.Mashup.OleDb.1;Data Source=$Workbook$;Location=smallDiffsHist;Extended Properties=&quot;&quot;" command="SELECT * FROM [smallDiffsHist]"/>
  </connection>
</connections>
</file>

<file path=xl/sharedStrings.xml><?xml version="1.0" encoding="utf-8"?>
<sst xmlns="http://schemas.openxmlformats.org/spreadsheetml/2006/main" count="2802" uniqueCount="823">
  <si>
    <t>_Comment</t>
  </si>
  <si>
    <t>_IsVideoLearning</t>
  </si>
  <si>
    <t xml:space="preserve">            m_invertDataCurrentValue</t>
  </si>
  <si>
    <t xml:space="preserve">            CvbsAnalyzerState</t>
  </si>
  <si>
    <t xml:space="preserve">            m_videoScore.m_isVideo</t>
  </si>
  <si>
    <t xml:space="preserve">            m_videoScore.m_isInvertedVideo</t>
  </si>
  <si>
    <t xml:space="preserve">            m_rawSamplesRead</t>
  </si>
  <si>
    <t xml:space="preserve">            k_sampleRate</t>
  </si>
  <si>
    <t xml:space="preserve">            m_syncTreshold</t>
  </si>
  <si>
    <t xml:space="preserve">            m_syncSequenceLengthHistogram.m_binsRange.min</t>
  </si>
  <si>
    <t xml:space="preserve">            m_syncSequenceLengthHistogram.m_binsRange.max</t>
  </si>
  <si>
    <t xml:space="preserve">            m_syncSequenceLengthHistogram.k_binsCount</t>
  </si>
  <si>
    <t xml:space="preserve">            m_syncSequenceLengthHistogram.m_samplesCount</t>
  </si>
  <si>
    <t xml:space="preserve">            m_syncSequenceLengthHistogram.bins_weights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</si>
  <si>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</si>
  <si>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</si>
  <si>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</si>
  <si>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</si>
  <si>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</si>
  <si>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</si>
  <si>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</si>
  <si>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</si>
  <si>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</si>
  <si>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</si>
  <si>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</si>
  <si>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S16</t>
  </si>
  <si>
    <t>S17</t>
  </si>
  <si>
    <t>S18</t>
  </si>
  <si>
    <t>S26</t>
  </si>
  <si>
    <t>S27</t>
  </si>
  <si>
    <t>S28</t>
  </si>
  <si>
    <t>S29</t>
  </si>
  <si>
    <t>S30</t>
  </si>
  <si>
    <t>S31</t>
  </si>
  <si>
    <t>S32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</si>
  <si>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</si>
  <si>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</si>
  <si>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</si>
  <si>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</si>
  <si>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</si>
  <si>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</si>
  <si>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</si>
  <si>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</si>
  <si>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</si>
  <si>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</si>
  <si>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</si>
  <si>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</si>
  <si>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</si>
  <si>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</si>
  <si>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</si>
  <si>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</si>
  <si>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</si>
  <si>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</si>
  <si>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</si>
  <si>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</si>
  <si>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</si>
  <si>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</si>
  <si>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</si>
  <si>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</si>
  <si>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</si>
  <si>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</si>
  <si>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</si>
  <si>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</si>
  <si>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</si>
  <si>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</si>
  <si>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</si>
  <si>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</si>
  <si>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</si>
  <si>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</si>
  <si>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</si>
  <si>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</si>
  <si>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</si>
  <si>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</si>
  <si>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</si>
  <si>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</si>
  <si>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</si>
  <si>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</si>
  <si>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</si>
  <si>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</si>
  <si>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</si>
  <si>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</si>
  <si>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</si>
  <si>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</si>
  <si>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</si>
  <si>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</si>
  <si>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</si>
  <si>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</si>
  <si>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</si>
  <si>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</si>
  <si>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</si>
  <si>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</si>
  <si>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</si>
  <si>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</si>
  <si>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</si>
  <si>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</si>
  <si>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</si>
  <si>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</si>
  <si>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m_notSyncSequenceLengthHistogram.m_binsRange.min</t>
  </si>
  <si>
    <t xml:space="preserve">            m_notSyncSequenceLengthHistogram.m_binsRange.max</t>
  </si>
  <si>
    <t xml:space="preserve">            m_notSyncSequenceLengthHistogram.k_binsCount</t>
  </si>
  <si>
    <t xml:space="preserve">            m_notSyncSequenceLengthHistogram.m_samplesCount</t>
  </si>
  <si>
    <t xml:space="preserve">            m_notSyncSequenceLengthHistogram.bins_weights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</si>
  <si>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</si>
  <si>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</si>
  <si>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</si>
  <si>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</si>
  <si>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</si>
  <si>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</si>
  <si>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</si>
  <si>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</si>
  <si>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</si>
  <si>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</si>
  <si>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</si>
  <si>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</si>
  <si>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</si>
  <si>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</si>
  <si>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</si>
  <si>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</si>
  <si>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</si>
  <si>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</si>
  <si>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</si>
  <si>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</si>
  <si>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</si>
  <si>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</si>
  <si>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</si>
  <si>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</si>
  <si>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</si>
  <si>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</si>
  <si>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</si>
  <si>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</si>
  <si>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</si>
  <si>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</si>
  <si>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</si>
  <si>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</si>
  <si>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</si>
  <si>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</si>
  <si>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</si>
  <si>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</si>
  <si>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</si>
  <si>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</si>
  <si>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</si>
  <si>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</si>
  <si>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</si>
  <si>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</si>
  <si>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</si>
  <si>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</si>
  <si>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</si>
  <si>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</si>
  <si>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</si>
  <si>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</si>
  <si>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</si>
  <si>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</si>
  <si>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</si>
  <si>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</si>
  <si>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</si>
  <si>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</si>
  <si>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</si>
  <si>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</si>
  <si>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</si>
  <si>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</si>
  <si>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</si>
  <si>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</si>
  <si>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</si>
  <si>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</si>
  <si>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</si>
  <si>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</si>
  <si>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</si>
  <si>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</si>
  <si>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</si>
  <si>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</si>
  <si>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</si>
  <si>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</si>
  <si>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</si>
  <si>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</si>
  <si>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</si>
  <si>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</si>
  <si>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</si>
  <si>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</si>
  <si>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</si>
  <si>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</si>
  <si>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</si>
  <si>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</si>
  <si>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</si>
  <si>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</si>
  <si>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</si>
  <si>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</si>
  <si>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</si>
  <si>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</si>
  <si>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</si>
  <si>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</si>
  <si>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</si>
  <si>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</si>
  <si>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</si>
  <si>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</si>
  <si>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</si>
  <si>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</si>
  <si>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</si>
  <si>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</si>
  <si>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</si>
  <si>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</si>
  <si>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</si>
  <si>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</si>
  <si>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m_amplitudeHistogram.0</t>
  </si>
  <si>
    <t>m_amplitudeHistogram.1</t>
  </si>
  <si>
    <t>m_amplitudeHistogram.2</t>
  </si>
  <si>
    <t>m_amplitudeHistogram.3</t>
  </si>
  <si>
    <t>m_amplitudeHistogram.4</t>
  </si>
  <si>
    <t>m_amplitudeHistogram.5</t>
  </si>
  <si>
    <t>m_amplitudeHistogram.6</t>
  </si>
  <si>
    <t>m_amplitudeHistogram.7</t>
  </si>
  <si>
    <t>m_amplitudeHistogram.8</t>
  </si>
  <si>
    <t>m_amplitudeHistogram.9</t>
  </si>
  <si>
    <t>m_amplitudeHistogram.10</t>
  </si>
  <si>
    <t>m_amplitudeHistogram.11</t>
  </si>
  <si>
    <t>m_amplitudeHistogram.12</t>
  </si>
  <si>
    <t>m_amplitudeHistogram.13</t>
  </si>
  <si>
    <t>m_amplitudeHistogram.14</t>
  </si>
  <si>
    <t>m_amplitudeHistogram.15</t>
  </si>
  <si>
    <t>m_amplitudeHistogram.16</t>
  </si>
  <si>
    <t>m_amplitudeHistogram.17</t>
  </si>
  <si>
    <t>m_amplitudeHistogram.18</t>
  </si>
  <si>
    <t>m_amplitudeHistogram.19</t>
  </si>
  <si>
    <t>m_amplitudeHistogram.20</t>
  </si>
  <si>
    <t>m_amplitudeHistogram.21</t>
  </si>
  <si>
    <t>m_amplitudeHistogram.22</t>
  </si>
  <si>
    <t>m_amplitudeHistogram.23</t>
  </si>
  <si>
    <t>m_amplitudeHistogram.24</t>
  </si>
  <si>
    <t>m_amplitudeHistogram.25</t>
  </si>
  <si>
    <t>m_amplitudeHistogram.26</t>
  </si>
  <si>
    <t>m_amplitudeHistogram.27</t>
  </si>
  <si>
    <t>m_amplitudeHistogram.28</t>
  </si>
  <si>
    <t>m_amplitudeHistogram.29</t>
  </si>
  <si>
    <t>m_amplitudeHistogram.30</t>
  </si>
  <si>
    <t>m_amplitudeHistogram.31</t>
  </si>
  <si>
    <t>m_amplitudeHistogram.32</t>
  </si>
  <si>
    <t>m_amplitudeHistogram.33</t>
  </si>
  <si>
    <t>m_amplitudeHistogram.34</t>
  </si>
  <si>
    <t>m_amplitudeHistogram.35</t>
  </si>
  <si>
    <t>m_amplitudeHistogram.36</t>
  </si>
  <si>
    <t>m_amplitudeHistogram.37</t>
  </si>
  <si>
    <t>m_amplitudeHistogram.38</t>
  </si>
  <si>
    <t>m_amplitudeHistogram.39</t>
  </si>
  <si>
    <t>m_amplitudeHistogram.40</t>
  </si>
  <si>
    <t>m_amplitudeHistogram.41</t>
  </si>
  <si>
    <t>m_amplitudeHistogram.42</t>
  </si>
  <si>
    <t>m_amplitudeHistogram.43</t>
  </si>
  <si>
    <t>m_amplitudeHistogram.44</t>
  </si>
  <si>
    <t>m_amplitudeHistogram.45</t>
  </si>
  <si>
    <t>m_amplitudeHistogram.46</t>
  </si>
  <si>
    <t>m_amplitudeHistogram.47</t>
  </si>
  <si>
    <t>m_amplitudeHistogram.48</t>
  </si>
  <si>
    <t>m_amplitudeHistogram.49</t>
  </si>
  <si>
    <t>m_amplitudeHistogram.50</t>
  </si>
  <si>
    <t>m_amplitudeHistogram.51</t>
  </si>
  <si>
    <t>m_amplitudeHistogram.52</t>
  </si>
  <si>
    <t>m_amplitudeHistogram.53</t>
  </si>
  <si>
    <t>m_amplitudeHistogram.54</t>
  </si>
  <si>
    <t>m_amplitudeHistogram.55</t>
  </si>
  <si>
    <t>m_amplitudeHistogram.56</t>
  </si>
  <si>
    <t>m_amplitudeHistogram.57</t>
  </si>
  <si>
    <t>m_amplitudeHistogram.58</t>
  </si>
  <si>
    <t>m_amplitudeHistogram.59</t>
  </si>
  <si>
    <t>m_amplitudeHistogram.60</t>
  </si>
  <si>
    <t>m_amplitudeHistogram.61</t>
  </si>
  <si>
    <t>m_amplitudeHistogram.62</t>
  </si>
  <si>
    <t>m_amplitudeHistogram.63</t>
  </si>
  <si>
    <t>m_amplitudeHistogram.64</t>
  </si>
  <si>
    <t>m_amplitudeHistogram.65</t>
  </si>
  <si>
    <t>m_amplitudeHistogram.66</t>
  </si>
  <si>
    <t>m_amplitudeHistogram.67</t>
  </si>
  <si>
    <t>m_amplitudeHistogram.68</t>
  </si>
  <si>
    <t>m_amplitudeHistogram.69</t>
  </si>
  <si>
    <t>m_amplitudeHistogram.70</t>
  </si>
  <si>
    <t>m_amplitudeHistogram.71</t>
  </si>
  <si>
    <t>m_amplitudeHistogram.72</t>
  </si>
  <si>
    <t>m_amplitudeHistogram.73</t>
  </si>
  <si>
    <t>m_amplitudeHistogram.74</t>
  </si>
  <si>
    <t>m_amplitudeHistogram.75</t>
  </si>
  <si>
    <t>m_amplitudeHistogram.76</t>
  </si>
  <si>
    <t>m_amplitudeHistogram.77</t>
  </si>
  <si>
    <t>m_amplitudeHistogram.78</t>
  </si>
  <si>
    <t>m_amplitudeHistogram.79</t>
  </si>
  <si>
    <t>m_amplitudeHistogram.80</t>
  </si>
  <si>
    <t>m_amplitudeHistogram.81</t>
  </si>
  <si>
    <t>m_amplitudeHistogram.82</t>
  </si>
  <si>
    <t>m_amplitudeHistogram.83</t>
  </si>
  <si>
    <t>m_amplitudeHistogram.84</t>
  </si>
  <si>
    <t>m_amplitudeHistogram.85</t>
  </si>
  <si>
    <t>m_amplitudeHistogram.86</t>
  </si>
  <si>
    <t>m_amplitudeHistogram.87</t>
  </si>
  <si>
    <t>m_amplitudeHistogram.88</t>
  </si>
  <si>
    <t>m_amplitudeHistogram.89</t>
  </si>
  <si>
    <t>m_amplitudeHistogram.90</t>
  </si>
  <si>
    <t>m_amplitudeHistogram.91</t>
  </si>
  <si>
    <t>m_amplitudeHistogram.92</t>
  </si>
  <si>
    <t>m_amplitudeHistogram.93</t>
  </si>
  <si>
    <t>m_amplitudeHistogram.94</t>
  </si>
  <si>
    <t>m_amplitudeHistogram.95</t>
  </si>
  <si>
    <t>m_amplitudeHistogram.96</t>
  </si>
  <si>
    <t>m_amplitudeHistogram.97</t>
  </si>
  <si>
    <t>m_amplitudeHistogram.98</t>
  </si>
  <si>
    <t>m_amplitudeHistogram.99</t>
  </si>
  <si>
    <t>m_amplitudeHistogram.100</t>
  </si>
  <si>
    <t>m_amplitudeHistogram.101</t>
  </si>
  <si>
    <t>m_amplitudeHistogram.102</t>
  </si>
  <si>
    <t>m_amplitudeHistogram.103</t>
  </si>
  <si>
    <t>m_amplitudeHistogram.104</t>
  </si>
  <si>
    <t>m_amplitudeHistogram.105</t>
  </si>
  <si>
    <t>m_amplitudeHistogram.106</t>
  </si>
  <si>
    <t>m_amplitudeHistogram.107</t>
  </si>
  <si>
    <t>m_amplitudeHistogram.108</t>
  </si>
  <si>
    <t>m_amplitudeHistogram.109</t>
  </si>
  <si>
    <t>m_amplitudeHistogram.110</t>
  </si>
  <si>
    <t>m_amplitudeHistogram.111</t>
  </si>
  <si>
    <t>m_amplitudeHistogram.112</t>
  </si>
  <si>
    <t>m_amplitudeHistogram.113</t>
  </si>
  <si>
    <t>m_amplitudeHistogram.114</t>
  </si>
  <si>
    <t>m_amplitudeHistogram.115</t>
  </si>
  <si>
    <t>m_amplitudeHistogram.116</t>
  </si>
  <si>
    <t>m_amplitudeHistogram.117</t>
  </si>
  <si>
    <t>m_amplitudeHistogram.118</t>
  </si>
  <si>
    <t>m_amplitudeHistogram.119</t>
  </si>
  <si>
    <t>m_amplitudeHistogram.120</t>
  </si>
  <si>
    <t>m_amplitudeHistogram.121</t>
  </si>
  <si>
    <t>m_amplitudeHistogram.122</t>
  </si>
  <si>
    <t>m_amplitudeHistogram.123</t>
  </si>
  <si>
    <t>m_amplitudeHistogram.124</t>
  </si>
  <si>
    <t>m_amplitudeHistogram.125</t>
  </si>
  <si>
    <t>m_amplitudeHistogram.126</t>
  </si>
  <si>
    <t>m_amplitudeHistogram.127</t>
  </si>
  <si>
    <t>m_smallDiffsHistogram.0</t>
  </si>
  <si>
    <t>m_smallDiffsHistogram.1</t>
  </si>
  <si>
    <t>m_smallDiffsHistogram.2</t>
  </si>
  <si>
    <t>m_smallDiffsHistogram.3</t>
  </si>
  <si>
    <t>m_smallDiffsHistogram.4</t>
  </si>
  <si>
    <t>m_smallDiffsHistogram.5</t>
  </si>
  <si>
    <t>m_smallDiffsHistogram.6</t>
  </si>
  <si>
    <t>m_smallDiffsHistogram.7</t>
  </si>
  <si>
    <t>m_smallDiffsHistogram.8</t>
  </si>
  <si>
    <t>m_smallDiffsHistogram.9</t>
  </si>
  <si>
    <t>m_smallDiffsHistogram.10</t>
  </si>
  <si>
    <t>m_smallDiffsHistogram.11</t>
  </si>
  <si>
    <t>m_smallDiffsHistogram.12</t>
  </si>
  <si>
    <t>m_smallDiffsHistogram.13</t>
  </si>
  <si>
    <t>m_smallDiffsHistogram.14</t>
  </si>
  <si>
    <t>m_smallDiffsHistogram.15</t>
  </si>
  <si>
    <t>m_smallDiffsHistogram.16</t>
  </si>
  <si>
    <t>m_smallDiffsHistogram.17</t>
  </si>
  <si>
    <t>m_smallDiffsHistogram.18</t>
  </si>
  <si>
    <t>m_smallDiffsHistogram.19</t>
  </si>
  <si>
    <t>m_smallDiffsHistogram.20</t>
  </si>
  <si>
    <t>m_smallDiffsHistogram.21</t>
  </si>
  <si>
    <t>m_smallDiffsHistogram.22</t>
  </si>
  <si>
    <t>m_smallDiffsHistogram.23</t>
  </si>
  <si>
    <t>m_smallDiffsHistogram.24</t>
  </si>
  <si>
    <t>m_smallDiffsHistogram.25</t>
  </si>
  <si>
    <t>m_smallDiffsHistogram.26</t>
  </si>
  <si>
    <t>m_smallDiffsHistogram.27</t>
  </si>
  <si>
    <t>m_smallDiffsHistogram.28</t>
  </si>
  <si>
    <t>m_smallDiffsHistogram.29</t>
  </si>
  <si>
    <t>m_smallDiffsHistogram.30</t>
  </si>
  <si>
    <t>m_smallDiffsHistogram.31</t>
  </si>
  <si>
    <t>m_smallDiffsHistogram.32</t>
  </si>
  <si>
    <t>m_smallDiffsHistogram.33</t>
  </si>
  <si>
    <t>m_smallDiffsHistogram.34</t>
  </si>
  <si>
    <t>m_smallDiffsHistogram.35</t>
  </si>
  <si>
    <t>m_smallDiffsHistogram.36</t>
  </si>
  <si>
    <t>m_smallDiffsHistogram.37</t>
  </si>
  <si>
    <t>m_smallDiffsHistogram.38</t>
  </si>
  <si>
    <t>m_smallDiffsHistogram.39</t>
  </si>
  <si>
    <t>m_smallDiffsHistogram.40</t>
  </si>
  <si>
    <t>m_smallDiffsHistogram.41</t>
  </si>
  <si>
    <t>m_smallDiffsHistogram.42</t>
  </si>
  <si>
    <t>m_smallDiffsHistogram.43</t>
  </si>
  <si>
    <t>m_smallDiffsHistogram.44</t>
  </si>
  <si>
    <t>m_smallDiffsHistogram.45</t>
  </si>
  <si>
    <t>m_smallDiffsHistogram.46</t>
  </si>
  <si>
    <t>m_smallDiffsHistogram.47</t>
  </si>
  <si>
    <t>m_smallDiffsHistogram.48</t>
  </si>
  <si>
    <t>m_smallDiffsHistogram.49</t>
  </si>
  <si>
    <t>m_smallDiffsHistogram.50</t>
  </si>
  <si>
    <t>m_smallDiffsHistogram.51</t>
  </si>
  <si>
    <t>m_smallDiffsHistogram.52</t>
  </si>
  <si>
    <t>m_smallDiffsHistogram.53</t>
  </si>
  <si>
    <t>m_smallDiffsHistogram.54</t>
  </si>
  <si>
    <t>m_smallDiffsHistogram.55</t>
  </si>
  <si>
    <t>m_smallDiffsHistogram.56</t>
  </si>
  <si>
    <t>m_smallDiffsHistogram.57</t>
  </si>
  <si>
    <t>m_smallDiffsHistogram.58</t>
  </si>
  <si>
    <t>m_smallDiffsHistogram.59</t>
  </si>
  <si>
    <t>m_smallDiffsHistogram.60</t>
  </si>
  <si>
    <t>m_smallDiffsHistogram.61</t>
  </si>
  <si>
    <t>m_smallDiffsHistogram.62</t>
  </si>
  <si>
    <t>m_smallDiffsHistogram.63</t>
  </si>
  <si>
    <t>m_smallDiffsHistogram.64</t>
  </si>
  <si>
    <t>m_smallDiffsHistogram.65</t>
  </si>
  <si>
    <t>m_smallDiffsHistogram.66</t>
  </si>
  <si>
    <t>m_smallDiffsHistogram.67</t>
  </si>
  <si>
    <t>m_smallDiffsHistogram.68</t>
  </si>
  <si>
    <t>m_smallDiffsHistogram.69</t>
  </si>
  <si>
    <t>m_smallDiffsHistogram.70</t>
  </si>
  <si>
    <t>m_smallDiffsHistogram.71</t>
  </si>
  <si>
    <t>m_smallDiffsHistogram.72</t>
  </si>
  <si>
    <t>m_smallDiffsHistogram.73</t>
  </si>
  <si>
    <t>m_smallDiffsHistogram.74</t>
  </si>
  <si>
    <t>m_smallDiffsHistogram.75</t>
  </si>
  <si>
    <t>m_smallDiffsHistogram.76</t>
  </si>
  <si>
    <t>m_smallDiffsHistogram.77</t>
  </si>
  <si>
    <t>m_smallDiffsHistogram.78</t>
  </si>
  <si>
    <t>m_smallDiffsHistogram.79</t>
  </si>
  <si>
    <t>m_smallDiffsHistogram.80</t>
  </si>
  <si>
    <t>m_smallDiffsHistogram.81</t>
  </si>
  <si>
    <t>m_smallDiffsHistogram.82</t>
  </si>
  <si>
    <t>m_smallDiffsHistogram.83</t>
  </si>
  <si>
    <t>m_smallDiffsHistogram.84</t>
  </si>
  <si>
    <t>m_smallDiffsHistogram.85</t>
  </si>
  <si>
    <t>m_smallDiffsHistogram.86</t>
  </si>
  <si>
    <t>m_smallDiffsHistogram.87</t>
  </si>
  <si>
    <t>m_smallDiffsHistogram.88</t>
  </si>
  <si>
    <t>m_smallDiffsHistogram.89</t>
  </si>
  <si>
    <t>m_smallDiffsHistogram.90</t>
  </si>
  <si>
    <t>m_smallDiffsHistogram.91</t>
  </si>
  <si>
    <t>m_smallDiffsHistogram.92</t>
  </si>
  <si>
    <t>m_smallDiffsHistogram.93</t>
  </si>
  <si>
    <t>m_smallDiffsHistogram.94</t>
  </si>
  <si>
    <t>m_smallDiffsHistogram.95</t>
  </si>
  <si>
    <t>m_smallDiffsHistogram.96</t>
  </si>
  <si>
    <t>m_smallDiffsHistogram.97</t>
  </si>
  <si>
    <t>m_smallDiffsHistogram.98</t>
  </si>
  <si>
    <t>m_smallDiffsHistogram.99</t>
  </si>
  <si>
    <t>m_smallDiffsHistogram.100</t>
  </si>
  <si>
    <t>m_smallDiffsHistogram.101</t>
  </si>
  <si>
    <t>m_smallDiffsHistogram.102</t>
  </si>
  <si>
    <t>m_smallDiffsHistogram.103</t>
  </si>
  <si>
    <t>m_smallDiffsHistogram.104</t>
  </si>
  <si>
    <t>m_smallDiffsHistogram.105</t>
  </si>
  <si>
    <t>m_smallDiffsHistogram.106</t>
  </si>
  <si>
    <t>m_smallDiffsHistogram.107</t>
  </si>
  <si>
    <t>m_smallDiffsHistogram.108</t>
  </si>
  <si>
    <t>m_smallDiffsHistogram.109</t>
  </si>
  <si>
    <t>m_smallDiffsHistogram.110</t>
  </si>
  <si>
    <t>m_smallDiffsHistogram.111</t>
  </si>
  <si>
    <t>m_smallDiffsHistogram.112</t>
  </si>
  <si>
    <t>m_smallDiffsHistogram.113</t>
  </si>
  <si>
    <t>m_smallDiffsHistogram.114</t>
  </si>
  <si>
    <t>m_smallDiffsHistogram.115</t>
  </si>
  <si>
    <t>m_smallDiffsHistogram.116</t>
  </si>
  <si>
    <t>m_smallDiffsHistogram.117</t>
  </si>
  <si>
    <t>m_smallDiffsHistogram.118</t>
  </si>
  <si>
    <t>m_smallDiffsHistogram.119</t>
  </si>
  <si>
    <t>m_smallDiffsHistogram.120</t>
  </si>
  <si>
    <t>m_smallDiffsHistogram.121</t>
  </si>
  <si>
    <t>m_smallDiffsHistogram.122</t>
  </si>
  <si>
    <t>m_smallDiffsHistogram.123</t>
  </si>
  <si>
    <t>m_smallDiffsHistogram.124</t>
  </si>
  <si>
    <t>m_smallDiffsHistogram.125</t>
  </si>
  <si>
    <t>m_smallDiffsHistogram.126</t>
  </si>
  <si>
    <t>m_smallDiffsHistogram.127</t>
  </si>
  <si>
    <t>Column1</t>
  </si>
  <si>
    <t/>
  </si>
  <si>
    <t>0.700000</t>
  </si>
  <si>
    <t>0.000000</t>
  </si>
  <si>
    <t>0.900000</t>
  </si>
  <si>
    <t>0.513514</t>
  </si>
  <si>
    <t>0.500000</t>
  </si>
  <si>
    <t>0.263158</t>
  </si>
  <si>
    <t>0.236842</t>
  </si>
  <si>
    <t>0.222222</t>
  </si>
  <si>
    <t>0.277778</t>
  </si>
  <si>
    <t>0.243243</t>
  </si>
  <si>
    <t>S11</t>
  </si>
  <si>
    <t>S12</t>
  </si>
  <si>
    <t>S13</t>
  </si>
  <si>
    <t>S14</t>
  </si>
  <si>
    <t>S15</t>
  </si>
  <si>
    <t>S19</t>
  </si>
  <si>
    <t>S20</t>
  </si>
  <si>
    <t>S21</t>
  </si>
  <si>
    <t>S22</t>
  </si>
  <si>
    <t>S23</t>
  </si>
  <si>
    <t>S24</t>
  </si>
  <si>
    <t>S25</t>
  </si>
  <si>
    <t>S33</t>
  </si>
  <si>
    <t>S34</t>
  </si>
  <si>
    <t>S35</t>
  </si>
  <si>
    <t>S36</t>
  </si>
  <si>
    <t>S37</t>
  </si>
  <si>
    <t>0.488550</t>
  </si>
  <si>
    <t>0.045802</t>
  </si>
  <si>
    <t>0.007634</t>
  </si>
  <si>
    <t>0.083969</t>
  </si>
  <si>
    <t>0.167939</t>
  </si>
  <si>
    <t>0.030534</t>
  </si>
  <si>
    <t>0.022901</t>
  </si>
  <si>
    <t>0.015267</t>
  </si>
  <si>
    <t>0.689394</t>
  </si>
  <si>
    <t>0.037879</t>
  </si>
  <si>
    <t>0.030303</t>
  </si>
  <si>
    <t>0.007576</t>
  </si>
  <si>
    <t>0.053030</t>
  </si>
  <si>
    <t>0.022727</t>
  </si>
  <si>
    <t>0.402685</t>
  </si>
  <si>
    <t>0.046980</t>
  </si>
  <si>
    <t>0.040268</t>
  </si>
  <si>
    <t>0.201342</t>
  </si>
  <si>
    <t>0.026846</t>
  </si>
  <si>
    <t>0.140940</t>
  </si>
  <si>
    <t>0.020134</t>
  </si>
  <si>
    <t>0.013423</t>
  </si>
  <si>
    <t>0.006711</t>
  </si>
  <si>
    <t>0.833333</t>
  </si>
  <si>
    <t>0.006667</t>
  </si>
  <si>
    <t>0.026667</t>
  </si>
  <si>
    <t>0.013333</t>
  </si>
  <si>
    <t>0.033333</t>
  </si>
  <si>
    <t>0.020000</t>
  </si>
  <si>
    <t>0.443038</t>
  </si>
  <si>
    <t>0.050633</t>
  </si>
  <si>
    <t>0.018987</t>
  </si>
  <si>
    <t>0.189873</t>
  </si>
  <si>
    <t>0.006329</t>
  </si>
  <si>
    <t>0.170886</t>
  </si>
  <si>
    <t>0.037975</t>
  </si>
  <si>
    <t>0.025316</t>
  </si>
  <si>
    <t>0.012658</t>
  </si>
  <si>
    <t>0.810127</t>
  </si>
  <si>
    <t>0.358974</t>
  </si>
  <si>
    <t>0.051282</t>
  </si>
  <si>
    <t>0.025641</t>
  </si>
  <si>
    <t>0.128205</t>
  </si>
  <si>
    <t>0.102564</t>
  </si>
  <si>
    <t>0.076923</t>
  </si>
  <si>
    <t>0.285714</t>
  </si>
  <si>
    <t>0.200000</t>
  </si>
  <si>
    <t>0.257143</t>
  </si>
  <si>
    <t>0.228571</t>
  </si>
  <si>
    <t>0.028571</t>
  </si>
  <si>
    <t>0.472222</t>
  </si>
  <si>
    <t>0.055556</t>
  </si>
  <si>
    <t>0.450000</t>
  </si>
  <si>
    <t>0.264706</t>
  </si>
  <si>
    <t>0.147059</t>
  </si>
  <si>
    <t>0.029412</t>
  </si>
  <si>
    <t>0.117647</t>
  </si>
  <si>
    <t>0.171429</t>
  </si>
  <si>
    <t>0.142857</t>
  </si>
  <si>
    <t>0.693182</t>
  </si>
  <si>
    <t>0.138889</t>
  </si>
  <si>
    <t>0.027778</t>
  </si>
  <si>
    <t>0.111111</t>
  </si>
  <si>
    <t>0.166667</t>
  </si>
  <si>
    <t>0.416667</t>
  </si>
  <si>
    <t>0.388889</t>
  </si>
  <si>
    <t>0.250000</t>
  </si>
  <si>
    <t>0.225000</t>
  </si>
  <si>
    <t>0.050000</t>
  </si>
  <si>
    <t>0.025000</t>
  </si>
  <si>
    <t>0.175000</t>
  </si>
  <si>
    <t>0.536585</t>
  </si>
  <si>
    <t>0.463415</t>
  </si>
  <si>
    <t>0.292683</t>
  </si>
  <si>
    <t>0.243902</t>
  </si>
  <si>
    <t>0.024390</t>
  </si>
  <si>
    <t>0.048780</t>
  </si>
  <si>
    <t>0.121951</t>
  </si>
  <si>
    <t>0.560976</t>
  </si>
  <si>
    <t>0.439024</t>
  </si>
  <si>
    <t>mulHistAbs.0</t>
  </si>
  <si>
    <t>mulHistAbs.1</t>
  </si>
  <si>
    <t>mulHistAbs.2</t>
  </si>
  <si>
    <t>mulHistAbs.3</t>
  </si>
  <si>
    <t>mulHistAbs.4</t>
  </si>
  <si>
    <t>mulHistAbs.5</t>
  </si>
  <si>
    <t>mulHistAbs.6</t>
  </si>
  <si>
    <t>mulHistAbs.7</t>
  </si>
  <si>
    <t>mulHistAbs.8</t>
  </si>
  <si>
    <t>mulHistAbs.9</t>
  </si>
  <si>
    <t>mulHistAbs.10</t>
  </si>
  <si>
    <t>mulHistAbs.11</t>
  </si>
  <si>
    <t>mulHistAbs.12</t>
  </si>
  <si>
    <t>mulHistAbs.13</t>
  </si>
  <si>
    <t>mulHistAbs.14</t>
  </si>
  <si>
    <t>mulHistAbs.15</t>
  </si>
  <si>
    <t>mulHistAbs.16</t>
  </si>
  <si>
    <t>mulHistAbs.17</t>
  </si>
  <si>
    <t>mulHistAbs.18</t>
  </si>
  <si>
    <t>mulHistAbs.19</t>
  </si>
  <si>
    <t>mulHistAbs.20</t>
  </si>
  <si>
    <t>mulHistAbs.21</t>
  </si>
  <si>
    <t>mulHistAbs.22</t>
  </si>
  <si>
    <t>mulHistAbs.23</t>
  </si>
  <si>
    <t>mulHistAbs.24</t>
  </si>
  <si>
    <t>mulHistAbs.25</t>
  </si>
  <si>
    <t>mulHistAbs.26</t>
  </si>
  <si>
    <t>mulHistAbs.27</t>
  </si>
  <si>
    <t>mulHistAbs.28</t>
  </si>
  <si>
    <t>mulHistAbs.29</t>
  </si>
  <si>
    <t>mulHistAbs.30</t>
  </si>
  <si>
    <t>mulHistAbs.31</t>
  </si>
  <si>
    <t>mulHistAbs.32</t>
  </si>
  <si>
    <t>mulHistAbs.33</t>
  </si>
  <si>
    <t>mulHistAbs.34</t>
  </si>
  <si>
    <t>mulHistAbs.35</t>
  </si>
  <si>
    <t>mulHistAbs.36</t>
  </si>
  <si>
    <t>mulHistAbs.37</t>
  </si>
  <si>
    <t>mulHistAbs.38</t>
  </si>
  <si>
    <t>mulHistAbs.39</t>
  </si>
  <si>
    <t>mulHistAbs.40</t>
  </si>
  <si>
    <t>mulHistAbs.41</t>
  </si>
  <si>
    <t>mulHistAbs.42</t>
  </si>
  <si>
    <t>mulHistAbs.43</t>
  </si>
  <si>
    <t>mulHistAbs.44</t>
  </si>
  <si>
    <t>mulHistAbs.45</t>
  </si>
  <si>
    <t>mulHistAbs.46</t>
  </si>
  <si>
    <t>mulHistAbs.47</t>
  </si>
  <si>
    <t>mulHistAbs.48</t>
  </si>
  <si>
    <t>mulHistAbs.49</t>
  </si>
  <si>
    <t>mulHistAbs.50</t>
  </si>
  <si>
    <t>mulHistAbs.51</t>
  </si>
  <si>
    <t>mulHistAbs.52</t>
  </si>
  <si>
    <t>mulHistAbs.53</t>
  </si>
  <si>
    <t>mulHistAbs.54</t>
  </si>
  <si>
    <t>mulHistAbs.55</t>
  </si>
  <si>
    <t>mulHistAbs.56</t>
  </si>
  <si>
    <t>mulHistAbs.57</t>
  </si>
  <si>
    <t>mulHistAbs.58</t>
  </si>
  <si>
    <t>mulHistAbs.59</t>
  </si>
  <si>
    <t>mulHistAbs.60</t>
  </si>
  <si>
    <t>mulHistAbs.61</t>
  </si>
  <si>
    <t>mulHistAbs.62</t>
  </si>
  <si>
    <t>mulHistAbs.63</t>
  </si>
  <si>
    <t>mulHistAbs.64</t>
  </si>
  <si>
    <t>mulHistAbs.65</t>
  </si>
  <si>
    <t>mulHistAbs.66</t>
  </si>
  <si>
    <t>mulHistAbs.67</t>
  </si>
  <si>
    <t>mulHistAbs.68</t>
  </si>
  <si>
    <t>mulHistAbs.69</t>
  </si>
  <si>
    <t>mulHistAbs.70</t>
  </si>
  <si>
    <t>mulHistAbs.71</t>
  </si>
  <si>
    <t>mulHistAbs.72</t>
  </si>
  <si>
    <t>mulHistAbs.73</t>
  </si>
  <si>
    <t>mulHistAbs.74</t>
  </si>
  <si>
    <t>mulHistAbs.75</t>
  </si>
  <si>
    <t>mulHistAbs.76</t>
  </si>
  <si>
    <t>mulHistAbs.77</t>
  </si>
  <si>
    <t>mulHistAbs.78</t>
  </si>
  <si>
    <t>mulHistAbs.79</t>
  </si>
  <si>
    <t>mulHistAbs.80</t>
  </si>
  <si>
    <t>mulHistAbs.81</t>
  </si>
  <si>
    <t>mulHistAbs.82</t>
  </si>
  <si>
    <t>mulHistAbs.83</t>
  </si>
  <si>
    <t>mulHistAbs.84</t>
  </si>
  <si>
    <t>mulHistAbs.85</t>
  </si>
  <si>
    <t>mulHistAbs.86</t>
  </si>
  <si>
    <t>mulHistAbs.87</t>
  </si>
  <si>
    <t>mulHistAbs.88</t>
  </si>
  <si>
    <t>mulHistAbs.89</t>
  </si>
  <si>
    <t>mulHistAbs.90</t>
  </si>
  <si>
    <t>mulHistAbs.91</t>
  </si>
  <si>
    <t>mulHistAbs.92</t>
  </si>
  <si>
    <t>mulHistAbs.93</t>
  </si>
  <si>
    <t>mulHistAbs.94</t>
  </si>
  <si>
    <t>mulHistAbs.95</t>
  </si>
  <si>
    <t>mulHistAbs.96</t>
  </si>
  <si>
    <t>mulHistAbs.97</t>
  </si>
  <si>
    <t>mulHistAbs.98</t>
  </si>
  <si>
    <t>mulHistAbs.99</t>
  </si>
  <si>
    <t>mulHistAbs.100</t>
  </si>
  <si>
    <t>mulHistAbs.101</t>
  </si>
  <si>
    <t>mulHistAbs.102</t>
  </si>
  <si>
    <t>mulHistAbs.103</t>
  </si>
  <si>
    <t>mulHistAbs.104</t>
  </si>
  <si>
    <t>mulHistAbs.105</t>
  </si>
  <si>
    <t>mulHistAbs.106</t>
  </si>
  <si>
    <t>mulHistAbs.107</t>
  </si>
  <si>
    <t>mulHistAbs.108</t>
  </si>
  <si>
    <t>mulHistAbs.109</t>
  </si>
  <si>
    <t>mulHistAbs.110</t>
  </si>
  <si>
    <t>mulHistAbs.111</t>
  </si>
  <si>
    <t>mulHistAbs.112</t>
  </si>
  <si>
    <t>mulHistAbs.113</t>
  </si>
  <si>
    <t>mulHistAbs.114</t>
  </si>
  <si>
    <t>mulHistAbs.115</t>
  </si>
  <si>
    <t>mulHistAbs.116</t>
  </si>
  <si>
    <t>mulHistAbs.117</t>
  </si>
  <si>
    <t>mulHistAbs.118</t>
  </si>
  <si>
    <t>mulHistAbs.119</t>
  </si>
  <si>
    <t>mulHistAbs.120</t>
  </si>
  <si>
    <t>mulHistAbs.121</t>
  </si>
  <si>
    <t>mulHistAbs.122</t>
  </si>
  <si>
    <t>mulHistAbs.123</t>
  </si>
  <si>
    <t>mulHistAbs.124</t>
  </si>
  <si>
    <t>mulHistAbs.125</t>
  </si>
  <si>
    <t>mulHistAbs.126</t>
  </si>
  <si>
    <t>mulHistAbs.127</t>
  </si>
  <si>
    <t>mulHistNorm.0</t>
  </si>
  <si>
    <t>mulHistNorm.1</t>
  </si>
  <si>
    <t>mulHistNorm.2</t>
  </si>
  <si>
    <t>mulHistNorm.3</t>
  </si>
  <si>
    <t>mulHistNorm.4</t>
  </si>
  <si>
    <t>mulHistNorm.5</t>
  </si>
  <si>
    <t>mulHistNorm.6</t>
  </si>
  <si>
    <t>mulHistNorm.7</t>
  </si>
  <si>
    <t>mulHistNorm.8</t>
  </si>
  <si>
    <t>mulHistNorm.9</t>
  </si>
  <si>
    <t>mulHistNorm.10</t>
  </si>
  <si>
    <t>mulHistNorm.11</t>
  </si>
  <si>
    <t>mulHistNorm.12</t>
  </si>
  <si>
    <t>mulHistNorm.13</t>
  </si>
  <si>
    <t>mulHistNorm.14</t>
  </si>
  <si>
    <t>mulHistNorm.15</t>
  </si>
  <si>
    <t>mulHistNorm.16</t>
  </si>
  <si>
    <t>mulHistNorm.17</t>
  </si>
  <si>
    <t>mulHistNorm.18</t>
  </si>
  <si>
    <t>mulHistNorm.19</t>
  </si>
  <si>
    <t>mulHistNorm.20</t>
  </si>
  <si>
    <t>mulHistNorm.21</t>
  </si>
  <si>
    <t>mulHistNorm.22</t>
  </si>
  <si>
    <t>mulHistNorm.23</t>
  </si>
  <si>
    <t>mulHistNorm.24</t>
  </si>
  <si>
    <t>mulHistNorm.25</t>
  </si>
  <si>
    <t>mulHistNorm.26</t>
  </si>
  <si>
    <t>mulHistNorm.27</t>
  </si>
  <si>
    <t>mulHistNorm.28</t>
  </si>
  <si>
    <t>mulHistNorm.29</t>
  </si>
  <si>
    <t>mulHistNorm.30</t>
  </si>
  <si>
    <t>mulHistNorm.31</t>
  </si>
  <si>
    <t>mulHistNorm.32</t>
  </si>
  <si>
    <t>mulHistNorm.33</t>
  </si>
  <si>
    <t>mulHistNorm.34</t>
  </si>
  <si>
    <t>mulHistNorm.35</t>
  </si>
  <si>
    <t>mulHistNorm.36</t>
  </si>
  <si>
    <t>mulHistNorm.37</t>
  </si>
  <si>
    <t>mulHistNorm.38</t>
  </si>
  <si>
    <t>mulHistNorm.39</t>
  </si>
  <si>
    <t>mulHistNorm.40</t>
  </si>
  <si>
    <t>mulHistNorm.41</t>
  </si>
  <si>
    <t>mulHistNorm.42</t>
  </si>
  <si>
    <t>mulHistNorm.43</t>
  </si>
  <si>
    <t>mulHistNorm.44</t>
  </si>
  <si>
    <t>mulHistNorm.45</t>
  </si>
  <si>
    <t>mulHistNorm.46</t>
  </si>
  <si>
    <t>mulHistNorm.47</t>
  </si>
  <si>
    <t>mulHistNorm.48</t>
  </si>
  <si>
    <t>mulHistNorm.49</t>
  </si>
  <si>
    <t>mulHistNorm.50</t>
  </si>
  <si>
    <t>mulHistNorm.51</t>
  </si>
  <si>
    <t>mulHistNorm.52</t>
  </si>
  <si>
    <t>mulHistNorm.53</t>
  </si>
  <si>
    <t>mulHistNorm.54</t>
  </si>
  <si>
    <t>mulHistNorm.55</t>
  </si>
  <si>
    <t>mulHistNorm.56</t>
  </si>
  <si>
    <t>mulHistNorm.57</t>
  </si>
  <si>
    <t>mulHistNorm.58</t>
  </si>
  <si>
    <t>mulHistNorm.59</t>
  </si>
  <si>
    <t>mulHistNorm.60</t>
  </si>
  <si>
    <t>mulHistNorm.61</t>
  </si>
  <si>
    <t>mulHistNorm.62</t>
  </si>
  <si>
    <t>mulHistNorm.63</t>
  </si>
  <si>
    <t>mulHistNorm.64</t>
  </si>
  <si>
    <t>mulHistNorm.65</t>
  </si>
  <si>
    <t>mulHistNorm.66</t>
  </si>
  <si>
    <t>mulHistNorm.67</t>
  </si>
  <si>
    <t>mulHistNorm.68</t>
  </si>
  <si>
    <t>mulHistNorm.69</t>
  </si>
  <si>
    <t>mulHistNorm.70</t>
  </si>
  <si>
    <t>mulHistNorm.71</t>
  </si>
  <si>
    <t>mulHistNorm.72</t>
  </si>
  <si>
    <t>mulHistNorm.73</t>
  </si>
  <si>
    <t>mulHistNorm.74</t>
  </si>
  <si>
    <t>mulHistNorm.75</t>
  </si>
  <si>
    <t>mulHistNorm.76</t>
  </si>
  <si>
    <t>mulHistNorm.77</t>
  </si>
  <si>
    <t>mulHistNorm.78</t>
  </si>
  <si>
    <t>mulHistNorm.79</t>
  </si>
  <si>
    <t>mulHistNorm.80</t>
  </si>
  <si>
    <t>mulHistNorm.81</t>
  </si>
  <si>
    <t>mulHistNorm.82</t>
  </si>
  <si>
    <t>mulHistNorm.83</t>
  </si>
  <si>
    <t>mulHistNorm.84</t>
  </si>
  <si>
    <t>mulHistNorm.85</t>
  </si>
  <si>
    <t>mulHistNorm.86</t>
  </si>
  <si>
    <t>mulHistNorm.87</t>
  </si>
  <si>
    <t>mulHistNorm.88</t>
  </si>
  <si>
    <t>mulHistNorm.89</t>
  </si>
  <si>
    <t>mulHistNorm.90</t>
  </si>
  <si>
    <t>mulHistNorm.91</t>
  </si>
  <si>
    <t>mulHistNorm.92</t>
  </si>
  <si>
    <t>mulHistNorm.93</t>
  </si>
  <si>
    <t>mulHistNorm.94</t>
  </si>
  <si>
    <t>mulHistNorm.95</t>
  </si>
  <si>
    <t>mulHistNorm.96</t>
  </si>
  <si>
    <t>mulHistNorm.97</t>
  </si>
  <si>
    <t>mulHistNorm.98</t>
  </si>
  <si>
    <t>mulHistNorm.99</t>
  </si>
  <si>
    <t>mulHistNorm.100</t>
  </si>
  <si>
    <t>mulHistNorm.101</t>
  </si>
  <si>
    <t>mulHistNorm.102</t>
  </si>
  <si>
    <t>mulHistNorm.103</t>
  </si>
  <si>
    <t>mulHistNorm.104</t>
  </si>
  <si>
    <t>mulHistNorm.105</t>
  </si>
  <si>
    <t>mulHistNorm.106</t>
  </si>
  <si>
    <t>mulHistNorm.107</t>
  </si>
  <si>
    <t>mulHistNorm.108</t>
  </si>
  <si>
    <t>mulHistNorm.109</t>
  </si>
  <si>
    <t>mulHistNorm.110</t>
  </si>
  <si>
    <t>mulHistNorm.111</t>
  </si>
  <si>
    <t>mulHistNorm.112</t>
  </si>
  <si>
    <t>mulHistNorm.113</t>
  </si>
  <si>
    <t>mulHistNorm.114</t>
  </si>
  <si>
    <t>mulHistNorm.115</t>
  </si>
  <si>
    <t>mulHistNorm.116</t>
  </si>
  <si>
    <t>mulHistNorm.117</t>
  </si>
  <si>
    <t>mulHistNorm.118</t>
  </si>
  <si>
    <t>mulHistNorm.119</t>
  </si>
  <si>
    <t>mulHistNorm.120</t>
  </si>
  <si>
    <t>mulHistNorm.121</t>
  </si>
  <si>
    <t>mulHistNorm.122</t>
  </si>
  <si>
    <t>mulHistNorm.123</t>
  </si>
  <si>
    <t>mulHistNorm.124</t>
  </si>
  <si>
    <t>mulHistNorm.125</t>
  </si>
  <si>
    <t>mulHistNorm.126</t>
  </si>
  <si>
    <t>mulHistNorm.127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</si>
</sst>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4" borderId="0" xfId="0" applyFill="1"/>
  </cellXfs>
  <cellStyles count="1">
    <cellStyle name="Звичайний" xfId="0" builtinId="0"/>
  </cellStyles>
  <dxfs count="2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smallDiffsHist!$HL$2:$MI$2</c:f>
              <c:numCache>
                <c:formatCode>General</c:formatCode>
                <c:ptCount val="128"/>
                <c:pt idx="0">
                  <c:v>652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23</c:v>
                </c:pt>
                <c:pt idx="5">
                  <c:v>16</c:v>
                </c:pt>
                <c:pt idx="6">
                  <c:v>24</c:v>
                </c:pt>
                <c:pt idx="7">
                  <c:v>14</c:v>
                </c:pt>
                <c:pt idx="8">
                  <c:v>67</c:v>
                </c:pt>
                <c:pt idx="9">
                  <c:v>20</c:v>
                </c:pt>
                <c:pt idx="10">
                  <c:v>16</c:v>
                </c:pt>
                <c:pt idx="11">
                  <c:v>17</c:v>
                </c:pt>
                <c:pt idx="12">
                  <c:v>37</c:v>
                </c:pt>
                <c:pt idx="13">
                  <c:v>15</c:v>
                </c:pt>
                <c:pt idx="14">
                  <c:v>9</c:v>
                </c:pt>
                <c:pt idx="15">
                  <c:v>7</c:v>
                </c:pt>
                <c:pt idx="16">
                  <c:v>36</c:v>
                </c:pt>
                <c:pt idx="17">
                  <c:v>36</c:v>
                </c:pt>
                <c:pt idx="18">
                  <c:v>62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70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DC2-8EBA-F07771B4D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smallDiffsHist!$HL$3:$MI$3</c:f>
              <c:numCache>
                <c:formatCode>General</c:formatCode>
                <c:ptCount val="128"/>
                <c:pt idx="0">
                  <c:v>678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42</c:v>
                </c:pt>
                <c:pt idx="9">
                  <c:v>14</c:v>
                </c:pt>
                <c:pt idx="10">
                  <c:v>27</c:v>
                </c:pt>
                <c:pt idx="11">
                  <c:v>9</c:v>
                </c:pt>
                <c:pt idx="12">
                  <c:v>40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  <c:pt idx="16">
                  <c:v>21</c:v>
                </c:pt>
                <c:pt idx="17">
                  <c:v>27</c:v>
                </c:pt>
                <c:pt idx="18">
                  <c:v>77</c:v>
                </c:pt>
                <c:pt idx="19">
                  <c:v>16</c:v>
                </c:pt>
                <c:pt idx="20">
                  <c:v>4</c:v>
                </c:pt>
                <c:pt idx="21">
                  <c:v>6</c:v>
                </c:pt>
                <c:pt idx="22">
                  <c:v>17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72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4-4DC2-8EBA-F07771B4D1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smallDiffsHist!$HL$4:$MI$4</c:f>
              <c:numCache>
                <c:formatCode>General</c:formatCode>
                <c:ptCount val="128"/>
                <c:pt idx="0">
                  <c:v>425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56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56</c:v>
                </c:pt>
                <c:pt idx="13">
                  <c:v>36</c:v>
                </c:pt>
                <c:pt idx="14">
                  <c:v>6</c:v>
                </c:pt>
                <c:pt idx="15">
                  <c:v>18</c:v>
                </c:pt>
                <c:pt idx="16">
                  <c:v>61</c:v>
                </c:pt>
                <c:pt idx="17">
                  <c:v>154</c:v>
                </c:pt>
                <c:pt idx="18">
                  <c:v>111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16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4-4DC2-8EBA-F07771B4D1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smallDiffsHist!$HL$5:$MI$5</c:f>
              <c:numCache>
                <c:formatCode>General</c:formatCode>
                <c:ptCount val="128"/>
                <c:pt idx="0">
                  <c:v>191</c:v>
                </c:pt>
                <c:pt idx="1">
                  <c:v>15</c:v>
                </c:pt>
                <c:pt idx="2">
                  <c:v>30</c:v>
                </c:pt>
                <c:pt idx="3">
                  <c:v>37</c:v>
                </c:pt>
                <c:pt idx="4">
                  <c:v>40</c:v>
                </c:pt>
                <c:pt idx="5">
                  <c:v>49</c:v>
                </c:pt>
                <c:pt idx="6">
                  <c:v>42</c:v>
                </c:pt>
                <c:pt idx="7">
                  <c:v>59</c:v>
                </c:pt>
                <c:pt idx="8">
                  <c:v>61</c:v>
                </c:pt>
                <c:pt idx="9">
                  <c:v>47</c:v>
                </c:pt>
                <c:pt idx="10">
                  <c:v>33</c:v>
                </c:pt>
                <c:pt idx="11">
                  <c:v>11</c:v>
                </c:pt>
                <c:pt idx="12">
                  <c:v>34</c:v>
                </c:pt>
                <c:pt idx="13">
                  <c:v>23</c:v>
                </c:pt>
                <c:pt idx="14">
                  <c:v>24</c:v>
                </c:pt>
                <c:pt idx="15">
                  <c:v>31</c:v>
                </c:pt>
                <c:pt idx="16">
                  <c:v>103</c:v>
                </c:pt>
                <c:pt idx="17">
                  <c:v>196</c:v>
                </c:pt>
                <c:pt idx="18">
                  <c:v>63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11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27</c:v>
                </c:pt>
                <c:pt idx="38">
                  <c:v>45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4-4DC2-8EBA-F07771B4D1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smallDiffsHist!$HL$11:$MI$11</c:f>
              <c:numCache>
                <c:formatCode>General</c:formatCode>
                <c:ptCount val="128"/>
                <c:pt idx="0">
                  <c:v>950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68</c:v>
                </c:pt>
                <c:pt idx="16">
                  <c:v>14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10</c:v>
                </c:pt>
                <c:pt idx="26">
                  <c:v>16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DC2-8EBA-F07771B4D1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smallDiffsHist!$GV$12:$LS$12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4-4DC2-8EBA-F07771B4D1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smallDiffsHist!$GV$13:$LS$13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DC2-8EBA-F07771B4D1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smallDiffsHist!$GV$14:$LS$14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44-4DC2-8EBA-F07771B4D1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smallDiffsHist!$HL$1:$MI$1</c:f>
              <c:strCache>
                <c:ptCount val="128"/>
                <c:pt idx="0">
                  <c:v>m_amplitudeHistogram.0</c:v>
                </c:pt>
                <c:pt idx="1">
                  <c:v>m_amplitudeHistogram.1</c:v>
                </c:pt>
                <c:pt idx="2">
                  <c:v>m_amplitudeHistogram.2</c:v>
                </c:pt>
                <c:pt idx="3">
                  <c:v>m_amplitudeHistogram.3</c:v>
                </c:pt>
                <c:pt idx="4">
                  <c:v>m_amplitudeHistogram.4</c:v>
                </c:pt>
                <c:pt idx="5">
                  <c:v>m_amplitudeHistogram.5</c:v>
                </c:pt>
                <c:pt idx="6">
                  <c:v>m_amplitudeHistogram.6</c:v>
                </c:pt>
                <c:pt idx="7">
                  <c:v>m_amplitudeHistogram.7</c:v>
                </c:pt>
                <c:pt idx="8">
                  <c:v>m_amplitudeHistogram.8</c:v>
                </c:pt>
                <c:pt idx="9">
                  <c:v>m_amplitudeHistogram.9</c:v>
                </c:pt>
                <c:pt idx="10">
                  <c:v>m_amplitudeHistogram.10</c:v>
                </c:pt>
                <c:pt idx="11">
                  <c:v>m_amplitudeHistogram.11</c:v>
                </c:pt>
                <c:pt idx="12">
                  <c:v>m_amplitudeHistogram.12</c:v>
                </c:pt>
                <c:pt idx="13">
                  <c:v>m_amplitudeHistogram.13</c:v>
                </c:pt>
                <c:pt idx="14">
                  <c:v>m_amplitudeHistogram.14</c:v>
                </c:pt>
                <c:pt idx="15">
                  <c:v>m_amplitudeHistogram.15</c:v>
                </c:pt>
                <c:pt idx="16">
                  <c:v>m_amplitudeHistogram.16</c:v>
                </c:pt>
                <c:pt idx="17">
                  <c:v>m_amplitudeHistogram.17</c:v>
                </c:pt>
                <c:pt idx="18">
                  <c:v>m_amplitudeHistogram.18</c:v>
                </c:pt>
                <c:pt idx="19">
                  <c:v>m_amplitudeHistogram.19</c:v>
                </c:pt>
                <c:pt idx="20">
                  <c:v>m_amplitudeHistogram.20</c:v>
                </c:pt>
                <c:pt idx="21">
                  <c:v>m_amplitudeHistogram.21</c:v>
                </c:pt>
                <c:pt idx="22">
                  <c:v>m_amplitudeHistogram.22</c:v>
                </c:pt>
                <c:pt idx="23">
                  <c:v>m_amplitudeHistogram.23</c:v>
                </c:pt>
                <c:pt idx="24">
                  <c:v>m_amplitudeHistogram.24</c:v>
                </c:pt>
                <c:pt idx="25">
                  <c:v>m_amplitudeHistogram.25</c:v>
                </c:pt>
                <c:pt idx="26">
                  <c:v>m_amplitudeHistogram.26</c:v>
                </c:pt>
                <c:pt idx="27">
                  <c:v>m_amplitudeHistogram.27</c:v>
                </c:pt>
                <c:pt idx="28">
                  <c:v>m_amplitudeHistogram.28</c:v>
                </c:pt>
                <c:pt idx="29">
                  <c:v>m_amplitudeHistogram.29</c:v>
                </c:pt>
                <c:pt idx="30">
                  <c:v>m_amplitudeHistogram.30</c:v>
                </c:pt>
                <c:pt idx="31">
                  <c:v>m_amplitudeHistogram.31</c:v>
                </c:pt>
                <c:pt idx="32">
                  <c:v>m_amplitudeHistogram.32</c:v>
                </c:pt>
                <c:pt idx="33">
                  <c:v>m_amplitudeHistogram.33</c:v>
                </c:pt>
                <c:pt idx="34">
                  <c:v>m_amplitudeHistogram.34</c:v>
                </c:pt>
                <c:pt idx="35">
                  <c:v>m_amplitudeHistogram.35</c:v>
                </c:pt>
                <c:pt idx="36">
                  <c:v>m_amplitudeHistogram.36</c:v>
                </c:pt>
                <c:pt idx="37">
                  <c:v>m_amplitudeHistogram.37</c:v>
                </c:pt>
                <c:pt idx="38">
                  <c:v>m_amplitudeHistogram.38</c:v>
                </c:pt>
                <c:pt idx="39">
                  <c:v>m_amplitudeHistogram.39</c:v>
                </c:pt>
                <c:pt idx="40">
                  <c:v>m_amplitudeHistogram.40</c:v>
                </c:pt>
                <c:pt idx="41">
                  <c:v>m_amplitudeHistogram.41</c:v>
                </c:pt>
                <c:pt idx="42">
                  <c:v>m_amplitudeHistogram.42</c:v>
                </c:pt>
                <c:pt idx="43">
                  <c:v>m_amplitudeHistogram.43</c:v>
                </c:pt>
                <c:pt idx="44">
                  <c:v>m_amplitudeHistogram.44</c:v>
                </c:pt>
                <c:pt idx="45">
                  <c:v>m_amplitudeHistogram.45</c:v>
                </c:pt>
                <c:pt idx="46">
                  <c:v>m_amplitudeHistogram.46</c:v>
                </c:pt>
                <c:pt idx="47">
                  <c:v>m_amplitudeHistogram.47</c:v>
                </c:pt>
                <c:pt idx="48">
                  <c:v>m_amplitudeHistogram.48</c:v>
                </c:pt>
                <c:pt idx="49">
                  <c:v>m_amplitudeHistogram.49</c:v>
                </c:pt>
                <c:pt idx="50">
                  <c:v>m_amplitudeHistogram.50</c:v>
                </c:pt>
                <c:pt idx="51">
                  <c:v>m_amplitudeHistogram.51</c:v>
                </c:pt>
                <c:pt idx="52">
                  <c:v>m_amplitudeHistogram.52</c:v>
                </c:pt>
                <c:pt idx="53">
                  <c:v>m_amplitudeHistogram.53</c:v>
                </c:pt>
                <c:pt idx="54">
                  <c:v>m_amplitudeHistogram.54</c:v>
                </c:pt>
                <c:pt idx="55">
                  <c:v>m_amplitudeHistogram.55</c:v>
                </c:pt>
                <c:pt idx="56">
                  <c:v>m_amplitudeHistogram.56</c:v>
                </c:pt>
                <c:pt idx="57">
                  <c:v>m_amplitudeHistogram.57</c:v>
                </c:pt>
                <c:pt idx="58">
                  <c:v>m_amplitudeHistogram.58</c:v>
                </c:pt>
                <c:pt idx="59">
                  <c:v>m_amplitudeHistogram.59</c:v>
                </c:pt>
                <c:pt idx="60">
                  <c:v>m_amplitudeHistogram.60</c:v>
                </c:pt>
                <c:pt idx="61">
                  <c:v>m_amplitudeHistogram.61</c:v>
                </c:pt>
                <c:pt idx="62">
                  <c:v>m_amplitudeHistogram.62</c:v>
                </c:pt>
                <c:pt idx="63">
                  <c:v>m_amplitudeHistogram.63</c:v>
                </c:pt>
                <c:pt idx="64">
                  <c:v>m_amplitudeHistogram.64</c:v>
                </c:pt>
                <c:pt idx="65">
                  <c:v>m_amplitudeHistogram.65</c:v>
                </c:pt>
                <c:pt idx="66">
                  <c:v>m_amplitudeHistogram.66</c:v>
                </c:pt>
                <c:pt idx="67">
                  <c:v>m_amplitudeHistogram.67</c:v>
                </c:pt>
                <c:pt idx="68">
                  <c:v>m_amplitudeHistogram.68</c:v>
                </c:pt>
                <c:pt idx="69">
                  <c:v>m_amplitudeHistogram.69</c:v>
                </c:pt>
                <c:pt idx="70">
                  <c:v>m_amplitudeHistogram.70</c:v>
                </c:pt>
                <c:pt idx="71">
                  <c:v>m_amplitudeHistogram.71</c:v>
                </c:pt>
                <c:pt idx="72">
                  <c:v>m_amplitudeHistogram.72</c:v>
                </c:pt>
                <c:pt idx="73">
                  <c:v>m_amplitudeHistogram.73</c:v>
                </c:pt>
                <c:pt idx="74">
                  <c:v>m_amplitudeHistogram.74</c:v>
                </c:pt>
                <c:pt idx="75">
                  <c:v>m_amplitudeHistogram.75</c:v>
                </c:pt>
                <c:pt idx="76">
                  <c:v>m_amplitudeHistogram.76</c:v>
                </c:pt>
                <c:pt idx="77">
                  <c:v>m_amplitudeHistogram.77</c:v>
                </c:pt>
                <c:pt idx="78">
                  <c:v>m_amplitudeHistogram.78</c:v>
                </c:pt>
                <c:pt idx="79">
                  <c:v>m_amplitudeHistogram.79</c:v>
                </c:pt>
                <c:pt idx="80">
                  <c:v>m_amplitudeHistogram.80</c:v>
                </c:pt>
                <c:pt idx="81">
                  <c:v>m_amplitudeHistogram.81</c:v>
                </c:pt>
                <c:pt idx="82">
                  <c:v>m_amplitudeHistogram.82</c:v>
                </c:pt>
                <c:pt idx="83">
                  <c:v>m_amplitudeHistogram.83</c:v>
                </c:pt>
                <c:pt idx="84">
                  <c:v>m_amplitudeHistogram.84</c:v>
                </c:pt>
                <c:pt idx="85">
                  <c:v>m_amplitudeHistogram.85</c:v>
                </c:pt>
                <c:pt idx="86">
                  <c:v>m_amplitudeHistogram.86</c:v>
                </c:pt>
                <c:pt idx="87">
                  <c:v>m_amplitudeHistogram.87</c:v>
                </c:pt>
                <c:pt idx="88">
                  <c:v>m_amplitudeHistogram.88</c:v>
                </c:pt>
                <c:pt idx="89">
                  <c:v>m_amplitudeHistogram.89</c:v>
                </c:pt>
                <c:pt idx="90">
                  <c:v>m_amplitudeHistogram.90</c:v>
                </c:pt>
                <c:pt idx="91">
                  <c:v>m_amplitudeHistogram.91</c:v>
                </c:pt>
                <c:pt idx="92">
                  <c:v>m_amplitudeHistogram.92</c:v>
                </c:pt>
                <c:pt idx="93">
                  <c:v>m_amplitudeHistogram.93</c:v>
                </c:pt>
                <c:pt idx="94">
                  <c:v>m_amplitudeHistogram.94</c:v>
                </c:pt>
                <c:pt idx="95">
                  <c:v>m_amplitudeHistogram.95</c:v>
                </c:pt>
                <c:pt idx="96">
                  <c:v>m_amplitudeHistogram.96</c:v>
                </c:pt>
                <c:pt idx="97">
                  <c:v>m_amplitudeHistogram.97</c:v>
                </c:pt>
                <c:pt idx="98">
                  <c:v>m_amplitudeHistogram.98</c:v>
                </c:pt>
                <c:pt idx="99">
                  <c:v>m_amplitudeHistogram.99</c:v>
                </c:pt>
                <c:pt idx="100">
                  <c:v>m_amplitudeHistogram.100</c:v>
                </c:pt>
                <c:pt idx="101">
                  <c:v>m_amplitudeHistogram.101</c:v>
                </c:pt>
                <c:pt idx="102">
                  <c:v>m_amplitudeHistogram.102</c:v>
                </c:pt>
                <c:pt idx="103">
                  <c:v>m_amplitudeHistogram.103</c:v>
                </c:pt>
                <c:pt idx="104">
                  <c:v>m_amplitudeHistogram.104</c:v>
                </c:pt>
                <c:pt idx="105">
                  <c:v>m_amplitudeHistogram.105</c:v>
                </c:pt>
                <c:pt idx="106">
                  <c:v>m_amplitudeHistogram.106</c:v>
                </c:pt>
                <c:pt idx="107">
                  <c:v>m_amplitudeHistogram.107</c:v>
                </c:pt>
                <c:pt idx="108">
                  <c:v>m_amplitudeHistogram.108</c:v>
                </c:pt>
                <c:pt idx="109">
                  <c:v>m_amplitudeHistogram.109</c:v>
                </c:pt>
                <c:pt idx="110">
                  <c:v>m_amplitudeHistogram.110</c:v>
                </c:pt>
                <c:pt idx="111">
                  <c:v>m_amplitudeHistogram.111</c:v>
                </c:pt>
                <c:pt idx="112">
                  <c:v>m_amplitudeHistogram.112</c:v>
                </c:pt>
                <c:pt idx="113">
                  <c:v>m_amplitudeHistogram.113</c:v>
                </c:pt>
                <c:pt idx="114">
                  <c:v>m_amplitudeHistogram.114</c:v>
                </c:pt>
                <c:pt idx="115">
                  <c:v>m_amplitudeHistogram.115</c:v>
                </c:pt>
                <c:pt idx="116">
                  <c:v>m_amplitudeHistogram.116</c:v>
                </c:pt>
                <c:pt idx="117">
                  <c:v>m_amplitudeHistogram.117</c:v>
                </c:pt>
                <c:pt idx="118">
                  <c:v>m_amplitudeHistogram.118</c:v>
                </c:pt>
                <c:pt idx="119">
                  <c:v>m_amplitudeHistogram.119</c:v>
                </c:pt>
                <c:pt idx="120">
                  <c:v>m_amplitudeHistogram.120</c:v>
                </c:pt>
                <c:pt idx="121">
                  <c:v>m_amplitudeHistogram.121</c:v>
                </c:pt>
                <c:pt idx="122">
                  <c:v>m_amplitudeHistogram.122</c:v>
                </c:pt>
                <c:pt idx="123">
                  <c:v>m_amplitudeHistogram.123</c:v>
                </c:pt>
                <c:pt idx="124">
                  <c:v>m_amplitudeHistogram.124</c:v>
                </c:pt>
                <c:pt idx="125">
                  <c:v>m_amplitudeHistogram.125</c:v>
                </c:pt>
                <c:pt idx="126">
                  <c:v>m_amplitudeHistogram.126</c:v>
                </c:pt>
                <c:pt idx="127">
                  <c:v>m_amplitudeHistogram.127</c:v>
                </c:pt>
              </c:strCache>
            </c:strRef>
          </c:cat>
          <c:val>
            <c:numRef>
              <c:f>smallDiffsHist!$GV$15:$LS$15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44-4DC2-8EBA-F07771B4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1744"/>
        <c:axId val="388373184"/>
      </c:lineChart>
      <c:catAx>
        <c:axId val="3883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8373184"/>
        <c:crosses val="autoZero"/>
        <c:auto val="1"/>
        <c:lblAlgn val="ctr"/>
        <c:lblOffset val="100"/>
        <c:noMultiLvlLbl val="0"/>
      </c:catAx>
      <c:valAx>
        <c:axId val="388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83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smallDiffsHist!$MJ$2:$RG$2</c:f>
              <c:numCache>
                <c:formatCode>General</c:formatCode>
                <c:ptCount val="128"/>
                <c:pt idx="0">
                  <c:v>408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17</c:v>
                </c:pt>
                <c:pt idx="17">
                  <c:v>19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A6D-B367-417FCA1253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smallDiffsHist!$MJ$3:$RG$3</c:f>
              <c:numCache>
                <c:formatCode>General</c:formatCode>
                <c:ptCount val="128"/>
                <c:pt idx="0">
                  <c:v>449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12</c:v>
                </c:pt>
                <c:pt idx="18">
                  <c:v>26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3-4A6D-B367-417FCA1253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smallDiffsHist!$MJ$4:$RG$4</c:f>
              <c:numCache>
                <c:formatCode>General</c:formatCode>
                <c:ptCount val="128"/>
                <c:pt idx="0">
                  <c:v>155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11</c:v>
                </c:pt>
                <c:pt idx="17">
                  <c:v>110</c:v>
                </c:pt>
                <c:pt idx="18">
                  <c:v>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3-4A6D-B367-417FCA1253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smallDiffsHist!$MJ$5:$RG$5</c:f>
              <c:numCache>
                <c:formatCode>General</c:formatCode>
                <c:ptCount val="128"/>
                <c:pt idx="0">
                  <c:v>72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44</c:v>
                </c:pt>
                <c:pt idx="17">
                  <c:v>126</c:v>
                </c:pt>
                <c:pt idx="18">
                  <c:v>16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3-4A6D-B367-417FCA1253CE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smallDiffsHist!$MJ$11:$RG$11</c:f>
              <c:numCache>
                <c:formatCode>General</c:formatCode>
                <c:ptCount val="128"/>
                <c:pt idx="0">
                  <c:v>914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54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3-4A6D-B367-417FCA1253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smallDiffsHist!$LT$12:$QQ$12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43-4A6D-B367-417FCA1253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smallDiffsHist!$LT$13:$QQ$13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3-4A6D-B367-417FCA1253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smallDiffsHist!$LT$14:$QQ$14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43-4A6D-B367-417FCA1253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smallDiffsHist!$MJ$1:$RG$1</c:f>
              <c:strCache>
                <c:ptCount val="128"/>
                <c:pt idx="0">
                  <c:v>m_smallDiffsHistogram.0</c:v>
                </c:pt>
                <c:pt idx="1">
                  <c:v>m_smallDiffsHistogram.1</c:v>
                </c:pt>
                <c:pt idx="2">
                  <c:v>m_smallDiffsHistogram.2</c:v>
                </c:pt>
                <c:pt idx="3">
                  <c:v>m_smallDiffsHistogram.3</c:v>
                </c:pt>
                <c:pt idx="4">
                  <c:v>m_smallDiffsHistogram.4</c:v>
                </c:pt>
                <c:pt idx="5">
                  <c:v>m_smallDiffsHistogram.5</c:v>
                </c:pt>
                <c:pt idx="6">
                  <c:v>m_smallDiffsHistogram.6</c:v>
                </c:pt>
                <c:pt idx="7">
                  <c:v>m_smallDiffsHistogram.7</c:v>
                </c:pt>
                <c:pt idx="8">
                  <c:v>m_smallDiffsHistogram.8</c:v>
                </c:pt>
                <c:pt idx="9">
                  <c:v>m_smallDiffsHistogram.9</c:v>
                </c:pt>
                <c:pt idx="10">
                  <c:v>m_smallDiffsHistogram.10</c:v>
                </c:pt>
                <c:pt idx="11">
                  <c:v>m_smallDiffsHistogram.11</c:v>
                </c:pt>
                <c:pt idx="12">
                  <c:v>m_smallDiffsHistogram.12</c:v>
                </c:pt>
                <c:pt idx="13">
                  <c:v>m_smallDiffsHistogram.13</c:v>
                </c:pt>
                <c:pt idx="14">
                  <c:v>m_smallDiffsHistogram.14</c:v>
                </c:pt>
                <c:pt idx="15">
                  <c:v>m_smallDiffsHistogram.15</c:v>
                </c:pt>
                <c:pt idx="16">
                  <c:v>m_smallDiffsHistogram.16</c:v>
                </c:pt>
                <c:pt idx="17">
                  <c:v>m_smallDiffsHistogram.17</c:v>
                </c:pt>
                <c:pt idx="18">
                  <c:v>m_smallDiffsHistogram.18</c:v>
                </c:pt>
                <c:pt idx="19">
                  <c:v>m_smallDiffsHistogram.19</c:v>
                </c:pt>
                <c:pt idx="20">
                  <c:v>m_smallDiffsHistogram.20</c:v>
                </c:pt>
                <c:pt idx="21">
                  <c:v>m_smallDiffsHistogram.21</c:v>
                </c:pt>
                <c:pt idx="22">
                  <c:v>m_smallDiffsHistogram.22</c:v>
                </c:pt>
                <c:pt idx="23">
                  <c:v>m_smallDiffsHistogram.23</c:v>
                </c:pt>
                <c:pt idx="24">
                  <c:v>m_smallDiffsHistogram.24</c:v>
                </c:pt>
                <c:pt idx="25">
                  <c:v>m_smallDiffsHistogram.25</c:v>
                </c:pt>
                <c:pt idx="26">
                  <c:v>m_smallDiffsHistogram.26</c:v>
                </c:pt>
                <c:pt idx="27">
                  <c:v>m_smallDiffsHistogram.27</c:v>
                </c:pt>
                <c:pt idx="28">
                  <c:v>m_smallDiffsHistogram.28</c:v>
                </c:pt>
                <c:pt idx="29">
                  <c:v>m_smallDiffsHistogram.29</c:v>
                </c:pt>
                <c:pt idx="30">
                  <c:v>m_smallDiffsHistogram.30</c:v>
                </c:pt>
                <c:pt idx="31">
                  <c:v>m_smallDiffsHistogram.31</c:v>
                </c:pt>
                <c:pt idx="32">
                  <c:v>m_smallDiffsHistogram.32</c:v>
                </c:pt>
                <c:pt idx="33">
                  <c:v>m_smallDiffsHistogram.33</c:v>
                </c:pt>
                <c:pt idx="34">
                  <c:v>m_smallDiffsHistogram.34</c:v>
                </c:pt>
                <c:pt idx="35">
                  <c:v>m_smallDiffsHistogram.35</c:v>
                </c:pt>
                <c:pt idx="36">
                  <c:v>m_smallDiffsHistogram.36</c:v>
                </c:pt>
                <c:pt idx="37">
                  <c:v>m_smallDiffsHistogram.37</c:v>
                </c:pt>
                <c:pt idx="38">
                  <c:v>m_smallDiffsHistogram.38</c:v>
                </c:pt>
                <c:pt idx="39">
                  <c:v>m_smallDiffsHistogram.39</c:v>
                </c:pt>
                <c:pt idx="40">
                  <c:v>m_smallDiffsHistogram.40</c:v>
                </c:pt>
                <c:pt idx="41">
                  <c:v>m_smallDiffsHistogram.41</c:v>
                </c:pt>
                <c:pt idx="42">
                  <c:v>m_smallDiffsHistogram.42</c:v>
                </c:pt>
                <c:pt idx="43">
                  <c:v>m_smallDiffsHistogram.43</c:v>
                </c:pt>
                <c:pt idx="44">
                  <c:v>m_smallDiffsHistogram.44</c:v>
                </c:pt>
                <c:pt idx="45">
                  <c:v>m_smallDiffsHistogram.45</c:v>
                </c:pt>
                <c:pt idx="46">
                  <c:v>m_smallDiffsHistogram.46</c:v>
                </c:pt>
                <c:pt idx="47">
                  <c:v>m_smallDiffsHistogram.47</c:v>
                </c:pt>
                <c:pt idx="48">
                  <c:v>m_smallDiffsHistogram.48</c:v>
                </c:pt>
                <c:pt idx="49">
                  <c:v>m_smallDiffsHistogram.49</c:v>
                </c:pt>
                <c:pt idx="50">
                  <c:v>m_smallDiffsHistogram.50</c:v>
                </c:pt>
                <c:pt idx="51">
                  <c:v>m_smallDiffsHistogram.51</c:v>
                </c:pt>
                <c:pt idx="52">
                  <c:v>m_smallDiffsHistogram.52</c:v>
                </c:pt>
                <c:pt idx="53">
                  <c:v>m_smallDiffsHistogram.53</c:v>
                </c:pt>
                <c:pt idx="54">
                  <c:v>m_smallDiffsHistogram.54</c:v>
                </c:pt>
                <c:pt idx="55">
                  <c:v>m_smallDiffsHistogram.55</c:v>
                </c:pt>
                <c:pt idx="56">
                  <c:v>m_smallDiffsHistogram.56</c:v>
                </c:pt>
                <c:pt idx="57">
                  <c:v>m_smallDiffsHistogram.57</c:v>
                </c:pt>
                <c:pt idx="58">
                  <c:v>m_smallDiffsHistogram.58</c:v>
                </c:pt>
                <c:pt idx="59">
                  <c:v>m_smallDiffsHistogram.59</c:v>
                </c:pt>
                <c:pt idx="60">
                  <c:v>m_smallDiffsHistogram.60</c:v>
                </c:pt>
                <c:pt idx="61">
                  <c:v>m_smallDiffsHistogram.61</c:v>
                </c:pt>
                <c:pt idx="62">
                  <c:v>m_smallDiffsHistogram.62</c:v>
                </c:pt>
                <c:pt idx="63">
                  <c:v>m_smallDiffsHistogram.63</c:v>
                </c:pt>
                <c:pt idx="64">
                  <c:v>m_smallDiffsHistogram.64</c:v>
                </c:pt>
                <c:pt idx="65">
                  <c:v>m_smallDiffsHistogram.65</c:v>
                </c:pt>
                <c:pt idx="66">
                  <c:v>m_smallDiffsHistogram.66</c:v>
                </c:pt>
                <c:pt idx="67">
                  <c:v>m_smallDiffsHistogram.67</c:v>
                </c:pt>
                <c:pt idx="68">
                  <c:v>m_smallDiffsHistogram.68</c:v>
                </c:pt>
                <c:pt idx="69">
                  <c:v>m_smallDiffsHistogram.69</c:v>
                </c:pt>
                <c:pt idx="70">
                  <c:v>m_smallDiffsHistogram.70</c:v>
                </c:pt>
                <c:pt idx="71">
                  <c:v>m_smallDiffsHistogram.71</c:v>
                </c:pt>
                <c:pt idx="72">
                  <c:v>m_smallDiffsHistogram.72</c:v>
                </c:pt>
                <c:pt idx="73">
                  <c:v>m_smallDiffsHistogram.73</c:v>
                </c:pt>
                <c:pt idx="74">
                  <c:v>m_smallDiffsHistogram.74</c:v>
                </c:pt>
                <c:pt idx="75">
                  <c:v>m_smallDiffsHistogram.75</c:v>
                </c:pt>
                <c:pt idx="76">
                  <c:v>m_smallDiffsHistogram.76</c:v>
                </c:pt>
                <c:pt idx="77">
                  <c:v>m_smallDiffsHistogram.77</c:v>
                </c:pt>
                <c:pt idx="78">
                  <c:v>m_smallDiffsHistogram.78</c:v>
                </c:pt>
                <c:pt idx="79">
                  <c:v>m_smallDiffsHistogram.79</c:v>
                </c:pt>
                <c:pt idx="80">
                  <c:v>m_smallDiffsHistogram.80</c:v>
                </c:pt>
                <c:pt idx="81">
                  <c:v>m_smallDiffsHistogram.81</c:v>
                </c:pt>
                <c:pt idx="82">
                  <c:v>m_smallDiffsHistogram.82</c:v>
                </c:pt>
                <c:pt idx="83">
                  <c:v>m_smallDiffsHistogram.83</c:v>
                </c:pt>
                <c:pt idx="84">
                  <c:v>m_smallDiffsHistogram.84</c:v>
                </c:pt>
                <c:pt idx="85">
                  <c:v>m_smallDiffsHistogram.85</c:v>
                </c:pt>
                <c:pt idx="86">
                  <c:v>m_smallDiffsHistogram.86</c:v>
                </c:pt>
                <c:pt idx="87">
                  <c:v>m_smallDiffsHistogram.87</c:v>
                </c:pt>
                <c:pt idx="88">
                  <c:v>m_smallDiffsHistogram.88</c:v>
                </c:pt>
                <c:pt idx="89">
                  <c:v>m_smallDiffsHistogram.89</c:v>
                </c:pt>
                <c:pt idx="90">
                  <c:v>m_smallDiffsHistogram.90</c:v>
                </c:pt>
                <c:pt idx="91">
                  <c:v>m_smallDiffsHistogram.91</c:v>
                </c:pt>
                <c:pt idx="92">
                  <c:v>m_smallDiffsHistogram.92</c:v>
                </c:pt>
                <c:pt idx="93">
                  <c:v>m_smallDiffsHistogram.93</c:v>
                </c:pt>
                <c:pt idx="94">
                  <c:v>m_smallDiffsHistogram.94</c:v>
                </c:pt>
                <c:pt idx="95">
                  <c:v>m_smallDiffsHistogram.95</c:v>
                </c:pt>
                <c:pt idx="96">
                  <c:v>m_smallDiffsHistogram.96</c:v>
                </c:pt>
                <c:pt idx="97">
                  <c:v>m_smallDiffsHistogram.97</c:v>
                </c:pt>
                <c:pt idx="98">
                  <c:v>m_smallDiffsHistogram.98</c:v>
                </c:pt>
                <c:pt idx="99">
                  <c:v>m_smallDiffsHistogram.99</c:v>
                </c:pt>
                <c:pt idx="100">
                  <c:v>m_smallDiffsHistogram.100</c:v>
                </c:pt>
                <c:pt idx="101">
                  <c:v>m_smallDiffsHistogram.101</c:v>
                </c:pt>
                <c:pt idx="102">
                  <c:v>m_smallDiffsHistogram.102</c:v>
                </c:pt>
                <c:pt idx="103">
                  <c:v>m_smallDiffsHistogram.103</c:v>
                </c:pt>
                <c:pt idx="104">
                  <c:v>m_smallDiffsHistogram.104</c:v>
                </c:pt>
                <c:pt idx="105">
                  <c:v>m_smallDiffsHistogram.105</c:v>
                </c:pt>
                <c:pt idx="106">
                  <c:v>m_smallDiffsHistogram.106</c:v>
                </c:pt>
                <c:pt idx="107">
                  <c:v>m_smallDiffsHistogram.107</c:v>
                </c:pt>
                <c:pt idx="108">
                  <c:v>m_smallDiffsHistogram.108</c:v>
                </c:pt>
                <c:pt idx="109">
                  <c:v>m_smallDiffsHistogram.109</c:v>
                </c:pt>
                <c:pt idx="110">
                  <c:v>m_smallDiffsHistogram.110</c:v>
                </c:pt>
                <c:pt idx="111">
                  <c:v>m_smallDiffsHistogram.111</c:v>
                </c:pt>
                <c:pt idx="112">
                  <c:v>m_smallDiffsHistogram.112</c:v>
                </c:pt>
                <c:pt idx="113">
                  <c:v>m_smallDiffsHistogram.113</c:v>
                </c:pt>
                <c:pt idx="114">
                  <c:v>m_smallDiffsHistogram.114</c:v>
                </c:pt>
                <c:pt idx="115">
                  <c:v>m_smallDiffsHistogram.115</c:v>
                </c:pt>
                <c:pt idx="116">
                  <c:v>m_smallDiffsHistogram.116</c:v>
                </c:pt>
                <c:pt idx="117">
                  <c:v>m_smallDiffsHistogram.117</c:v>
                </c:pt>
                <c:pt idx="118">
                  <c:v>m_smallDiffsHistogram.118</c:v>
                </c:pt>
                <c:pt idx="119">
                  <c:v>m_smallDiffsHistogram.119</c:v>
                </c:pt>
                <c:pt idx="120">
                  <c:v>m_smallDiffsHistogram.120</c:v>
                </c:pt>
                <c:pt idx="121">
                  <c:v>m_smallDiffsHistogram.121</c:v>
                </c:pt>
                <c:pt idx="122">
                  <c:v>m_smallDiffsHistogram.122</c:v>
                </c:pt>
                <c:pt idx="123">
                  <c:v>m_smallDiffsHistogram.123</c:v>
                </c:pt>
                <c:pt idx="124">
                  <c:v>m_smallDiffsHistogram.124</c:v>
                </c:pt>
                <c:pt idx="125">
                  <c:v>m_smallDiffsHistogram.125</c:v>
                </c:pt>
                <c:pt idx="126">
                  <c:v>m_smallDiffsHistogram.126</c:v>
                </c:pt>
                <c:pt idx="127">
                  <c:v>m_smallDiffsHistogram.127</c:v>
                </c:pt>
              </c:strCache>
            </c:strRef>
          </c:cat>
          <c:val>
            <c:numRef>
              <c:f>smallDiffsHist!$LT$15:$QQ$15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43-4A6D-B367-417FCA12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858816"/>
        <c:axId val="1654859296"/>
      </c:lineChart>
      <c:catAx>
        <c:axId val="16548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859296"/>
        <c:crosses val="autoZero"/>
        <c:auto val="1"/>
        <c:lblAlgn val="ctr"/>
        <c:lblOffset val="100"/>
        <c:noMultiLvlLbl val="0"/>
      </c:catAx>
      <c:valAx>
        <c:axId val="16548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548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347900305749451E-2"/>
          <c:y val="0.92358553022253065"/>
          <c:w val="0.29639820928579153"/>
          <c:h val="5.0442917787416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smallDiffsHist!$RJ$2:$WF$2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612</c:v>
                </c:pt>
                <c:pt idx="16">
                  <c:v>684</c:v>
                </c:pt>
                <c:pt idx="17">
                  <c:v>1922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3570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6-43F1-B76E-8CDFA0802C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smallDiffsHist!$RJ$3:$WF$3</c:f>
              <c:numCache>
                <c:formatCode>General</c:formatCode>
                <c:ptCount val="127"/>
                <c:pt idx="0">
                  <c:v>11</c:v>
                </c:pt>
                <c:pt idx="1">
                  <c:v>0</c:v>
                </c:pt>
                <c:pt idx="2">
                  <c:v>10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324</c:v>
                </c:pt>
                <c:pt idx="17">
                  <c:v>2002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3816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6-43F1-B76E-8CDFA0802C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smallDiffsHist!$RJ$4:$WF$4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671</c:v>
                </c:pt>
                <c:pt idx="16">
                  <c:v>16940</c:v>
                </c:pt>
                <c:pt idx="17">
                  <c:v>4662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4332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6-43F1-B76E-8CDFA0802C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smallDiffsHist!$RJ$5:$WF$5</c:f>
              <c:numCache>
                <c:formatCode>General</c:formatCode>
                <c:ptCount val="127"/>
                <c:pt idx="0">
                  <c:v>0</c:v>
                </c:pt>
                <c:pt idx="1">
                  <c:v>60</c:v>
                </c:pt>
                <c:pt idx="2">
                  <c:v>185</c:v>
                </c:pt>
                <c:pt idx="3">
                  <c:v>280</c:v>
                </c:pt>
                <c:pt idx="4">
                  <c:v>392</c:v>
                </c:pt>
                <c:pt idx="5">
                  <c:v>420</c:v>
                </c:pt>
                <c:pt idx="6">
                  <c:v>531</c:v>
                </c:pt>
                <c:pt idx="7">
                  <c:v>793</c:v>
                </c:pt>
                <c:pt idx="8">
                  <c:v>376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46</c:v>
                </c:pt>
                <c:pt idx="13">
                  <c:v>120</c:v>
                </c:pt>
                <c:pt idx="14">
                  <c:v>248</c:v>
                </c:pt>
                <c:pt idx="15">
                  <c:v>4532</c:v>
                </c:pt>
                <c:pt idx="16">
                  <c:v>24696</c:v>
                </c:pt>
                <c:pt idx="17">
                  <c:v>1008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540</c:v>
                </c:pt>
                <c:pt idx="37">
                  <c:v>1530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6-43F1-B76E-8CDFA0802C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smallDiffsHist!$RJ$6:$WF$6</c:f>
              <c:numCache>
                <c:formatCode>General</c:formatCode>
                <c:ptCount val="127"/>
                <c:pt idx="0">
                  <c:v>159</c:v>
                </c:pt>
                <c:pt idx="1">
                  <c:v>236</c:v>
                </c:pt>
                <c:pt idx="2">
                  <c:v>585</c:v>
                </c:pt>
                <c:pt idx="3">
                  <c:v>320</c:v>
                </c:pt>
                <c:pt idx="4">
                  <c:v>250</c:v>
                </c:pt>
                <c:pt idx="5">
                  <c:v>0</c:v>
                </c:pt>
                <c:pt idx="6">
                  <c:v>164</c:v>
                </c:pt>
                <c:pt idx="7">
                  <c:v>33</c:v>
                </c:pt>
                <c:pt idx="8">
                  <c:v>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2277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4070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6-43F1-B76E-8CDFA0802CE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smallDiffsHist!$RJ$7:$WF$7</c:f>
              <c:numCache>
                <c:formatCode>General</c:formatCode>
                <c:ptCount val="127"/>
                <c:pt idx="0">
                  <c:v>204</c:v>
                </c:pt>
                <c:pt idx="1">
                  <c:v>385</c:v>
                </c:pt>
                <c:pt idx="2">
                  <c:v>210</c:v>
                </c:pt>
                <c:pt idx="3">
                  <c:v>46</c:v>
                </c:pt>
                <c:pt idx="4">
                  <c:v>74</c:v>
                </c:pt>
                <c:pt idx="5">
                  <c:v>33</c:v>
                </c:pt>
                <c:pt idx="6">
                  <c:v>44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741</c:v>
                </c:pt>
                <c:pt idx="16">
                  <c:v>836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4332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6-43F1-B76E-8CDFA0802CE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smallDiffsHist!$RJ$8:$WF$8</c:f>
              <c:numCache>
                <c:formatCode>General</c:formatCode>
                <c:ptCount val="127"/>
                <c:pt idx="0">
                  <c:v>18</c:v>
                </c:pt>
                <c:pt idx="1">
                  <c:v>175</c:v>
                </c:pt>
                <c:pt idx="2">
                  <c:v>26</c:v>
                </c:pt>
                <c:pt idx="3">
                  <c:v>44</c:v>
                </c:pt>
                <c:pt idx="4">
                  <c:v>180</c:v>
                </c:pt>
                <c:pt idx="5">
                  <c:v>24</c:v>
                </c:pt>
                <c:pt idx="6">
                  <c:v>40</c:v>
                </c:pt>
                <c:pt idx="7">
                  <c:v>19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5616</c:v>
                </c:pt>
                <c:pt idx="15">
                  <c:v>85593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3355</c:v>
                </c:pt>
                <c:pt idx="36">
                  <c:v>16284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6-43F1-B76E-8CDFA0802CE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smallDiffsHist!$RJ$9:$WF$9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11330</c:v>
                </c:pt>
                <c:pt idx="14">
                  <c:v>787546</c:v>
                </c:pt>
                <c:pt idx="15">
                  <c:v>1073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7448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D6-43F1-B76E-8CDFA0802CE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smallDiffsHist!$RJ$10:$WF$10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24750</c:v>
                </c:pt>
                <c:pt idx="14">
                  <c:v>14039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7220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D6-43F1-B76E-8CDFA0802CE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smallDiffsHist!$RJ$11:$WF$11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1360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3942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D6-43F1-B76E-8CDFA0802CE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smallDiffsHist!$RJ$12:$WF$12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D6-43F1-B76E-8CDFA0802CE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smallDiffsHist!$RJ$13:$WF$13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D6-43F1-B76E-8CDFA0802CE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smallDiffsHist!$RJ$14:$WF$14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D6-43F1-B76E-8CDFA0802CE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smallDiffsHist!$RJ$1:$WF$1</c:f>
              <c:strCache>
                <c:ptCount val="127"/>
                <c:pt idx="0">
                  <c:v>mulHistAbs.1</c:v>
                </c:pt>
                <c:pt idx="1">
                  <c:v>mulHistAbs.2</c:v>
                </c:pt>
                <c:pt idx="2">
                  <c:v>mulHistAbs.3</c:v>
                </c:pt>
                <c:pt idx="3">
                  <c:v>mulHistAbs.4</c:v>
                </c:pt>
                <c:pt idx="4">
                  <c:v>mulHistAbs.5</c:v>
                </c:pt>
                <c:pt idx="5">
                  <c:v>mulHistAbs.6</c:v>
                </c:pt>
                <c:pt idx="6">
                  <c:v>mulHistAbs.7</c:v>
                </c:pt>
                <c:pt idx="7">
                  <c:v>mulHistAbs.8</c:v>
                </c:pt>
                <c:pt idx="8">
                  <c:v>mulHistAbs.9</c:v>
                </c:pt>
                <c:pt idx="9">
                  <c:v>mulHistAbs.10</c:v>
                </c:pt>
                <c:pt idx="10">
                  <c:v>mulHistAbs.11</c:v>
                </c:pt>
                <c:pt idx="11">
                  <c:v>mulHistAbs.12</c:v>
                </c:pt>
                <c:pt idx="12">
                  <c:v>mulHistAbs.13</c:v>
                </c:pt>
                <c:pt idx="13">
                  <c:v>mulHistAbs.14</c:v>
                </c:pt>
                <c:pt idx="14">
                  <c:v>mulHistAbs.15</c:v>
                </c:pt>
                <c:pt idx="15">
                  <c:v>mulHistAbs.16</c:v>
                </c:pt>
                <c:pt idx="16">
                  <c:v>mulHistAbs.17</c:v>
                </c:pt>
                <c:pt idx="17">
                  <c:v>mulHistAbs.18</c:v>
                </c:pt>
                <c:pt idx="18">
                  <c:v>mulHistAbs.19</c:v>
                </c:pt>
                <c:pt idx="19">
                  <c:v>mulHistAbs.20</c:v>
                </c:pt>
                <c:pt idx="20">
                  <c:v>mulHistAbs.21</c:v>
                </c:pt>
                <c:pt idx="21">
                  <c:v>mulHistAbs.22</c:v>
                </c:pt>
                <c:pt idx="22">
                  <c:v>mulHistAbs.23</c:v>
                </c:pt>
                <c:pt idx="23">
                  <c:v>mulHistAbs.24</c:v>
                </c:pt>
                <c:pt idx="24">
                  <c:v>mulHistAbs.25</c:v>
                </c:pt>
                <c:pt idx="25">
                  <c:v>mulHistAbs.26</c:v>
                </c:pt>
                <c:pt idx="26">
                  <c:v>mulHistAbs.27</c:v>
                </c:pt>
                <c:pt idx="27">
                  <c:v>mulHistAbs.28</c:v>
                </c:pt>
                <c:pt idx="28">
                  <c:v>mulHistAbs.29</c:v>
                </c:pt>
                <c:pt idx="29">
                  <c:v>mulHistAbs.30</c:v>
                </c:pt>
                <c:pt idx="30">
                  <c:v>mulHistAbs.31</c:v>
                </c:pt>
                <c:pt idx="31">
                  <c:v>mulHistAbs.32</c:v>
                </c:pt>
                <c:pt idx="32">
                  <c:v>mulHistAbs.33</c:v>
                </c:pt>
                <c:pt idx="33">
                  <c:v>mulHistAbs.34</c:v>
                </c:pt>
                <c:pt idx="34">
                  <c:v>mulHistAbs.35</c:v>
                </c:pt>
                <c:pt idx="35">
                  <c:v>mulHistAbs.36</c:v>
                </c:pt>
                <c:pt idx="36">
                  <c:v>mulHistAbs.37</c:v>
                </c:pt>
                <c:pt idx="37">
                  <c:v>mulHistAbs.38</c:v>
                </c:pt>
                <c:pt idx="38">
                  <c:v>mulHistAbs.39</c:v>
                </c:pt>
                <c:pt idx="39">
                  <c:v>mulHistAbs.40</c:v>
                </c:pt>
                <c:pt idx="40">
                  <c:v>mulHistAbs.41</c:v>
                </c:pt>
                <c:pt idx="41">
                  <c:v>mulHistAbs.42</c:v>
                </c:pt>
                <c:pt idx="42">
                  <c:v>mulHistAbs.43</c:v>
                </c:pt>
                <c:pt idx="43">
                  <c:v>mulHistAbs.44</c:v>
                </c:pt>
                <c:pt idx="44">
                  <c:v>mulHistAbs.45</c:v>
                </c:pt>
                <c:pt idx="45">
                  <c:v>mulHistAbs.46</c:v>
                </c:pt>
                <c:pt idx="46">
                  <c:v>mulHistAbs.47</c:v>
                </c:pt>
                <c:pt idx="47">
                  <c:v>mulHistAbs.48</c:v>
                </c:pt>
                <c:pt idx="48">
                  <c:v>mulHistAbs.49</c:v>
                </c:pt>
                <c:pt idx="49">
                  <c:v>mulHistAbs.50</c:v>
                </c:pt>
                <c:pt idx="50">
                  <c:v>mulHistAbs.51</c:v>
                </c:pt>
                <c:pt idx="51">
                  <c:v>mulHistAbs.52</c:v>
                </c:pt>
                <c:pt idx="52">
                  <c:v>mulHistAbs.53</c:v>
                </c:pt>
                <c:pt idx="53">
                  <c:v>mulHistAbs.54</c:v>
                </c:pt>
                <c:pt idx="54">
                  <c:v>mulHistAbs.55</c:v>
                </c:pt>
                <c:pt idx="55">
                  <c:v>mulHistAbs.56</c:v>
                </c:pt>
                <c:pt idx="56">
                  <c:v>mulHistAbs.57</c:v>
                </c:pt>
                <c:pt idx="57">
                  <c:v>mulHistAbs.58</c:v>
                </c:pt>
                <c:pt idx="58">
                  <c:v>mulHistAbs.59</c:v>
                </c:pt>
                <c:pt idx="59">
                  <c:v>mulHistAbs.60</c:v>
                </c:pt>
                <c:pt idx="60">
                  <c:v>mulHistAbs.61</c:v>
                </c:pt>
                <c:pt idx="61">
                  <c:v>mulHistAbs.62</c:v>
                </c:pt>
                <c:pt idx="62">
                  <c:v>mulHistAbs.63</c:v>
                </c:pt>
                <c:pt idx="63">
                  <c:v>mulHistAbs.64</c:v>
                </c:pt>
                <c:pt idx="64">
                  <c:v>mulHistAbs.65</c:v>
                </c:pt>
                <c:pt idx="65">
                  <c:v>mulHistAbs.66</c:v>
                </c:pt>
                <c:pt idx="66">
                  <c:v>mulHistAbs.67</c:v>
                </c:pt>
                <c:pt idx="67">
                  <c:v>mulHistAbs.68</c:v>
                </c:pt>
                <c:pt idx="68">
                  <c:v>mulHistAbs.69</c:v>
                </c:pt>
                <c:pt idx="69">
                  <c:v>mulHistAbs.70</c:v>
                </c:pt>
                <c:pt idx="70">
                  <c:v>mulHistAbs.71</c:v>
                </c:pt>
                <c:pt idx="71">
                  <c:v>mulHistAbs.72</c:v>
                </c:pt>
                <c:pt idx="72">
                  <c:v>mulHistAbs.73</c:v>
                </c:pt>
                <c:pt idx="73">
                  <c:v>mulHistAbs.74</c:v>
                </c:pt>
                <c:pt idx="74">
                  <c:v>mulHistAbs.75</c:v>
                </c:pt>
                <c:pt idx="75">
                  <c:v>mulHistAbs.76</c:v>
                </c:pt>
                <c:pt idx="76">
                  <c:v>mulHistAbs.77</c:v>
                </c:pt>
                <c:pt idx="77">
                  <c:v>mulHistAbs.78</c:v>
                </c:pt>
                <c:pt idx="78">
                  <c:v>mulHistAbs.79</c:v>
                </c:pt>
                <c:pt idx="79">
                  <c:v>mulHistAbs.80</c:v>
                </c:pt>
                <c:pt idx="80">
                  <c:v>mulHistAbs.81</c:v>
                </c:pt>
                <c:pt idx="81">
                  <c:v>mulHistAbs.82</c:v>
                </c:pt>
                <c:pt idx="82">
                  <c:v>mulHistAbs.83</c:v>
                </c:pt>
                <c:pt idx="83">
                  <c:v>mulHistAbs.84</c:v>
                </c:pt>
                <c:pt idx="84">
                  <c:v>mulHistAbs.85</c:v>
                </c:pt>
                <c:pt idx="85">
                  <c:v>mulHistAbs.86</c:v>
                </c:pt>
                <c:pt idx="86">
                  <c:v>mulHistAbs.87</c:v>
                </c:pt>
                <c:pt idx="87">
                  <c:v>mulHistAbs.88</c:v>
                </c:pt>
                <c:pt idx="88">
                  <c:v>mulHistAbs.89</c:v>
                </c:pt>
                <c:pt idx="89">
                  <c:v>mulHistAbs.90</c:v>
                </c:pt>
                <c:pt idx="90">
                  <c:v>mulHistAbs.91</c:v>
                </c:pt>
                <c:pt idx="91">
                  <c:v>mulHistAbs.92</c:v>
                </c:pt>
                <c:pt idx="92">
                  <c:v>mulHistAbs.93</c:v>
                </c:pt>
                <c:pt idx="93">
                  <c:v>mulHistAbs.94</c:v>
                </c:pt>
                <c:pt idx="94">
                  <c:v>mulHistAbs.95</c:v>
                </c:pt>
                <c:pt idx="95">
                  <c:v>mulHistAbs.96</c:v>
                </c:pt>
                <c:pt idx="96">
                  <c:v>mulHistAbs.97</c:v>
                </c:pt>
                <c:pt idx="97">
                  <c:v>mulHistAbs.98</c:v>
                </c:pt>
                <c:pt idx="98">
                  <c:v>mulHistAbs.99</c:v>
                </c:pt>
                <c:pt idx="99">
                  <c:v>mulHistAbs.100</c:v>
                </c:pt>
                <c:pt idx="100">
                  <c:v>mulHistAbs.101</c:v>
                </c:pt>
                <c:pt idx="101">
                  <c:v>mulHistAbs.102</c:v>
                </c:pt>
                <c:pt idx="102">
                  <c:v>mulHistAbs.103</c:v>
                </c:pt>
                <c:pt idx="103">
                  <c:v>mulHistAbs.104</c:v>
                </c:pt>
                <c:pt idx="104">
                  <c:v>mulHistAbs.105</c:v>
                </c:pt>
                <c:pt idx="105">
                  <c:v>mulHistAbs.106</c:v>
                </c:pt>
                <c:pt idx="106">
                  <c:v>mulHistAbs.107</c:v>
                </c:pt>
                <c:pt idx="107">
                  <c:v>mulHistAbs.108</c:v>
                </c:pt>
                <c:pt idx="108">
                  <c:v>mulHistAbs.109</c:v>
                </c:pt>
                <c:pt idx="109">
                  <c:v>mulHistAbs.110</c:v>
                </c:pt>
                <c:pt idx="110">
                  <c:v>mulHistAbs.111</c:v>
                </c:pt>
                <c:pt idx="111">
                  <c:v>mulHistAbs.112</c:v>
                </c:pt>
                <c:pt idx="112">
                  <c:v>mulHistAbs.113</c:v>
                </c:pt>
                <c:pt idx="113">
                  <c:v>mulHistAbs.114</c:v>
                </c:pt>
                <c:pt idx="114">
                  <c:v>mulHistAbs.115</c:v>
                </c:pt>
                <c:pt idx="115">
                  <c:v>mulHistAbs.116</c:v>
                </c:pt>
                <c:pt idx="116">
                  <c:v>mulHistAbs.117</c:v>
                </c:pt>
                <c:pt idx="117">
                  <c:v>mulHistAbs.118</c:v>
                </c:pt>
                <c:pt idx="118">
                  <c:v>mulHistAbs.119</c:v>
                </c:pt>
                <c:pt idx="119">
                  <c:v>mulHistAbs.120</c:v>
                </c:pt>
                <c:pt idx="120">
                  <c:v>mulHistAbs.121</c:v>
                </c:pt>
                <c:pt idx="121">
                  <c:v>mulHistAbs.122</c:v>
                </c:pt>
                <c:pt idx="122">
                  <c:v>mulHistAbs.123</c:v>
                </c:pt>
                <c:pt idx="123">
                  <c:v>mulHistAbs.124</c:v>
                </c:pt>
                <c:pt idx="124">
                  <c:v>mulHistAbs.125</c:v>
                </c:pt>
                <c:pt idx="125">
                  <c:v>mulHistAbs.126</c:v>
                </c:pt>
                <c:pt idx="126">
                  <c:v>mulHistAbs.127</c:v>
                </c:pt>
              </c:strCache>
            </c:strRef>
          </c:cat>
          <c:val>
            <c:numRef>
              <c:f>smallDiffsHist!$RJ$15:$WF$15</c:f>
              <c:numCache>
                <c:formatCode>General</c:formatCode>
                <c:ptCount val="1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D6-43F1-B76E-8CDFA080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345680"/>
        <c:axId val="2067334160"/>
      </c:lineChart>
      <c:catAx>
        <c:axId val="2067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67334160"/>
        <c:crosses val="autoZero"/>
        <c:auto val="1"/>
        <c:lblAlgn val="ctr"/>
        <c:lblOffset val="100"/>
        <c:noMultiLvlLbl val="0"/>
      </c:catAx>
      <c:valAx>
        <c:axId val="2067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673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60000"/>
                  <a:alpha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smallDiffsHist!$WI$2:$ABE$2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1.2885154061624649E-2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1.9607843137254902E-3</c:v>
                </c:pt>
                <c:pt idx="15">
                  <c:v>0.1714285714285714</c:v>
                </c:pt>
                <c:pt idx="16">
                  <c:v>0.19159663865546217</c:v>
                </c:pt>
                <c:pt idx="17">
                  <c:v>0.538375350140056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1.0084033613445379E-2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C-4546-8E98-4799E7D018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smallDiffsHist!$WI$3:$ABE$3</c:f>
              <c:numCache>
                <c:formatCode>General</c:formatCode>
                <c:ptCount val="127"/>
                <c:pt idx="0">
                  <c:v>2.6954177897574121E-3</c:v>
                </c:pt>
                <c:pt idx="1">
                  <c:v>0</c:v>
                </c:pt>
                <c:pt idx="2">
                  <c:v>2.4503798088703747E-3</c:v>
                </c:pt>
                <c:pt idx="3">
                  <c:v>4.1656456750796371E-3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1.543739279588336E-2</c:v>
                </c:pt>
                <c:pt idx="16">
                  <c:v>7.9392305807400157E-2</c:v>
                </c:pt>
                <c:pt idx="17">
                  <c:v>0.49056603773584906</c:v>
                </c:pt>
                <c:pt idx="18">
                  <c:v>3.9206076941925997E-3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0.93506493506493504</c:v>
                </c:pt>
                <c:pt idx="38">
                  <c:v>3.9206076941925997E-3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C-4546-8E98-4799E7D018E2}"/>
            </c:ext>
          </c:extLst>
        </c:ser>
        <c:ser>
          <c:idx val="2"/>
          <c:order val="2"/>
          <c:spPr>
            <a:ln w="12700" cap="rnd">
              <a:solidFill>
                <a:schemeClr val="accent3">
                  <a:alpha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smallDiffsHist!$WI$4:$ABE$4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1.5348288075560802E-3</c:v>
                </c:pt>
                <c:pt idx="3">
                  <c:v>1.1806375442739076E-3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2.125147579693034E-3</c:v>
                </c:pt>
                <c:pt idx="15">
                  <c:v>3.9610389610389617E-2</c:v>
                </c:pt>
                <c:pt idx="16">
                  <c:v>1</c:v>
                </c:pt>
                <c:pt idx="17">
                  <c:v>0.27520661157024795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0.25572609208972846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C-4546-8E98-4799E7D018E2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smallDiffsHist!$WI$5:$ABE$5</c:f>
              <c:numCache>
                <c:formatCode>General</c:formatCode>
                <c:ptCount val="127"/>
                <c:pt idx="0">
                  <c:v>0</c:v>
                </c:pt>
                <c:pt idx="1">
                  <c:v>2.4295432458697765E-3</c:v>
                </c:pt>
                <c:pt idx="2">
                  <c:v>7.4910916747651431E-3</c:v>
                </c:pt>
                <c:pt idx="3">
                  <c:v>1.1337868480725623E-2</c:v>
                </c:pt>
                <c:pt idx="4">
                  <c:v>1.5873015873015872E-2</c:v>
                </c:pt>
                <c:pt idx="5">
                  <c:v>1.7006802721088433E-2</c:v>
                </c:pt>
                <c:pt idx="6">
                  <c:v>2.1501457725947522E-2</c:v>
                </c:pt>
                <c:pt idx="7">
                  <c:v>3.2110463232912209E-2</c:v>
                </c:pt>
                <c:pt idx="8">
                  <c:v>1.5225137674117265E-2</c:v>
                </c:pt>
                <c:pt idx="9">
                  <c:v>1.3362487852283768E-3</c:v>
                </c:pt>
                <c:pt idx="10">
                  <c:v>0</c:v>
                </c:pt>
                <c:pt idx="11">
                  <c:v>0</c:v>
                </c:pt>
                <c:pt idx="12">
                  <c:v>1.8626498218334952E-3</c:v>
                </c:pt>
                <c:pt idx="13">
                  <c:v>4.8590864917395522E-3</c:v>
                </c:pt>
                <c:pt idx="14">
                  <c:v>1.004211208292841E-2</c:v>
                </c:pt>
                <c:pt idx="15">
                  <c:v>0.18351149983803042</c:v>
                </c:pt>
                <c:pt idx="16">
                  <c:v>1</c:v>
                </c:pt>
                <c:pt idx="17">
                  <c:v>4.0816326530612249E-2</c:v>
                </c:pt>
                <c:pt idx="18">
                  <c:v>1.2147716229348882E-4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2.1865889212827984E-2</c:v>
                </c:pt>
                <c:pt idx="37">
                  <c:v>6.1953352769679296E-2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C-4546-8E98-4799E7D018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smallDiffsHist!$WI$6:$ABE$6</c:f>
              <c:numCache>
                <c:formatCode>General</c:formatCode>
                <c:ptCount val="127"/>
                <c:pt idx="0">
                  <c:v>3.9066339066339065E-2</c:v>
                </c:pt>
                <c:pt idx="1">
                  <c:v>5.7985257985257978E-2</c:v>
                </c:pt>
                <c:pt idx="2">
                  <c:v>0.14373464373464373</c:v>
                </c:pt>
                <c:pt idx="3">
                  <c:v>7.8624078624078636E-2</c:v>
                </c:pt>
                <c:pt idx="4">
                  <c:v>6.1425061425061427E-2</c:v>
                </c:pt>
                <c:pt idx="5">
                  <c:v>0</c:v>
                </c:pt>
                <c:pt idx="6">
                  <c:v>4.0294840294840296E-2</c:v>
                </c:pt>
                <c:pt idx="7">
                  <c:v>8.1081081081081068E-3</c:v>
                </c:pt>
                <c:pt idx="8">
                  <c:v>1.1793611793611793E-2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0.55945945945945941</c:v>
                </c:pt>
                <c:pt idx="17">
                  <c:v>4.9140049140049139E-3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9.8280098280098278E-4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C-4546-8E98-4799E7D018E2}"/>
            </c:ext>
          </c:extLst>
        </c:ser>
        <c:ser>
          <c:idx val="5"/>
          <c:order val="5"/>
          <c:spPr>
            <a:ln w="28575" cap="rnd">
              <a:solidFill>
                <a:schemeClr val="accent2">
                  <a:lumMod val="60000"/>
                  <a:alpha val="57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63500" cap="rnd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AFC-4546-8E98-4799E7D018E2}"/>
              </c:ext>
            </c:extLst>
          </c:dPt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smallDiffsHist!$WI$7:$ABE$7</c:f>
              <c:numCache>
                <c:formatCode>General</c:formatCode>
                <c:ptCount val="127"/>
                <c:pt idx="0">
                  <c:v>4.7091412742382266E-2</c:v>
                </c:pt>
                <c:pt idx="1">
                  <c:v>8.8873499538319481E-2</c:v>
                </c:pt>
                <c:pt idx="2">
                  <c:v>4.8476454293628811E-2</c:v>
                </c:pt>
                <c:pt idx="3">
                  <c:v>1.0618651892890119E-2</c:v>
                </c:pt>
                <c:pt idx="4">
                  <c:v>1.7082179132040628E-2</c:v>
                </c:pt>
                <c:pt idx="5">
                  <c:v>7.6177285318559558E-3</c:v>
                </c:pt>
                <c:pt idx="6">
                  <c:v>1.0156971375807941E-2</c:v>
                </c:pt>
                <c:pt idx="7">
                  <c:v>0</c:v>
                </c:pt>
                <c:pt idx="8">
                  <c:v>3.4626038781163434E-3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1.3850415512465372E-3</c:v>
                </c:pt>
                <c:pt idx="13">
                  <c:v>0</c:v>
                </c:pt>
                <c:pt idx="14">
                  <c:v>0</c:v>
                </c:pt>
                <c:pt idx="15">
                  <c:v>0.17105263157894737</c:v>
                </c:pt>
                <c:pt idx="16">
                  <c:v>0.19298245614035087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FC-4546-8E98-4799E7D018E2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smallDiffsHist!$WI$8:$ABE$8</c:f>
              <c:numCache>
                <c:formatCode>General</c:formatCode>
                <c:ptCount val="127"/>
                <c:pt idx="0">
                  <c:v>2.1029757106305423E-4</c:v>
                </c:pt>
                <c:pt idx="1">
                  <c:v>2.0445597186685826E-3</c:v>
                </c:pt>
                <c:pt idx="2">
                  <c:v>3.0376315820218944E-4</c:v>
                </c:pt>
                <c:pt idx="3">
                  <c:v>5.1406072926524367E-4</c:v>
                </c:pt>
                <c:pt idx="4">
                  <c:v>2.1029757106305422E-3</c:v>
                </c:pt>
                <c:pt idx="5">
                  <c:v>2.8039676141740561E-4</c:v>
                </c:pt>
                <c:pt idx="6">
                  <c:v>4.6732793569567602E-4</c:v>
                </c:pt>
                <c:pt idx="7">
                  <c:v>2.2198076945544612E-4</c:v>
                </c:pt>
                <c:pt idx="8">
                  <c:v>0</c:v>
                </c:pt>
                <c:pt idx="9">
                  <c:v>1.2851518231631092E-4</c:v>
                </c:pt>
                <c:pt idx="10">
                  <c:v>0</c:v>
                </c:pt>
                <c:pt idx="11">
                  <c:v>9.3465587139135217E-5</c:v>
                </c:pt>
                <c:pt idx="12">
                  <c:v>0</c:v>
                </c:pt>
                <c:pt idx="13">
                  <c:v>0</c:v>
                </c:pt>
                <c:pt idx="14">
                  <c:v>6.5612842171672917E-2</c:v>
                </c:pt>
                <c:pt idx="15">
                  <c:v>1</c:v>
                </c:pt>
                <c:pt idx="16">
                  <c:v>1.16831983923919E-4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3.9197130606474825E-2</c:v>
                </c:pt>
                <c:pt idx="36">
                  <c:v>0.19024920262170972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FC-4546-8E98-4799E7D018E2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smallDiffsHist!$WI$9:$ABE$9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1.4386461235280224E-2</c:v>
                </c:pt>
                <c:pt idx="14">
                  <c:v>1</c:v>
                </c:pt>
                <c:pt idx="15">
                  <c:v>1.3624600975689037E-3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9.4572253557252527E-3</c:v>
                </c:pt>
                <c:pt idx="36">
                  <c:v>1.1427903893867787E-5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FC-4546-8E98-4799E7D018E2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smallDiffsHist!$WI$10:$ABE$10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1.6161616161616162E-4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0.5672323232323232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0.29171717171717176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FC-4546-8E98-4799E7D018E2}"/>
            </c:ext>
          </c:extLst>
        </c:ser>
        <c:ser>
          <c:idx val="9"/>
          <c:order val="9"/>
          <c:spPr>
            <a:ln w="25400" cap="rnd">
              <a:solidFill>
                <a:schemeClr val="accent4">
                  <a:lumMod val="60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smallDiffsHist!$WI$1:$ABE$1</c:f>
              <c:strCache>
                <c:ptCount val="127"/>
                <c:pt idx="0">
                  <c:v>mulHistNorm.1</c:v>
                </c:pt>
                <c:pt idx="1">
                  <c:v>mulHistNorm.2</c:v>
                </c:pt>
                <c:pt idx="2">
                  <c:v>mulHistNorm.3</c:v>
                </c:pt>
                <c:pt idx="3">
                  <c:v>mulHistNorm.4</c:v>
                </c:pt>
                <c:pt idx="4">
                  <c:v>mulHistNorm.5</c:v>
                </c:pt>
                <c:pt idx="5">
                  <c:v>mulHistNorm.6</c:v>
                </c:pt>
                <c:pt idx="6">
                  <c:v>mulHistNorm.7</c:v>
                </c:pt>
                <c:pt idx="7">
                  <c:v>mulHistNorm.8</c:v>
                </c:pt>
                <c:pt idx="8">
                  <c:v>mulHistNorm.9</c:v>
                </c:pt>
                <c:pt idx="9">
                  <c:v>mulHistNorm.10</c:v>
                </c:pt>
                <c:pt idx="10">
                  <c:v>mulHistNorm.11</c:v>
                </c:pt>
                <c:pt idx="11">
                  <c:v>mulHistNorm.12</c:v>
                </c:pt>
                <c:pt idx="12">
                  <c:v>mulHistNorm.13</c:v>
                </c:pt>
                <c:pt idx="13">
                  <c:v>mulHistNorm.14</c:v>
                </c:pt>
                <c:pt idx="14">
                  <c:v>mulHistNorm.15</c:v>
                </c:pt>
                <c:pt idx="15">
                  <c:v>mulHistNorm.16</c:v>
                </c:pt>
                <c:pt idx="16">
                  <c:v>mulHistNorm.17</c:v>
                </c:pt>
                <c:pt idx="17">
                  <c:v>mulHistNorm.18</c:v>
                </c:pt>
                <c:pt idx="18">
                  <c:v>mulHistNorm.19</c:v>
                </c:pt>
                <c:pt idx="19">
                  <c:v>mulHistNorm.20</c:v>
                </c:pt>
                <c:pt idx="20">
                  <c:v>mulHistNorm.21</c:v>
                </c:pt>
                <c:pt idx="21">
                  <c:v>mulHistNorm.22</c:v>
                </c:pt>
                <c:pt idx="22">
                  <c:v>mulHistNorm.23</c:v>
                </c:pt>
                <c:pt idx="23">
                  <c:v>mulHistNorm.24</c:v>
                </c:pt>
                <c:pt idx="24">
                  <c:v>mulHistNorm.25</c:v>
                </c:pt>
                <c:pt idx="25">
                  <c:v>mulHistNorm.26</c:v>
                </c:pt>
                <c:pt idx="26">
                  <c:v>mulHistNorm.27</c:v>
                </c:pt>
                <c:pt idx="27">
                  <c:v>mulHistNorm.28</c:v>
                </c:pt>
                <c:pt idx="28">
                  <c:v>mulHistNorm.29</c:v>
                </c:pt>
                <c:pt idx="29">
                  <c:v>mulHistNorm.30</c:v>
                </c:pt>
                <c:pt idx="30">
                  <c:v>mulHistNorm.31</c:v>
                </c:pt>
                <c:pt idx="31">
                  <c:v>mulHistNorm.32</c:v>
                </c:pt>
                <c:pt idx="32">
                  <c:v>mulHistNorm.33</c:v>
                </c:pt>
                <c:pt idx="33">
                  <c:v>mulHistNorm.34</c:v>
                </c:pt>
                <c:pt idx="34">
                  <c:v>mulHistNorm.35</c:v>
                </c:pt>
                <c:pt idx="35">
                  <c:v>mulHistNorm.36</c:v>
                </c:pt>
                <c:pt idx="36">
                  <c:v>mulHistNorm.37</c:v>
                </c:pt>
                <c:pt idx="37">
                  <c:v>mulHistNorm.38</c:v>
                </c:pt>
                <c:pt idx="38">
                  <c:v>mulHistNorm.39</c:v>
                </c:pt>
                <c:pt idx="39">
                  <c:v>mulHistNorm.40</c:v>
                </c:pt>
                <c:pt idx="40">
                  <c:v>mulHistNorm.41</c:v>
                </c:pt>
                <c:pt idx="41">
                  <c:v>mulHistNorm.42</c:v>
                </c:pt>
                <c:pt idx="42">
                  <c:v>mulHistNorm.43</c:v>
                </c:pt>
                <c:pt idx="43">
                  <c:v>mulHistNorm.44</c:v>
                </c:pt>
                <c:pt idx="44">
                  <c:v>mulHistNorm.45</c:v>
                </c:pt>
                <c:pt idx="45">
                  <c:v>mulHistNorm.46</c:v>
                </c:pt>
                <c:pt idx="46">
                  <c:v>mulHistNorm.47</c:v>
                </c:pt>
                <c:pt idx="47">
                  <c:v>mulHistNorm.48</c:v>
                </c:pt>
                <c:pt idx="48">
                  <c:v>mulHistNorm.49</c:v>
                </c:pt>
                <c:pt idx="49">
                  <c:v>mulHistNorm.50</c:v>
                </c:pt>
                <c:pt idx="50">
                  <c:v>mulHistNorm.51</c:v>
                </c:pt>
                <c:pt idx="51">
                  <c:v>mulHistNorm.52</c:v>
                </c:pt>
                <c:pt idx="52">
                  <c:v>mulHistNorm.53</c:v>
                </c:pt>
                <c:pt idx="53">
                  <c:v>mulHistNorm.54</c:v>
                </c:pt>
                <c:pt idx="54">
                  <c:v>mulHistNorm.55</c:v>
                </c:pt>
                <c:pt idx="55">
                  <c:v>mulHistNorm.56</c:v>
                </c:pt>
                <c:pt idx="56">
                  <c:v>mulHistNorm.57</c:v>
                </c:pt>
                <c:pt idx="57">
                  <c:v>mulHistNorm.58</c:v>
                </c:pt>
                <c:pt idx="58">
                  <c:v>mulHistNorm.59</c:v>
                </c:pt>
                <c:pt idx="59">
                  <c:v>mulHistNorm.60</c:v>
                </c:pt>
                <c:pt idx="60">
                  <c:v>mulHistNorm.61</c:v>
                </c:pt>
                <c:pt idx="61">
                  <c:v>mulHistNorm.62</c:v>
                </c:pt>
                <c:pt idx="62">
                  <c:v>mulHistNorm.63</c:v>
                </c:pt>
                <c:pt idx="63">
                  <c:v>mulHistNorm.64</c:v>
                </c:pt>
                <c:pt idx="64">
                  <c:v>mulHistNorm.65</c:v>
                </c:pt>
                <c:pt idx="65">
                  <c:v>mulHistNorm.66</c:v>
                </c:pt>
                <c:pt idx="66">
                  <c:v>mulHistNorm.67</c:v>
                </c:pt>
                <c:pt idx="67">
                  <c:v>mulHistNorm.68</c:v>
                </c:pt>
                <c:pt idx="68">
                  <c:v>mulHistNorm.69</c:v>
                </c:pt>
                <c:pt idx="69">
                  <c:v>mulHistNorm.70</c:v>
                </c:pt>
                <c:pt idx="70">
                  <c:v>mulHistNorm.71</c:v>
                </c:pt>
                <c:pt idx="71">
                  <c:v>mulHistNorm.72</c:v>
                </c:pt>
                <c:pt idx="72">
                  <c:v>mulHistNorm.73</c:v>
                </c:pt>
                <c:pt idx="73">
                  <c:v>mulHistNorm.74</c:v>
                </c:pt>
                <c:pt idx="74">
                  <c:v>mulHistNorm.75</c:v>
                </c:pt>
                <c:pt idx="75">
                  <c:v>mulHistNorm.76</c:v>
                </c:pt>
                <c:pt idx="76">
                  <c:v>mulHistNorm.77</c:v>
                </c:pt>
                <c:pt idx="77">
                  <c:v>mulHistNorm.78</c:v>
                </c:pt>
                <c:pt idx="78">
                  <c:v>mulHistNorm.79</c:v>
                </c:pt>
                <c:pt idx="79">
                  <c:v>mulHistNorm.80</c:v>
                </c:pt>
                <c:pt idx="80">
                  <c:v>mulHistNorm.81</c:v>
                </c:pt>
                <c:pt idx="81">
                  <c:v>mulHistNorm.82</c:v>
                </c:pt>
                <c:pt idx="82">
                  <c:v>mulHistNorm.83</c:v>
                </c:pt>
                <c:pt idx="83">
                  <c:v>mulHistNorm.84</c:v>
                </c:pt>
                <c:pt idx="84">
                  <c:v>mulHistNorm.85</c:v>
                </c:pt>
                <c:pt idx="85">
                  <c:v>mulHistNorm.86</c:v>
                </c:pt>
                <c:pt idx="86">
                  <c:v>mulHistNorm.87</c:v>
                </c:pt>
                <c:pt idx="87">
                  <c:v>mulHistNorm.88</c:v>
                </c:pt>
                <c:pt idx="88">
                  <c:v>mulHistNorm.89</c:v>
                </c:pt>
                <c:pt idx="89">
                  <c:v>mulHistNorm.90</c:v>
                </c:pt>
                <c:pt idx="90">
                  <c:v>mulHistNorm.91</c:v>
                </c:pt>
                <c:pt idx="91">
                  <c:v>mulHistNorm.92</c:v>
                </c:pt>
                <c:pt idx="92">
                  <c:v>mulHistNorm.93</c:v>
                </c:pt>
                <c:pt idx="93">
                  <c:v>mulHistNorm.94</c:v>
                </c:pt>
                <c:pt idx="94">
                  <c:v>mulHistNorm.95</c:v>
                </c:pt>
                <c:pt idx="95">
                  <c:v>mulHistNorm.96</c:v>
                </c:pt>
                <c:pt idx="96">
                  <c:v>mulHistNorm.97</c:v>
                </c:pt>
                <c:pt idx="97">
                  <c:v>mulHistNorm.98</c:v>
                </c:pt>
                <c:pt idx="98">
                  <c:v>mulHistNorm.99</c:v>
                </c:pt>
                <c:pt idx="99">
                  <c:v>mulHistNorm.100</c:v>
                </c:pt>
                <c:pt idx="100">
                  <c:v>mulHistNorm.101</c:v>
                </c:pt>
                <c:pt idx="101">
                  <c:v>mulHistNorm.102</c:v>
                </c:pt>
                <c:pt idx="102">
                  <c:v>mulHistNorm.103</c:v>
                </c:pt>
                <c:pt idx="103">
                  <c:v>mulHistNorm.104</c:v>
                </c:pt>
                <c:pt idx="104">
                  <c:v>mulHistNorm.105</c:v>
                </c:pt>
                <c:pt idx="105">
                  <c:v>mulHistNorm.106</c:v>
                </c:pt>
                <c:pt idx="106">
                  <c:v>mulHistNorm.107</c:v>
                </c:pt>
                <c:pt idx="107">
                  <c:v>mulHistNorm.108</c:v>
                </c:pt>
                <c:pt idx="108">
                  <c:v>mulHistNorm.109</c:v>
                </c:pt>
                <c:pt idx="109">
                  <c:v>mulHistNorm.110</c:v>
                </c:pt>
                <c:pt idx="110">
                  <c:v>mulHistNorm.111</c:v>
                </c:pt>
                <c:pt idx="111">
                  <c:v>mulHistNorm.112</c:v>
                </c:pt>
                <c:pt idx="112">
                  <c:v>mulHistNorm.113</c:v>
                </c:pt>
                <c:pt idx="113">
                  <c:v>mulHistNorm.114</c:v>
                </c:pt>
                <c:pt idx="114">
                  <c:v>mulHistNorm.115</c:v>
                </c:pt>
                <c:pt idx="115">
                  <c:v>mulHistNorm.116</c:v>
                </c:pt>
                <c:pt idx="116">
                  <c:v>mulHistNorm.117</c:v>
                </c:pt>
                <c:pt idx="117">
                  <c:v>mulHistNorm.118</c:v>
                </c:pt>
                <c:pt idx="118">
                  <c:v>mulHistNorm.119</c:v>
                </c:pt>
                <c:pt idx="119">
                  <c:v>mulHistNorm.120</c:v>
                </c:pt>
                <c:pt idx="120">
                  <c:v>mulHistNorm.121</c:v>
                </c:pt>
                <c:pt idx="121">
                  <c:v>mulHistNorm.122</c:v>
                </c:pt>
                <c:pt idx="122">
                  <c:v>mulHistNorm.123</c:v>
                </c:pt>
                <c:pt idx="123">
                  <c:v>mulHistNorm.124</c:v>
                </c:pt>
                <c:pt idx="124">
                  <c:v>mulHistNorm.125</c:v>
                </c:pt>
                <c:pt idx="125">
                  <c:v>mulHistNorm.126</c:v>
                </c:pt>
                <c:pt idx="126">
                  <c:v>mulHistNorm.127</c:v>
                </c:pt>
              </c:strCache>
            </c:strRef>
          </c:cat>
          <c:val>
            <c:numRef>
              <c:f>smallDiffsHist!$WI$11:$ABE$11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0.34500253678335868</c:v>
                </c:pt>
                <c:pt idx="15">
                  <c:v>3.5514967021816335E-3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2.5367833587011668E-4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FC-4546-8E98-4799E7D0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2095"/>
        <c:axId val="129006415"/>
      </c:lineChart>
      <c:catAx>
        <c:axId val="1290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9006415"/>
        <c:crosses val="autoZero"/>
        <c:auto val="1"/>
        <c:lblAlgn val="ctr"/>
        <c:lblOffset val="100"/>
        <c:noMultiLvlLbl val="0"/>
      </c:catAx>
      <c:valAx>
        <c:axId val="1290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90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81268830255152"/>
          <c:y val="0.95431085053212317"/>
          <c:w val="0.49867157636918413"/>
          <c:h val="3.231224465118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322</xdr:col>
      <xdr:colOff>58617</xdr:colOff>
      <xdr:row>16</xdr:row>
      <xdr:rowOff>54291</xdr:rowOff>
    </xdr:from>
    <xdr:to>
      <xdr:col>333</xdr:col>
      <xdr:colOff>323852</xdr:colOff>
      <xdr:row>39</xdr:row>
      <xdr:rowOff>22859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F654298-8620-CAED-CACC-EE750D14F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333</xdr:col>
      <xdr:colOff>687705</xdr:colOff>
      <xdr:row>15</xdr:row>
      <xdr:rowOff>174307</xdr:rowOff>
    </xdr:from>
    <xdr:to>
      <xdr:col>343</xdr:col>
      <xdr:colOff>1729154</xdr:colOff>
      <xdr:row>38</xdr:row>
      <xdr:rowOff>95543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06604DF-AF6D-4F4E-CB47-C202C800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584</xdr:col>
      <xdr:colOff>266700</xdr:colOff>
      <xdr:row>11</xdr:row>
      <xdr:rowOff>54291</xdr:rowOff>
    </xdr:from>
    <xdr:to>
      <xdr:col>598</xdr:col>
      <xdr:colOff>228600</xdr:colOff>
      <xdr:row>34</xdr:row>
      <xdr:rowOff>171449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64F0B2C-9785-EB04-1306-8C6FBE24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712</xdr:col>
      <xdr:colOff>298784</xdr:colOff>
      <xdr:row>11</xdr:row>
      <xdr:rowOff>141168</xdr:rowOff>
    </xdr:from>
    <xdr:to>
      <xdr:col>733</xdr:col>
      <xdr:colOff>489284</xdr:colOff>
      <xdr:row>47</xdr:row>
      <xdr:rowOff>2606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360EEF54-EB9D-DD6C-A65A-506BE20F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F5E438-DDF5-433C-ACA6-ADD1915CBBD5}" autoFormatId="16" applyNumberFormats="0" applyBorderFormats="0" applyFontFormats="0" applyPatternFormats="0" applyAlignmentFormats="0" applyWidthHeightFormats="0">
  <queryTableRefresh nextId="639" unboundColumnsRight="128">
    <queryTableFields count="604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6" name="            m_videoScore.m_isInvertedVideo" tableColumnId="6"/>
      <queryTableField id="7" name="            m_rawSamplesRead" tableColumnId="7"/>
      <queryTableField id="8" name="            k_sampleRate" tableColumnId="8"/>
      <queryTableField id="9" name="            m_syncTreshold" tableColumnId="9"/>
      <queryTableField id="10" name="            m_syncSequenceLengthHistogram.m_binsRange.min" tableColumnId="10"/>
      <queryTableField id="11" name="            m_syncSequenceLengthHistogram.m_binsRange.max" tableColumnId="11"/>
      <queryTableField id="12" name="            m_syncSequenceLengthHistogram.k_binsCount" tableColumnId="12"/>
      <queryTableField id="13" name="            m_syncSequenceLengthHistogram.m_samplesCount" tableColumnId="13"/>
      <queryTableField id="14" name="            m_syncSequenceLengthHistogram.bins_weights" tableColumnId="14"/>
      <queryTableField id="15" name="S0" tableColumnId="15"/>
      <queryTableField id="16" name="S1" tableColumnId="16"/>
      <queryTableField id="17" name="S2" tableColumnId="17"/>
      <queryTableField id="18" name="S3" tableColumnId="18"/>
      <queryTableField id="19" name="S4" tableColumnId="19"/>
      <queryTableField id="20" name="S5" tableColumnId="20"/>
      <queryTableField id="21" name="S6" tableColumnId="21"/>
      <queryTableField id="22" name="S7" tableColumnId="22"/>
      <queryTableField id="23" name="S8" tableColumnId="23"/>
      <queryTableField id="24" name="S9" tableColumnId="24"/>
      <queryTableField id="25" name="S10" tableColumnId="25"/>
      <queryTableField id="477" name="S11" tableColumnId="477"/>
      <queryTableField id="478" name="S12" tableColumnId="478"/>
      <queryTableField id="479" name="S13" tableColumnId="479"/>
      <queryTableField id="480" name="S14" tableColumnId="480"/>
      <queryTableField id="481" name="S15" tableColumnId="481"/>
      <queryTableField id="26" name="S16" tableColumnId="26"/>
      <queryTableField id="27" name="S17" tableColumnId="27"/>
      <queryTableField id="28" name="S18" tableColumnId="28"/>
      <queryTableField id="482" name="S19" tableColumnId="482"/>
      <queryTableField id="483" name="S20" tableColumnId="483"/>
      <queryTableField id="484" name="S21" tableColumnId="484"/>
      <queryTableField id="485" name="S22" tableColumnId="485"/>
      <queryTableField id="486" name="S23" tableColumnId="486"/>
      <queryTableField id="487" name="S24" tableColumnId="487"/>
      <queryTableField id="488" name="S25" tableColumnId="488"/>
      <queryTableField id="29" name="S26" tableColumnId="29"/>
      <queryTableField id="30" name="S27" tableColumnId="30"/>
      <queryTableField id="31" name="S28" tableColumnId="31"/>
      <queryTableField id="32" name="S29" tableColumnId="32"/>
      <queryTableField id="33" name="S30" tableColumnId="33"/>
      <queryTableField id="34" name="S31" tableColumnId="34"/>
      <queryTableField id="35" name="S32" tableColumnId="35"/>
      <queryTableField id="489" name="S33" tableColumnId="489"/>
      <queryTableField id="490" name="S34" tableColumnId="490"/>
      <queryTableField id="491" name="S35" tableColumnId="491"/>
      <queryTableField id="492" name="S36" tableColumnId="492"/>
      <queryTableField id="493" name="S37" tableColumnId="493"/>
      <queryTableField id="36" name="S38" tableColumnId="36"/>
      <queryTableField id="38" name="S39" tableColumnId="38"/>
      <queryTableField id="39" name="S40" tableColumnId="39"/>
      <queryTableField id="40" name="S41" tableColumnId="40"/>
      <queryTableField id="41" name="S42" tableColumnId="41"/>
      <queryTableField id="42" name="S43" tableColumnId="42"/>
      <queryTableField id="43" name="S44" tableColumnId="43"/>
      <queryTableField id="44" name="S45" tableColumnId="44"/>
      <queryTableField id="45" name="S46" tableColumnId="45"/>
      <queryTableField id="46" name="S47" tableColumnId="46"/>
      <queryTableField id="47" name="S48" tableColumnId="47"/>
      <queryTableField id="48" name="S49" tableColumnId="48"/>
      <queryTableField id="49" name="S50" tableColumnId="49"/>
      <queryTableField id="50" name="S51" tableColumnId="50"/>
      <queryTableField id="51" name="S52" tableColumnId="51"/>
      <queryTableField id="52" name="S53" tableColumnId="52"/>
      <queryTableField id="53" name="S54" tableColumnId="53"/>
      <queryTableField id="54" name="S55" tableColumnId="54"/>
      <queryTableField id="55" name="S56" tableColumnId="55"/>
      <queryTableField id="56" name="S57" tableColumnId="56"/>
      <queryTableField id="57" name="S58" tableColumnId="57"/>
      <queryTableField id="58" name="S59" tableColumnId="58"/>
      <queryTableField id="59" name="S60" tableColumnId="59"/>
      <queryTableField id="60" name="S61" tableColumnId="60"/>
      <queryTableField id="61" name="S62" tableColumnId="61"/>
      <queryTableField id="62" name="S63" tableColumnId="62"/>
      <queryTableField id="63" name="S64" tableColumnId="63"/>
      <queryTableField id="64" name="S65" tableColumnId="64"/>
      <queryTableField id="65" name="S66" tableColumnId="65"/>
      <queryTableField id="66" name="S67" tableColumnId="66"/>
      <queryTableField id="67" name="S68" tableColumnId="67"/>
      <queryTableField id="68" name="S69" tableColumnId="68"/>
      <queryTableField id="69" name="S70" tableColumnId="69"/>
      <queryTableField id="70" name="S71" tableColumnId="70"/>
      <queryTableField id="71" name="S72" tableColumnId="71"/>
      <queryTableField id="72" name="S73" tableColumnId="72"/>
      <queryTableField id="73" name="S74" tableColumnId="73"/>
      <queryTableField id="74" name="S75" tableColumnId="74"/>
      <queryTableField id="75" name="S76" tableColumnId="75"/>
      <queryTableField id="76" name="S77" tableColumnId="76"/>
      <queryTableField id="77" name="S78" tableColumnId="77"/>
      <queryTableField id="78" name="S79" tableColumnId="78"/>
      <queryTableField id="79" name="S80" tableColumnId="79"/>
      <queryTableField id="80" name="S81" tableColumnId="80"/>
      <queryTableField id="81" name="S82" tableColumnId="81"/>
      <queryTableField id="82" name="S83" tableColumnId="82"/>
      <queryTableField id="83" name="S84" tableColumnId="83"/>
      <queryTableField id="84" name="S85" tableColumnId="84"/>
      <queryTableField id="85" name="S86" tableColumnId="85"/>
      <queryTableField id="86" name="S87" tableColumnId="86"/>
      <queryTableField id="87" name="S88" tableColumnId="87"/>
      <queryTableField id="88" name="S89" tableColumnId="88"/>
      <queryTableField id="89" name="S90" tableColumnId="89"/>
      <queryTableField id="90" name="S91" tableColumnId="90"/>
      <queryTableField id="91" name="S92" tableColumnId="91"/>
      <queryTableField id="92" name="S93" tableColumnId="92"/>
      <queryTableField id="93" name="S94" tableColumnId="93"/>
      <queryTableField id="94" name="S95" tableColumnId="94"/>
      <queryTableField id="95" name="S96" tableColumnId="95"/>
      <queryTableField id="96" name="S97" tableColumnId="96"/>
      <queryTableField id="97" name="S98" tableColumnId="97"/>
      <queryTableField id="98" name="S99" tableColumnId="98"/>
      <queryTableField id="99" name="m_notSyncSequenceLengthHistogram.m_binsRange.min" tableColumnId="99"/>
      <queryTableField id="100" name="            m_notSyncSequenceLengthHistogram.m_binsRange.max" tableColumnId="100"/>
      <queryTableField id="101" name="            m_notSyncSequenceLengthHistogram.k_binsCount" tableColumnId="101"/>
      <queryTableField id="102" name="            m_notSyncSequenceLengthHistogram.m_samplesCount" tableColumnId="102"/>
      <queryTableField id="103" name="            m_notSyncSequenceLengthHistogram.bins_weights" tableColumnId="103"/>
      <queryTableField id="104" name="N0" tableColumnId="104"/>
      <queryTableField id="105" name="N1" tableColumnId="105"/>
      <queryTableField id="106" name="N2" tableColumnId="106"/>
      <queryTableField id="107" name="N3" tableColumnId="107"/>
      <queryTableField id="108" name="N4" tableColumnId="108"/>
      <queryTableField id="109" name="N5" tableColumnId="109"/>
      <queryTableField id="110" name="N6" tableColumnId="110"/>
      <queryTableField id="111" name="N7" tableColumnId="111"/>
      <queryTableField id="112" name="N8" tableColumnId="112"/>
      <queryTableField id="113" name="N9" tableColumnId="113"/>
      <queryTableField id="114" name="N10" tableColumnId="114"/>
      <queryTableField id="115" name="N11" tableColumnId="115"/>
      <queryTableField id="116" name="N12" tableColumnId="116"/>
      <queryTableField id="117" name="N13" tableColumnId="117"/>
      <queryTableField id="118" name="N14" tableColumnId="118"/>
      <queryTableField id="119" name="N15" tableColumnId="119"/>
      <queryTableField id="120" name="N16" tableColumnId="120"/>
      <queryTableField id="121" name="N17" tableColumnId="121"/>
      <queryTableField id="122" name="N18" tableColumnId="122"/>
      <queryTableField id="123" name="N19" tableColumnId="123"/>
      <queryTableField id="124" name="N20" tableColumnId="124"/>
      <queryTableField id="125" name="N21" tableColumnId="125"/>
      <queryTableField id="126" name="N22" tableColumnId="126"/>
      <queryTableField id="127" name="N23" tableColumnId="127"/>
      <queryTableField id="128" name="N24" tableColumnId="128"/>
      <queryTableField id="129" name="N25" tableColumnId="129"/>
      <queryTableField id="130" name="N26" tableColumnId="130"/>
      <queryTableField id="131" name="N27" tableColumnId="131"/>
      <queryTableField id="132" name="N28" tableColumnId="132"/>
      <queryTableField id="133" name="N29" tableColumnId="133"/>
      <queryTableField id="134" name="N30" tableColumnId="134"/>
      <queryTableField id="135" name="N31" tableColumnId="135"/>
      <queryTableField id="136" name="N32" tableColumnId="136"/>
      <queryTableField id="137" name="N33" tableColumnId="137"/>
      <queryTableField id="138" name="N34" tableColumnId="138"/>
      <queryTableField id="139" name="N35" tableColumnId="139"/>
      <queryTableField id="140" name="N36" tableColumnId="140"/>
      <queryTableField id="141" name="N37" tableColumnId="141"/>
      <queryTableField id="142" name="N38" tableColumnId="142"/>
      <queryTableField id="143" name="N39" tableColumnId="143"/>
      <queryTableField id="144" name="N40" tableColumnId="144"/>
      <queryTableField id="145" name="N41" tableColumnId="145"/>
      <queryTableField id="146" name="N42" tableColumnId="146"/>
      <queryTableField id="147" name="N43" tableColumnId="147"/>
      <queryTableField id="148" name="N44" tableColumnId="148"/>
      <queryTableField id="149" name="N45" tableColumnId="149"/>
      <queryTableField id="150" name="N46" tableColumnId="150"/>
      <queryTableField id="151" name="N47" tableColumnId="151"/>
      <queryTableField id="152" name="N48" tableColumnId="152"/>
      <queryTableField id="153" name="N49" tableColumnId="153"/>
      <queryTableField id="154" name="N50" tableColumnId="154"/>
      <queryTableField id="155" name="N51" tableColumnId="155"/>
      <queryTableField id="156" name="N52" tableColumnId="156"/>
      <queryTableField id="157" name="N53" tableColumnId="157"/>
      <queryTableField id="158" name="N54" tableColumnId="158"/>
      <queryTableField id="159" name="N55" tableColumnId="159"/>
      <queryTableField id="160" name="N56" tableColumnId="160"/>
      <queryTableField id="161" name="N57" tableColumnId="161"/>
      <queryTableField id="162" name="N58" tableColumnId="162"/>
      <queryTableField id="163" name="N59" tableColumnId="163"/>
      <queryTableField id="164" name="N60" tableColumnId="164"/>
      <queryTableField id="165" name="N61" tableColumnId="165"/>
      <queryTableField id="166" name="N62" tableColumnId="166"/>
      <queryTableField id="167" name="N63" tableColumnId="167"/>
      <queryTableField id="168" name="N64" tableColumnId="168"/>
      <queryTableField id="169" name="N65" tableColumnId="169"/>
      <queryTableField id="170" name="N66" tableColumnId="170"/>
      <queryTableField id="171" name="N67" tableColumnId="171"/>
      <queryTableField id="172" name="N68" tableColumnId="172"/>
      <queryTableField id="173" name="N69" tableColumnId="173"/>
      <queryTableField id="174" name="N70" tableColumnId="174"/>
      <queryTableField id="175" name="N71" tableColumnId="175"/>
      <queryTableField id="176" name="N72" tableColumnId="176"/>
      <queryTableField id="177" name="N73" tableColumnId="177"/>
      <queryTableField id="178" name="N74" tableColumnId="178"/>
      <queryTableField id="179" name="N75" tableColumnId="179"/>
      <queryTableField id="180" name="N76" tableColumnId="180"/>
      <queryTableField id="181" name="N77" tableColumnId="181"/>
      <queryTableField id="182" name="N78" tableColumnId="182"/>
      <queryTableField id="183" name="N79" tableColumnId="183"/>
      <queryTableField id="184" name="N80" tableColumnId="184"/>
      <queryTableField id="185" name="N81" tableColumnId="185"/>
      <queryTableField id="186" name="N82" tableColumnId="186"/>
      <queryTableField id="187" name="N83" tableColumnId="187"/>
      <queryTableField id="188" name="N84" tableColumnId="188"/>
      <queryTableField id="189" name="N85" tableColumnId="189"/>
      <queryTableField id="190" name="N86" tableColumnId="190"/>
      <queryTableField id="191" name="N87" tableColumnId="191"/>
      <queryTableField id="192" name="N88" tableColumnId="192"/>
      <queryTableField id="193" name="N89" tableColumnId="193"/>
      <queryTableField id="194" name="N90" tableColumnId="194"/>
      <queryTableField id="195" name="N91" tableColumnId="195"/>
      <queryTableField id="196" name="N92" tableColumnId="196"/>
      <queryTableField id="197" name="N93" tableColumnId="197"/>
      <queryTableField id="198" name="N94" tableColumnId="198"/>
      <queryTableField id="199" name="N95" tableColumnId="199"/>
      <queryTableField id="200" name="N96" tableColumnId="200"/>
      <queryTableField id="201" name="N97" tableColumnId="201"/>
      <queryTableField id="202" name="N98" tableColumnId="202"/>
      <queryTableField id="203" name="N99" tableColumnId="203"/>
      <queryTableField id="204" name="m_amplitudeHistogram.0" tableColumnId="204"/>
      <queryTableField id="205" name="m_amplitudeHistogram.1" tableColumnId="205"/>
      <queryTableField id="206" name="m_amplitudeHistogram.2" tableColumnId="206"/>
      <queryTableField id="207" name="m_amplitudeHistogram.3" tableColumnId="207"/>
      <queryTableField id="208" name="m_amplitudeHistogram.4" tableColumnId="208"/>
      <queryTableField id="209" name="m_amplitudeHistogram.5" tableColumnId="209"/>
      <queryTableField id="210" name="m_amplitudeHistogram.6" tableColumnId="210"/>
      <queryTableField id="211" name="m_amplitudeHistogram.7" tableColumnId="211"/>
      <queryTableField id="212" name="m_amplitudeHistogram.8" tableColumnId="212"/>
      <queryTableField id="213" name="m_amplitudeHistogram.9" tableColumnId="213"/>
      <queryTableField id="214" name="m_amplitudeHistogram.10" tableColumnId="214"/>
      <queryTableField id="215" name="m_amplitudeHistogram.11" tableColumnId="215"/>
      <queryTableField id="216" name="m_amplitudeHistogram.12" tableColumnId="216"/>
      <queryTableField id="217" name="m_amplitudeHistogram.13" tableColumnId="217"/>
      <queryTableField id="218" name="m_amplitudeHistogram.14" tableColumnId="218"/>
      <queryTableField id="219" name="m_amplitudeHistogram.15" tableColumnId="219"/>
      <queryTableField id="220" name="m_amplitudeHistogram.16" tableColumnId="220"/>
      <queryTableField id="221" name="m_amplitudeHistogram.17" tableColumnId="221"/>
      <queryTableField id="222" name="m_amplitudeHistogram.18" tableColumnId="222"/>
      <queryTableField id="223" name="m_amplitudeHistogram.19" tableColumnId="223"/>
      <queryTableField id="224" name="m_amplitudeHistogram.20" tableColumnId="224"/>
      <queryTableField id="225" name="m_amplitudeHistogram.21" tableColumnId="225"/>
      <queryTableField id="226" name="m_amplitudeHistogram.22" tableColumnId="226"/>
      <queryTableField id="227" name="m_amplitudeHistogram.23" tableColumnId="227"/>
      <queryTableField id="228" name="m_amplitudeHistogram.24" tableColumnId="228"/>
      <queryTableField id="229" name="m_amplitudeHistogram.25" tableColumnId="229"/>
      <queryTableField id="230" name="m_amplitudeHistogram.26" tableColumnId="230"/>
      <queryTableField id="231" name="m_amplitudeHistogram.27" tableColumnId="231"/>
      <queryTableField id="232" name="m_amplitudeHistogram.28" tableColumnId="232"/>
      <queryTableField id="233" name="m_amplitudeHistogram.29" tableColumnId="233"/>
      <queryTableField id="234" name="m_amplitudeHistogram.30" tableColumnId="234"/>
      <queryTableField id="235" name="m_amplitudeHistogram.31" tableColumnId="235"/>
      <queryTableField id="236" name="m_amplitudeHistogram.32" tableColumnId="236"/>
      <queryTableField id="237" name="m_amplitudeHistogram.33" tableColumnId="237"/>
      <queryTableField id="238" name="m_amplitudeHistogram.34" tableColumnId="238"/>
      <queryTableField id="239" name="m_amplitudeHistogram.35" tableColumnId="239"/>
      <queryTableField id="240" name="m_amplitudeHistogram.36" tableColumnId="240"/>
      <queryTableField id="241" name="m_amplitudeHistogram.37" tableColumnId="241"/>
      <queryTableField id="242" name="m_amplitudeHistogram.38" tableColumnId="242"/>
      <queryTableField id="243" name="m_amplitudeHistogram.39" tableColumnId="243"/>
      <queryTableField id="244" name="m_amplitudeHistogram.40" tableColumnId="244"/>
      <queryTableField id="245" name="m_amplitudeHistogram.41" tableColumnId="245"/>
      <queryTableField id="246" name="m_amplitudeHistogram.42" tableColumnId="246"/>
      <queryTableField id="247" name="m_amplitudeHistogram.43" tableColumnId="247"/>
      <queryTableField id="248" name="m_amplitudeHistogram.44" tableColumnId="248"/>
      <queryTableField id="249" name="m_amplitudeHistogram.45" tableColumnId="249"/>
      <queryTableField id="250" name="m_amplitudeHistogram.46" tableColumnId="250"/>
      <queryTableField id="251" name="m_amplitudeHistogram.47" tableColumnId="251"/>
      <queryTableField id="252" name="m_amplitudeHistogram.48" tableColumnId="252"/>
      <queryTableField id="253" name="m_amplitudeHistogram.49" tableColumnId="253"/>
      <queryTableField id="254" name="m_amplitudeHistogram.50" tableColumnId="254"/>
      <queryTableField id="255" name="m_amplitudeHistogram.51" tableColumnId="255"/>
      <queryTableField id="256" name="m_amplitudeHistogram.52" tableColumnId="256"/>
      <queryTableField id="257" name="m_amplitudeHistogram.53" tableColumnId="257"/>
      <queryTableField id="258" name="m_amplitudeHistogram.54" tableColumnId="258"/>
      <queryTableField id="259" name="m_amplitudeHistogram.55" tableColumnId="259"/>
      <queryTableField id="260" name="m_amplitudeHistogram.56" tableColumnId="260"/>
      <queryTableField id="261" name="m_amplitudeHistogram.57" tableColumnId="261"/>
      <queryTableField id="262" name="m_amplitudeHistogram.58" tableColumnId="262"/>
      <queryTableField id="263" name="m_amplitudeHistogram.59" tableColumnId="263"/>
      <queryTableField id="264" name="m_amplitudeHistogram.60" tableColumnId="264"/>
      <queryTableField id="265" name="m_amplitudeHistogram.61" tableColumnId="265"/>
      <queryTableField id="266" name="m_amplitudeHistogram.62" tableColumnId="266"/>
      <queryTableField id="267" name="m_amplitudeHistogram.63" tableColumnId="267"/>
      <queryTableField id="268" name="m_amplitudeHistogram.64" tableColumnId="268"/>
      <queryTableField id="269" name="m_amplitudeHistogram.65" tableColumnId="269"/>
      <queryTableField id="270" name="m_amplitudeHistogram.66" tableColumnId="270"/>
      <queryTableField id="271" name="m_amplitudeHistogram.67" tableColumnId="271"/>
      <queryTableField id="272" name="m_amplitudeHistogram.68" tableColumnId="272"/>
      <queryTableField id="273" name="m_amplitudeHistogram.69" tableColumnId="273"/>
      <queryTableField id="274" name="m_amplitudeHistogram.70" tableColumnId="274"/>
      <queryTableField id="275" name="m_amplitudeHistogram.71" tableColumnId="275"/>
      <queryTableField id="276" name="m_amplitudeHistogram.72" tableColumnId="276"/>
      <queryTableField id="277" name="m_amplitudeHistogram.73" tableColumnId="277"/>
      <queryTableField id="278" name="m_amplitudeHistogram.74" tableColumnId="278"/>
      <queryTableField id="279" name="m_amplitudeHistogram.75" tableColumnId="279"/>
      <queryTableField id="280" name="m_amplitudeHistogram.76" tableColumnId="280"/>
      <queryTableField id="281" name="m_amplitudeHistogram.77" tableColumnId="281"/>
      <queryTableField id="282" name="m_amplitudeHistogram.78" tableColumnId="282"/>
      <queryTableField id="283" name="m_amplitudeHistogram.79" tableColumnId="283"/>
      <queryTableField id="284" name="m_amplitudeHistogram.80" tableColumnId="284"/>
      <queryTableField id="285" name="m_amplitudeHistogram.81" tableColumnId="285"/>
      <queryTableField id="286" name="m_amplitudeHistogram.82" tableColumnId="286"/>
      <queryTableField id="287" name="m_amplitudeHistogram.83" tableColumnId="287"/>
      <queryTableField id="288" name="m_amplitudeHistogram.84" tableColumnId="288"/>
      <queryTableField id="289" name="m_amplitudeHistogram.85" tableColumnId="289"/>
      <queryTableField id="290" name="m_amplitudeHistogram.86" tableColumnId="290"/>
      <queryTableField id="291" name="m_amplitudeHistogram.87" tableColumnId="291"/>
      <queryTableField id="292" name="m_amplitudeHistogram.88" tableColumnId="292"/>
      <queryTableField id="293" name="m_amplitudeHistogram.89" tableColumnId="293"/>
      <queryTableField id="294" name="m_amplitudeHistogram.90" tableColumnId="294"/>
      <queryTableField id="295" name="m_amplitudeHistogram.91" tableColumnId="295"/>
      <queryTableField id="296" name="m_amplitudeHistogram.92" tableColumnId="296"/>
      <queryTableField id="297" name="m_amplitudeHistogram.93" tableColumnId="297"/>
      <queryTableField id="298" name="m_amplitudeHistogram.94" tableColumnId="298"/>
      <queryTableField id="299" name="m_amplitudeHistogram.95" tableColumnId="299"/>
      <queryTableField id="300" name="m_amplitudeHistogram.96" tableColumnId="300"/>
      <queryTableField id="301" name="m_amplitudeHistogram.97" tableColumnId="301"/>
      <queryTableField id="302" name="m_amplitudeHistogram.98" tableColumnId="302"/>
      <queryTableField id="303" name="m_amplitudeHistogram.99" tableColumnId="303"/>
      <queryTableField id="304" name="m_amplitudeHistogram.100" tableColumnId="304"/>
      <queryTableField id="305" name="m_amplitudeHistogram.101" tableColumnId="305"/>
      <queryTableField id="306" name="m_amplitudeHistogram.102" tableColumnId="306"/>
      <queryTableField id="307" name="m_amplitudeHistogram.103" tableColumnId="307"/>
      <queryTableField id="308" name="m_amplitudeHistogram.104" tableColumnId="308"/>
      <queryTableField id="309" name="m_amplitudeHistogram.105" tableColumnId="309"/>
      <queryTableField id="310" name="m_amplitudeHistogram.106" tableColumnId="310"/>
      <queryTableField id="311" name="m_amplitudeHistogram.107" tableColumnId="311"/>
      <queryTableField id="312" name="m_amplitudeHistogram.108" tableColumnId="312"/>
      <queryTableField id="313" name="m_amplitudeHistogram.109" tableColumnId="313"/>
      <queryTableField id="314" name="m_amplitudeHistogram.110" tableColumnId="314"/>
      <queryTableField id="315" name="m_amplitudeHistogram.111" tableColumnId="315"/>
      <queryTableField id="316" name="m_amplitudeHistogram.112" tableColumnId="316"/>
      <queryTableField id="317" name="m_amplitudeHistogram.113" tableColumnId="317"/>
      <queryTableField id="318" name="m_amplitudeHistogram.114" tableColumnId="318"/>
      <queryTableField id="319" name="m_amplitudeHistogram.115" tableColumnId="319"/>
      <queryTableField id="320" name="m_amplitudeHistogram.116" tableColumnId="320"/>
      <queryTableField id="321" name="m_amplitudeHistogram.117" tableColumnId="321"/>
      <queryTableField id="322" name="m_amplitudeHistogram.118" tableColumnId="322"/>
      <queryTableField id="323" name="m_amplitudeHistogram.119" tableColumnId="323"/>
      <queryTableField id="324" name="m_amplitudeHistogram.120" tableColumnId="324"/>
      <queryTableField id="325" name="m_amplitudeHistogram.121" tableColumnId="325"/>
      <queryTableField id="326" name="m_amplitudeHistogram.122" tableColumnId="326"/>
      <queryTableField id="327" name="m_amplitudeHistogram.123" tableColumnId="327"/>
      <queryTableField id="328" name="m_amplitudeHistogram.124" tableColumnId="328"/>
      <queryTableField id="329" name="m_amplitudeHistogram.125" tableColumnId="329"/>
      <queryTableField id="330" name="m_amplitudeHistogram.126" tableColumnId="330"/>
      <queryTableField id="331" name="m_amplitudeHistogram.127" tableColumnId="331"/>
      <queryTableField id="332" name="m_smallDiffsHistogram.0" tableColumnId="332"/>
      <queryTableField id="333" name="m_smallDiffsHistogram.1" tableColumnId="333"/>
      <queryTableField id="334" name="m_smallDiffsHistogram.2" tableColumnId="334"/>
      <queryTableField id="335" name="m_smallDiffsHistogram.3" tableColumnId="335"/>
      <queryTableField id="336" name="m_smallDiffsHistogram.4" tableColumnId="336"/>
      <queryTableField id="337" name="m_smallDiffsHistogram.5" tableColumnId="337"/>
      <queryTableField id="338" name="m_smallDiffsHistogram.6" tableColumnId="338"/>
      <queryTableField id="339" name="m_smallDiffsHistogram.7" tableColumnId="339"/>
      <queryTableField id="340" name="m_smallDiffsHistogram.8" tableColumnId="340"/>
      <queryTableField id="341" name="m_smallDiffsHistogram.9" tableColumnId="341"/>
      <queryTableField id="342" name="m_smallDiffsHistogram.10" tableColumnId="342"/>
      <queryTableField id="343" name="m_smallDiffsHistogram.11" tableColumnId="343"/>
      <queryTableField id="344" name="m_smallDiffsHistogram.12" tableColumnId="344"/>
      <queryTableField id="345" name="m_smallDiffsHistogram.13" tableColumnId="345"/>
      <queryTableField id="346" name="m_smallDiffsHistogram.14" tableColumnId="346"/>
      <queryTableField id="347" name="m_smallDiffsHistogram.15" tableColumnId="347"/>
      <queryTableField id="348" name="m_smallDiffsHistogram.16" tableColumnId="348"/>
      <queryTableField id="349" name="m_smallDiffsHistogram.17" tableColumnId="349"/>
      <queryTableField id="350" name="m_smallDiffsHistogram.18" tableColumnId="350"/>
      <queryTableField id="351" name="m_smallDiffsHistogram.19" tableColumnId="351"/>
      <queryTableField id="352" name="m_smallDiffsHistogram.20" tableColumnId="352"/>
      <queryTableField id="353" name="m_smallDiffsHistogram.21" tableColumnId="353"/>
      <queryTableField id="354" name="m_smallDiffsHistogram.22" tableColumnId="354"/>
      <queryTableField id="355" name="m_smallDiffsHistogram.23" tableColumnId="355"/>
      <queryTableField id="356" name="m_smallDiffsHistogram.24" tableColumnId="356"/>
      <queryTableField id="357" name="m_smallDiffsHistogram.25" tableColumnId="357"/>
      <queryTableField id="358" name="m_smallDiffsHistogram.26" tableColumnId="358"/>
      <queryTableField id="359" name="m_smallDiffsHistogram.27" tableColumnId="359"/>
      <queryTableField id="360" name="m_smallDiffsHistogram.28" tableColumnId="360"/>
      <queryTableField id="361" name="m_smallDiffsHistogram.29" tableColumnId="361"/>
      <queryTableField id="362" name="m_smallDiffsHistogram.30" tableColumnId="362"/>
      <queryTableField id="363" name="m_smallDiffsHistogram.31" tableColumnId="363"/>
      <queryTableField id="364" name="m_smallDiffsHistogram.32" tableColumnId="364"/>
      <queryTableField id="365" name="m_smallDiffsHistogram.33" tableColumnId="365"/>
      <queryTableField id="366" name="m_smallDiffsHistogram.34" tableColumnId="366"/>
      <queryTableField id="367" name="m_smallDiffsHistogram.35" tableColumnId="367"/>
      <queryTableField id="368" name="m_smallDiffsHistogram.36" tableColumnId="368"/>
      <queryTableField id="369" name="m_smallDiffsHistogram.37" tableColumnId="369"/>
      <queryTableField id="370" name="m_smallDiffsHistogram.38" tableColumnId="370"/>
      <queryTableField id="371" name="m_smallDiffsHistogram.39" tableColumnId="371"/>
      <queryTableField id="372" name="m_smallDiffsHistogram.40" tableColumnId="372"/>
      <queryTableField id="373" name="m_smallDiffsHistogram.41" tableColumnId="373"/>
      <queryTableField id="374" name="m_smallDiffsHistogram.42" tableColumnId="374"/>
      <queryTableField id="375" name="m_smallDiffsHistogram.43" tableColumnId="375"/>
      <queryTableField id="376" name="m_smallDiffsHistogram.44" tableColumnId="376"/>
      <queryTableField id="377" name="m_smallDiffsHistogram.45" tableColumnId="377"/>
      <queryTableField id="378" name="m_smallDiffsHistogram.46" tableColumnId="378"/>
      <queryTableField id="379" name="m_smallDiffsHistogram.47" tableColumnId="379"/>
      <queryTableField id="380" name="m_smallDiffsHistogram.48" tableColumnId="380"/>
      <queryTableField id="381" name="m_smallDiffsHistogram.49" tableColumnId="381"/>
      <queryTableField id="382" name="m_smallDiffsHistogram.50" tableColumnId="382"/>
      <queryTableField id="383" name="m_smallDiffsHistogram.51" tableColumnId="383"/>
      <queryTableField id="384" name="m_smallDiffsHistogram.52" tableColumnId="384"/>
      <queryTableField id="385" name="m_smallDiffsHistogram.53" tableColumnId="385"/>
      <queryTableField id="386" name="m_smallDiffsHistogram.54" tableColumnId="386"/>
      <queryTableField id="387" name="m_smallDiffsHistogram.55" tableColumnId="387"/>
      <queryTableField id="388" name="m_smallDiffsHistogram.56" tableColumnId="388"/>
      <queryTableField id="389" name="m_smallDiffsHistogram.57" tableColumnId="389"/>
      <queryTableField id="390" name="m_smallDiffsHistogram.58" tableColumnId="390"/>
      <queryTableField id="391" name="m_smallDiffsHistogram.59" tableColumnId="391"/>
      <queryTableField id="392" name="m_smallDiffsHistogram.60" tableColumnId="392"/>
      <queryTableField id="393" name="m_smallDiffsHistogram.61" tableColumnId="393"/>
      <queryTableField id="394" name="m_smallDiffsHistogram.62" tableColumnId="394"/>
      <queryTableField id="395" name="m_smallDiffsHistogram.63" tableColumnId="395"/>
      <queryTableField id="396" name="m_smallDiffsHistogram.64" tableColumnId="396"/>
      <queryTableField id="397" name="m_smallDiffsHistogram.65" tableColumnId="397"/>
      <queryTableField id="398" name="m_smallDiffsHistogram.66" tableColumnId="398"/>
      <queryTableField id="399" name="m_smallDiffsHistogram.67" tableColumnId="399"/>
      <queryTableField id="400" name="m_smallDiffsHistogram.68" tableColumnId="400"/>
      <queryTableField id="401" name="m_smallDiffsHistogram.69" tableColumnId="401"/>
      <queryTableField id="402" name="m_smallDiffsHistogram.70" tableColumnId="402"/>
      <queryTableField id="403" name="m_smallDiffsHistogram.71" tableColumnId="403"/>
      <queryTableField id="404" name="m_smallDiffsHistogram.72" tableColumnId="404"/>
      <queryTableField id="405" name="m_smallDiffsHistogram.73" tableColumnId="405"/>
      <queryTableField id="406" name="m_smallDiffsHistogram.74" tableColumnId="406"/>
      <queryTableField id="407" name="m_smallDiffsHistogram.75" tableColumnId="407"/>
      <queryTableField id="408" name="m_smallDiffsHistogram.76" tableColumnId="408"/>
      <queryTableField id="409" name="m_smallDiffsHistogram.77" tableColumnId="409"/>
      <queryTableField id="410" name="m_smallDiffsHistogram.78" tableColumnId="410"/>
      <queryTableField id="411" name="m_smallDiffsHistogram.79" tableColumnId="411"/>
      <queryTableField id="412" name="m_smallDiffsHistogram.80" tableColumnId="412"/>
      <queryTableField id="413" name="m_smallDiffsHistogram.81" tableColumnId="413"/>
      <queryTableField id="414" name="m_smallDiffsHistogram.82" tableColumnId="414"/>
      <queryTableField id="415" name="m_smallDiffsHistogram.83" tableColumnId="415"/>
      <queryTableField id="416" name="m_smallDiffsHistogram.84" tableColumnId="416"/>
      <queryTableField id="417" name="m_smallDiffsHistogram.85" tableColumnId="417"/>
      <queryTableField id="418" name="m_smallDiffsHistogram.86" tableColumnId="418"/>
      <queryTableField id="419" name="m_smallDiffsHistogram.87" tableColumnId="419"/>
      <queryTableField id="420" name="m_smallDiffsHistogram.88" tableColumnId="420"/>
      <queryTableField id="421" name="m_smallDiffsHistogram.89" tableColumnId="421"/>
      <queryTableField id="422" name="m_smallDiffsHistogram.90" tableColumnId="422"/>
      <queryTableField id="423" name="m_smallDiffsHistogram.91" tableColumnId="423"/>
      <queryTableField id="424" name="m_smallDiffsHistogram.92" tableColumnId="424"/>
      <queryTableField id="425" name="m_smallDiffsHistogram.93" tableColumnId="425"/>
      <queryTableField id="426" name="m_smallDiffsHistogram.94" tableColumnId="426"/>
      <queryTableField id="427" name="m_smallDiffsHistogram.95" tableColumnId="427"/>
      <queryTableField id="428" name="m_smallDiffsHistogram.96" tableColumnId="428"/>
      <queryTableField id="429" name="m_smallDiffsHistogram.97" tableColumnId="429"/>
      <queryTableField id="430" name="m_smallDiffsHistogram.98" tableColumnId="430"/>
      <queryTableField id="431" name="m_smallDiffsHistogram.99" tableColumnId="431"/>
      <queryTableField id="432" name="m_smallDiffsHistogram.100" tableColumnId="432"/>
      <queryTableField id="433" name="m_smallDiffsHistogram.101" tableColumnId="433"/>
      <queryTableField id="434" name="m_smallDiffsHistogram.102" tableColumnId="434"/>
      <queryTableField id="435" name="m_smallDiffsHistogram.103" tableColumnId="435"/>
      <queryTableField id="436" name="m_smallDiffsHistogram.104" tableColumnId="436"/>
      <queryTableField id="437" name="m_smallDiffsHistogram.105" tableColumnId="437"/>
      <queryTableField id="438" name="m_smallDiffsHistogram.106" tableColumnId="438"/>
      <queryTableField id="439" name="m_smallDiffsHistogram.107" tableColumnId="439"/>
      <queryTableField id="440" name="m_smallDiffsHistogram.108" tableColumnId="440"/>
      <queryTableField id="441" name="m_smallDiffsHistogram.109" tableColumnId="441"/>
      <queryTableField id="442" name="m_smallDiffsHistogram.110" tableColumnId="442"/>
      <queryTableField id="443" name="m_smallDiffsHistogram.111" tableColumnId="443"/>
      <queryTableField id="444" name="m_smallDiffsHistogram.112" tableColumnId="444"/>
      <queryTableField id="445" name="m_smallDiffsHistogram.113" tableColumnId="445"/>
      <queryTableField id="446" name="m_smallDiffsHistogram.114" tableColumnId="446"/>
      <queryTableField id="447" name="m_smallDiffsHistogram.115" tableColumnId="447"/>
      <queryTableField id="448" name="m_smallDiffsHistogram.116" tableColumnId="448"/>
      <queryTableField id="449" name="m_smallDiffsHistogram.117" tableColumnId="449"/>
      <queryTableField id="450" name="m_smallDiffsHistogram.118" tableColumnId="450"/>
      <queryTableField id="451" name="m_smallDiffsHistogram.119" tableColumnId="451"/>
      <queryTableField id="452" name="m_smallDiffsHistogram.120" tableColumnId="452"/>
      <queryTableField id="453" name="m_smallDiffsHistogram.121" tableColumnId="453"/>
      <queryTableField id="454" name="m_smallDiffsHistogram.122" tableColumnId="454"/>
      <queryTableField id="455" name="m_smallDiffsHistogram.123" tableColumnId="455"/>
      <queryTableField id="456" name="m_smallDiffsHistogram.124" tableColumnId="456"/>
      <queryTableField id="457" name="m_smallDiffsHistogram.125" tableColumnId="457"/>
      <queryTableField id="458" name="m_smallDiffsHistogram.126" tableColumnId="458"/>
      <queryTableField id="459" name="m_smallDiffsHistogram.127" tableColumnId="459"/>
      <queryTableField id="460" name="Column1" tableColumnId="460"/>
      <queryTableField id="511" dataBound="0" tableColumnId="494"/>
      <queryTableField id="512" dataBound="0" tableColumnId="495"/>
      <queryTableField id="513" dataBound="0" tableColumnId="496"/>
      <queryTableField id="514" dataBound="0" tableColumnId="497"/>
      <queryTableField id="515" dataBound="0" tableColumnId="498"/>
      <queryTableField id="516" dataBound="0" tableColumnId="499"/>
      <queryTableField id="517" dataBound="0" tableColumnId="500"/>
      <queryTableField id="518" dataBound="0" tableColumnId="501"/>
      <queryTableField id="519" dataBound="0" tableColumnId="502"/>
      <queryTableField id="520" dataBound="0" tableColumnId="503"/>
      <queryTableField id="521" dataBound="0" tableColumnId="504"/>
      <queryTableField id="522" dataBound="0" tableColumnId="505"/>
      <queryTableField id="523" dataBound="0" tableColumnId="506"/>
      <queryTableField id="524" dataBound="0" tableColumnId="507"/>
      <queryTableField id="525" dataBound="0" tableColumnId="508"/>
      <queryTableField id="526" dataBound="0" tableColumnId="509"/>
      <queryTableField id="527" dataBound="0" tableColumnId="510"/>
      <queryTableField id="528" dataBound="0" tableColumnId="511"/>
      <queryTableField id="529" dataBound="0" tableColumnId="512"/>
      <queryTableField id="530" dataBound="0" tableColumnId="513"/>
      <queryTableField id="531" dataBound="0" tableColumnId="514"/>
      <queryTableField id="532" dataBound="0" tableColumnId="515"/>
      <queryTableField id="533" dataBound="0" tableColumnId="516"/>
      <queryTableField id="534" dataBound="0" tableColumnId="517"/>
      <queryTableField id="535" dataBound="0" tableColumnId="518"/>
      <queryTableField id="536" dataBound="0" tableColumnId="519"/>
      <queryTableField id="537" dataBound="0" tableColumnId="520"/>
      <queryTableField id="538" dataBound="0" tableColumnId="521"/>
      <queryTableField id="539" dataBound="0" tableColumnId="522"/>
      <queryTableField id="540" dataBound="0" tableColumnId="523"/>
      <queryTableField id="541" dataBound="0" tableColumnId="524"/>
      <queryTableField id="542" dataBound="0" tableColumnId="525"/>
      <queryTableField id="543" dataBound="0" tableColumnId="526"/>
      <queryTableField id="544" dataBound="0" tableColumnId="527"/>
      <queryTableField id="545" dataBound="0" tableColumnId="528"/>
      <queryTableField id="546" dataBound="0" tableColumnId="529"/>
      <queryTableField id="547" dataBound="0" tableColumnId="530"/>
      <queryTableField id="548" dataBound="0" tableColumnId="531"/>
      <queryTableField id="549" dataBound="0" tableColumnId="532"/>
      <queryTableField id="550" dataBound="0" tableColumnId="533"/>
      <queryTableField id="551" dataBound="0" tableColumnId="534"/>
      <queryTableField id="552" dataBound="0" tableColumnId="535"/>
      <queryTableField id="553" dataBound="0" tableColumnId="536"/>
      <queryTableField id="554" dataBound="0" tableColumnId="537"/>
      <queryTableField id="555" dataBound="0" tableColumnId="538"/>
      <queryTableField id="556" dataBound="0" tableColumnId="539"/>
      <queryTableField id="557" dataBound="0" tableColumnId="540"/>
      <queryTableField id="558" dataBound="0" tableColumnId="541"/>
      <queryTableField id="559" dataBound="0" tableColumnId="542"/>
      <queryTableField id="560" dataBound="0" tableColumnId="543"/>
      <queryTableField id="561" dataBound="0" tableColumnId="544"/>
      <queryTableField id="562" dataBound="0" tableColumnId="545"/>
      <queryTableField id="563" dataBound="0" tableColumnId="546"/>
      <queryTableField id="564" dataBound="0" tableColumnId="547"/>
      <queryTableField id="565" dataBound="0" tableColumnId="548"/>
      <queryTableField id="566" dataBound="0" tableColumnId="549"/>
      <queryTableField id="567" dataBound="0" tableColumnId="550"/>
      <queryTableField id="568" dataBound="0" tableColumnId="551"/>
      <queryTableField id="569" dataBound="0" tableColumnId="552"/>
      <queryTableField id="570" dataBound="0" tableColumnId="553"/>
      <queryTableField id="571" dataBound="0" tableColumnId="554"/>
      <queryTableField id="572" dataBound="0" tableColumnId="555"/>
      <queryTableField id="573" dataBound="0" tableColumnId="556"/>
      <queryTableField id="574" dataBound="0" tableColumnId="557"/>
      <queryTableField id="575" dataBound="0" tableColumnId="558"/>
      <queryTableField id="576" dataBound="0" tableColumnId="559"/>
      <queryTableField id="577" dataBound="0" tableColumnId="560"/>
      <queryTableField id="578" dataBound="0" tableColumnId="561"/>
      <queryTableField id="579" dataBound="0" tableColumnId="562"/>
      <queryTableField id="580" dataBound="0" tableColumnId="563"/>
      <queryTableField id="581" dataBound="0" tableColumnId="564"/>
      <queryTableField id="582" dataBound="0" tableColumnId="565"/>
      <queryTableField id="583" dataBound="0" tableColumnId="566"/>
      <queryTableField id="584" dataBound="0" tableColumnId="567"/>
      <queryTableField id="585" dataBound="0" tableColumnId="568"/>
      <queryTableField id="586" dataBound="0" tableColumnId="569"/>
      <queryTableField id="587" dataBound="0" tableColumnId="570"/>
      <queryTableField id="588" dataBound="0" tableColumnId="571"/>
      <queryTableField id="589" dataBound="0" tableColumnId="572"/>
      <queryTableField id="590" dataBound="0" tableColumnId="573"/>
      <queryTableField id="591" dataBound="0" tableColumnId="574"/>
      <queryTableField id="592" dataBound="0" tableColumnId="575"/>
      <queryTableField id="593" dataBound="0" tableColumnId="576"/>
      <queryTableField id="594" dataBound="0" tableColumnId="577"/>
      <queryTableField id="595" dataBound="0" tableColumnId="578"/>
      <queryTableField id="596" dataBound="0" tableColumnId="579"/>
      <queryTableField id="597" dataBound="0" tableColumnId="580"/>
      <queryTableField id="598" dataBound="0" tableColumnId="581"/>
      <queryTableField id="599" dataBound="0" tableColumnId="582"/>
      <queryTableField id="600" dataBound="0" tableColumnId="583"/>
      <queryTableField id="601" dataBound="0" tableColumnId="584"/>
      <queryTableField id="602" dataBound="0" tableColumnId="585"/>
      <queryTableField id="603" dataBound="0" tableColumnId="586"/>
      <queryTableField id="604" dataBound="0" tableColumnId="587"/>
      <queryTableField id="605" dataBound="0" tableColumnId="588"/>
      <queryTableField id="606" dataBound="0" tableColumnId="589"/>
      <queryTableField id="607" dataBound="0" tableColumnId="590"/>
      <queryTableField id="608" dataBound="0" tableColumnId="591"/>
      <queryTableField id="609" dataBound="0" tableColumnId="592"/>
      <queryTableField id="610" dataBound="0" tableColumnId="593"/>
      <queryTableField id="611" dataBound="0" tableColumnId="594"/>
      <queryTableField id="612" dataBound="0" tableColumnId="595"/>
      <queryTableField id="613" dataBound="0" tableColumnId="596"/>
      <queryTableField id="614" dataBound="0" tableColumnId="597"/>
      <queryTableField id="615" dataBound="0" tableColumnId="598"/>
      <queryTableField id="616" dataBound="0" tableColumnId="599"/>
      <queryTableField id="617" dataBound="0" tableColumnId="600"/>
      <queryTableField id="618" dataBound="0" tableColumnId="601"/>
      <queryTableField id="619" dataBound="0" tableColumnId="602"/>
      <queryTableField id="620" dataBound="0" tableColumnId="603"/>
      <queryTableField id="621" dataBound="0" tableColumnId="604"/>
      <queryTableField id="622" dataBound="0" tableColumnId="605"/>
      <queryTableField id="623" dataBound="0" tableColumnId="606"/>
      <queryTableField id="624" dataBound="0" tableColumnId="607"/>
      <queryTableField id="625" dataBound="0" tableColumnId="608"/>
      <queryTableField id="626" dataBound="0" tableColumnId="609"/>
      <queryTableField id="627" dataBound="0" tableColumnId="610"/>
      <queryTableField id="628" dataBound="0" tableColumnId="611"/>
      <queryTableField id="629" dataBound="0" tableColumnId="612"/>
      <queryTableField id="630" dataBound="0" tableColumnId="613"/>
      <queryTableField id="631" dataBound="0" tableColumnId="614"/>
      <queryTableField id="632" dataBound="0" tableColumnId="615"/>
      <queryTableField id="633" dataBound="0" tableColumnId="616"/>
      <queryTableField id="634" dataBound="0" tableColumnId="617"/>
      <queryTableField id="635" dataBound="0" tableColumnId="618"/>
      <queryTableField id="636" dataBound="0" tableColumnId="619"/>
      <queryTableField id="637" dataBound="0" tableColumnId="620"/>
      <queryTableField id="638" dataBound="0" tableColumnId="6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AC3B2-728F-4B79-8D11-893361BB5BA9}" name="smallDiffsHist" displayName="smallDiffsHist" ref="A1:WF11" tableType="queryTable" totalsRowShown="0">
  <autoFilter ref="A1:WF11" xr:uid="{846AC3B2-728F-4B79-8D11-893361BB5BA9}"/>
  <tableColumns count="604">
    <tableColumn id="1" xr3:uid="{B625308A-28AD-4D4A-8169-3B47D94DD04D}" uniqueName="1" name="_Comment" queryTableFieldId="1" dataDxfId="227"/>
    <tableColumn id="2" xr3:uid="{784CED48-0431-4751-B4D8-1142775C1BAB}" uniqueName="2" name="_IsVideoLearning" queryTableFieldId="2" dataDxfId="226"/>
    <tableColumn id="3" xr3:uid="{01454631-1B13-46BC-A1F8-5169D96FCDF3}" uniqueName="3" name="            m_invertDataCurrentValue" queryTableFieldId="3"/>
    <tableColumn id="4" xr3:uid="{836CB0DC-3CDD-4910-8357-FB92ECE84DB4}" uniqueName="4" name="            CvbsAnalyzerState" queryTableFieldId="4"/>
    <tableColumn id="5" xr3:uid="{BEF01BA6-C832-4253-9CBF-B840AEF69FED}" uniqueName="5" name="            m_videoScore.m_isVideo" queryTableFieldId="5" dataDxfId="225"/>
    <tableColumn id="6" xr3:uid="{0E5C16AA-8179-4F45-8E3D-2E512E1A1CF8}" uniqueName="6" name="            m_videoScore.m_isInvertedVideo" queryTableFieldId="6" dataDxfId="224"/>
    <tableColumn id="7" xr3:uid="{C04854F9-3537-47B8-B205-C18621A361E5}" uniqueName="7" name="            m_rawSamplesRead" queryTableFieldId="7"/>
    <tableColumn id="8" xr3:uid="{BFFE1C6F-56CF-478F-870F-5994C040E2F0}" uniqueName="8" name="            k_sampleRate" queryTableFieldId="8"/>
    <tableColumn id="9" xr3:uid="{5DE945E8-4443-400B-B1B3-4072F3255107}" uniqueName="9" name="            m_syncTreshold" queryTableFieldId="9"/>
    <tableColumn id="10" xr3:uid="{FCE186BF-F2C0-4CEC-8FD0-E68ECD8C8023}" uniqueName="10" name="            m_syncSequenceLengthHistogram.m_binsRange.min" queryTableFieldId="10"/>
    <tableColumn id="11" xr3:uid="{1EC69E03-D643-4AB5-B926-7D1A1C796D41}" uniqueName="11" name="            m_syncSequenceLengthHistogram.m_binsRange.max" queryTableFieldId="11"/>
    <tableColumn id="12" xr3:uid="{AFD0E2ED-6FBA-4896-8ECF-A32EE877C7A1}" uniqueName="12" name="            m_syncSequenceLengthHistogram.k_binsCount" queryTableFieldId="12"/>
    <tableColumn id="13" xr3:uid="{46B881C8-FF4B-402A-B982-F6E982C2F5A5}" uniqueName="13" name="            m_syncSequenceLengthHistogram.m_samplesCount" queryTableFieldId="13"/>
    <tableColumn id="14" xr3:uid="{91B69A0E-AF2F-4DC4-8D49-1F4F0CF20A4E}" uniqueName="14" name="            m_syncSequenceLengthHistogram.bins_weights" queryTableFieldId="14" dataDxfId="223"/>
    <tableColumn id="15" xr3:uid="{B4FFC801-293E-4C9E-94E9-68B841DD1694}" uniqueName="15" name="S0" queryTableFieldId="15" dataDxfId="222"/>
    <tableColumn id="16" xr3:uid="{F3E135F1-5D6A-411B-8A1A-2FCD027A4B1D}" uniqueName="16" name="S1" queryTableFieldId="16" dataDxfId="221"/>
    <tableColumn id="17" xr3:uid="{B59CDA1D-EB51-495F-AD61-08FA2D7BDEE5}" uniqueName="17" name="S2" queryTableFieldId="17" dataDxfId="220"/>
    <tableColumn id="18" xr3:uid="{1AD48463-AA4D-43C0-AF6F-A8A9CABCA376}" uniqueName="18" name="S3" queryTableFieldId="18" dataDxfId="219"/>
    <tableColumn id="19" xr3:uid="{975856E6-E04A-4F8E-B5A5-69EA1224988E}" uniqueName="19" name="S4" queryTableFieldId="19" dataDxfId="218"/>
    <tableColumn id="20" xr3:uid="{ABD06EC7-FE78-40C9-80DF-6A1698B38C51}" uniqueName="20" name="S5" queryTableFieldId="20" dataDxfId="217"/>
    <tableColumn id="21" xr3:uid="{08DB6DB7-4CA6-4CDA-990F-03BAD396AEBE}" uniqueName="21" name="S6" queryTableFieldId="21" dataDxfId="216"/>
    <tableColumn id="22" xr3:uid="{9461B042-0A57-4779-B048-A476BACE3690}" uniqueName="22" name="S7" queryTableFieldId="22" dataDxfId="215"/>
    <tableColumn id="23" xr3:uid="{45E5BDA8-5EF9-41FE-83A8-5087F7B7FE20}" uniqueName="23" name="S8" queryTableFieldId="23" dataDxfId="214"/>
    <tableColumn id="24" xr3:uid="{BA6CF426-3273-490D-AC60-7F73A6D69FE8}" uniqueName="24" name="S9" queryTableFieldId="24" dataDxfId="213"/>
    <tableColumn id="25" xr3:uid="{EF8BA0EB-69F4-48AD-9E74-5D1CB1AFDB6A}" uniqueName="25" name="S10" queryTableFieldId="25" dataDxfId="212"/>
    <tableColumn id="477" xr3:uid="{7F754AA2-DFE7-4762-AB62-20B30737BEF3}" uniqueName="477" name="S11" queryTableFieldId="477" dataDxfId="211"/>
    <tableColumn id="478" xr3:uid="{45126D03-50F5-4DEA-AEDA-6F176F6E4CD6}" uniqueName="478" name="S12" queryTableFieldId="478" dataDxfId="210"/>
    <tableColumn id="479" xr3:uid="{D1716DE8-5C06-4524-BB11-0CAA588492C6}" uniqueName="479" name="S13" queryTableFieldId="479" dataDxfId="209"/>
    <tableColumn id="480" xr3:uid="{636AB57F-8BC6-44C0-9938-05992B478671}" uniqueName="480" name="S14" queryTableFieldId="480" dataDxfId="208"/>
    <tableColumn id="481" xr3:uid="{19CDCE27-107B-4B6A-A93C-6A09264EA241}" uniqueName="481" name="S15" queryTableFieldId="481" dataDxfId="207"/>
    <tableColumn id="26" xr3:uid="{CC762757-F910-4D13-8EB0-E7FD101009EE}" uniqueName="26" name="S16" queryTableFieldId="26" dataDxfId="206"/>
    <tableColumn id="27" xr3:uid="{2C8FE5E3-8878-48E3-857E-4EC0BD23822A}" uniqueName="27" name="S17" queryTableFieldId="27" dataDxfId="205"/>
    <tableColumn id="28" xr3:uid="{2F75A16E-30A8-436C-A0E2-E4B943C2195A}" uniqueName="28" name="S18" queryTableFieldId="28" dataDxfId="204"/>
    <tableColumn id="482" xr3:uid="{C47E6FA7-3E63-474B-AA53-93052D4C3E4B}" uniqueName="482" name="S19" queryTableFieldId="482" dataDxfId="203"/>
    <tableColumn id="483" xr3:uid="{B67DD804-9A44-4F78-9931-9B963E67B05E}" uniqueName="483" name="S20" queryTableFieldId="483" dataDxfId="202"/>
    <tableColumn id="484" xr3:uid="{D84119B3-C506-479C-AECC-012D13BB10AD}" uniqueName="484" name="S21" queryTableFieldId="484" dataDxfId="201"/>
    <tableColumn id="485" xr3:uid="{F82D0FE8-F9DE-4AE7-912C-0369687D4113}" uniqueName="485" name="S22" queryTableFieldId="485" dataDxfId="200"/>
    <tableColumn id="486" xr3:uid="{C16F7AA0-C42F-476A-BDA3-1D2223411734}" uniqueName="486" name="S23" queryTableFieldId="486" dataDxfId="199"/>
    <tableColumn id="487" xr3:uid="{5E7F5501-174F-4E37-9D7C-45D0E2AC7FDE}" uniqueName="487" name="S24" queryTableFieldId="487" dataDxfId="198"/>
    <tableColumn id="488" xr3:uid="{18AA50F1-22A9-4577-93E4-D71C49533296}" uniqueName="488" name="S25" queryTableFieldId="488" dataDxfId="197"/>
    <tableColumn id="29" xr3:uid="{676BEBFD-2C64-4291-A009-3BE7CEA0AFB8}" uniqueName="29" name="S26" queryTableFieldId="29" dataDxfId="196"/>
    <tableColumn id="30" xr3:uid="{3F358349-B386-42D0-B735-D534DE0363AE}" uniqueName="30" name="S27" queryTableFieldId="30" dataDxfId="195"/>
    <tableColumn id="31" xr3:uid="{86884F13-A27B-4064-A91B-33CF34520A4B}" uniqueName="31" name="S28" queryTableFieldId="31" dataDxfId="194"/>
    <tableColumn id="32" xr3:uid="{8DCFA1F7-C4BA-4E33-8467-94DB29A314C8}" uniqueName="32" name="S29" queryTableFieldId="32" dataDxfId="193"/>
    <tableColumn id="33" xr3:uid="{BE815B6D-5FFE-4EE3-9208-227DF8696E34}" uniqueName="33" name="S30" queryTableFieldId="33" dataDxfId="192"/>
    <tableColumn id="34" xr3:uid="{1712DDF3-DAB6-461B-83D3-A202AF58BB31}" uniqueName="34" name="S31" queryTableFieldId="34" dataDxfId="191"/>
    <tableColumn id="35" xr3:uid="{126DB94A-C467-434D-B6D4-2F2EF57914A3}" uniqueName="35" name="S32" queryTableFieldId="35" dataDxfId="190"/>
    <tableColumn id="489" xr3:uid="{98024922-F2CF-4493-A9C5-E28449EA04F9}" uniqueName="489" name="S33" queryTableFieldId="489" dataDxfId="189"/>
    <tableColumn id="490" xr3:uid="{D7DE0F8E-55FF-4923-A240-89B35A83DCC7}" uniqueName="490" name="S34" queryTableFieldId="490" dataDxfId="188"/>
    <tableColumn id="491" xr3:uid="{77CD814D-93A7-4717-920A-19B00F847F3F}" uniqueName="491" name="S35" queryTableFieldId="491" dataDxfId="187"/>
    <tableColumn id="492" xr3:uid="{30B2533D-8B53-40F9-BB93-3BC5C3C9516E}" uniqueName="492" name="S36" queryTableFieldId="492" dataDxfId="186"/>
    <tableColumn id="493" xr3:uid="{FF39DF76-1690-483B-87D2-FDA087B10314}" uniqueName="493" name="S37" queryTableFieldId="493" dataDxfId="185"/>
    <tableColumn id="36" xr3:uid="{746DF255-F97D-49C9-A97F-7FA15C77537D}" uniqueName="36" name="S38" queryTableFieldId="36" dataDxfId="184"/>
    <tableColumn id="38" xr3:uid="{1F45DDD5-ED2C-40D4-AD8E-8CC8107257EE}" uniqueName="38" name="S39" queryTableFieldId="38" dataDxfId="183"/>
    <tableColumn id="39" xr3:uid="{01857A52-52BC-4350-B55A-5D964797244F}" uniqueName="39" name="S40" queryTableFieldId="39" dataDxfId="182"/>
    <tableColumn id="40" xr3:uid="{0DA93607-F3C4-4FA5-A00E-D13F403D8719}" uniqueName="40" name="S41" queryTableFieldId="40" dataDxfId="181"/>
    <tableColumn id="41" xr3:uid="{010AC5D9-5CA6-4C8C-AC8D-FAAE1FBAECD3}" uniqueName="41" name="S42" queryTableFieldId="41" dataDxfId="180"/>
    <tableColumn id="42" xr3:uid="{152DDC25-E793-41F2-ABEF-04CADCBC61DC}" uniqueName="42" name="S43" queryTableFieldId="42" dataDxfId="179"/>
    <tableColumn id="43" xr3:uid="{E9496E56-57B3-45F8-A7A8-923E47F41137}" uniqueName="43" name="S44" queryTableFieldId="43" dataDxfId="178"/>
    <tableColumn id="44" xr3:uid="{F859919D-4FCA-4D5E-AA44-DEDA03151865}" uniqueName="44" name="S45" queryTableFieldId="44" dataDxfId="177"/>
    <tableColumn id="45" xr3:uid="{54FC5F46-39D3-4A33-B316-AF38ED4795AE}" uniqueName="45" name="S46" queryTableFieldId="45" dataDxfId="176"/>
    <tableColumn id="46" xr3:uid="{5B869190-6656-43D1-85E0-1238ABE61F8A}" uniqueName="46" name="S47" queryTableFieldId="46" dataDxfId="175"/>
    <tableColumn id="47" xr3:uid="{98396ABB-C3D1-4214-83A6-ACE5D5CEDF54}" uniqueName="47" name="S48" queryTableFieldId="47" dataDxfId="174"/>
    <tableColumn id="48" xr3:uid="{4318FAFD-54BE-4BFC-9BE5-C7816F5BADB0}" uniqueName="48" name="S49" queryTableFieldId="48" dataDxfId="173"/>
    <tableColumn id="49" xr3:uid="{CC69B431-44F7-4A28-AE69-D876295D3A9C}" uniqueName="49" name="S50" queryTableFieldId="49" dataDxfId="172"/>
    <tableColumn id="50" xr3:uid="{1C782F2B-B1E0-4D7C-8247-E000F3A64402}" uniqueName="50" name="S51" queryTableFieldId="50" dataDxfId="171"/>
    <tableColumn id="51" xr3:uid="{2E13DEA7-A6B0-4A6B-8585-317F9350FDD3}" uniqueName="51" name="S52" queryTableFieldId="51" dataDxfId="170"/>
    <tableColumn id="52" xr3:uid="{45BA229C-ECAC-4CE9-AE08-52FC1CB85A0A}" uniqueName="52" name="S53" queryTableFieldId="52" dataDxfId="169"/>
    <tableColumn id="53" xr3:uid="{64A72D85-54CE-4D0F-853C-F3803887A7BF}" uniqueName="53" name="S54" queryTableFieldId="53" dataDxfId="168"/>
    <tableColumn id="54" xr3:uid="{327E75F5-AC8A-4C89-92DA-BCBD3974129F}" uniqueName="54" name="S55" queryTableFieldId="54" dataDxfId="167"/>
    <tableColumn id="55" xr3:uid="{8F4742AD-E504-4953-AD65-F53725094EE0}" uniqueName="55" name="S56" queryTableFieldId="55" dataDxfId="166"/>
    <tableColumn id="56" xr3:uid="{1A004FBD-C2A2-473F-B4C3-0E237CFF4D0E}" uniqueName="56" name="S57" queryTableFieldId="56" dataDxfId="165"/>
    <tableColumn id="57" xr3:uid="{92C9326D-BE40-483D-A196-8020D5F310B1}" uniqueName="57" name="S58" queryTableFieldId="57" dataDxfId="164"/>
    <tableColumn id="58" xr3:uid="{0D722B38-F87B-4396-BE3D-95B41E65D411}" uniqueName="58" name="S59" queryTableFieldId="58" dataDxfId="163"/>
    <tableColumn id="59" xr3:uid="{E5BCAC2D-D9B4-46A9-AE42-EACE774BF4A8}" uniqueName="59" name="S60" queryTableFieldId="59" dataDxfId="162"/>
    <tableColumn id="60" xr3:uid="{DDF398EF-9A8C-450C-85DA-3AC006713BE3}" uniqueName="60" name="S61" queryTableFieldId="60" dataDxfId="161"/>
    <tableColumn id="61" xr3:uid="{8E95B4C9-23B1-4257-9A3B-A67741605E37}" uniqueName="61" name="S62" queryTableFieldId="61" dataDxfId="160"/>
    <tableColumn id="62" xr3:uid="{C194F428-6CD7-4308-9209-A4BE34CB7289}" uniqueName="62" name="S63" queryTableFieldId="62" dataDxfId="159"/>
    <tableColumn id="63" xr3:uid="{BF57E9DD-1BA8-4204-BEEC-8C0786FCD2BB}" uniqueName="63" name="S64" queryTableFieldId="63" dataDxfId="158"/>
    <tableColumn id="64" xr3:uid="{B48636FF-BE57-42D9-9D54-C59DF42806CD}" uniqueName="64" name="S65" queryTableFieldId="64" dataDxfId="157"/>
    <tableColumn id="65" xr3:uid="{9B31CCE7-A41C-409D-BA47-8F0CA1A418DC}" uniqueName="65" name="S66" queryTableFieldId="65" dataDxfId="156"/>
    <tableColumn id="66" xr3:uid="{60A18C6D-7DCA-45A7-B23F-CA8CF8724B94}" uniqueName="66" name="S67" queryTableFieldId="66" dataDxfId="155"/>
    <tableColumn id="67" xr3:uid="{49A1B8C7-7881-48ED-AC12-3178F7E6E82D}" uniqueName="67" name="S68" queryTableFieldId="67" dataDxfId="154"/>
    <tableColumn id="68" xr3:uid="{20A267B9-EB0E-484C-8C3C-4097DA232AA3}" uniqueName="68" name="S69" queryTableFieldId="68" dataDxfId="153"/>
    <tableColumn id="69" xr3:uid="{6A97DCE8-E015-41A0-BC9D-119476A528D3}" uniqueName="69" name="S70" queryTableFieldId="69" dataDxfId="152"/>
    <tableColumn id="70" xr3:uid="{B7D65182-4393-4FE4-8370-B31690FEBF81}" uniqueName="70" name="S71" queryTableFieldId="70" dataDxfId="151"/>
    <tableColumn id="71" xr3:uid="{0DC5703E-A2B8-4E48-A01C-0D6875D24412}" uniqueName="71" name="S72" queryTableFieldId="71" dataDxfId="150"/>
    <tableColumn id="72" xr3:uid="{8959717C-A8D6-47A9-B279-6C9A62885706}" uniqueName="72" name="S73" queryTableFieldId="72" dataDxfId="149"/>
    <tableColumn id="73" xr3:uid="{42C6E04B-12DF-4DE2-A5DA-C6357D3F9E65}" uniqueName="73" name="S74" queryTableFieldId="73" dataDxfId="148"/>
    <tableColumn id="74" xr3:uid="{A3D1C94D-3188-406F-BE5E-8C71F5DC7BB1}" uniqueName="74" name="S75" queryTableFieldId="74" dataDxfId="147"/>
    <tableColumn id="75" xr3:uid="{980A01C5-B0B3-4AB2-B710-A0345A839601}" uniqueName="75" name="S76" queryTableFieldId="75" dataDxfId="146"/>
    <tableColumn id="76" xr3:uid="{8E2E4BD9-64CF-4C6C-9FE2-2E771E19BACF}" uniqueName="76" name="S77" queryTableFieldId="76" dataDxfId="145"/>
    <tableColumn id="77" xr3:uid="{7EFC99C3-6C61-48A9-A5A7-BF41A149FB38}" uniqueName="77" name="S78" queryTableFieldId="77" dataDxfId="144"/>
    <tableColumn id="78" xr3:uid="{53DB34D3-8387-4E5E-9DF4-1D2F6C58A521}" uniqueName="78" name="S79" queryTableFieldId="78" dataDxfId="143"/>
    <tableColumn id="79" xr3:uid="{E4EF75AF-4DBF-4B73-A06A-47269B761A94}" uniqueName="79" name="S80" queryTableFieldId="79" dataDxfId="142"/>
    <tableColumn id="80" xr3:uid="{10259515-F2A6-42E3-9D9C-720E797FDD7D}" uniqueName="80" name="S81" queryTableFieldId="80" dataDxfId="141"/>
    <tableColumn id="81" xr3:uid="{97A8513C-2D02-47E7-8A11-413C4F131082}" uniqueName="81" name="S82" queryTableFieldId="81" dataDxfId="140"/>
    <tableColumn id="82" xr3:uid="{95D96DF4-93B6-4DC7-9A70-8A2485443687}" uniqueName="82" name="S83" queryTableFieldId="82" dataDxfId="139"/>
    <tableColumn id="83" xr3:uid="{AD4C7047-7EDA-4B8D-9FD8-60000337162E}" uniqueName="83" name="S84" queryTableFieldId="83" dataDxfId="138"/>
    <tableColumn id="84" xr3:uid="{9B1C23A9-9A15-4042-A51D-5CEEA51604C9}" uniqueName="84" name="S85" queryTableFieldId="84" dataDxfId="137"/>
    <tableColumn id="85" xr3:uid="{DE1A2B22-CD3E-49E2-A06E-0078C3ED7447}" uniqueName="85" name="S86" queryTableFieldId="85" dataDxfId="136"/>
    <tableColumn id="86" xr3:uid="{6D456CC4-8BA7-47AA-97FB-758009002EB9}" uniqueName="86" name="S87" queryTableFieldId="86" dataDxfId="135"/>
    <tableColumn id="87" xr3:uid="{F0CC6554-6CDE-4C3A-AA50-000EF1D7B678}" uniqueName="87" name="S88" queryTableFieldId="87" dataDxfId="134"/>
    <tableColumn id="88" xr3:uid="{20D576BD-8C74-40BD-A9C2-82D32662F773}" uniqueName="88" name="S89" queryTableFieldId="88" dataDxfId="133"/>
    <tableColumn id="89" xr3:uid="{BEFD3520-B7AB-4E36-8547-7D4D0809B407}" uniqueName="89" name="S90" queryTableFieldId="89" dataDxfId="132"/>
    <tableColumn id="90" xr3:uid="{C740713C-1AB7-4E04-A05B-04B65B4B7A6A}" uniqueName="90" name="S91" queryTableFieldId="90" dataDxfId="131"/>
    <tableColumn id="91" xr3:uid="{8F566BC1-B275-4E8F-8011-975736AD277A}" uniqueName="91" name="S92" queryTableFieldId="91" dataDxfId="130"/>
    <tableColumn id="92" xr3:uid="{CB906AD1-4709-451A-AC4F-1A9CEFF89756}" uniqueName="92" name="S93" queryTableFieldId="92" dataDxfId="129"/>
    <tableColumn id="93" xr3:uid="{CAD5283A-8748-457A-8928-7DDD7C8DFB9A}" uniqueName="93" name="S94" queryTableFieldId="93" dataDxfId="128"/>
    <tableColumn id="94" xr3:uid="{3E99E413-68D4-444D-B3C3-4B4F82FB2614}" uniqueName="94" name="S95" queryTableFieldId="94" dataDxfId="127"/>
    <tableColumn id="95" xr3:uid="{85188B56-F4C5-4BEF-AE15-61828B12AF52}" uniqueName="95" name="S96" queryTableFieldId="95" dataDxfId="126"/>
    <tableColumn id="96" xr3:uid="{99EB85DB-6C03-492B-9A15-3BD09C256EB7}" uniqueName="96" name="S97" queryTableFieldId="96" dataDxfId="125"/>
    <tableColumn id="97" xr3:uid="{AEBFA691-7726-445D-BC75-BBB0756FEC01}" uniqueName="97" name="S98" queryTableFieldId="97" dataDxfId="124"/>
    <tableColumn id="98" xr3:uid="{7FB9B522-93B3-4B58-BB0A-F6AF1D86A871}" uniqueName="98" name="S99" queryTableFieldId="98" dataDxfId="123"/>
    <tableColumn id="99" xr3:uid="{68CBA938-5AB6-47AF-900B-641C5E633273}" uniqueName="99" name="m_notSyncSequenceLengthHistogram.m_binsRange.min" queryTableFieldId="99" dataDxfId="122"/>
    <tableColumn id="100" xr3:uid="{B37FCDA7-9A92-47CF-B6BE-F1A781B99990}" uniqueName="100" name="            m_notSyncSequenceLengthHistogram.m_binsRange.max" queryTableFieldId="100" dataDxfId="121"/>
    <tableColumn id="101" xr3:uid="{AEB0B97A-2351-413E-9CBB-AD146FFE748C}" uniqueName="101" name="            m_notSyncSequenceLengthHistogram.k_binsCount" queryTableFieldId="101" dataDxfId="120"/>
    <tableColumn id="102" xr3:uid="{7E5B62AE-6BF7-4423-96D8-536AFED81352}" uniqueName="102" name="            m_notSyncSequenceLengthHistogram.m_samplesCount" queryTableFieldId="102" dataDxfId="119"/>
    <tableColumn id="103" xr3:uid="{43A62B7F-84D8-4E0A-A314-76F4EE4106DD}" uniqueName="103" name="            m_notSyncSequenceLengthHistogram.bins_weights" queryTableFieldId="103" dataDxfId="118"/>
    <tableColumn id="104" xr3:uid="{05A8F5A9-F97F-4523-B063-E3BADE8B66E8}" uniqueName="104" name="N0" queryTableFieldId="104" dataDxfId="117"/>
    <tableColumn id="105" xr3:uid="{5423700A-99ED-442E-A360-69E74B4C383C}" uniqueName="105" name="N1" queryTableFieldId="105" dataDxfId="116"/>
    <tableColumn id="106" xr3:uid="{F397C3B1-BB9C-49AA-97CD-63DDB9FD5068}" uniqueName="106" name="N2" queryTableFieldId="106" dataDxfId="115"/>
    <tableColumn id="107" xr3:uid="{C54BDCFE-8A9E-4CE4-A325-E74926CBB3A9}" uniqueName="107" name="N3" queryTableFieldId="107" dataDxfId="114"/>
    <tableColumn id="108" xr3:uid="{7996A2FE-1B40-4FCF-A05D-1CBD15D7CD41}" uniqueName="108" name="N4" queryTableFieldId="108" dataDxfId="113"/>
    <tableColumn id="109" xr3:uid="{2CEFF22A-5966-4774-B474-B3B826997515}" uniqueName="109" name="N5" queryTableFieldId="109" dataDxfId="112"/>
    <tableColumn id="110" xr3:uid="{8904400F-3CAE-4AE5-8F6B-20B71A29B5A4}" uniqueName="110" name="N6" queryTableFieldId="110" dataDxfId="111"/>
    <tableColumn id="111" xr3:uid="{A3A8172B-ABB7-42C3-BCEB-5039320C9612}" uniqueName="111" name="N7" queryTableFieldId="111" dataDxfId="110"/>
    <tableColumn id="112" xr3:uid="{AB7B2793-F73C-4999-ACBD-DE2527586965}" uniqueName="112" name="N8" queryTableFieldId="112" dataDxfId="109"/>
    <tableColumn id="113" xr3:uid="{7C7E77E9-8370-4A6D-A9AC-9F5CAF478714}" uniqueName="113" name="N9" queryTableFieldId="113" dataDxfId="108"/>
    <tableColumn id="114" xr3:uid="{5C972FC5-CC78-4603-A5B6-5B2326B3B7F0}" uniqueName="114" name="N10" queryTableFieldId="114" dataDxfId="107"/>
    <tableColumn id="115" xr3:uid="{3118D60E-7E09-4908-B355-3C24C549B3E4}" uniqueName="115" name="N11" queryTableFieldId="115" dataDxfId="106"/>
    <tableColumn id="116" xr3:uid="{A47D18FC-D421-421C-86A7-A36F537D4F23}" uniqueName="116" name="N12" queryTableFieldId="116" dataDxfId="105"/>
    <tableColumn id="117" xr3:uid="{18CA40EC-0487-457B-9ED2-D03097E2B276}" uniqueName="117" name="N13" queryTableFieldId="117" dataDxfId="104"/>
    <tableColumn id="118" xr3:uid="{47E4ED4F-20C6-4E8B-9E1C-3D5EFFF5E6C3}" uniqueName="118" name="N14" queryTableFieldId="118" dataDxfId="103"/>
    <tableColumn id="119" xr3:uid="{98F6257B-C169-4BB6-9D8C-12530B105FD9}" uniqueName="119" name="N15" queryTableFieldId="119" dataDxfId="102"/>
    <tableColumn id="120" xr3:uid="{C727222D-F6DA-4B0C-8D92-3E6248255E5B}" uniqueName="120" name="N16" queryTableFieldId="120" dataDxfId="101"/>
    <tableColumn id="121" xr3:uid="{A1915B85-B26A-427B-948B-A1E54D87C88C}" uniqueName="121" name="N17" queryTableFieldId="121" dataDxfId="100"/>
    <tableColumn id="122" xr3:uid="{0D8C91C1-687C-4254-AFD2-8F1F699AA5D3}" uniqueName="122" name="N18" queryTableFieldId="122" dataDxfId="99"/>
    <tableColumn id="123" xr3:uid="{2C1222A9-4DCB-435F-BF0D-9417EF295F02}" uniqueName="123" name="N19" queryTableFieldId="123" dataDxfId="98"/>
    <tableColumn id="124" xr3:uid="{352E18B3-5DFA-47AA-8ABB-21DE1CC2056E}" uniqueName="124" name="N20" queryTableFieldId="124" dataDxfId="97"/>
    <tableColumn id="125" xr3:uid="{88B9BF56-6C9C-475E-AA08-E68A72C1A48E}" uniqueName="125" name="N21" queryTableFieldId="125" dataDxfId="96"/>
    <tableColumn id="126" xr3:uid="{1CD4C7C6-7D7E-4113-9189-58FF7D7F6F49}" uniqueName="126" name="N22" queryTableFieldId="126" dataDxfId="95"/>
    <tableColumn id="127" xr3:uid="{4FF8ED89-DCC7-44F8-BE7E-3B07DCC18F0B}" uniqueName="127" name="N23" queryTableFieldId="127" dataDxfId="94"/>
    <tableColumn id="128" xr3:uid="{36D1EB5D-3815-4B1F-AC8D-0553AA538FC3}" uniqueName="128" name="N24" queryTableFieldId="128" dataDxfId="93"/>
    <tableColumn id="129" xr3:uid="{29A93271-022B-4B77-8C25-46E6662824CC}" uniqueName="129" name="N25" queryTableFieldId="129" dataDxfId="92"/>
    <tableColumn id="130" xr3:uid="{D538C9B8-90E5-47FF-BD02-A31E3183DB23}" uniqueName="130" name="N26" queryTableFieldId="130" dataDxfId="91"/>
    <tableColumn id="131" xr3:uid="{C1ABEFDD-4138-46C3-9B1C-DABFC60B5A5F}" uniqueName="131" name="N27" queryTableFieldId="131" dataDxfId="90"/>
    <tableColumn id="132" xr3:uid="{A3A3FAB7-C43C-4782-8E53-F8BD3CAB26B5}" uniqueName="132" name="N28" queryTableFieldId="132" dataDxfId="89"/>
    <tableColumn id="133" xr3:uid="{B61A32B9-88B7-4ECA-9C12-39C2244CCFE1}" uniqueName="133" name="N29" queryTableFieldId="133" dataDxfId="88"/>
    <tableColumn id="134" xr3:uid="{FB604216-8BF3-4076-AF7F-C30B2256DCB0}" uniqueName="134" name="N30" queryTableFieldId="134" dataDxfId="87"/>
    <tableColumn id="135" xr3:uid="{9687A7CE-2569-4872-89D8-F151DD0FCB0E}" uniqueName="135" name="N31" queryTableFieldId="135" dataDxfId="86"/>
    <tableColumn id="136" xr3:uid="{F1057925-F489-4326-A7FE-CD52FFB4CA91}" uniqueName="136" name="N32" queryTableFieldId="136" dataDxfId="85"/>
    <tableColumn id="137" xr3:uid="{B3927BA8-C8EE-4AEC-BB6D-B44A572983ED}" uniqueName="137" name="N33" queryTableFieldId="137" dataDxfId="84"/>
    <tableColumn id="138" xr3:uid="{ABC3A859-FEFF-4BEA-BE64-8DF7A5C6CDF5}" uniqueName="138" name="N34" queryTableFieldId="138" dataDxfId="83"/>
    <tableColumn id="139" xr3:uid="{F80C23F2-68CD-4A4E-AEF1-F1F701672332}" uniqueName="139" name="N35" queryTableFieldId="139" dataDxfId="82"/>
    <tableColumn id="140" xr3:uid="{39A0E1E3-8010-4988-B9DB-FB15F113259E}" uniqueName="140" name="N36" queryTableFieldId="140" dataDxfId="81"/>
    <tableColumn id="141" xr3:uid="{F259C11E-09DF-4A22-A5E0-C1A8EF24B8FC}" uniqueName="141" name="N37" queryTableFieldId="141" dataDxfId="80"/>
    <tableColumn id="142" xr3:uid="{01E36DCC-9601-467D-B05F-1E2F571B550F}" uniqueName="142" name="N38" queryTableFieldId="142" dataDxfId="79"/>
    <tableColumn id="143" xr3:uid="{00F93252-A4E8-48A3-B313-CDD0068B9189}" uniqueName="143" name="N39" queryTableFieldId="143" dataDxfId="78"/>
    <tableColumn id="144" xr3:uid="{1EB8D2DA-E7ED-4699-9FC6-E7A92348959C}" uniqueName="144" name="N40" queryTableFieldId="144" dataDxfId="77"/>
    <tableColumn id="145" xr3:uid="{0128B728-7845-4B11-8BED-9A5C849C26AA}" uniqueName="145" name="N41" queryTableFieldId="145" dataDxfId="76"/>
    <tableColumn id="146" xr3:uid="{3C98F244-D166-417F-9E3C-18951769A162}" uniqueName="146" name="N42" queryTableFieldId="146" dataDxfId="75"/>
    <tableColumn id="147" xr3:uid="{F19599C4-92CC-4BBF-A4C0-6A80DEFD791D}" uniqueName="147" name="N43" queryTableFieldId="147" dataDxfId="74"/>
    <tableColumn id="148" xr3:uid="{0C1BB224-3953-4C5E-8A70-FEA7F3D75896}" uniqueName="148" name="N44" queryTableFieldId="148" dataDxfId="73"/>
    <tableColumn id="149" xr3:uid="{2B409D55-8405-4AAD-8CE9-BF868E678108}" uniqueName="149" name="N45" queryTableFieldId="149" dataDxfId="72"/>
    <tableColumn id="150" xr3:uid="{E886C157-365A-4A33-B11D-81764C2C18C8}" uniqueName="150" name="N46" queryTableFieldId="150" dataDxfId="71"/>
    <tableColumn id="151" xr3:uid="{F534333B-848E-4453-9F1C-DD881E2739D6}" uniqueName="151" name="N47" queryTableFieldId="151" dataDxfId="70"/>
    <tableColumn id="152" xr3:uid="{15E04D33-110C-4ACE-BEC0-60DE01C6A4AC}" uniqueName="152" name="N48" queryTableFieldId="152" dataDxfId="69"/>
    <tableColumn id="153" xr3:uid="{D1311640-7550-4E78-A3FD-576CAB1306C1}" uniqueName="153" name="N49" queryTableFieldId="153" dataDxfId="68"/>
    <tableColumn id="154" xr3:uid="{616058E2-2D6E-414F-A3B9-75D545CA997F}" uniqueName="154" name="N50" queryTableFieldId="154" dataDxfId="67"/>
    <tableColumn id="155" xr3:uid="{C5B671DC-091F-46F5-8AFD-5FD04B0746F0}" uniqueName="155" name="N51" queryTableFieldId="155" dataDxfId="66"/>
    <tableColumn id="156" xr3:uid="{4C7CEB8D-D6B2-4FA8-9ABD-0A61C2B06AC9}" uniqueName="156" name="N52" queryTableFieldId="156" dataDxfId="65"/>
    <tableColumn id="157" xr3:uid="{3EC291C6-EF85-4104-9FBD-C6223BD043FF}" uniqueName="157" name="N53" queryTableFieldId="157" dataDxfId="64"/>
    <tableColumn id="158" xr3:uid="{A62BE61B-5B10-4806-84B3-B474B15E8B1D}" uniqueName="158" name="N54" queryTableFieldId="158" dataDxfId="63"/>
    <tableColumn id="159" xr3:uid="{6B3D6195-C2D7-49B3-B70A-A280032D4402}" uniqueName="159" name="N55" queryTableFieldId="159" dataDxfId="62"/>
    <tableColumn id="160" xr3:uid="{D4427FE5-3644-4B53-9ED4-6CFF4FD649F6}" uniqueName="160" name="N56" queryTableFieldId="160" dataDxfId="61"/>
    <tableColumn id="161" xr3:uid="{E8B3DE79-8292-493C-8C5B-853E6BFE6736}" uniqueName="161" name="N57" queryTableFieldId="161" dataDxfId="60"/>
    <tableColumn id="162" xr3:uid="{FDE2B30A-372F-4C73-AABA-31080E4424D5}" uniqueName="162" name="N58" queryTableFieldId="162" dataDxfId="59"/>
    <tableColumn id="163" xr3:uid="{CCBC601C-938A-436E-9BA6-5BDA77B4973E}" uniqueName="163" name="N59" queryTableFieldId="163" dataDxfId="58"/>
    <tableColumn id="164" xr3:uid="{A8DFEA5C-F7A7-4B8C-A3D0-2DF69F965368}" uniqueName="164" name="N60" queryTableFieldId="164" dataDxfId="57"/>
    <tableColumn id="165" xr3:uid="{43F68F3A-AB70-4EAA-A62C-FF97A41B5DFA}" uniqueName="165" name="N61" queryTableFieldId="165" dataDxfId="56"/>
    <tableColumn id="166" xr3:uid="{EA6AADBC-D17A-43EE-89A9-EF43612D404E}" uniqueName="166" name="N62" queryTableFieldId="166" dataDxfId="55"/>
    <tableColumn id="167" xr3:uid="{BB87A84C-4AA1-491B-8FEC-F886EFF1E126}" uniqueName="167" name="N63" queryTableFieldId="167" dataDxfId="54"/>
    <tableColumn id="168" xr3:uid="{23254B1F-3050-4315-A10A-8890709B1D3D}" uniqueName="168" name="N64" queryTableFieldId="168" dataDxfId="53"/>
    <tableColumn id="169" xr3:uid="{970D97C0-F370-4825-8188-07A549614579}" uniqueName="169" name="N65" queryTableFieldId="169" dataDxfId="52"/>
    <tableColumn id="170" xr3:uid="{E871F845-9AF1-4401-9C5C-98A14D8593A1}" uniqueName="170" name="N66" queryTableFieldId="170" dataDxfId="51"/>
    <tableColumn id="171" xr3:uid="{5F510D77-D5B6-408E-A25D-3F9A0863AD98}" uniqueName="171" name="N67" queryTableFieldId="171" dataDxfId="50"/>
    <tableColumn id="172" xr3:uid="{A9BC59AE-78E6-4A34-9386-0B17A017CBB7}" uniqueName="172" name="N68" queryTableFieldId="172" dataDxfId="49"/>
    <tableColumn id="173" xr3:uid="{629F0D85-978A-4B21-8A0F-301F36AA3694}" uniqueName="173" name="N69" queryTableFieldId="173" dataDxfId="48"/>
    <tableColumn id="174" xr3:uid="{85C8FF0B-777C-4F23-9530-A213B17DAC18}" uniqueName="174" name="N70" queryTableFieldId="174" dataDxfId="47"/>
    <tableColumn id="175" xr3:uid="{B3F24990-408C-44C0-9F82-95786A3DB79B}" uniqueName="175" name="N71" queryTableFieldId="175" dataDxfId="46"/>
    <tableColumn id="176" xr3:uid="{A4EB4E99-7C8F-4A9E-9CCA-02627CCA9657}" uniqueName="176" name="N72" queryTableFieldId="176" dataDxfId="45"/>
    <tableColumn id="177" xr3:uid="{B91020BB-9661-456C-BC1E-7AB5711A1788}" uniqueName="177" name="N73" queryTableFieldId="177" dataDxfId="44"/>
    <tableColumn id="178" xr3:uid="{F627CEB4-5F0D-4115-B36D-6F94F7A293A4}" uniqueName="178" name="N74" queryTableFieldId="178" dataDxfId="43"/>
    <tableColumn id="179" xr3:uid="{B692CA2C-AABC-42A0-986C-6D5A02CE2EAB}" uniqueName="179" name="N75" queryTableFieldId="179" dataDxfId="42"/>
    <tableColumn id="180" xr3:uid="{90EA422D-C312-4F56-837F-47524E298903}" uniqueName="180" name="N76" queryTableFieldId="180" dataDxfId="41"/>
    <tableColumn id="181" xr3:uid="{B5A6778E-BFC8-4A93-B82C-D90E4EB1B77E}" uniqueName="181" name="N77" queryTableFieldId="181" dataDxfId="40"/>
    <tableColumn id="182" xr3:uid="{DD1B7A5F-A5F5-4F67-B6B4-36206C8CE23D}" uniqueName="182" name="N78" queryTableFieldId="182" dataDxfId="39"/>
    <tableColumn id="183" xr3:uid="{79C001B6-99CB-48B8-9009-D6D189EE8D92}" uniqueName="183" name="N79" queryTableFieldId="183" dataDxfId="38"/>
    <tableColumn id="184" xr3:uid="{505E5986-4021-4A1C-90AB-E32186AAF37F}" uniqueName="184" name="N80" queryTableFieldId="184" dataDxfId="37"/>
    <tableColumn id="185" xr3:uid="{BF6CABC9-7EB1-4479-8A1E-757BAF9B743F}" uniqueName="185" name="N81" queryTableFieldId="185" dataDxfId="36"/>
    <tableColumn id="186" xr3:uid="{C398F520-B7A4-4A4D-A66D-D43A47F055C8}" uniqueName="186" name="N82" queryTableFieldId="186" dataDxfId="35"/>
    <tableColumn id="187" xr3:uid="{2B76FC98-CB5A-4E29-935F-A37C99530808}" uniqueName="187" name="N83" queryTableFieldId="187" dataDxfId="34"/>
    <tableColumn id="188" xr3:uid="{07C67343-096D-4EA4-AB2C-44FB2AA738EA}" uniqueName="188" name="N84" queryTableFieldId="188" dataDxfId="33"/>
    <tableColumn id="189" xr3:uid="{BFC44375-F6AD-4185-999B-E90E036E7E0A}" uniqueName="189" name="N85" queryTableFieldId="189" dataDxfId="32"/>
    <tableColumn id="190" xr3:uid="{4704FC16-6EEF-454C-A906-2334B9AF9E5E}" uniqueName="190" name="N86" queryTableFieldId="190" dataDxfId="31"/>
    <tableColumn id="191" xr3:uid="{E829BD62-558E-447D-9284-5B9DA263F0D4}" uniqueName="191" name="N87" queryTableFieldId="191" dataDxfId="30"/>
    <tableColumn id="192" xr3:uid="{BE9EB0D1-CC2C-47FF-9EBF-3477A9EA5964}" uniqueName="192" name="N88" queryTableFieldId="192" dataDxfId="29"/>
    <tableColumn id="193" xr3:uid="{709B77FF-490E-4ED2-8D36-BC597090363E}" uniqueName="193" name="N89" queryTableFieldId="193" dataDxfId="28"/>
    <tableColumn id="194" xr3:uid="{F2AA47AA-84A7-4511-B33B-31B0F61DBA2D}" uniqueName="194" name="N90" queryTableFieldId="194" dataDxfId="27"/>
    <tableColumn id="195" xr3:uid="{C6015AD0-4A13-4457-A91D-C49061E36A6F}" uniqueName="195" name="N91" queryTableFieldId="195" dataDxfId="26"/>
    <tableColumn id="196" xr3:uid="{D3233B87-4BDC-45B9-8511-5E4DFB3A2A7C}" uniqueName="196" name="N92" queryTableFieldId="196" dataDxfId="25"/>
    <tableColumn id="197" xr3:uid="{984D254F-0967-4A14-9828-9234732FFCA0}" uniqueName="197" name="N93" queryTableFieldId="197" dataDxfId="24"/>
    <tableColumn id="198" xr3:uid="{5F39D07C-0074-42CD-BFDA-722214063B6C}" uniqueName="198" name="N94" queryTableFieldId="198" dataDxfId="23"/>
    <tableColumn id="199" xr3:uid="{A1641CAE-B7D0-415D-9228-118D270A20AE}" uniqueName="199" name="N95" queryTableFieldId="199" dataDxfId="22"/>
    <tableColumn id="200" xr3:uid="{AFD816C2-971A-4274-B9E9-AFDEF0E220CC}" uniqueName="200" name="N96" queryTableFieldId="200" dataDxfId="21"/>
    <tableColumn id="201" xr3:uid="{BE8AF318-AF84-43FE-B78F-76B5C7CF7D30}" uniqueName="201" name="N97" queryTableFieldId="201" dataDxfId="20"/>
    <tableColumn id="202" xr3:uid="{A3ACF74F-25D0-4EAA-992C-56266DD095C5}" uniqueName="202" name="N98" queryTableFieldId="202" dataDxfId="19"/>
    <tableColumn id="203" xr3:uid="{D20FFBD9-26F4-4117-B351-FAF9572126A2}" uniqueName="203" name="N99" queryTableFieldId="203" dataDxfId="18"/>
    <tableColumn id="204" xr3:uid="{0EC2FEC7-520D-4CC8-8E5B-3000FF0EF235}" uniqueName="204" name="m_amplitudeHistogram.0" queryTableFieldId="204" dataDxfId="17"/>
    <tableColumn id="205" xr3:uid="{84919606-B32B-418F-9133-C71ECB3990C2}" uniqueName="205" name="m_amplitudeHistogram.1" queryTableFieldId="205" dataDxfId="16"/>
    <tableColumn id="206" xr3:uid="{D78BE9FE-657E-4480-BF23-34D7C766D166}" uniqueName="206" name="m_amplitudeHistogram.2" queryTableFieldId="206" dataDxfId="15"/>
    <tableColumn id="207" xr3:uid="{4925B584-4F5D-4605-BE18-864DFFF9BCE0}" uniqueName="207" name="m_amplitudeHistogram.3" queryTableFieldId="207" dataDxfId="14"/>
    <tableColumn id="208" xr3:uid="{F749A743-AC40-4F6D-9213-989556414AED}" uniqueName="208" name="m_amplitudeHistogram.4" queryTableFieldId="208" dataDxfId="13"/>
    <tableColumn id="209" xr3:uid="{595F2DC9-7C90-4432-8347-61670DDA623A}" uniqueName="209" name="m_amplitudeHistogram.5" queryTableFieldId="209" dataDxfId="12"/>
    <tableColumn id="210" xr3:uid="{88DC41FF-0FF8-4D2B-8389-4C93ED979400}" uniqueName="210" name="m_amplitudeHistogram.6" queryTableFieldId="210" dataDxfId="11"/>
    <tableColumn id="211" xr3:uid="{C2FBFD64-8A5B-4626-BF9A-C332116BA163}" uniqueName="211" name="m_amplitudeHistogram.7" queryTableFieldId="211" dataDxfId="10"/>
    <tableColumn id="212" xr3:uid="{A0D3E1EC-AFF9-4114-8EE5-68E15512F773}" uniqueName="212" name="m_amplitudeHistogram.8" queryTableFieldId="212" dataDxfId="9"/>
    <tableColumn id="213" xr3:uid="{3E0DA7AD-8179-4D97-A75D-659FF52BF18A}" uniqueName="213" name="m_amplitudeHistogram.9" queryTableFieldId="213" dataDxfId="8"/>
    <tableColumn id="214" xr3:uid="{A5377218-759A-4198-A248-A43EE491B63A}" uniqueName="214" name="m_amplitudeHistogram.10" queryTableFieldId="214" dataDxfId="7"/>
    <tableColumn id="215" xr3:uid="{CD10272A-ACA5-4C4B-9EEC-7BA00FD9F18C}" uniqueName="215" name="m_amplitudeHistogram.11" queryTableFieldId="215" dataDxfId="6"/>
    <tableColumn id="216" xr3:uid="{31D4B7D9-40A3-4757-8C37-1DC2FC3F50E5}" uniqueName="216" name="m_amplitudeHistogram.12" queryTableFieldId="216" dataDxfId="5"/>
    <tableColumn id="217" xr3:uid="{14163B64-7EC1-451A-9E2A-8F51DCD35AFB}" uniqueName="217" name="m_amplitudeHistogram.13" queryTableFieldId="217" dataDxfId="4"/>
    <tableColumn id="218" xr3:uid="{CAAC3949-A57A-408F-B4D9-B156D4948798}" uniqueName="218" name="m_amplitudeHistogram.14" queryTableFieldId="218" dataDxfId="3"/>
    <tableColumn id="219" xr3:uid="{A65688F1-0BA8-4DF1-80C9-2751A4332A72}" uniqueName="219" name="m_amplitudeHistogram.15" queryTableFieldId="219" dataDxfId="2"/>
    <tableColumn id="220" xr3:uid="{71BFC625-4EE7-4BE4-82EE-C791F7ED974C}" uniqueName="220" name="m_amplitudeHistogram.16" queryTableFieldId="220"/>
    <tableColumn id="221" xr3:uid="{9171DDA8-A6E3-4ECC-B18C-AE379260E1E7}" uniqueName="221" name="m_amplitudeHistogram.17" queryTableFieldId="221"/>
    <tableColumn id="222" xr3:uid="{CD2F230D-6F33-402D-882C-D71DA1F803CE}" uniqueName="222" name="m_amplitudeHistogram.18" queryTableFieldId="222"/>
    <tableColumn id="223" xr3:uid="{D7C0105C-D2D0-45DB-B3D0-FB7EE9B1162C}" uniqueName="223" name="m_amplitudeHistogram.19" queryTableFieldId="223"/>
    <tableColumn id="224" xr3:uid="{C8EA3799-3743-4D46-988C-911607584C33}" uniqueName="224" name="m_amplitudeHistogram.20" queryTableFieldId="224"/>
    <tableColumn id="225" xr3:uid="{DAD59B69-32BF-40A6-BC73-09CF6D8A5A6B}" uniqueName="225" name="m_amplitudeHistogram.21" queryTableFieldId="225"/>
    <tableColumn id="226" xr3:uid="{E2F46648-9F72-4C59-A257-464159B73E68}" uniqueName="226" name="m_amplitudeHistogram.22" queryTableFieldId="226"/>
    <tableColumn id="227" xr3:uid="{6376CE2C-9E10-48F6-91B5-79CA95F9D9FA}" uniqueName="227" name="m_amplitudeHistogram.23" queryTableFieldId="227"/>
    <tableColumn id="228" xr3:uid="{B4F564D2-C269-49F9-AA07-2DAAD8137C74}" uniqueName="228" name="m_amplitudeHistogram.24" queryTableFieldId="228"/>
    <tableColumn id="229" xr3:uid="{5D32DC35-1EEB-41CE-AB36-A823F942D7BE}" uniqueName="229" name="m_amplitudeHistogram.25" queryTableFieldId="229"/>
    <tableColumn id="230" xr3:uid="{808CBD9E-21EB-463C-A341-80338FA3A840}" uniqueName="230" name="m_amplitudeHistogram.26" queryTableFieldId="230"/>
    <tableColumn id="231" xr3:uid="{694D074D-5C32-4AA5-98DF-BCFD541D2F1A}" uniqueName="231" name="m_amplitudeHistogram.27" queryTableFieldId="231"/>
    <tableColumn id="232" xr3:uid="{E545DE39-9D7C-4E35-B09F-799AA7D381C8}" uniqueName="232" name="m_amplitudeHistogram.28" queryTableFieldId="232"/>
    <tableColumn id="233" xr3:uid="{989F98CF-3269-423B-9053-08C0AEA81805}" uniqueName="233" name="m_amplitudeHistogram.29" queryTableFieldId="233"/>
    <tableColumn id="234" xr3:uid="{02BA2736-30F1-4979-A4C2-9AE587F5E47F}" uniqueName="234" name="m_amplitudeHistogram.30" queryTableFieldId="234"/>
    <tableColumn id="235" xr3:uid="{BF47E96E-04C8-40FB-B997-75D49AEFE2C9}" uniqueName="235" name="m_amplitudeHistogram.31" queryTableFieldId="235"/>
    <tableColumn id="236" xr3:uid="{88713883-BBC0-492A-98BA-D07A2E981C32}" uniqueName="236" name="m_amplitudeHistogram.32" queryTableFieldId="236"/>
    <tableColumn id="237" xr3:uid="{90AA4DE5-9DFA-4F27-9FE4-1CCC43944401}" uniqueName="237" name="m_amplitudeHistogram.33" queryTableFieldId="237"/>
    <tableColumn id="238" xr3:uid="{2A818234-F412-4F9D-B33C-D58E9220C791}" uniqueName="238" name="m_amplitudeHistogram.34" queryTableFieldId="238"/>
    <tableColumn id="239" xr3:uid="{3B76C43D-6F97-426D-8C49-90B4A9B41447}" uniqueName="239" name="m_amplitudeHistogram.35" queryTableFieldId="239"/>
    <tableColumn id="240" xr3:uid="{4F60F061-C282-4741-B54B-D838DF8D239B}" uniqueName="240" name="m_amplitudeHistogram.36" queryTableFieldId="240"/>
    <tableColumn id="241" xr3:uid="{D061B099-3F5D-4AB3-8703-050CF90026D4}" uniqueName="241" name="m_amplitudeHistogram.37" queryTableFieldId="241"/>
    <tableColumn id="242" xr3:uid="{304B4236-CC2B-430F-9B9A-0EA38451F63B}" uniqueName="242" name="m_amplitudeHistogram.38" queryTableFieldId="242"/>
    <tableColumn id="243" xr3:uid="{08FB3941-6270-4D0F-BEA7-E8721CF0F9A8}" uniqueName="243" name="m_amplitudeHistogram.39" queryTableFieldId="243"/>
    <tableColumn id="244" xr3:uid="{892FD9A7-5FA7-415C-8313-D6F6149CAD1D}" uniqueName="244" name="m_amplitudeHistogram.40" queryTableFieldId="244"/>
    <tableColumn id="245" xr3:uid="{6BBC9C3F-CA1B-4EB4-95E1-66EF7A15C931}" uniqueName="245" name="m_amplitudeHistogram.41" queryTableFieldId="245"/>
    <tableColumn id="246" xr3:uid="{65765303-8982-4E3D-BC2E-C7DF3D246303}" uniqueName="246" name="m_amplitudeHistogram.42" queryTableFieldId="246"/>
    <tableColumn id="247" xr3:uid="{CA7493B1-9EA0-4163-B7D8-341352118F96}" uniqueName="247" name="m_amplitudeHistogram.43" queryTableFieldId="247"/>
    <tableColumn id="248" xr3:uid="{F25BB681-538F-4DAD-B513-5275ABFB07D5}" uniqueName="248" name="m_amplitudeHistogram.44" queryTableFieldId="248"/>
    <tableColumn id="249" xr3:uid="{0ECE3F8A-EBD9-4CB5-8E11-9A75095EC290}" uniqueName="249" name="m_amplitudeHistogram.45" queryTableFieldId="249"/>
    <tableColumn id="250" xr3:uid="{0E24D320-5120-42EF-8314-76F583622A6B}" uniqueName="250" name="m_amplitudeHistogram.46" queryTableFieldId="250"/>
    <tableColumn id="251" xr3:uid="{02835982-63F5-4E66-87A3-1A47BAD11B39}" uniqueName="251" name="m_amplitudeHistogram.47" queryTableFieldId="251"/>
    <tableColumn id="252" xr3:uid="{C389C4A3-3578-46DA-AECF-B161BDE4030F}" uniqueName="252" name="m_amplitudeHistogram.48" queryTableFieldId="252"/>
    <tableColumn id="253" xr3:uid="{D8475C50-535D-4A79-830C-23516D0F113E}" uniqueName="253" name="m_amplitudeHistogram.49" queryTableFieldId="253"/>
    <tableColumn id="254" xr3:uid="{6D8F6057-BE8E-43D6-B0ED-D889B204EA2F}" uniqueName="254" name="m_amplitudeHistogram.50" queryTableFieldId="254"/>
    <tableColumn id="255" xr3:uid="{933EE770-672D-4D08-8505-6B6B6684FDF5}" uniqueName="255" name="m_amplitudeHistogram.51" queryTableFieldId="255"/>
    <tableColumn id="256" xr3:uid="{B451A94B-E260-48EA-8C13-1479AA647861}" uniqueName="256" name="m_amplitudeHistogram.52" queryTableFieldId="256"/>
    <tableColumn id="257" xr3:uid="{3EA26CD8-DB74-4D18-A1A5-433F325FBC0C}" uniqueName="257" name="m_amplitudeHistogram.53" queryTableFieldId="257"/>
    <tableColumn id="258" xr3:uid="{64FCA4B6-CC64-4F95-9678-E363F161424E}" uniqueName="258" name="m_amplitudeHistogram.54" queryTableFieldId="258"/>
    <tableColumn id="259" xr3:uid="{71848541-B915-4C07-ADCD-0D08CD8A14D4}" uniqueName="259" name="m_amplitudeHistogram.55" queryTableFieldId="259"/>
    <tableColumn id="260" xr3:uid="{9352AF9D-08CA-465E-8A0D-19E03D29192E}" uniqueName="260" name="m_amplitudeHistogram.56" queryTableFieldId="260"/>
    <tableColumn id="261" xr3:uid="{DDAEE2B3-D967-47D8-B843-7F415ECDD2E5}" uniqueName="261" name="m_amplitudeHistogram.57" queryTableFieldId="261"/>
    <tableColumn id="262" xr3:uid="{8E684998-75CA-4A00-9274-364CDB23B3AF}" uniqueName="262" name="m_amplitudeHistogram.58" queryTableFieldId="262"/>
    <tableColumn id="263" xr3:uid="{32B486B0-23FE-48B1-A950-CB946F514FD9}" uniqueName="263" name="m_amplitudeHistogram.59" queryTableFieldId="263"/>
    <tableColumn id="264" xr3:uid="{D7C4A9B8-6B33-49AF-90F0-FDBA798BBE4E}" uniqueName="264" name="m_amplitudeHistogram.60" queryTableFieldId="264"/>
    <tableColumn id="265" xr3:uid="{BB614023-E568-45BC-96B8-FD8E7F6AEC11}" uniqueName="265" name="m_amplitudeHistogram.61" queryTableFieldId="265"/>
    <tableColumn id="266" xr3:uid="{6AFBB9BE-BADD-40AB-A248-78B080CE1045}" uniqueName="266" name="m_amplitudeHistogram.62" queryTableFieldId="266"/>
    <tableColumn id="267" xr3:uid="{45D09D98-6885-4D2E-8038-A6CAA482AE4E}" uniqueName="267" name="m_amplitudeHistogram.63" queryTableFieldId="267"/>
    <tableColumn id="268" xr3:uid="{A341B500-71EA-407C-B219-E5AEF7B36C1A}" uniqueName="268" name="m_amplitudeHistogram.64" queryTableFieldId="268"/>
    <tableColumn id="269" xr3:uid="{AEAFA723-5D48-4DBE-A8B6-30D525474613}" uniqueName="269" name="m_amplitudeHistogram.65" queryTableFieldId="269"/>
    <tableColumn id="270" xr3:uid="{BA7492A1-EE41-4174-9DD7-2ABDD9F64759}" uniqueName="270" name="m_amplitudeHistogram.66" queryTableFieldId="270"/>
    <tableColumn id="271" xr3:uid="{16D15F52-FE5B-4D53-AD54-D01BC493CAE8}" uniqueName="271" name="m_amplitudeHistogram.67" queryTableFieldId="271"/>
    <tableColumn id="272" xr3:uid="{3653B834-B67B-4255-8169-CF72DA36676D}" uniqueName="272" name="m_amplitudeHistogram.68" queryTableFieldId="272"/>
    <tableColumn id="273" xr3:uid="{7A58A910-2AB7-4366-80F0-B2ABAE01CD49}" uniqueName="273" name="m_amplitudeHistogram.69" queryTableFieldId="273"/>
    <tableColumn id="274" xr3:uid="{35DD272D-097A-4327-8B5B-7AFA2A34E5CD}" uniqueName="274" name="m_amplitudeHistogram.70" queryTableFieldId="274"/>
    <tableColumn id="275" xr3:uid="{F0770678-59C3-41DA-8025-8AF670EC48C3}" uniqueName="275" name="m_amplitudeHistogram.71" queryTableFieldId="275"/>
    <tableColumn id="276" xr3:uid="{7D40C063-047C-4040-A3C9-A27102403A40}" uniqueName="276" name="m_amplitudeHistogram.72" queryTableFieldId="276"/>
    <tableColumn id="277" xr3:uid="{C4E9280A-EE2C-476C-8384-777E65D1478D}" uniqueName="277" name="m_amplitudeHistogram.73" queryTableFieldId="277"/>
    <tableColumn id="278" xr3:uid="{71B87909-13D6-4697-8651-FE8DB47E4403}" uniqueName="278" name="m_amplitudeHistogram.74" queryTableFieldId="278"/>
    <tableColumn id="279" xr3:uid="{EAFF7C60-7695-42A9-A61D-9B951E93A856}" uniqueName="279" name="m_amplitudeHistogram.75" queryTableFieldId="279"/>
    <tableColumn id="280" xr3:uid="{D5B9DAE8-53B0-44FA-8259-A7AE32A128D2}" uniqueName="280" name="m_amplitudeHistogram.76" queryTableFieldId="280"/>
    <tableColumn id="281" xr3:uid="{74077D2D-4E22-4D46-BE47-B4B7B452767E}" uniqueName="281" name="m_amplitudeHistogram.77" queryTableFieldId="281"/>
    <tableColumn id="282" xr3:uid="{793771BE-571C-4FB1-A844-01B10F7B8EF9}" uniqueName="282" name="m_amplitudeHistogram.78" queryTableFieldId="282"/>
    <tableColumn id="283" xr3:uid="{43376A4F-2AAC-4B7B-B1E3-9D8DF762C970}" uniqueName="283" name="m_amplitudeHistogram.79" queryTableFieldId="283"/>
    <tableColumn id="284" xr3:uid="{CE768721-A199-449A-8FC2-C5ADCFF6B936}" uniqueName="284" name="m_amplitudeHistogram.80" queryTableFieldId="284"/>
    <tableColumn id="285" xr3:uid="{6016DAA0-CBC3-44F7-805B-E05FBBB02A03}" uniqueName="285" name="m_amplitudeHistogram.81" queryTableFieldId="285"/>
    <tableColumn id="286" xr3:uid="{001CD05E-6C6C-4883-8D4C-47C19BF54823}" uniqueName="286" name="m_amplitudeHistogram.82" queryTableFieldId="286"/>
    <tableColumn id="287" xr3:uid="{D4C7B510-24EC-4114-814A-F3C19E3C5213}" uniqueName="287" name="m_amplitudeHistogram.83" queryTableFieldId="287"/>
    <tableColumn id="288" xr3:uid="{7B5307B1-5B75-47BC-B083-1AEDA6C3F99F}" uniqueName="288" name="m_amplitudeHistogram.84" queryTableFieldId="288"/>
    <tableColumn id="289" xr3:uid="{03CE0B5B-5395-4C0E-8004-61097728094A}" uniqueName="289" name="m_amplitudeHistogram.85" queryTableFieldId="289"/>
    <tableColumn id="290" xr3:uid="{BF5A7FDB-F4E1-4D67-A461-3BD20641142E}" uniqueName="290" name="m_amplitudeHistogram.86" queryTableFieldId="290"/>
    <tableColumn id="291" xr3:uid="{DA38B855-7239-4623-A531-5979B5C9D2ED}" uniqueName="291" name="m_amplitudeHistogram.87" queryTableFieldId="291"/>
    <tableColumn id="292" xr3:uid="{79101392-9E93-4374-B247-61456C62F876}" uniqueName="292" name="m_amplitudeHistogram.88" queryTableFieldId="292"/>
    <tableColumn id="293" xr3:uid="{EA0305FD-6CF4-4951-A6AB-7308F5CF6582}" uniqueName="293" name="m_amplitudeHistogram.89" queryTableFieldId="293"/>
    <tableColumn id="294" xr3:uid="{D9220115-81FC-4F02-BBF4-FECC3B50B93F}" uniqueName="294" name="m_amplitudeHistogram.90" queryTableFieldId="294"/>
    <tableColumn id="295" xr3:uid="{0F4C6500-58EE-4BEF-AD67-FA56ED8185D9}" uniqueName="295" name="m_amplitudeHistogram.91" queryTableFieldId="295"/>
    <tableColumn id="296" xr3:uid="{49BE139E-D8A3-4059-96D5-CBA24A349351}" uniqueName="296" name="m_amplitudeHistogram.92" queryTableFieldId="296"/>
    <tableColumn id="297" xr3:uid="{DAC50530-622E-4C72-9072-DD35BA70B7B7}" uniqueName="297" name="m_amplitudeHistogram.93" queryTableFieldId="297"/>
    <tableColumn id="298" xr3:uid="{68CA9B1B-2CF7-4C57-9039-25BF9F905086}" uniqueName="298" name="m_amplitudeHistogram.94" queryTableFieldId="298"/>
    <tableColumn id="299" xr3:uid="{EC6CFBAC-CE8B-4EBA-AF3A-92F0C81BE4AA}" uniqueName="299" name="m_amplitudeHistogram.95" queryTableFieldId="299"/>
    <tableColumn id="300" xr3:uid="{0B0A235A-DF0B-48B5-9FEE-88454F7CFF4E}" uniqueName="300" name="m_amplitudeHistogram.96" queryTableFieldId="300"/>
    <tableColumn id="301" xr3:uid="{ECC3B8CD-C244-407E-AD27-FF0F1AEB8C9E}" uniqueName="301" name="m_amplitudeHistogram.97" queryTableFieldId="301"/>
    <tableColumn id="302" xr3:uid="{016BF7BA-DD95-4F49-9178-8D65AEBE09CA}" uniqueName="302" name="m_amplitudeHistogram.98" queryTableFieldId="302"/>
    <tableColumn id="303" xr3:uid="{B0716132-0A3F-4B80-8D54-C38652AAC626}" uniqueName="303" name="m_amplitudeHistogram.99" queryTableFieldId="303"/>
    <tableColumn id="304" xr3:uid="{ACE167AA-B087-4170-A549-EACE9F14B044}" uniqueName="304" name="m_amplitudeHistogram.100" queryTableFieldId="304"/>
    <tableColumn id="305" xr3:uid="{91D87B94-2F5C-4F42-BBCA-00E902051ED2}" uniqueName="305" name="m_amplitudeHistogram.101" queryTableFieldId="305"/>
    <tableColumn id="306" xr3:uid="{03218943-7317-464E-8DC8-B71EF8C90D38}" uniqueName="306" name="m_amplitudeHistogram.102" queryTableFieldId="306"/>
    <tableColumn id="307" xr3:uid="{BB5CFAED-8F83-45CE-A10A-863E1D2A83F1}" uniqueName="307" name="m_amplitudeHistogram.103" queryTableFieldId="307"/>
    <tableColumn id="308" xr3:uid="{0FEE94E8-7682-4402-B1AE-EB80FF21BCCC}" uniqueName="308" name="m_amplitudeHistogram.104" queryTableFieldId="308"/>
    <tableColumn id="309" xr3:uid="{A1FE1763-5AAA-4D23-8D55-5B261C0C2581}" uniqueName="309" name="m_amplitudeHistogram.105" queryTableFieldId="309"/>
    <tableColumn id="310" xr3:uid="{9ED17FE5-54D8-491B-BE95-1F24FE1AE1C5}" uniqueName="310" name="m_amplitudeHistogram.106" queryTableFieldId="310"/>
    <tableColumn id="311" xr3:uid="{E29FF828-C7B4-4612-96EA-6F60EFE1B266}" uniqueName="311" name="m_amplitudeHistogram.107" queryTableFieldId="311"/>
    <tableColumn id="312" xr3:uid="{CF73ACFF-C95E-4289-A733-DC6752D5A16E}" uniqueName="312" name="m_amplitudeHistogram.108" queryTableFieldId="312"/>
    <tableColumn id="313" xr3:uid="{0D2B3180-2839-488A-9D8D-9264D5B3DB9A}" uniqueName="313" name="m_amplitudeHistogram.109" queryTableFieldId="313"/>
    <tableColumn id="314" xr3:uid="{597CD02E-C19A-4DB1-A212-3C40BAD1826F}" uniqueName="314" name="m_amplitudeHistogram.110" queryTableFieldId="314"/>
    <tableColumn id="315" xr3:uid="{301B9249-8CED-40F4-A421-8BC94E274828}" uniqueName="315" name="m_amplitudeHistogram.111" queryTableFieldId="315"/>
    <tableColumn id="316" xr3:uid="{9CC62CD2-F075-4B8E-BC90-4B9E163B8789}" uniqueName="316" name="m_amplitudeHistogram.112" queryTableFieldId="316"/>
    <tableColumn id="317" xr3:uid="{F024E837-5FD3-4148-A694-580CF1B72438}" uniqueName="317" name="m_amplitudeHistogram.113" queryTableFieldId="317"/>
    <tableColumn id="318" xr3:uid="{51958BB4-1F4C-46A1-84DE-D22C816B3509}" uniqueName="318" name="m_amplitudeHistogram.114" queryTableFieldId="318"/>
    <tableColumn id="319" xr3:uid="{12419502-93C5-4C70-9EB4-217178BE400D}" uniqueName="319" name="m_amplitudeHistogram.115" queryTableFieldId="319"/>
    <tableColumn id="320" xr3:uid="{78976998-E0F8-4990-B2A6-8CA151A7AF3C}" uniqueName="320" name="m_amplitudeHistogram.116" queryTableFieldId="320"/>
    <tableColumn id="321" xr3:uid="{7478677D-B853-4085-B783-6D57DE160416}" uniqueName="321" name="m_amplitudeHistogram.117" queryTableFieldId="321"/>
    <tableColumn id="322" xr3:uid="{5454B11F-A795-4288-8853-8A0FD8CE5993}" uniqueName="322" name="m_amplitudeHistogram.118" queryTableFieldId="322"/>
    <tableColumn id="323" xr3:uid="{E1BC0585-06B7-481C-ADCD-E69606897BD1}" uniqueName="323" name="m_amplitudeHistogram.119" queryTableFieldId="323"/>
    <tableColumn id="324" xr3:uid="{989F3227-FC68-4969-9AA0-D828B5382984}" uniqueName="324" name="m_amplitudeHistogram.120" queryTableFieldId="324"/>
    <tableColumn id="325" xr3:uid="{6CBFF4E9-9BA4-4F2E-B2B9-F795D851F9F4}" uniqueName="325" name="m_amplitudeHistogram.121" queryTableFieldId="325"/>
    <tableColumn id="326" xr3:uid="{187DDA0F-9EF6-4C69-9E5F-FD84A2DBD818}" uniqueName="326" name="m_amplitudeHistogram.122" queryTableFieldId="326"/>
    <tableColumn id="327" xr3:uid="{C1AC550E-C811-4661-B519-A1860C99CDB1}" uniqueName="327" name="m_amplitudeHistogram.123" queryTableFieldId="327"/>
    <tableColumn id="328" xr3:uid="{45FBE40B-5DDA-4FCB-8876-2E6335A37AA6}" uniqueName="328" name="m_amplitudeHistogram.124" queryTableFieldId="328"/>
    <tableColumn id="329" xr3:uid="{7A949598-2215-4BFA-9DF0-9F8D5B1C9F06}" uniqueName="329" name="m_amplitudeHistogram.125" queryTableFieldId="329"/>
    <tableColumn id="330" xr3:uid="{151CB1B9-08CC-4B90-BC3E-335041F1864F}" uniqueName="330" name="m_amplitudeHistogram.126" queryTableFieldId="330"/>
    <tableColumn id="331" xr3:uid="{CA0D193B-9D33-44C7-BA36-1347F5035142}" uniqueName="331" name="m_amplitudeHistogram.127" queryTableFieldId="331"/>
    <tableColumn id="332" xr3:uid="{A827126C-64C4-4F0E-9AD1-38ADC5467FC8}" uniqueName="332" name="m_smallDiffsHistogram.0" queryTableFieldId="332"/>
    <tableColumn id="333" xr3:uid="{A4550DA3-6095-4633-B8E2-FE88633DEBA9}" uniqueName="333" name="m_smallDiffsHistogram.1" queryTableFieldId="333"/>
    <tableColumn id="334" xr3:uid="{2C2250E7-FB79-4BE5-919C-43E5638E7FEB}" uniqueName="334" name="m_smallDiffsHistogram.2" queryTableFieldId="334"/>
    <tableColumn id="335" xr3:uid="{9367A1FC-19C1-45A1-94F8-D06D3F7EDD58}" uniqueName="335" name="m_smallDiffsHistogram.3" queryTableFieldId="335"/>
    <tableColumn id="336" xr3:uid="{E7F4E21C-69F3-454E-BD11-F7EA821DEE52}" uniqueName="336" name="m_smallDiffsHistogram.4" queryTableFieldId="336"/>
    <tableColumn id="337" xr3:uid="{D1FA8AD3-C995-43A1-A7DA-B54109490222}" uniqueName="337" name="m_smallDiffsHistogram.5" queryTableFieldId="337"/>
    <tableColumn id="338" xr3:uid="{CED82C01-AA78-4F2C-A3EC-5740D58E7EA8}" uniqueName="338" name="m_smallDiffsHistogram.6" queryTableFieldId="338"/>
    <tableColumn id="339" xr3:uid="{263E2490-8C31-4571-B43B-1D3098950249}" uniqueName="339" name="m_smallDiffsHistogram.7" queryTableFieldId="339"/>
    <tableColumn id="340" xr3:uid="{241D3E69-8D7D-44F1-AF1F-FF04E3E2E8B4}" uniqueName="340" name="m_smallDiffsHistogram.8" queryTableFieldId="340"/>
    <tableColumn id="341" xr3:uid="{8107A11F-20F1-46FC-9C5B-71D848EE6812}" uniqueName="341" name="m_smallDiffsHistogram.9" queryTableFieldId="341"/>
    <tableColumn id="342" xr3:uid="{9AC6F76A-2137-46D9-806B-1229DF0D9B83}" uniqueName="342" name="m_smallDiffsHistogram.10" queryTableFieldId="342"/>
    <tableColumn id="343" xr3:uid="{B786933F-17E3-44E4-B7CE-012CF50D9754}" uniqueName="343" name="m_smallDiffsHistogram.11" queryTableFieldId="343"/>
    <tableColumn id="344" xr3:uid="{31B693D0-35C1-4BA2-90F9-CC090769EDFE}" uniqueName="344" name="m_smallDiffsHistogram.12" queryTableFieldId="344"/>
    <tableColumn id="345" xr3:uid="{D3EC221D-2A90-4E22-9BD2-DC99E04AA282}" uniqueName="345" name="m_smallDiffsHistogram.13" queryTableFieldId="345"/>
    <tableColumn id="346" xr3:uid="{C04402D9-9A5C-44D5-B9FA-EB8DAA4D0554}" uniqueName="346" name="m_smallDiffsHistogram.14" queryTableFieldId="346"/>
    <tableColumn id="347" xr3:uid="{68C61F02-A074-4D5B-81DB-F65D653290CC}" uniqueName="347" name="m_smallDiffsHistogram.15" queryTableFieldId="347"/>
    <tableColumn id="348" xr3:uid="{45C919CC-BF15-4C93-BA47-56E275FFB670}" uniqueName="348" name="m_smallDiffsHistogram.16" queryTableFieldId="348"/>
    <tableColumn id="349" xr3:uid="{53F51C5F-01C6-48A5-9020-14DBEDA1BFEE}" uniqueName="349" name="m_smallDiffsHistogram.17" queryTableFieldId="349"/>
    <tableColumn id="350" xr3:uid="{E98FAB7F-3871-4A55-8702-F72E6EC04E09}" uniqueName="350" name="m_smallDiffsHistogram.18" queryTableFieldId="350"/>
    <tableColumn id="351" xr3:uid="{F5F8A5DF-6A7F-4F46-99E2-C9A7723A657A}" uniqueName="351" name="m_smallDiffsHistogram.19" queryTableFieldId="351"/>
    <tableColumn id="352" xr3:uid="{3C0FD9AB-88C5-4030-87F0-774BCC8F7994}" uniqueName="352" name="m_smallDiffsHistogram.20" queryTableFieldId="352"/>
    <tableColumn id="353" xr3:uid="{4AF6E113-C405-4739-884E-29F06FFE6445}" uniqueName="353" name="m_smallDiffsHistogram.21" queryTableFieldId="353"/>
    <tableColumn id="354" xr3:uid="{2918A9EE-5E93-444E-9232-A1E2CF40D1DD}" uniqueName="354" name="m_smallDiffsHistogram.22" queryTableFieldId="354"/>
    <tableColumn id="355" xr3:uid="{CE1593E3-DA88-45A0-812A-CA8907F70A2C}" uniqueName="355" name="m_smallDiffsHistogram.23" queryTableFieldId="355"/>
    <tableColumn id="356" xr3:uid="{DA16A439-8F96-4FEA-96F5-EF16B75C1A61}" uniqueName="356" name="m_smallDiffsHistogram.24" queryTableFieldId="356"/>
    <tableColumn id="357" xr3:uid="{E9E9FA59-F809-4564-BDE4-3F109FD78DCD}" uniqueName="357" name="m_smallDiffsHistogram.25" queryTableFieldId="357"/>
    <tableColumn id="358" xr3:uid="{1C02D4F6-670B-4986-8B98-ABC079672839}" uniqueName="358" name="m_smallDiffsHistogram.26" queryTableFieldId="358"/>
    <tableColumn id="359" xr3:uid="{0668F232-8802-4333-AEBA-341B968F2948}" uniqueName="359" name="m_smallDiffsHistogram.27" queryTableFieldId="359"/>
    <tableColumn id="360" xr3:uid="{B0FA8A60-6B6A-409F-B999-7B1F7CDFD52F}" uniqueName="360" name="m_smallDiffsHistogram.28" queryTableFieldId="360"/>
    <tableColumn id="361" xr3:uid="{0B49D367-F873-43AB-931B-B7B61D7DBAE8}" uniqueName="361" name="m_smallDiffsHistogram.29" queryTableFieldId="361"/>
    <tableColumn id="362" xr3:uid="{CB988E01-7565-4964-AC51-02146FFDAE81}" uniqueName="362" name="m_smallDiffsHistogram.30" queryTableFieldId="362"/>
    <tableColumn id="363" xr3:uid="{8DD3E4C3-9A90-46F6-BFA1-DC0BE9143930}" uniqueName="363" name="m_smallDiffsHistogram.31" queryTableFieldId="363"/>
    <tableColumn id="364" xr3:uid="{E6868819-C653-47A2-821D-BAA9AFCEC067}" uniqueName="364" name="m_smallDiffsHistogram.32" queryTableFieldId="364"/>
    <tableColumn id="365" xr3:uid="{EAB898B8-9DF1-42C3-91D6-2D7F71CA45BA}" uniqueName="365" name="m_smallDiffsHistogram.33" queryTableFieldId="365"/>
    <tableColumn id="366" xr3:uid="{23DF5B70-C004-4E81-8333-B9D7C78E060A}" uniqueName="366" name="m_smallDiffsHistogram.34" queryTableFieldId="366"/>
    <tableColumn id="367" xr3:uid="{5CCBDCAA-64A5-4BBD-BB45-4A3D7C23D744}" uniqueName="367" name="m_smallDiffsHistogram.35" queryTableFieldId="367"/>
    <tableColumn id="368" xr3:uid="{715EE6FF-8257-472B-AA62-03A72A9D989A}" uniqueName="368" name="m_smallDiffsHistogram.36" queryTableFieldId="368"/>
    <tableColumn id="369" xr3:uid="{E079283C-83E7-4314-A5A7-C1222E058FD5}" uniqueName="369" name="m_smallDiffsHistogram.37" queryTableFieldId="369"/>
    <tableColumn id="370" xr3:uid="{D6CBB0E6-9566-4935-9EE6-2819ABFBA2E3}" uniqueName="370" name="m_smallDiffsHistogram.38" queryTableFieldId="370"/>
    <tableColumn id="371" xr3:uid="{B9CFC0FB-D335-4DB6-ABB7-223ECE4D0C7F}" uniqueName="371" name="m_smallDiffsHistogram.39" queryTableFieldId="371"/>
    <tableColumn id="372" xr3:uid="{EA517F84-6125-4316-91E6-744854D3B53F}" uniqueName="372" name="m_smallDiffsHistogram.40" queryTableFieldId="372"/>
    <tableColumn id="373" xr3:uid="{A4507C39-E351-40E2-8DB8-8DC7851168AA}" uniqueName="373" name="m_smallDiffsHistogram.41" queryTableFieldId="373"/>
    <tableColumn id="374" xr3:uid="{CF5D0ADC-D5F9-4394-A052-908D1C857DF0}" uniqueName="374" name="m_smallDiffsHistogram.42" queryTableFieldId="374"/>
    <tableColumn id="375" xr3:uid="{600C61B8-FEC7-46EC-9B3D-A2553BD99B24}" uniqueName="375" name="m_smallDiffsHistogram.43" queryTableFieldId="375"/>
    <tableColumn id="376" xr3:uid="{4AA2DF94-0032-4EBC-BF18-C0A36C5F20E9}" uniqueName="376" name="m_smallDiffsHistogram.44" queryTableFieldId="376"/>
    <tableColumn id="377" xr3:uid="{44C3C5BF-D8EB-4650-8F98-05D9D35D50F3}" uniqueName="377" name="m_smallDiffsHistogram.45" queryTableFieldId="377"/>
    <tableColumn id="378" xr3:uid="{7B9D889B-9412-4476-8424-9C4E8711BBD7}" uniqueName="378" name="m_smallDiffsHistogram.46" queryTableFieldId="378"/>
    <tableColumn id="379" xr3:uid="{608ADE0D-F594-4302-8DE9-94C7EE646C3B}" uniqueName="379" name="m_smallDiffsHistogram.47" queryTableFieldId="379"/>
    <tableColumn id="380" xr3:uid="{782034A6-26E4-4EEA-9C25-5E4105FE25F1}" uniqueName="380" name="m_smallDiffsHistogram.48" queryTableFieldId="380"/>
    <tableColumn id="381" xr3:uid="{9F5916BA-7993-4192-B525-A85C1862F19D}" uniqueName="381" name="m_smallDiffsHistogram.49" queryTableFieldId="381"/>
    <tableColumn id="382" xr3:uid="{0E2289C5-404F-4FD3-BC77-A2E157987005}" uniqueName="382" name="m_smallDiffsHistogram.50" queryTableFieldId="382"/>
    <tableColumn id="383" xr3:uid="{02157C31-8D0D-467C-8B42-CCBF2630D147}" uniqueName="383" name="m_smallDiffsHistogram.51" queryTableFieldId="383"/>
    <tableColumn id="384" xr3:uid="{5F1E0597-B959-4915-94A6-808820CD8F5F}" uniqueName="384" name="m_smallDiffsHistogram.52" queryTableFieldId="384"/>
    <tableColumn id="385" xr3:uid="{D990EF80-441A-4C4B-A764-C443D7524734}" uniqueName="385" name="m_smallDiffsHistogram.53" queryTableFieldId="385"/>
    <tableColumn id="386" xr3:uid="{12A13571-3178-439F-956C-4E1F7EC9F1D2}" uniqueName="386" name="m_smallDiffsHistogram.54" queryTableFieldId="386"/>
    <tableColumn id="387" xr3:uid="{E83326BD-DFAD-488B-B31A-B4E45C76C57D}" uniqueName="387" name="m_smallDiffsHistogram.55" queryTableFieldId="387"/>
    <tableColumn id="388" xr3:uid="{3112C12D-857E-424B-9276-A16CA377B409}" uniqueName="388" name="m_smallDiffsHistogram.56" queryTableFieldId="388"/>
    <tableColumn id="389" xr3:uid="{02FDBE19-2FA7-4D29-BDC7-AEF32795E64C}" uniqueName="389" name="m_smallDiffsHistogram.57" queryTableFieldId="389"/>
    <tableColumn id="390" xr3:uid="{56C80D40-93E5-460C-BFCD-51C6B7931499}" uniqueName="390" name="m_smallDiffsHistogram.58" queryTableFieldId="390"/>
    <tableColumn id="391" xr3:uid="{226ECE6E-1691-4FD0-A86D-A596E58E2910}" uniqueName="391" name="m_smallDiffsHistogram.59" queryTableFieldId="391"/>
    <tableColumn id="392" xr3:uid="{A1C76473-E83B-4FF9-8C91-C543DCF94624}" uniqueName="392" name="m_smallDiffsHistogram.60" queryTableFieldId="392"/>
    <tableColumn id="393" xr3:uid="{FD5C3E24-9B46-44E1-A95A-7A63C7B15062}" uniqueName="393" name="m_smallDiffsHistogram.61" queryTableFieldId="393"/>
    <tableColumn id="394" xr3:uid="{67FA252A-B14D-4D79-9509-06B619FD5E6E}" uniqueName="394" name="m_smallDiffsHistogram.62" queryTableFieldId="394"/>
    <tableColumn id="395" xr3:uid="{1C2DEA6E-FCCE-4720-9C16-5A29D6C49D07}" uniqueName="395" name="m_smallDiffsHistogram.63" queryTableFieldId="395"/>
    <tableColumn id="396" xr3:uid="{89ED8671-21BA-4952-832E-71B60CB36B99}" uniqueName="396" name="m_smallDiffsHistogram.64" queryTableFieldId="396"/>
    <tableColumn id="397" xr3:uid="{6956DFAA-9510-4E10-BDB4-43A38FA30A8A}" uniqueName="397" name="m_smallDiffsHistogram.65" queryTableFieldId="397"/>
    <tableColumn id="398" xr3:uid="{D05DB3AD-95A3-45DE-8D26-24EE94083CE6}" uniqueName="398" name="m_smallDiffsHistogram.66" queryTableFieldId="398"/>
    <tableColumn id="399" xr3:uid="{E3570A1E-DD23-4CD3-9B9E-0FC0D2E174B8}" uniqueName="399" name="m_smallDiffsHistogram.67" queryTableFieldId="399"/>
    <tableColumn id="400" xr3:uid="{7D87AF17-F68E-4F89-8F85-6619B6EC2CCA}" uniqueName="400" name="m_smallDiffsHistogram.68" queryTableFieldId="400"/>
    <tableColumn id="401" xr3:uid="{8131D5E8-A090-4450-9734-52837E8940A5}" uniqueName="401" name="m_smallDiffsHistogram.69" queryTableFieldId="401"/>
    <tableColumn id="402" xr3:uid="{03B70E79-CCE3-43F7-AB58-57C6085114B4}" uniqueName="402" name="m_smallDiffsHistogram.70" queryTableFieldId="402"/>
    <tableColumn id="403" xr3:uid="{5C97A47D-9840-4596-9A93-1B024F1F17E5}" uniqueName="403" name="m_smallDiffsHistogram.71" queryTableFieldId="403"/>
    <tableColumn id="404" xr3:uid="{FAE9F738-7EDE-400A-9D2E-F83B59FD500B}" uniqueName="404" name="m_smallDiffsHistogram.72" queryTableFieldId="404"/>
    <tableColumn id="405" xr3:uid="{A593616F-1A14-4B65-9FA2-D46309C8DE6F}" uniqueName="405" name="m_smallDiffsHistogram.73" queryTableFieldId="405"/>
    <tableColumn id="406" xr3:uid="{99A8A02A-A097-44B2-8E8A-C58FD4FC02C5}" uniqueName="406" name="m_smallDiffsHistogram.74" queryTableFieldId="406"/>
    <tableColumn id="407" xr3:uid="{9B938ED7-34C4-4646-B1FD-288F56971471}" uniqueName="407" name="m_smallDiffsHistogram.75" queryTableFieldId="407"/>
    <tableColumn id="408" xr3:uid="{DA9BCA32-DF3C-49A1-8CF2-4F3F2D70779D}" uniqueName="408" name="m_smallDiffsHistogram.76" queryTableFieldId="408"/>
    <tableColumn id="409" xr3:uid="{F4F82457-1F97-4D21-9797-4E7FE0E43877}" uniqueName="409" name="m_smallDiffsHistogram.77" queryTableFieldId="409"/>
    <tableColumn id="410" xr3:uid="{7D9E083E-9978-4D38-A529-791732959C94}" uniqueName="410" name="m_smallDiffsHistogram.78" queryTableFieldId="410"/>
    <tableColumn id="411" xr3:uid="{BC1CF215-A564-4995-8907-481FE688F5DA}" uniqueName="411" name="m_smallDiffsHistogram.79" queryTableFieldId="411"/>
    <tableColumn id="412" xr3:uid="{C0E24CC0-15F5-402E-820F-63347280A7E7}" uniqueName="412" name="m_smallDiffsHistogram.80" queryTableFieldId="412"/>
    <tableColumn id="413" xr3:uid="{3A4D8D33-3BDB-4FCD-83E8-0475F147BC63}" uniqueName="413" name="m_smallDiffsHistogram.81" queryTableFieldId="413"/>
    <tableColumn id="414" xr3:uid="{BFECAEC8-7F6B-42DB-8A79-D27621A39A22}" uniqueName="414" name="m_smallDiffsHistogram.82" queryTableFieldId="414"/>
    <tableColumn id="415" xr3:uid="{10F22CE1-F332-4D89-A84B-B08EBF7BC1C5}" uniqueName="415" name="m_smallDiffsHistogram.83" queryTableFieldId="415"/>
    <tableColumn id="416" xr3:uid="{DF4DE747-5585-4611-8296-7C30CB236E99}" uniqueName="416" name="m_smallDiffsHistogram.84" queryTableFieldId="416"/>
    <tableColumn id="417" xr3:uid="{5061D696-0F6E-4201-8284-01D99C546793}" uniqueName="417" name="m_smallDiffsHistogram.85" queryTableFieldId="417"/>
    <tableColumn id="418" xr3:uid="{75C3A064-86DC-4D5B-AE29-175E161193D9}" uniqueName="418" name="m_smallDiffsHistogram.86" queryTableFieldId="418"/>
    <tableColumn id="419" xr3:uid="{888BFDAC-A8B3-4F8D-997A-91D711DB238A}" uniqueName="419" name="m_smallDiffsHistogram.87" queryTableFieldId="419"/>
    <tableColumn id="420" xr3:uid="{66404C60-1546-4EBA-AC68-8CEF16B69162}" uniqueName="420" name="m_smallDiffsHistogram.88" queryTableFieldId="420"/>
    <tableColumn id="421" xr3:uid="{14AAFA64-F261-4CA2-9C84-48E046215383}" uniqueName="421" name="m_smallDiffsHistogram.89" queryTableFieldId="421"/>
    <tableColumn id="422" xr3:uid="{AD0353DE-4EC3-452D-98A8-36F3344169B0}" uniqueName="422" name="m_smallDiffsHistogram.90" queryTableFieldId="422"/>
    <tableColumn id="423" xr3:uid="{99A1E205-300E-4713-B608-B09F1B1BA7F7}" uniqueName="423" name="m_smallDiffsHistogram.91" queryTableFieldId="423"/>
    <tableColumn id="424" xr3:uid="{4176F04E-9A41-4988-B362-93A323AAE669}" uniqueName="424" name="m_smallDiffsHistogram.92" queryTableFieldId="424"/>
    <tableColumn id="425" xr3:uid="{7385944C-AAC1-4784-BA4E-289D5D256EDC}" uniqueName="425" name="m_smallDiffsHistogram.93" queryTableFieldId="425"/>
    <tableColumn id="426" xr3:uid="{4FDB47E5-9765-42BF-A005-BA20ED5D80C1}" uniqueName="426" name="m_smallDiffsHistogram.94" queryTableFieldId="426"/>
    <tableColumn id="427" xr3:uid="{82B9BEF5-7C51-40FD-9977-EABB49780AFA}" uniqueName="427" name="m_smallDiffsHistogram.95" queryTableFieldId="427"/>
    <tableColumn id="428" xr3:uid="{07F2D9DA-9B08-40AB-8A60-C9E989C31E01}" uniqueName="428" name="m_smallDiffsHistogram.96" queryTableFieldId="428"/>
    <tableColumn id="429" xr3:uid="{271D47F2-8F55-4828-BC71-13701D5D0CFD}" uniqueName="429" name="m_smallDiffsHistogram.97" queryTableFieldId="429"/>
    <tableColumn id="430" xr3:uid="{FDCE97CC-BF1D-4585-BBCE-5A741FE00988}" uniqueName="430" name="m_smallDiffsHistogram.98" queryTableFieldId="430"/>
    <tableColumn id="431" xr3:uid="{0F47BC65-A73F-47F6-A878-3EE717788F49}" uniqueName="431" name="m_smallDiffsHistogram.99" queryTableFieldId="431"/>
    <tableColumn id="432" xr3:uid="{52CAE58A-C1B2-4B14-940A-ACA96F42C661}" uniqueName="432" name="m_smallDiffsHistogram.100" queryTableFieldId="432"/>
    <tableColumn id="433" xr3:uid="{C0B52EC8-7A43-4867-8648-31582B96000E}" uniqueName="433" name="m_smallDiffsHistogram.101" queryTableFieldId="433"/>
    <tableColumn id="434" xr3:uid="{F2E88F1B-76D1-444B-A14E-A8B851EE0EB2}" uniqueName="434" name="m_smallDiffsHistogram.102" queryTableFieldId="434"/>
    <tableColumn id="435" xr3:uid="{1837E32B-6CEB-4D64-B385-59B57BE2D6D6}" uniqueName="435" name="m_smallDiffsHistogram.103" queryTableFieldId="435"/>
    <tableColumn id="436" xr3:uid="{D4353827-7610-47B0-A067-F577C4797151}" uniqueName="436" name="m_smallDiffsHistogram.104" queryTableFieldId="436"/>
    <tableColumn id="437" xr3:uid="{0C71B51F-E9AB-462E-97BE-91D6DA47BD22}" uniqueName="437" name="m_smallDiffsHistogram.105" queryTableFieldId="437"/>
    <tableColumn id="438" xr3:uid="{35C2C926-5A74-4092-81DC-9D9FD8C2C1B6}" uniqueName="438" name="m_smallDiffsHistogram.106" queryTableFieldId="438"/>
    <tableColumn id="439" xr3:uid="{9CE89CB4-6830-433A-AE0A-A5714116DA2A}" uniqueName="439" name="m_smallDiffsHistogram.107" queryTableFieldId="439"/>
    <tableColumn id="440" xr3:uid="{9281F1E1-22A9-4CCE-B9CB-38AF5D630E70}" uniqueName="440" name="m_smallDiffsHistogram.108" queryTableFieldId="440"/>
    <tableColumn id="441" xr3:uid="{EA657F19-8839-4747-80FD-642C8AB11A47}" uniqueName="441" name="m_smallDiffsHistogram.109" queryTableFieldId="441"/>
    <tableColumn id="442" xr3:uid="{F871D9EA-665D-48B0-96BF-586C446DCD82}" uniqueName="442" name="m_smallDiffsHistogram.110" queryTableFieldId="442"/>
    <tableColumn id="443" xr3:uid="{0B77E81B-D4AB-4FCC-8BB5-F83929C7B2F2}" uniqueName="443" name="m_smallDiffsHistogram.111" queryTableFieldId="443"/>
    <tableColumn id="444" xr3:uid="{96D17B30-F010-4952-BCC6-B3808130C030}" uniqueName="444" name="m_smallDiffsHistogram.112" queryTableFieldId="444"/>
    <tableColumn id="445" xr3:uid="{C4212613-5095-4ACE-A011-84C526848ED0}" uniqueName="445" name="m_smallDiffsHistogram.113" queryTableFieldId="445"/>
    <tableColumn id="446" xr3:uid="{0DF01A4B-E412-473E-8115-A1DDFEAA715B}" uniqueName="446" name="m_smallDiffsHistogram.114" queryTableFieldId="446"/>
    <tableColumn id="447" xr3:uid="{5789DBA8-0729-471E-95D5-4F4094E16A48}" uniqueName="447" name="m_smallDiffsHistogram.115" queryTableFieldId="447"/>
    <tableColumn id="448" xr3:uid="{3B3F45DC-2BA0-4C2C-9236-D3C974ACA398}" uniqueName="448" name="m_smallDiffsHistogram.116" queryTableFieldId="448"/>
    <tableColumn id="449" xr3:uid="{F830E324-2B0B-4BAE-8E83-CA3872F1C04F}" uniqueName="449" name="m_smallDiffsHistogram.117" queryTableFieldId="449"/>
    <tableColumn id="450" xr3:uid="{7EB030D3-381C-4836-A373-C3D7C3320ADF}" uniqueName="450" name="m_smallDiffsHistogram.118" queryTableFieldId="450"/>
    <tableColumn id="451" xr3:uid="{E5974BB8-C75E-4C2E-8EF1-71521CC4FA4E}" uniqueName="451" name="m_smallDiffsHistogram.119" queryTableFieldId="451"/>
    <tableColumn id="452" xr3:uid="{9E3DE717-A325-49AA-8111-CCFE6B1DDFAB}" uniqueName="452" name="m_smallDiffsHistogram.120" queryTableFieldId="452"/>
    <tableColumn id="453" xr3:uid="{9626797E-50DD-4311-AC49-F0585741792B}" uniqueName="453" name="m_smallDiffsHistogram.121" queryTableFieldId="453"/>
    <tableColumn id="454" xr3:uid="{E2D0825E-CC6F-4D49-87CC-4D0449C6953E}" uniqueName="454" name="m_smallDiffsHistogram.122" queryTableFieldId="454"/>
    <tableColumn id="455" xr3:uid="{C3C2B89B-3A0E-4CE3-AD8D-551634050E2E}" uniqueName="455" name="m_smallDiffsHistogram.123" queryTableFieldId="455"/>
    <tableColumn id="456" xr3:uid="{F2B18F0E-3274-485D-A0AF-1B258C485D6B}" uniqueName="456" name="m_smallDiffsHistogram.124" queryTableFieldId="456"/>
    <tableColumn id="457" xr3:uid="{7B845B65-218E-4D61-87AA-9F33182DF7BA}" uniqueName="457" name="m_smallDiffsHistogram.125" queryTableFieldId="457"/>
    <tableColumn id="458" xr3:uid="{16C70EE4-1F33-45B2-8CD4-EAE1812A435E}" uniqueName="458" name="m_smallDiffsHistogram.126" queryTableFieldId="458"/>
    <tableColumn id="459" xr3:uid="{C9F200DB-F4B8-4CDD-BEFA-F9DA211C8A7B}" uniqueName="459" name="m_smallDiffsHistogram.127" queryTableFieldId="459"/>
    <tableColumn id="460" xr3:uid="{3E6FB757-221A-4FDF-A12A-AB8C1DDA8F3B}" uniqueName="460" name="Column1" queryTableFieldId="460" dataDxfId="1"/>
    <tableColumn id="494" xr3:uid="{582DA379-EAC4-41DA-9A32-EAD3B61D1ED9}" uniqueName="494" name="mulHistAbs.0" queryTableFieldId="511" dataDxfId="0">
      <calculatedColumnFormula>smallDiffsHist[[#This Row],[m_amplitudeHistogram.0]]*smallDiffsHist[[#This Row],[m_smallDiffsHistogram.0]]</calculatedColumnFormula>
    </tableColumn>
    <tableColumn id="495" xr3:uid="{7A2BE462-2CB3-447D-B4F0-9BEAD352ABD2}" uniqueName="495" name="mulHistAbs.1" queryTableFieldId="512">
      <calculatedColumnFormula>smallDiffsHist[[#This Row],[m_amplitudeHistogram.1]]*smallDiffsHist[[#This Row],[m_smallDiffsHistogram.1]]</calculatedColumnFormula>
    </tableColumn>
    <tableColumn id="496" xr3:uid="{14CEB6E0-0A66-43F9-BC4E-85BFB3E8DAA8}" uniqueName="496" name="mulHistAbs.2" queryTableFieldId="513">
      <calculatedColumnFormula>smallDiffsHist[[#This Row],[m_amplitudeHistogram.2]]*smallDiffsHist[[#This Row],[m_smallDiffsHistogram.2]]</calculatedColumnFormula>
    </tableColumn>
    <tableColumn id="497" xr3:uid="{2D891620-2FBF-41FD-BC0A-6679C8007967}" uniqueName="497" name="mulHistAbs.3" queryTableFieldId="514">
      <calculatedColumnFormula>smallDiffsHist[[#This Row],[m_amplitudeHistogram.3]]*smallDiffsHist[[#This Row],[m_smallDiffsHistogram.3]]</calculatedColumnFormula>
    </tableColumn>
    <tableColumn id="498" xr3:uid="{1ABCB021-3949-454E-8C6F-39723D43291D}" uniqueName="498" name="mulHistAbs.4" queryTableFieldId="515">
      <calculatedColumnFormula>smallDiffsHist[[#This Row],[m_amplitudeHistogram.4]]*smallDiffsHist[[#This Row],[m_smallDiffsHistogram.4]]</calculatedColumnFormula>
    </tableColumn>
    <tableColumn id="499" xr3:uid="{B45A1359-D77D-4E5D-A150-EE67D926999E}" uniqueName="499" name="mulHistAbs.5" queryTableFieldId="516">
      <calculatedColumnFormula>smallDiffsHist[[#This Row],[m_amplitudeHistogram.5]]*smallDiffsHist[[#This Row],[m_smallDiffsHistogram.5]]</calculatedColumnFormula>
    </tableColumn>
    <tableColumn id="500" xr3:uid="{85865CA0-49CC-44A4-9508-4AC07A1B4FF7}" uniqueName="500" name="mulHistAbs.6" queryTableFieldId="517">
      <calculatedColumnFormula>smallDiffsHist[[#This Row],[m_amplitudeHistogram.6]]*smallDiffsHist[[#This Row],[m_smallDiffsHistogram.6]]</calculatedColumnFormula>
    </tableColumn>
    <tableColumn id="501" xr3:uid="{FC93AEBD-E421-4E1D-BBCE-9BE093990CF4}" uniqueName="501" name="mulHistAbs.7" queryTableFieldId="518">
      <calculatedColumnFormula>smallDiffsHist[[#This Row],[m_amplitudeHistogram.7]]*smallDiffsHist[[#This Row],[m_smallDiffsHistogram.7]]</calculatedColumnFormula>
    </tableColumn>
    <tableColumn id="502" xr3:uid="{1BD52FB4-EC1B-4FF2-9F88-5E560A3E73AC}" uniqueName="502" name="mulHistAbs.8" queryTableFieldId="519">
      <calculatedColumnFormula>smallDiffsHist[[#This Row],[m_amplitudeHistogram.8]]*smallDiffsHist[[#This Row],[m_smallDiffsHistogram.8]]</calculatedColumnFormula>
    </tableColumn>
    <tableColumn id="503" xr3:uid="{E8897828-DB76-492D-9F41-D0F1D3E0088E}" uniqueName="503" name="mulHistAbs.9" queryTableFieldId="520">
      <calculatedColumnFormula>smallDiffsHist[[#This Row],[m_amplitudeHistogram.9]]*smallDiffsHist[[#This Row],[m_smallDiffsHistogram.9]]</calculatedColumnFormula>
    </tableColumn>
    <tableColumn id="504" xr3:uid="{CF681E0B-7C3A-49BB-948D-24BCF18CD13D}" uniqueName="504" name="mulHistAbs.10" queryTableFieldId="521">
      <calculatedColumnFormula>smallDiffsHist[[#This Row],[m_amplitudeHistogram.10]]*smallDiffsHist[[#This Row],[m_smallDiffsHistogram.10]]</calculatedColumnFormula>
    </tableColumn>
    <tableColumn id="505" xr3:uid="{83181FC4-F572-43F3-889A-E60C2606BAA3}" uniqueName="505" name="mulHistAbs.11" queryTableFieldId="522">
      <calculatedColumnFormula>smallDiffsHist[[#This Row],[m_amplitudeHistogram.11]]*smallDiffsHist[[#This Row],[m_smallDiffsHistogram.11]]</calculatedColumnFormula>
    </tableColumn>
    <tableColumn id="506" xr3:uid="{1F478B21-583C-4CAA-A0EC-A88E51D9FB1D}" uniqueName="506" name="mulHistAbs.12" queryTableFieldId="523">
      <calculatedColumnFormula>smallDiffsHist[[#This Row],[m_amplitudeHistogram.12]]*smallDiffsHist[[#This Row],[m_smallDiffsHistogram.12]]</calculatedColumnFormula>
    </tableColumn>
    <tableColumn id="507" xr3:uid="{3B49C00D-97C4-4438-9CD0-304806B30D9D}" uniqueName="507" name="mulHistAbs.13" queryTableFieldId="524">
      <calculatedColumnFormula>smallDiffsHist[[#This Row],[m_amplitudeHistogram.13]]*smallDiffsHist[[#This Row],[m_smallDiffsHistogram.13]]</calculatedColumnFormula>
    </tableColumn>
    <tableColumn id="508" xr3:uid="{74B9233D-724B-4C4E-B123-D1E860A9E474}" uniqueName="508" name="mulHistAbs.14" queryTableFieldId="525">
      <calculatedColumnFormula>smallDiffsHist[[#This Row],[m_amplitudeHistogram.14]]*smallDiffsHist[[#This Row],[m_smallDiffsHistogram.14]]</calculatedColumnFormula>
    </tableColumn>
    <tableColumn id="509" xr3:uid="{BFD8C386-7CF2-4811-9266-2446D14FDA86}" uniqueName="509" name="mulHistAbs.15" queryTableFieldId="526">
      <calculatedColumnFormula>smallDiffsHist[[#This Row],[m_amplitudeHistogram.15]]*smallDiffsHist[[#This Row],[m_smallDiffsHistogram.15]]</calculatedColumnFormula>
    </tableColumn>
    <tableColumn id="510" xr3:uid="{FBAA6E59-BAF4-4810-9632-67C856064DA5}" uniqueName="510" name="mulHistAbs.16" queryTableFieldId="527">
      <calculatedColumnFormula>smallDiffsHist[[#This Row],[m_amplitudeHistogram.16]]*smallDiffsHist[[#This Row],[m_smallDiffsHistogram.16]]</calculatedColumnFormula>
    </tableColumn>
    <tableColumn id="511" xr3:uid="{C2C0FF44-2242-4FBA-814A-2B938C2C7122}" uniqueName="511" name="mulHistAbs.17" queryTableFieldId="528">
      <calculatedColumnFormula>smallDiffsHist[[#This Row],[m_amplitudeHistogram.17]]*smallDiffsHist[[#This Row],[m_smallDiffsHistogram.17]]</calculatedColumnFormula>
    </tableColumn>
    <tableColumn id="512" xr3:uid="{7A7EE67D-FF7D-46B4-86CE-8556E44B2F31}" uniqueName="512" name="mulHistAbs.18" queryTableFieldId="529">
      <calculatedColumnFormula>smallDiffsHist[[#This Row],[m_amplitudeHistogram.18]]*smallDiffsHist[[#This Row],[m_smallDiffsHistogram.18]]</calculatedColumnFormula>
    </tableColumn>
    <tableColumn id="513" xr3:uid="{EB8802CA-8BD1-43C5-B240-4CC11628FAD3}" uniqueName="513" name="mulHistAbs.19" queryTableFieldId="530">
      <calculatedColumnFormula>smallDiffsHist[[#This Row],[m_amplitudeHistogram.19]]*smallDiffsHist[[#This Row],[m_smallDiffsHistogram.19]]</calculatedColumnFormula>
    </tableColumn>
    <tableColumn id="514" xr3:uid="{B5D5F390-C798-4FE1-955C-EA34C513F7C3}" uniqueName="514" name="mulHistAbs.20" queryTableFieldId="531">
      <calculatedColumnFormula>smallDiffsHist[[#This Row],[m_amplitudeHistogram.20]]*smallDiffsHist[[#This Row],[m_smallDiffsHistogram.20]]</calculatedColumnFormula>
    </tableColumn>
    <tableColumn id="515" xr3:uid="{BFF37325-DC22-4B90-BF69-5BADD39F4C68}" uniqueName="515" name="mulHistAbs.21" queryTableFieldId="532">
      <calculatedColumnFormula>smallDiffsHist[[#This Row],[m_amplitudeHistogram.21]]*smallDiffsHist[[#This Row],[m_smallDiffsHistogram.21]]</calculatedColumnFormula>
    </tableColumn>
    <tableColumn id="516" xr3:uid="{4D14E967-6FBD-4868-B654-23437B8D1F5D}" uniqueName="516" name="mulHistAbs.22" queryTableFieldId="533">
      <calculatedColumnFormula>smallDiffsHist[[#This Row],[m_amplitudeHistogram.22]]*smallDiffsHist[[#This Row],[m_smallDiffsHistogram.22]]</calculatedColumnFormula>
    </tableColumn>
    <tableColumn id="517" xr3:uid="{65651BB6-4AD8-4DB4-B90C-AD77A163045C}" uniqueName="517" name="mulHistAbs.23" queryTableFieldId="534">
      <calculatedColumnFormula>smallDiffsHist[[#This Row],[m_amplitudeHistogram.23]]*smallDiffsHist[[#This Row],[m_smallDiffsHistogram.23]]</calculatedColumnFormula>
    </tableColumn>
    <tableColumn id="518" xr3:uid="{3CC14239-4D96-4749-BB31-A98ED90293E3}" uniqueName="518" name="mulHistAbs.24" queryTableFieldId="535">
      <calculatedColumnFormula>smallDiffsHist[[#This Row],[m_amplitudeHistogram.24]]*smallDiffsHist[[#This Row],[m_smallDiffsHistogram.24]]</calculatedColumnFormula>
    </tableColumn>
    <tableColumn id="519" xr3:uid="{B4DFB411-743D-4951-AF1A-FAC4F8C6E100}" uniqueName="519" name="mulHistAbs.25" queryTableFieldId="536">
      <calculatedColumnFormula>smallDiffsHist[[#This Row],[m_amplitudeHistogram.25]]*smallDiffsHist[[#This Row],[m_smallDiffsHistogram.25]]</calculatedColumnFormula>
    </tableColumn>
    <tableColumn id="520" xr3:uid="{B18038C5-9996-40CD-A034-D5B36842D168}" uniqueName="520" name="mulHistAbs.26" queryTableFieldId="537">
      <calculatedColumnFormula>smallDiffsHist[[#This Row],[m_amplitudeHistogram.26]]*smallDiffsHist[[#This Row],[m_smallDiffsHistogram.26]]</calculatedColumnFormula>
    </tableColumn>
    <tableColumn id="521" xr3:uid="{DF938854-5452-4480-AAAF-FB533355DC00}" uniqueName="521" name="mulHistAbs.27" queryTableFieldId="538">
      <calculatedColumnFormula>smallDiffsHist[[#This Row],[m_amplitudeHistogram.27]]*smallDiffsHist[[#This Row],[m_smallDiffsHistogram.27]]</calculatedColumnFormula>
    </tableColumn>
    <tableColumn id="522" xr3:uid="{A543EC04-8C65-4ED9-A561-64B9D157267F}" uniqueName="522" name="mulHistAbs.28" queryTableFieldId="539">
      <calculatedColumnFormula>smallDiffsHist[[#This Row],[m_amplitudeHistogram.28]]*smallDiffsHist[[#This Row],[m_smallDiffsHistogram.28]]</calculatedColumnFormula>
    </tableColumn>
    <tableColumn id="523" xr3:uid="{D8A9E79D-83B8-46F0-B4A5-204B8B93DE68}" uniqueName="523" name="mulHistAbs.29" queryTableFieldId="540">
      <calculatedColumnFormula>smallDiffsHist[[#This Row],[m_amplitudeHistogram.29]]*smallDiffsHist[[#This Row],[m_smallDiffsHistogram.29]]</calculatedColumnFormula>
    </tableColumn>
    <tableColumn id="524" xr3:uid="{6ED76260-EBFE-491F-B56F-FC301F6E389C}" uniqueName="524" name="mulHistAbs.30" queryTableFieldId="541">
      <calculatedColumnFormula>smallDiffsHist[[#This Row],[m_amplitudeHistogram.30]]*smallDiffsHist[[#This Row],[m_smallDiffsHistogram.30]]</calculatedColumnFormula>
    </tableColumn>
    <tableColumn id="525" xr3:uid="{F091B586-E64E-41D3-A482-D6FBE5A33991}" uniqueName="525" name="mulHistAbs.31" queryTableFieldId="542">
      <calculatedColumnFormula>smallDiffsHist[[#This Row],[m_amplitudeHistogram.31]]*smallDiffsHist[[#This Row],[m_smallDiffsHistogram.31]]</calculatedColumnFormula>
    </tableColumn>
    <tableColumn id="526" xr3:uid="{66FB171A-3C5F-41C5-9FEC-CA4B0744693B}" uniqueName="526" name="mulHistAbs.32" queryTableFieldId="543">
      <calculatedColumnFormula>smallDiffsHist[[#This Row],[m_amplitudeHistogram.32]]*smallDiffsHist[[#This Row],[m_smallDiffsHistogram.32]]</calculatedColumnFormula>
    </tableColumn>
    <tableColumn id="527" xr3:uid="{8A8BD64D-54BA-4874-A989-1D2D5D733B91}" uniqueName="527" name="mulHistAbs.33" queryTableFieldId="544">
      <calculatedColumnFormula>smallDiffsHist[[#This Row],[m_amplitudeHistogram.33]]*smallDiffsHist[[#This Row],[m_smallDiffsHistogram.33]]</calculatedColumnFormula>
    </tableColumn>
    <tableColumn id="528" xr3:uid="{7EFE9DCE-DA1F-4880-BCF2-82A80AB3258D}" uniqueName="528" name="mulHistAbs.34" queryTableFieldId="545">
      <calculatedColumnFormula>smallDiffsHist[[#This Row],[m_amplitudeHistogram.34]]*smallDiffsHist[[#This Row],[m_smallDiffsHistogram.34]]</calculatedColumnFormula>
    </tableColumn>
    <tableColumn id="529" xr3:uid="{CF793E06-85F7-4A7B-BEA7-F3007D8F6777}" uniqueName="529" name="mulHistAbs.35" queryTableFieldId="546">
      <calculatedColumnFormula>smallDiffsHist[[#This Row],[m_amplitudeHistogram.35]]*smallDiffsHist[[#This Row],[m_smallDiffsHistogram.35]]</calculatedColumnFormula>
    </tableColumn>
    <tableColumn id="530" xr3:uid="{A87C106D-755F-4290-A65E-64533D39177C}" uniqueName="530" name="mulHistAbs.36" queryTableFieldId="547">
      <calculatedColumnFormula>smallDiffsHist[[#This Row],[m_amplitudeHistogram.36]]*smallDiffsHist[[#This Row],[m_smallDiffsHistogram.36]]</calculatedColumnFormula>
    </tableColumn>
    <tableColumn id="531" xr3:uid="{251C71C2-DA78-4CC0-8853-AE2A2FD1EBF1}" uniqueName="531" name="mulHistAbs.37" queryTableFieldId="548">
      <calculatedColumnFormula>smallDiffsHist[[#This Row],[m_amplitudeHistogram.37]]*smallDiffsHist[[#This Row],[m_smallDiffsHistogram.37]]</calculatedColumnFormula>
    </tableColumn>
    <tableColumn id="532" xr3:uid="{441ECF07-0F94-45C5-AE16-AA963586CA1B}" uniqueName="532" name="mulHistAbs.38" queryTableFieldId="549">
      <calculatedColumnFormula>smallDiffsHist[[#This Row],[m_amplitudeHistogram.38]]*smallDiffsHist[[#This Row],[m_smallDiffsHistogram.38]]</calculatedColumnFormula>
    </tableColumn>
    <tableColumn id="533" xr3:uid="{3EF88960-6AAE-4A3C-B767-A0BC204BACDB}" uniqueName="533" name="mulHistAbs.39" queryTableFieldId="550">
      <calculatedColumnFormula>smallDiffsHist[[#This Row],[m_amplitudeHistogram.39]]*smallDiffsHist[[#This Row],[m_smallDiffsHistogram.39]]</calculatedColumnFormula>
    </tableColumn>
    <tableColumn id="534" xr3:uid="{EACBB105-982B-47DE-AE7C-4229441F3845}" uniqueName="534" name="mulHistAbs.40" queryTableFieldId="551">
      <calculatedColumnFormula>smallDiffsHist[[#This Row],[m_amplitudeHistogram.40]]*smallDiffsHist[[#This Row],[m_smallDiffsHistogram.40]]</calculatedColumnFormula>
    </tableColumn>
    <tableColumn id="535" xr3:uid="{217F85E3-3EBE-40BA-81ED-B8F24167A6C7}" uniqueName="535" name="mulHistAbs.41" queryTableFieldId="552">
      <calculatedColumnFormula>smallDiffsHist[[#This Row],[m_amplitudeHistogram.41]]*smallDiffsHist[[#This Row],[m_smallDiffsHistogram.41]]</calculatedColumnFormula>
    </tableColumn>
    <tableColumn id="536" xr3:uid="{22ED55C2-65C0-45FF-8301-E5ABDF72036C}" uniqueName="536" name="mulHistAbs.42" queryTableFieldId="553">
      <calculatedColumnFormula>smallDiffsHist[[#This Row],[m_amplitudeHistogram.42]]*smallDiffsHist[[#This Row],[m_smallDiffsHistogram.42]]</calculatedColumnFormula>
    </tableColumn>
    <tableColumn id="537" xr3:uid="{A53B3021-8656-4425-9946-05DF0D65AF79}" uniqueName="537" name="mulHistAbs.43" queryTableFieldId="554">
      <calculatedColumnFormula>smallDiffsHist[[#This Row],[m_amplitudeHistogram.43]]*smallDiffsHist[[#This Row],[m_smallDiffsHistogram.43]]</calculatedColumnFormula>
    </tableColumn>
    <tableColumn id="538" xr3:uid="{5B5698F1-F446-4190-A617-2EE053C07FBF}" uniqueName="538" name="mulHistAbs.44" queryTableFieldId="555">
      <calculatedColumnFormula>smallDiffsHist[[#This Row],[m_amplitudeHistogram.44]]*smallDiffsHist[[#This Row],[m_smallDiffsHistogram.44]]</calculatedColumnFormula>
    </tableColumn>
    <tableColumn id="539" xr3:uid="{07AC5FEF-D257-4A99-A558-D59B31687FEF}" uniqueName="539" name="mulHistAbs.45" queryTableFieldId="556">
      <calculatedColumnFormula>smallDiffsHist[[#This Row],[m_amplitudeHistogram.45]]*smallDiffsHist[[#This Row],[m_smallDiffsHistogram.45]]</calculatedColumnFormula>
    </tableColumn>
    <tableColumn id="540" xr3:uid="{E5F8AE12-D0B4-41BF-8ED2-3A38CAC79DE7}" uniqueName="540" name="mulHistAbs.46" queryTableFieldId="557">
      <calculatedColumnFormula>smallDiffsHist[[#This Row],[m_amplitudeHistogram.46]]*smallDiffsHist[[#This Row],[m_smallDiffsHistogram.46]]</calculatedColumnFormula>
    </tableColumn>
    <tableColumn id="541" xr3:uid="{12845C43-F3F8-456F-A95B-444410B6CC3D}" uniqueName="541" name="mulHistAbs.47" queryTableFieldId="558">
      <calculatedColumnFormula>smallDiffsHist[[#This Row],[m_amplitudeHistogram.47]]*smallDiffsHist[[#This Row],[m_smallDiffsHistogram.47]]</calculatedColumnFormula>
    </tableColumn>
    <tableColumn id="542" xr3:uid="{11F61562-F46E-407A-8D61-8D6DE11B48AA}" uniqueName="542" name="mulHistAbs.48" queryTableFieldId="559">
      <calculatedColumnFormula>smallDiffsHist[[#This Row],[m_amplitudeHistogram.48]]*smallDiffsHist[[#This Row],[m_smallDiffsHistogram.48]]</calculatedColumnFormula>
    </tableColumn>
    <tableColumn id="543" xr3:uid="{1F7CF0E1-A128-409A-AB26-B122A64085B3}" uniqueName="543" name="mulHistAbs.49" queryTableFieldId="560">
      <calculatedColumnFormula>smallDiffsHist[[#This Row],[m_amplitudeHistogram.49]]*smallDiffsHist[[#This Row],[m_smallDiffsHistogram.49]]</calculatedColumnFormula>
    </tableColumn>
    <tableColumn id="544" xr3:uid="{1FD416DB-A8C1-42B3-97A8-588561D8587B}" uniqueName="544" name="mulHistAbs.50" queryTableFieldId="561">
      <calculatedColumnFormula>smallDiffsHist[[#This Row],[m_amplitudeHistogram.50]]*smallDiffsHist[[#This Row],[m_smallDiffsHistogram.50]]</calculatedColumnFormula>
    </tableColumn>
    <tableColumn id="545" xr3:uid="{F490FAF9-A5B0-49D7-8A94-7A071CC79512}" uniqueName="545" name="mulHistAbs.51" queryTableFieldId="562">
      <calculatedColumnFormula>smallDiffsHist[[#This Row],[m_amplitudeHistogram.51]]*smallDiffsHist[[#This Row],[m_smallDiffsHistogram.51]]</calculatedColumnFormula>
    </tableColumn>
    <tableColumn id="546" xr3:uid="{ED7BA56E-0F30-48C4-9AED-BC42811F1986}" uniqueName="546" name="mulHistAbs.52" queryTableFieldId="563">
      <calculatedColumnFormula>smallDiffsHist[[#This Row],[m_amplitudeHistogram.52]]*smallDiffsHist[[#This Row],[m_smallDiffsHistogram.52]]</calculatedColumnFormula>
    </tableColumn>
    <tableColumn id="547" xr3:uid="{81420C4F-98BA-4274-A29C-69C6EA036D68}" uniqueName="547" name="mulHistAbs.53" queryTableFieldId="564">
      <calculatedColumnFormula>smallDiffsHist[[#This Row],[m_amplitudeHistogram.53]]*smallDiffsHist[[#This Row],[m_smallDiffsHistogram.53]]</calculatedColumnFormula>
    </tableColumn>
    <tableColumn id="548" xr3:uid="{F9E2E952-922A-4C8E-AB42-3C245EE46BBA}" uniqueName="548" name="mulHistAbs.54" queryTableFieldId="565">
      <calculatedColumnFormula>smallDiffsHist[[#This Row],[m_amplitudeHistogram.54]]*smallDiffsHist[[#This Row],[m_smallDiffsHistogram.54]]</calculatedColumnFormula>
    </tableColumn>
    <tableColumn id="549" xr3:uid="{6E2E9BDB-24A8-4BC7-A6F1-5A2A0D80EBD4}" uniqueName="549" name="mulHistAbs.55" queryTableFieldId="566">
      <calculatedColumnFormula>smallDiffsHist[[#This Row],[m_amplitudeHistogram.55]]*smallDiffsHist[[#This Row],[m_smallDiffsHistogram.55]]</calculatedColumnFormula>
    </tableColumn>
    <tableColumn id="550" xr3:uid="{AF6C202F-83EE-4EE8-9F81-CE9D664527BD}" uniqueName="550" name="mulHistAbs.56" queryTableFieldId="567">
      <calculatedColumnFormula>smallDiffsHist[[#This Row],[m_amplitudeHistogram.56]]*smallDiffsHist[[#This Row],[m_smallDiffsHistogram.56]]</calculatedColumnFormula>
    </tableColumn>
    <tableColumn id="551" xr3:uid="{E3ADBA47-99F3-4027-AF6A-79231ACE6417}" uniqueName="551" name="mulHistAbs.57" queryTableFieldId="568">
      <calculatedColumnFormula>smallDiffsHist[[#This Row],[m_amplitudeHistogram.57]]*smallDiffsHist[[#This Row],[m_smallDiffsHistogram.57]]</calculatedColumnFormula>
    </tableColumn>
    <tableColumn id="552" xr3:uid="{E7076C27-7CC1-4BBB-830B-0F3E4E359BB6}" uniqueName="552" name="mulHistAbs.58" queryTableFieldId="569">
      <calculatedColumnFormula>smallDiffsHist[[#This Row],[m_amplitudeHistogram.58]]*smallDiffsHist[[#This Row],[m_smallDiffsHistogram.58]]</calculatedColumnFormula>
    </tableColumn>
    <tableColumn id="553" xr3:uid="{514A4A88-2528-4B34-992F-98F522C937F3}" uniqueName="553" name="mulHistAbs.59" queryTableFieldId="570">
      <calculatedColumnFormula>smallDiffsHist[[#This Row],[m_amplitudeHistogram.59]]*smallDiffsHist[[#This Row],[m_smallDiffsHistogram.59]]</calculatedColumnFormula>
    </tableColumn>
    <tableColumn id="554" xr3:uid="{4314CED6-6D7E-4FB7-A176-F504306222B3}" uniqueName="554" name="mulHistAbs.60" queryTableFieldId="571">
      <calculatedColumnFormula>smallDiffsHist[[#This Row],[m_amplitudeHistogram.60]]*smallDiffsHist[[#This Row],[m_smallDiffsHistogram.60]]</calculatedColumnFormula>
    </tableColumn>
    <tableColumn id="555" xr3:uid="{624B57B9-9FFF-434D-B4E5-301151471F29}" uniqueName="555" name="mulHistAbs.61" queryTableFieldId="572">
      <calculatedColumnFormula>smallDiffsHist[[#This Row],[m_amplitudeHistogram.61]]*smallDiffsHist[[#This Row],[m_smallDiffsHistogram.61]]</calculatedColumnFormula>
    </tableColumn>
    <tableColumn id="556" xr3:uid="{F465BBE9-5BDE-467C-B266-E7977070D88B}" uniqueName="556" name="mulHistAbs.62" queryTableFieldId="573">
      <calculatedColumnFormula>smallDiffsHist[[#This Row],[m_amplitudeHistogram.62]]*smallDiffsHist[[#This Row],[m_smallDiffsHistogram.62]]</calculatedColumnFormula>
    </tableColumn>
    <tableColumn id="557" xr3:uid="{F9D41745-D071-40D7-B1E3-AB077A191401}" uniqueName="557" name="mulHistAbs.63" queryTableFieldId="574">
      <calculatedColumnFormula>smallDiffsHist[[#This Row],[m_amplitudeHistogram.63]]*smallDiffsHist[[#This Row],[m_smallDiffsHistogram.63]]</calculatedColumnFormula>
    </tableColumn>
    <tableColumn id="558" xr3:uid="{94D949CC-E822-4FE5-BE50-BE64E01F4554}" uniqueName="558" name="mulHistAbs.64" queryTableFieldId="575">
      <calculatedColumnFormula>smallDiffsHist[[#This Row],[m_amplitudeHistogram.64]]*smallDiffsHist[[#This Row],[m_smallDiffsHistogram.64]]</calculatedColumnFormula>
    </tableColumn>
    <tableColumn id="559" xr3:uid="{590361FB-D2A6-4206-8DC4-680771B6CBA3}" uniqueName="559" name="mulHistAbs.65" queryTableFieldId="576">
      <calculatedColumnFormula>smallDiffsHist[[#This Row],[m_amplitudeHistogram.65]]*smallDiffsHist[[#This Row],[m_smallDiffsHistogram.65]]</calculatedColumnFormula>
    </tableColumn>
    <tableColumn id="560" xr3:uid="{11F0E78B-01FE-40B6-B762-AA0E6A66CFA8}" uniqueName="560" name="mulHistAbs.66" queryTableFieldId="577">
      <calculatedColumnFormula>smallDiffsHist[[#This Row],[m_amplitudeHistogram.66]]*smallDiffsHist[[#This Row],[m_smallDiffsHistogram.66]]</calculatedColumnFormula>
    </tableColumn>
    <tableColumn id="561" xr3:uid="{2A026455-ED60-4E46-AD2A-2F8DBC58287A}" uniqueName="561" name="mulHistAbs.67" queryTableFieldId="578">
      <calculatedColumnFormula>smallDiffsHist[[#This Row],[m_amplitudeHistogram.67]]*smallDiffsHist[[#This Row],[m_smallDiffsHistogram.67]]</calculatedColumnFormula>
    </tableColumn>
    <tableColumn id="562" xr3:uid="{43154C54-09C0-4B5B-BCA9-2AD373C21CDE}" uniqueName="562" name="mulHistAbs.68" queryTableFieldId="579">
      <calculatedColumnFormula>smallDiffsHist[[#This Row],[m_amplitudeHistogram.68]]*smallDiffsHist[[#This Row],[m_smallDiffsHistogram.68]]</calculatedColumnFormula>
    </tableColumn>
    <tableColumn id="563" xr3:uid="{9F65EF4C-57A2-43F6-B6E4-84996927102C}" uniqueName="563" name="mulHistAbs.69" queryTableFieldId="580">
      <calculatedColumnFormula>smallDiffsHist[[#This Row],[m_amplitudeHistogram.69]]*smallDiffsHist[[#This Row],[m_smallDiffsHistogram.69]]</calculatedColumnFormula>
    </tableColumn>
    <tableColumn id="564" xr3:uid="{86450C7B-CFE8-4BCF-9C7D-F8985EF2B308}" uniqueName="564" name="mulHistAbs.70" queryTableFieldId="581">
      <calculatedColumnFormula>smallDiffsHist[[#This Row],[m_amplitudeHistogram.70]]*smallDiffsHist[[#This Row],[m_smallDiffsHistogram.70]]</calculatedColumnFormula>
    </tableColumn>
    <tableColumn id="565" xr3:uid="{A486CCA3-24B4-428D-AD75-0CB49BF0952D}" uniqueName="565" name="mulHistAbs.71" queryTableFieldId="582">
      <calculatedColumnFormula>smallDiffsHist[[#This Row],[m_amplitudeHistogram.71]]*smallDiffsHist[[#This Row],[m_smallDiffsHistogram.71]]</calculatedColumnFormula>
    </tableColumn>
    <tableColumn id="566" xr3:uid="{BC2B85BF-7A67-4262-8BBE-2EEF12BC4203}" uniqueName="566" name="mulHistAbs.72" queryTableFieldId="583">
      <calculatedColumnFormula>smallDiffsHist[[#This Row],[m_amplitudeHistogram.72]]*smallDiffsHist[[#This Row],[m_smallDiffsHistogram.72]]</calculatedColumnFormula>
    </tableColumn>
    <tableColumn id="567" xr3:uid="{BF53CB4F-6020-463E-89AF-5915B78D9BBB}" uniqueName="567" name="mulHistAbs.73" queryTableFieldId="584">
      <calculatedColumnFormula>smallDiffsHist[[#This Row],[m_amplitudeHistogram.73]]*smallDiffsHist[[#This Row],[m_smallDiffsHistogram.73]]</calculatedColumnFormula>
    </tableColumn>
    <tableColumn id="568" xr3:uid="{38530583-884C-41D4-A471-CBCC2EFC4066}" uniqueName="568" name="mulHistAbs.74" queryTableFieldId="585">
      <calculatedColumnFormula>smallDiffsHist[[#This Row],[m_amplitudeHistogram.74]]*smallDiffsHist[[#This Row],[m_smallDiffsHistogram.74]]</calculatedColumnFormula>
    </tableColumn>
    <tableColumn id="569" xr3:uid="{2FDF7DAF-C37C-444D-8429-CC913AE9EAD2}" uniqueName="569" name="mulHistAbs.75" queryTableFieldId="586">
      <calculatedColumnFormula>smallDiffsHist[[#This Row],[m_amplitudeHistogram.75]]*smallDiffsHist[[#This Row],[m_smallDiffsHistogram.75]]</calculatedColumnFormula>
    </tableColumn>
    <tableColumn id="570" xr3:uid="{1C386492-D00D-42AC-ADC3-33692467C52C}" uniqueName="570" name="mulHistAbs.76" queryTableFieldId="587">
      <calculatedColumnFormula>smallDiffsHist[[#This Row],[m_amplitudeHistogram.76]]*smallDiffsHist[[#This Row],[m_smallDiffsHistogram.76]]</calculatedColumnFormula>
    </tableColumn>
    <tableColumn id="571" xr3:uid="{D1476475-9250-4985-BBA9-EF67D523C3E5}" uniqueName="571" name="mulHistAbs.77" queryTableFieldId="588">
      <calculatedColumnFormula>smallDiffsHist[[#This Row],[m_amplitudeHistogram.77]]*smallDiffsHist[[#This Row],[m_smallDiffsHistogram.77]]</calculatedColumnFormula>
    </tableColumn>
    <tableColumn id="572" xr3:uid="{9DC256EE-E0F7-46DE-8ADE-E996037C61B6}" uniqueName="572" name="mulHistAbs.78" queryTableFieldId="589">
      <calculatedColumnFormula>smallDiffsHist[[#This Row],[m_amplitudeHistogram.78]]*smallDiffsHist[[#This Row],[m_smallDiffsHistogram.78]]</calculatedColumnFormula>
    </tableColumn>
    <tableColumn id="573" xr3:uid="{D6DC908F-CBE3-40C6-B9D9-10FFA317B9C0}" uniqueName="573" name="mulHistAbs.79" queryTableFieldId="590">
      <calculatedColumnFormula>smallDiffsHist[[#This Row],[m_amplitudeHistogram.79]]*smallDiffsHist[[#This Row],[m_smallDiffsHistogram.79]]</calculatedColumnFormula>
    </tableColumn>
    <tableColumn id="574" xr3:uid="{27941863-2A4C-4F5B-BCBF-9744BCCE393F}" uniqueName="574" name="mulHistAbs.80" queryTableFieldId="591">
      <calculatedColumnFormula>smallDiffsHist[[#This Row],[m_amplitudeHistogram.80]]*smallDiffsHist[[#This Row],[m_smallDiffsHistogram.80]]</calculatedColumnFormula>
    </tableColumn>
    <tableColumn id="575" xr3:uid="{03A1407F-D5AD-4A44-B1C3-F04D1430CD28}" uniqueName="575" name="mulHistAbs.81" queryTableFieldId="592">
      <calculatedColumnFormula>smallDiffsHist[[#This Row],[m_amplitudeHistogram.81]]*smallDiffsHist[[#This Row],[m_smallDiffsHistogram.81]]</calculatedColumnFormula>
    </tableColumn>
    <tableColumn id="576" xr3:uid="{E2750DA6-8D00-4067-9D7D-51F2011EEC72}" uniqueName="576" name="mulHistAbs.82" queryTableFieldId="593">
      <calculatedColumnFormula>smallDiffsHist[[#This Row],[m_amplitudeHistogram.82]]*smallDiffsHist[[#This Row],[m_smallDiffsHistogram.82]]</calculatedColumnFormula>
    </tableColumn>
    <tableColumn id="577" xr3:uid="{438A0022-5607-4BCC-9FED-F49B1EE966B9}" uniqueName="577" name="mulHistAbs.83" queryTableFieldId="594">
      <calculatedColumnFormula>smallDiffsHist[[#This Row],[m_amplitudeHistogram.83]]*smallDiffsHist[[#This Row],[m_smallDiffsHistogram.83]]</calculatedColumnFormula>
    </tableColumn>
    <tableColumn id="578" xr3:uid="{13A8516E-EAE8-43AE-809B-053685687747}" uniqueName="578" name="mulHistAbs.84" queryTableFieldId="595">
      <calculatedColumnFormula>smallDiffsHist[[#This Row],[m_amplitudeHistogram.84]]*smallDiffsHist[[#This Row],[m_smallDiffsHistogram.84]]</calculatedColumnFormula>
    </tableColumn>
    <tableColumn id="579" xr3:uid="{ABEDB7E6-7B68-4009-80CC-AA3F38CB674D}" uniqueName="579" name="mulHistAbs.85" queryTableFieldId="596">
      <calculatedColumnFormula>smallDiffsHist[[#This Row],[m_amplitudeHistogram.85]]*smallDiffsHist[[#This Row],[m_smallDiffsHistogram.85]]</calculatedColumnFormula>
    </tableColumn>
    <tableColumn id="580" xr3:uid="{69A6A305-0D07-4826-A66F-7597F9326FB1}" uniqueName="580" name="mulHistAbs.86" queryTableFieldId="597">
      <calculatedColumnFormula>smallDiffsHist[[#This Row],[m_amplitudeHistogram.86]]*smallDiffsHist[[#This Row],[m_smallDiffsHistogram.86]]</calculatedColumnFormula>
    </tableColumn>
    <tableColumn id="581" xr3:uid="{FD88081E-A747-40F6-AF9E-27410801B653}" uniqueName="581" name="mulHistAbs.87" queryTableFieldId="598">
      <calculatedColumnFormula>smallDiffsHist[[#This Row],[m_amplitudeHistogram.87]]*smallDiffsHist[[#This Row],[m_smallDiffsHistogram.87]]</calculatedColumnFormula>
    </tableColumn>
    <tableColumn id="582" xr3:uid="{864E0108-00F1-4D8D-A1A7-B76D84518ECB}" uniqueName="582" name="mulHistAbs.88" queryTableFieldId="599">
      <calculatedColumnFormula>smallDiffsHist[[#This Row],[m_amplitudeHistogram.88]]*smallDiffsHist[[#This Row],[m_smallDiffsHistogram.88]]</calculatedColumnFormula>
    </tableColumn>
    <tableColumn id="583" xr3:uid="{C5D81E65-74FD-45FB-BE1A-A40D068831A1}" uniqueName="583" name="mulHistAbs.89" queryTableFieldId="600">
      <calculatedColumnFormula>smallDiffsHist[[#This Row],[m_amplitudeHistogram.89]]*smallDiffsHist[[#This Row],[m_smallDiffsHistogram.89]]</calculatedColumnFormula>
    </tableColumn>
    <tableColumn id="584" xr3:uid="{759F7507-4BEF-4ABC-AF60-9AE513B5332D}" uniqueName="584" name="mulHistAbs.90" queryTableFieldId="601">
      <calculatedColumnFormula>smallDiffsHist[[#This Row],[m_amplitudeHistogram.90]]*smallDiffsHist[[#This Row],[m_smallDiffsHistogram.90]]</calculatedColumnFormula>
    </tableColumn>
    <tableColumn id="585" xr3:uid="{97391592-2ABA-453D-AB56-A9550E8E91A8}" uniqueName="585" name="mulHistAbs.91" queryTableFieldId="602">
      <calculatedColumnFormula>smallDiffsHist[[#This Row],[m_amplitudeHistogram.91]]*smallDiffsHist[[#This Row],[m_smallDiffsHistogram.91]]</calculatedColumnFormula>
    </tableColumn>
    <tableColumn id="586" xr3:uid="{8B1A3786-790F-4661-9803-C3014D958682}" uniqueName="586" name="mulHistAbs.92" queryTableFieldId="603">
      <calculatedColumnFormula>smallDiffsHist[[#This Row],[m_amplitudeHistogram.92]]*smallDiffsHist[[#This Row],[m_smallDiffsHistogram.92]]</calculatedColumnFormula>
    </tableColumn>
    <tableColumn id="587" xr3:uid="{207A2235-699F-4AB4-B6E7-13EDB96BF505}" uniqueName="587" name="mulHistAbs.93" queryTableFieldId="604">
      <calculatedColumnFormula>smallDiffsHist[[#This Row],[m_amplitudeHistogram.93]]*smallDiffsHist[[#This Row],[m_smallDiffsHistogram.93]]</calculatedColumnFormula>
    </tableColumn>
    <tableColumn id="588" xr3:uid="{D214D70B-8315-4F1A-A423-AC1492C79B61}" uniqueName="588" name="mulHistAbs.94" queryTableFieldId="605">
      <calculatedColumnFormula>smallDiffsHist[[#This Row],[m_amplitudeHistogram.94]]*smallDiffsHist[[#This Row],[m_smallDiffsHistogram.94]]</calculatedColumnFormula>
    </tableColumn>
    <tableColumn id="589" xr3:uid="{4E6B8FA3-E248-44C8-A8FB-5C9181AD59E2}" uniqueName="589" name="mulHistAbs.95" queryTableFieldId="606">
      <calculatedColumnFormula>smallDiffsHist[[#This Row],[m_amplitudeHistogram.95]]*smallDiffsHist[[#This Row],[m_smallDiffsHistogram.95]]</calculatedColumnFormula>
    </tableColumn>
    <tableColumn id="590" xr3:uid="{9EFC14D5-A79C-4F1C-87C1-404CEDB0B12A}" uniqueName="590" name="mulHistAbs.96" queryTableFieldId="607">
      <calculatedColumnFormula>smallDiffsHist[[#This Row],[m_amplitudeHistogram.96]]*smallDiffsHist[[#This Row],[m_smallDiffsHistogram.96]]</calculatedColumnFormula>
    </tableColumn>
    <tableColumn id="591" xr3:uid="{CD07DE45-EC01-4247-82E7-10DBAFA3F750}" uniqueName="591" name="mulHistAbs.97" queryTableFieldId="608">
      <calculatedColumnFormula>smallDiffsHist[[#This Row],[m_amplitudeHistogram.97]]*smallDiffsHist[[#This Row],[m_smallDiffsHistogram.97]]</calculatedColumnFormula>
    </tableColumn>
    <tableColumn id="592" xr3:uid="{89392CAE-F6D9-4F5F-81B2-7D1981118F92}" uniqueName="592" name="mulHistAbs.98" queryTableFieldId="609">
      <calculatedColumnFormula>smallDiffsHist[[#This Row],[m_amplitudeHistogram.98]]*smallDiffsHist[[#This Row],[m_smallDiffsHistogram.98]]</calculatedColumnFormula>
    </tableColumn>
    <tableColumn id="593" xr3:uid="{0BB42CAE-3B85-4306-8015-DCFFBA81D5EA}" uniqueName="593" name="mulHistAbs.99" queryTableFieldId="610">
      <calculatedColumnFormula>smallDiffsHist[[#This Row],[m_amplitudeHistogram.99]]*smallDiffsHist[[#This Row],[m_smallDiffsHistogram.99]]</calculatedColumnFormula>
    </tableColumn>
    <tableColumn id="594" xr3:uid="{42BB91AD-E461-47FF-AA8D-1976869E400D}" uniqueName="594" name="mulHistAbs.100" queryTableFieldId="611">
      <calculatedColumnFormula>smallDiffsHist[[#This Row],[m_amplitudeHistogram.100]]*smallDiffsHist[[#This Row],[m_smallDiffsHistogram.100]]</calculatedColumnFormula>
    </tableColumn>
    <tableColumn id="595" xr3:uid="{F9CE780E-ED5C-46FD-AB99-FD0878BCC833}" uniqueName="595" name="mulHistAbs.101" queryTableFieldId="612">
      <calculatedColumnFormula>smallDiffsHist[[#This Row],[m_amplitudeHistogram.101]]*smallDiffsHist[[#This Row],[m_smallDiffsHistogram.101]]</calculatedColumnFormula>
    </tableColumn>
    <tableColumn id="596" xr3:uid="{045CA1CF-0854-4179-99BE-714167369FF5}" uniqueName="596" name="mulHistAbs.102" queryTableFieldId="613">
      <calculatedColumnFormula>smallDiffsHist[[#This Row],[m_amplitudeHistogram.102]]*smallDiffsHist[[#This Row],[m_smallDiffsHistogram.102]]</calculatedColumnFormula>
    </tableColumn>
    <tableColumn id="597" xr3:uid="{71DB0D12-D714-49D4-9492-032911AC800A}" uniqueName="597" name="mulHistAbs.103" queryTableFieldId="614">
      <calculatedColumnFormula>smallDiffsHist[[#This Row],[m_amplitudeHistogram.103]]*smallDiffsHist[[#This Row],[m_smallDiffsHistogram.103]]</calculatedColumnFormula>
    </tableColumn>
    <tableColumn id="598" xr3:uid="{F100EF1B-2531-4292-90C1-E95FB095A7A3}" uniqueName="598" name="mulHistAbs.104" queryTableFieldId="615">
      <calculatedColumnFormula>smallDiffsHist[[#This Row],[m_amplitudeHistogram.104]]*smallDiffsHist[[#This Row],[m_smallDiffsHistogram.104]]</calculatedColumnFormula>
    </tableColumn>
    <tableColumn id="599" xr3:uid="{6D073747-42AB-40E1-9D02-8C50190565C6}" uniqueName="599" name="mulHistAbs.105" queryTableFieldId="616">
      <calculatedColumnFormula>smallDiffsHist[[#This Row],[m_amplitudeHistogram.105]]*smallDiffsHist[[#This Row],[m_smallDiffsHistogram.105]]</calculatedColumnFormula>
    </tableColumn>
    <tableColumn id="600" xr3:uid="{775F9DD5-4FBD-406A-8B7E-8DDA687DEDB3}" uniqueName="600" name="mulHistAbs.106" queryTableFieldId="617">
      <calculatedColumnFormula>smallDiffsHist[[#This Row],[m_amplitudeHistogram.106]]*smallDiffsHist[[#This Row],[m_smallDiffsHistogram.106]]</calculatedColumnFormula>
    </tableColumn>
    <tableColumn id="601" xr3:uid="{8FA74361-183A-4969-AA67-C7780570FB51}" uniqueName="601" name="mulHistAbs.107" queryTableFieldId="618">
      <calculatedColumnFormula>smallDiffsHist[[#This Row],[m_amplitudeHistogram.107]]*smallDiffsHist[[#This Row],[m_smallDiffsHistogram.107]]</calculatedColumnFormula>
    </tableColumn>
    <tableColumn id="602" xr3:uid="{FBB5FAF3-9F55-4579-B607-2890F5D46788}" uniqueName="602" name="mulHistAbs.108" queryTableFieldId="619">
      <calculatedColumnFormula>smallDiffsHist[[#This Row],[m_amplitudeHistogram.108]]*smallDiffsHist[[#This Row],[m_smallDiffsHistogram.108]]</calculatedColumnFormula>
    </tableColumn>
    <tableColumn id="603" xr3:uid="{39481458-BD16-45FD-BEE6-1C5CC0A70785}" uniqueName="603" name="mulHistAbs.109" queryTableFieldId="620">
      <calculatedColumnFormula>smallDiffsHist[[#This Row],[m_amplitudeHistogram.109]]*smallDiffsHist[[#This Row],[m_smallDiffsHistogram.109]]</calculatedColumnFormula>
    </tableColumn>
    <tableColumn id="604" xr3:uid="{44B25F2F-16C8-43EF-9B68-5487188F3884}" uniqueName="604" name="mulHistAbs.110" queryTableFieldId="621">
      <calculatedColumnFormula>smallDiffsHist[[#This Row],[m_amplitudeHistogram.110]]*smallDiffsHist[[#This Row],[m_smallDiffsHistogram.110]]</calculatedColumnFormula>
    </tableColumn>
    <tableColumn id="605" xr3:uid="{813871A0-71E0-4FC8-A68E-A8F27922AD40}" uniqueName="605" name="mulHistAbs.111" queryTableFieldId="622">
      <calculatedColumnFormula>smallDiffsHist[[#This Row],[m_amplitudeHistogram.111]]*smallDiffsHist[[#This Row],[m_smallDiffsHistogram.111]]</calculatedColumnFormula>
    </tableColumn>
    <tableColumn id="606" xr3:uid="{4E029134-7F81-4B73-B3B5-BA456D69EBAE}" uniqueName="606" name="mulHistAbs.112" queryTableFieldId="623">
      <calculatedColumnFormula>smallDiffsHist[[#This Row],[m_amplitudeHistogram.112]]*smallDiffsHist[[#This Row],[m_smallDiffsHistogram.112]]</calculatedColumnFormula>
    </tableColumn>
    <tableColumn id="607" xr3:uid="{DEA09C5D-6EB6-4A79-8129-8FA3CEAF9A41}" uniqueName="607" name="mulHistAbs.113" queryTableFieldId="624">
      <calculatedColumnFormula>smallDiffsHist[[#This Row],[m_amplitudeHistogram.113]]*smallDiffsHist[[#This Row],[m_smallDiffsHistogram.113]]</calculatedColumnFormula>
    </tableColumn>
    <tableColumn id="608" xr3:uid="{09E1AA0E-6E61-464E-96C5-CC227F1C3C19}" uniqueName="608" name="mulHistAbs.114" queryTableFieldId="625">
      <calculatedColumnFormula>smallDiffsHist[[#This Row],[m_amplitudeHistogram.114]]*smallDiffsHist[[#This Row],[m_smallDiffsHistogram.114]]</calculatedColumnFormula>
    </tableColumn>
    <tableColumn id="609" xr3:uid="{50AB32ED-F80D-42C8-B748-4651D0544050}" uniqueName="609" name="mulHistAbs.115" queryTableFieldId="626">
      <calculatedColumnFormula>smallDiffsHist[[#This Row],[m_amplitudeHistogram.115]]*smallDiffsHist[[#This Row],[m_smallDiffsHistogram.115]]</calculatedColumnFormula>
    </tableColumn>
    <tableColumn id="610" xr3:uid="{FAF06236-4BE5-4D51-AE43-73A26A310D1A}" uniqueName="610" name="mulHistAbs.116" queryTableFieldId="627">
      <calculatedColumnFormula>smallDiffsHist[[#This Row],[m_amplitudeHistogram.116]]*smallDiffsHist[[#This Row],[m_smallDiffsHistogram.116]]</calculatedColumnFormula>
    </tableColumn>
    <tableColumn id="611" xr3:uid="{91B32A46-F14A-49E2-ABB9-C5A2D06FA60F}" uniqueName="611" name="mulHistAbs.117" queryTableFieldId="628">
      <calculatedColumnFormula>smallDiffsHist[[#This Row],[m_amplitudeHistogram.117]]*smallDiffsHist[[#This Row],[m_smallDiffsHistogram.117]]</calculatedColumnFormula>
    </tableColumn>
    <tableColumn id="612" xr3:uid="{634A9426-B5FA-4CAC-ABB0-399330D2FB62}" uniqueName="612" name="mulHistAbs.118" queryTableFieldId="629">
      <calculatedColumnFormula>smallDiffsHist[[#This Row],[m_amplitudeHistogram.118]]*smallDiffsHist[[#This Row],[m_smallDiffsHistogram.118]]</calculatedColumnFormula>
    </tableColumn>
    <tableColumn id="613" xr3:uid="{B3D42301-2ED0-43C8-905F-A1DB05BE286C}" uniqueName="613" name="mulHistAbs.119" queryTableFieldId="630">
      <calculatedColumnFormula>smallDiffsHist[[#This Row],[m_amplitudeHistogram.119]]*smallDiffsHist[[#This Row],[m_smallDiffsHistogram.119]]</calculatedColumnFormula>
    </tableColumn>
    <tableColumn id="614" xr3:uid="{51D3C010-4C03-43A6-985F-2643410B6C48}" uniqueName="614" name="mulHistAbs.120" queryTableFieldId="631">
      <calculatedColumnFormula>smallDiffsHist[[#This Row],[m_amplitudeHistogram.120]]*smallDiffsHist[[#This Row],[m_smallDiffsHistogram.120]]</calculatedColumnFormula>
    </tableColumn>
    <tableColumn id="615" xr3:uid="{FBDC1E5E-63BE-40A7-9837-0E1EE3091D3A}" uniqueName="615" name="mulHistAbs.121" queryTableFieldId="632">
      <calculatedColumnFormula>smallDiffsHist[[#This Row],[m_amplitudeHistogram.121]]*smallDiffsHist[[#This Row],[m_smallDiffsHistogram.121]]</calculatedColumnFormula>
    </tableColumn>
    <tableColumn id="616" xr3:uid="{4267BF79-4B0E-4067-B3B8-C4D3ECB64620}" uniqueName="616" name="mulHistAbs.122" queryTableFieldId="633">
      <calculatedColumnFormula>smallDiffsHist[[#This Row],[m_amplitudeHistogram.122]]*smallDiffsHist[[#This Row],[m_smallDiffsHistogram.122]]</calculatedColumnFormula>
    </tableColumn>
    <tableColumn id="617" xr3:uid="{41125AB3-F504-4CFE-B377-C38A5DCF5D6C}" uniqueName="617" name="mulHistAbs.123" queryTableFieldId="634">
      <calculatedColumnFormula>smallDiffsHist[[#This Row],[m_amplitudeHistogram.123]]*smallDiffsHist[[#This Row],[m_smallDiffsHistogram.123]]</calculatedColumnFormula>
    </tableColumn>
    <tableColumn id="618" xr3:uid="{255E5D66-EAA7-498C-A47C-8C12C81C4B4A}" uniqueName="618" name="mulHistAbs.124" queryTableFieldId="635">
      <calculatedColumnFormula>smallDiffsHist[[#This Row],[m_amplitudeHistogram.124]]*smallDiffsHist[[#This Row],[m_smallDiffsHistogram.124]]</calculatedColumnFormula>
    </tableColumn>
    <tableColumn id="619" xr3:uid="{C0C15AEE-12E7-47EE-A2E7-0D4A81642BE5}" uniqueName="619" name="mulHistAbs.125" queryTableFieldId="636">
      <calculatedColumnFormula>smallDiffsHist[[#This Row],[m_amplitudeHistogram.125]]*smallDiffsHist[[#This Row],[m_smallDiffsHistogram.125]]</calculatedColumnFormula>
    </tableColumn>
    <tableColumn id="620" xr3:uid="{63DC1F13-B1B4-40C4-B21A-21891BA33F1A}" uniqueName="620" name="mulHistAbs.126" queryTableFieldId="637">
      <calculatedColumnFormula>smallDiffsHist[[#This Row],[m_amplitudeHistogram.126]]*smallDiffsHist[[#This Row],[m_smallDiffsHistogram.126]]</calculatedColumnFormula>
    </tableColumn>
    <tableColumn id="621" xr3:uid="{809636B5-684D-4A69-8D9F-626ED9F5DBF5}" uniqueName="621" name="mulHistAbs.127" queryTableFieldId="638">
      <calculatedColumnFormula>smallDiffsHist[[#This Row],[m_amplitudeHistogram.127]]*smallDiffsHist[[#This Row],[m_smallDiffsHistogram.127]]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48F4-2088-49E6-A373-D050B97CF50E}">
  <dimension ref="A1:ABE11"/>
  <sheetViews>
    <sheetView tabSelected="1" topLeftCell="AAG18" zoomScale="81" zoomScaleNormal="190" workbookViewId="0">
      <selection activeCell="AAI32" sqref="AAI32"/>
    </sheetView>
  </sheetViews>
  <sheetFormatPr defaultRowHeight="14.4" x14ac:dyDescent="0.3"/>
  <cols>
    <col min="1" max="1" width="12.21875" bestFit="1" customWidth="1"/>
    <col min="2" max="2" width="17.33203125" bestFit="1" customWidth="1"/>
    <col min="3" max="3" width="29.6640625" bestFit="1" customWidth="1"/>
    <col min="4" max="4" width="23.109375" bestFit="1" customWidth="1"/>
    <col min="5" max="5" width="28.6640625" bestFit="1" customWidth="1"/>
    <col min="6" max="6" width="35.6640625" bestFit="1" customWidth="1"/>
    <col min="7" max="7" width="24.5546875" bestFit="1" customWidth="1"/>
    <col min="8" max="8" width="19.109375" bestFit="1" customWidth="1"/>
    <col min="9" max="9" width="20.77734375" bestFit="1" customWidth="1"/>
    <col min="10" max="10" width="52.21875" bestFit="1" customWidth="1"/>
    <col min="11" max="11" width="52.5546875" bestFit="1" customWidth="1"/>
    <col min="12" max="12" width="47.6640625" bestFit="1" customWidth="1"/>
    <col min="13" max="13" width="51.88671875" bestFit="1" customWidth="1"/>
    <col min="14" max="14" width="48.21875" bestFit="1" customWidth="1"/>
    <col min="15" max="114" width="9" bestFit="1" customWidth="1"/>
    <col min="115" max="115" width="51.21875" bestFit="1" customWidth="1"/>
    <col min="116" max="116" width="55.44140625" bestFit="1" customWidth="1"/>
    <col min="117" max="117" width="50.6640625" bestFit="1" customWidth="1"/>
    <col min="118" max="118" width="54.88671875" bestFit="1" customWidth="1"/>
    <col min="119" max="119" width="51.21875" bestFit="1" customWidth="1"/>
    <col min="120" max="219" width="9" bestFit="1" customWidth="1"/>
    <col min="220" max="229" width="24.88671875" bestFit="1" customWidth="1"/>
    <col min="230" max="319" width="25.88671875" bestFit="1" customWidth="1"/>
    <col min="320" max="347" width="26.88671875" bestFit="1" customWidth="1"/>
    <col min="348" max="357" width="24.6640625" bestFit="1" customWidth="1"/>
    <col min="358" max="447" width="25.6640625" bestFit="1" customWidth="1"/>
    <col min="448" max="475" width="26.6640625" bestFit="1" customWidth="1"/>
    <col min="476" max="476" width="10.6640625" bestFit="1" customWidth="1"/>
    <col min="477" max="477" width="11.109375" bestFit="1" customWidth="1"/>
    <col min="478" max="485" width="5" bestFit="1" customWidth="1"/>
    <col min="486" max="493" width="6" bestFit="1" customWidth="1"/>
    <col min="605" max="605" width="8.88671875" style="4"/>
  </cols>
  <sheetData>
    <row r="1" spans="1:7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470</v>
      </c>
      <c r="AA1" t="s">
        <v>471</v>
      </c>
      <c r="AB1" t="s">
        <v>472</v>
      </c>
      <c r="AC1" t="s">
        <v>473</v>
      </c>
      <c r="AD1" t="s">
        <v>474</v>
      </c>
      <c r="AE1" t="s">
        <v>25</v>
      </c>
      <c r="AF1" t="s">
        <v>26</v>
      </c>
      <c r="AG1" t="s">
        <v>27</v>
      </c>
      <c r="AH1" t="s">
        <v>475</v>
      </c>
      <c r="AI1" t="s">
        <v>476</v>
      </c>
      <c r="AJ1" t="s">
        <v>477</v>
      </c>
      <c r="AK1" t="s">
        <v>478</v>
      </c>
      <c r="AL1" t="s">
        <v>479</v>
      </c>
      <c r="AM1" t="s">
        <v>480</v>
      </c>
      <c r="AN1" t="s">
        <v>481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482</v>
      </c>
      <c r="AW1" t="s">
        <v>483</v>
      </c>
      <c r="AX1" t="s">
        <v>484</v>
      </c>
      <c r="AY1" t="s">
        <v>485</v>
      </c>
      <c r="AZ1" t="s">
        <v>486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92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115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122</v>
      </c>
      <c r="EK1" t="s">
        <v>123</v>
      </c>
      <c r="EL1" t="s">
        <v>124</v>
      </c>
      <c r="EM1" t="s">
        <v>125</v>
      </c>
      <c r="EN1" t="s">
        <v>126</v>
      </c>
      <c r="EO1" t="s">
        <v>127</v>
      </c>
      <c r="EP1" t="s">
        <v>128</v>
      </c>
      <c r="EQ1" t="s">
        <v>129</v>
      </c>
      <c r="ER1" t="s">
        <v>130</v>
      </c>
      <c r="ES1" t="s">
        <v>131</v>
      </c>
      <c r="ET1" t="s">
        <v>132</v>
      </c>
      <c r="EU1" t="s">
        <v>133</v>
      </c>
      <c r="EV1" t="s">
        <v>134</v>
      </c>
      <c r="EW1" t="s">
        <v>135</v>
      </c>
      <c r="EX1" t="s">
        <v>136</v>
      </c>
      <c r="EY1" t="s">
        <v>137</v>
      </c>
      <c r="EZ1" t="s">
        <v>138</v>
      </c>
      <c r="FA1" t="s">
        <v>139</v>
      </c>
      <c r="FB1" t="s">
        <v>140</v>
      </c>
      <c r="FC1" t="s">
        <v>141</v>
      </c>
      <c r="FD1" t="s">
        <v>142</v>
      </c>
      <c r="FE1" t="s">
        <v>143</v>
      </c>
      <c r="FF1" t="s">
        <v>144</v>
      </c>
      <c r="FG1" t="s">
        <v>145</v>
      </c>
      <c r="FH1" t="s">
        <v>146</v>
      </c>
      <c r="FI1" t="s">
        <v>147</v>
      </c>
      <c r="FJ1" t="s">
        <v>148</v>
      </c>
      <c r="FK1" t="s">
        <v>149</v>
      </c>
      <c r="FL1" t="s">
        <v>150</v>
      </c>
      <c r="FM1" t="s">
        <v>151</v>
      </c>
      <c r="FN1" t="s">
        <v>152</v>
      </c>
      <c r="FO1" t="s">
        <v>153</v>
      </c>
      <c r="FP1" t="s">
        <v>154</v>
      </c>
      <c r="FQ1" t="s">
        <v>155</v>
      </c>
      <c r="FR1" t="s">
        <v>156</v>
      </c>
      <c r="FS1" t="s">
        <v>157</v>
      </c>
      <c r="FT1" t="s">
        <v>158</v>
      </c>
      <c r="FU1" t="s">
        <v>159</v>
      </c>
      <c r="FV1" t="s">
        <v>160</v>
      </c>
      <c r="FW1" t="s">
        <v>161</v>
      </c>
      <c r="FX1" t="s">
        <v>162</v>
      </c>
      <c r="FY1" t="s">
        <v>163</v>
      </c>
      <c r="FZ1" t="s">
        <v>164</v>
      </c>
      <c r="GA1" t="s">
        <v>165</v>
      </c>
      <c r="GB1" t="s">
        <v>166</v>
      </c>
      <c r="GC1" t="s">
        <v>167</v>
      </c>
      <c r="GD1" t="s">
        <v>168</v>
      </c>
      <c r="GE1" t="s">
        <v>169</v>
      </c>
      <c r="GF1" t="s">
        <v>170</v>
      </c>
      <c r="GG1" t="s">
        <v>171</v>
      </c>
      <c r="GH1" t="s">
        <v>172</v>
      </c>
      <c r="GI1" t="s">
        <v>173</v>
      </c>
      <c r="GJ1" t="s">
        <v>174</v>
      </c>
      <c r="GK1" t="s">
        <v>175</v>
      </c>
      <c r="GL1" t="s">
        <v>176</v>
      </c>
      <c r="GM1" t="s">
        <v>177</v>
      </c>
      <c r="GN1" t="s">
        <v>178</v>
      </c>
      <c r="GO1" t="s">
        <v>179</v>
      </c>
      <c r="GP1" t="s">
        <v>180</v>
      </c>
      <c r="GQ1" t="s">
        <v>181</v>
      </c>
      <c r="GR1" t="s">
        <v>182</v>
      </c>
      <c r="GS1" t="s">
        <v>183</v>
      </c>
      <c r="GT1" t="s">
        <v>184</v>
      </c>
      <c r="GU1" t="s">
        <v>185</v>
      </c>
      <c r="GV1" t="s">
        <v>186</v>
      </c>
      <c r="GW1" t="s">
        <v>187</v>
      </c>
      <c r="GX1" t="s">
        <v>188</v>
      </c>
      <c r="GY1" t="s">
        <v>189</v>
      </c>
      <c r="GZ1" t="s">
        <v>190</v>
      </c>
      <c r="HA1" t="s">
        <v>191</v>
      </c>
      <c r="HB1" t="s">
        <v>192</v>
      </c>
      <c r="HC1" t="s">
        <v>193</v>
      </c>
      <c r="HD1" t="s">
        <v>194</v>
      </c>
      <c r="HE1" t="s">
        <v>195</v>
      </c>
      <c r="HF1" t="s">
        <v>196</v>
      </c>
      <c r="HG1" t="s">
        <v>197</v>
      </c>
      <c r="HH1" t="s">
        <v>198</v>
      </c>
      <c r="HI1" t="s">
        <v>199</v>
      </c>
      <c r="HJ1" t="s">
        <v>200</v>
      </c>
      <c r="HK1" t="s">
        <v>201</v>
      </c>
      <c r="HL1" t="s">
        <v>202</v>
      </c>
      <c r="HM1" t="s">
        <v>203</v>
      </c>
      <c r="HN1" t="s">
        <v>204</v>
      </c>
      <c r="HO1" t="s">
        <v>205</v>
      </c>
      <c r="HP1" t="s">
        <v>206</v>
      </c>
      <c r="HQ1" t="s">
        <v>207</v>
      </c>
      <c r="HR1" t="s">
        <v>208</v>
      </c>
      <c r="HS1" t="s">
        <v>209</v>
      </c>
      <c r="HT1" t="s">
        <v>210</v>
      </c>
      <c r="HU1" t="s">
        <v>211</v>
      </c>
      <c r="HV1" t="s">
        <v>212</v>
      </c>
      <c r="HW1" t="s">
        <v>213</v>
      </c>
      <c r="HX1" t="s">
        <v>214</v>
      </c>
      <c r="HY1" t="s">
        <v>215</v>
      </c>
      <c r="HZ1" t="s">
        <v>216</v>
      </c>
      <c r="IA1" t="s">
        <v>217</v>
      </c>
      <c r="IB1" t="s">
        <v>218</v>
      </c>
      <c r="IC1" t="s">
        <v>219</v>
      </c>
      <c r="ID1" t="s">
        <v>220</v>
      </c>
      <c r="IE1" t="s">
        <v>221</v>
      </c>
      <c r="IF1" t="s">
        <v>222</v>
      </c>
      <c r="IG1" t="s">
        <v>223</v>
      </c>
      <c r="IH1" t="s">
        <v>224</v>
      </c>
      <c r="II1" t="s">
        <v>225</v>
      </c>
      <c r="IJ1" t="s">
        <v>226</v>
      </c>
      <c r="IK1" t="s">
        <v>227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257</v>
      </c>
      <c r="JP1" t="s">
        <v>258</v>
      </c>
      <c r="JQ1" t="s">
        <v>259</v>
      </c>
      <c r="JR1" t="s">
        <v>260</v>
      </c>
      <c r="JS1" t="s">
        <v>261</v>
      </c>
      <c r="JT1" t="s">
        <v>262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  <c r="KA1" t="s">
        <v>269</v>
      </c>
      <c r="KB1" t="s">
        <v>270</v>
      </c>
      <c r="KC1" t="s">
        <v>271</v>
      </c>
      <c r="KD1" t="s">
        <v>272</v>
      </c>
      <c r="KE1" t="s">
        <v>273</v>
      </c>
      <c r="KF1" t="s">
        <v>274</v>
      </c>
      <c r="KG1" t="s">
        <v>275</v>
      </c>
      <c r="KH1" t="s">
        <v>276</v>
      </c>
      <c r="KI1" t="s">
        <v>277</v>
      </c>
      <c r="KJ1" t="s">
        <v>278</v>
      </c>
      <c r="KK1" t="s">
        <v>279</v>
      </c>
      <c r="KL1" t="s">
        <v>280</v>
      </c>
      <c r="KM1" t="s">
        <v>281</v>
      </c>
      <c r="KN1" t="s">
        <v>282</v>
      </c>
      <c r="KO1" t="s">
        <v>283</v>
      </c>
      <c r="KP1" t="s">
        <v>284</v>
      </c>
      <c r="KQ1" t="s">
        <v>285</v>
      </c>
      <c r="KR1" t="s">
        <v>286</v>
      </c>
      <c r="KS1" t="s">
        <v>287</v>
      </c>
      <c r="KT1" t="s">
        <v>288</v>
      </c>
      <c r="KU1" t="s">
        <v>289</v>
      </c>
      <c r="KV1" t="s">
        <v>290</v>
      </c>
      <c r="KW1" t="s">
        <v>291</v>
      </c>
      <c r="KX1" t="s">
        <v>292</v>
      </c>
      <c r="KY1" t="s">
        <v>293</v>
      </c>
      <c r="KZ1" t="s">
        <v>294</v>
      </c>
      <c r="LA1" t="s">
        <v>295</v>
      </c>
      <c r="LB1" t="s">
        <v>296</v>
      </c>
      <c r="LC1" t="s">
        <v>297</v>
      </c>
      <c r="LD1" t="s">
        <v>298</v>
      </c>
      <c r="LE1" t="s">
        <v>299</v>
      </c>
      <c r="LF1" t="s">
        <v>300</v>
      </c>
      <c r="LG1" t="s">
        <v>301</v>
      </c>
      <c r="LH1" t="s">
        <v>302</v>
      </c>
      <c r="LI1" t="s">
        <v>303</v>
      </c>
      <c r="LJ1" t="s">
        <v>304</v>
      </c>
      <c r="LK1" t="s">
        <v>305</v>
      </c>
      <c r="LL1" t="s">
        <v>306</v>
      </c>
      <c r="LM1" t="s">
        <v>307</v>
      </c>
      <c r="LN1" t="s">
        <v>308</v>
      </c>
      <c r="LO1" t="s">
        <v>309</v>
      </c>
      <c r="LP1" t="s">
        <v>310</v>
      </c>
      <c r="LQ1" t="s">
        <v>311</v>
      </c>
      <c r="LR1" t="s">
        <v>312</v>
      </c>
      <c r="LS1" t="s">
        <v>313</v>
      </c>
      <c r="LT1" t="s">
        <v>314</v>
      </c>
      <c r="LU1" t="s">
        <v>315</v>
      </c>
      <c r="LV1" t="s">
        <v>316</v>
      </c>
      <c r="LW1" t="s">
        <v>317</v>
      </c>
      <c r="LX1" t="s">
        <v>318</v>
      </c>
      <c r="LY1" t="s">
        <v>319</v>
      </c>
      <c r="LZ1" t="s">
        <v>320</v>
      </c>
      <c r="MA1" t="s">
        <v>321</v>
      </c>
      <c r="MB1" t="s">
        <v>322</v>
      </c>
      <c r="MC1" t="s">
        <v>323</v>
      </c>
      <c r="MD1" t="s">
        <v>324</v>
      </c>
      <c r="ME1" t="s">
        <v>325</v>
      </c>
      <c r="MF1" t="s">
        <v>326</v>
      </c>
      <c r="MG1" t="s">
        <v>327</v>
      </c>
      <c r="MH1" t="s">
        <v>328</v>
      </c>
      <c r="MI1" t="s">
        <v>329</v>
      </c>
      <c r="MJ1" t="s">
        <v>330</v>
      </c>
      <c r="MK1" t="s">
        <v>331</v>
      </c>
      <c r="ML1" t="s">
        <v>332</v>
      </c>
      <c r="MM1" t="s">
        <v>333</v>
      </c>
      <c r="MN1" t="s">
        <v>334</v>
      </c>
      <c r="MO1" t="s">
        <v>335</v>
      </c>
      <c r="MP1" t="s">
        <v>336</v>
      </c>
      <c r="MQ1" t="s">
        <v>337</v>
      </c>
      <c r="MR1" t="s">
        <v>338</v>
      </c>
      <c r="MS1" t="s">
        <v>339</v>
      </c>
      <c r="MT1" t="s">
        <v>340</v>
      </c>
      <c r="MU1" t="s">
        <v>341</v>
      </c>
      <c r="MV1" t="s">
        <v>342</v>
      </c>
      <c r="MW1" t="s">
        <v>343</v>
      </c>
      <c r="MX1" t="s">
        <v>344</v>
      </c>
      <c r="MY1" t="s">
        <v>345</v>
      </c>
      <c r="MZ1" t="s">
        <v>346</v>
      </c>
      <c r="NA1" t="s">
        <v>347</v>
      </c>
      <c r="NB1" t="s">
        <v>348</v>
      </c>
      <c r="NC1" t="s">
        <v>349</v>
      </c>
      <c r="ND1" t="s">
        <v>350</v>
      </c>
      <c r="NE1" t="s">
        <v>351</v>
      </c>
      <c r="NF1" t="s">
        <v>352</v>
      </c>
      <c r="NG1" t="s">
        <v>353</v>
      </c>
      <c r="NH1" t="s">
        <v>354</v>
      </c>
      <c r="NI1" t="s">
        <v>355</v>
      </c>
      <c r="NJ1" t="s">
        <v>356</v>
      </c>
      <c r="NK1" t="s">
        <v>357</v>
      </c>
      <c r="NL1" t="s">
        <v>358</v>
      </c>
      <c r="NM1" t="s">
        <v>359</v>
      </c>
      <c r="NN1" t="s">
        <v>360</v>
      </c>
      <c r="NO1" t="s">
        <v>361</v>
      </c>
      <c r="NP1" t="s">
        <v>362</v>
      </c>
      <c r="NQ1" t="s">
        <v>363</v>
      </c>
      <c r="NR1" t="s">
        <v>364</v>
      </c>
      <c r="NS1" t="s">
        <v>365</v>
      </c>
      <c r="NT1" t="s">
        <v>366</v>
      </c>
      <c r="NU1" t="s">
        <v>367</v>
      </c>
      <c r="NV1" t="s">
        <v>368</v>
      </c>
      <c r="NW1" t="s">
        <v>369</v>
      </c>
      <c r="NX1" t="s">
        <v>370</v>
      </c>
      <c r="NY1" t="s">
        <v>371</v>
      </c>
      <c r="NZ1" t="s">
        <v>372</v>
      </c>
      <c r="OA1" t="s">
        <v>373</v>
      </c>
      <c r="OB1" t="s">
        <v>374</v>
      </c>
      <c r="OC1" t="s">
        <v>375</v>
      </c>
      <c r="OD1" t="s">
        <v>376</v>
      </c>
      <c r="OE1" t="s">
        <v>377</v>
      </c>
      <c r="OF1" t="s">
        <v>378</v>
      </c>
      <c r="OG1" t="s">
        <v>379</v>
      </c>
      <c r="OH1" t="s">
        <v>380</v>
      </c>
      <c r="OI1" t="s">
        <v>381</v>
      </c>
      <c r="OJ1" t="s">
        <v>382</v>
      </c>
      <c r="OK1" t="s">
        <v>383</v>
      </c>
      <c r="OL1" t="s">
        <v>384</v>
      </c>
      <c r="OM1" t="s">
        <v>385</v>
      </c>
      <c r="ON1" t="s">
        <v>386</v>
      </c>
      <c r="OO1" t="s">
        <v>387</v>
      </c>
      <c r="OP1" t="s">
        <v>388</v>
      </c>
      <c r="OQ1" t="s">
        <v>389</v>
      </c>
      <c r="OR1" t="s">
        <v>390</v>
      </c>
      <c r="OS1" t="s">
        <v>391</v>
      </c>
      <c r="OT1" t="s">
        <v>392</v>
      </c>
      <c r="OU1" t="s">
        <v>393</v>
      </c>
      <c r="OV1" t="s">
        <v>394</v>
      </c>
      <c r="OW1" t="s">
        <v>395</v>
      </c>
      <c r="OX1" t="s">
        <v>396</v>
      </c>
      <c r="OY1" t="s">
        <v>397</v>
      </c>
      <c r="OZ1" t="s">
        <v>398</v>
      </c>
      <c r="PA1" t="s">
        <v>399</v>
      </c>
      <c r="PB1" t="s">
        <v>400</v>
      </c>
      <c r="PC1" t="s">
        <v>401</v>
      </c>
      <c r="PD1" t="s">
        <v>402</v>
      </c>
      <c r="PE1" t="s">
        <v>403</v>
      </c>
      <c r="PF1" t="s">
        <v>404</v>
      </c>
      <c r="PG1" t="s">
        <v>405</v>
      </c>
      <c r="PH1" t="s">
        <v>406</v>
      </c>
      <c r="PI1" t="s">
        <v>407</v>
      </c>
      <c r="PJ1" t="s">
        <v>408</v>
      </c>
      <c r="PK1" t="s">
        <v>409</v>
      </c>
      <c r="PL1" t="s">
        <v>410</v>
      </c>
      <c r="PM1" t="s">
        <v>411</v>
      </c>
      <c r="PN1" t="s">
        <v>412</v>
      </c>
      <c r="PO1" t="s">
        <v>413</v>
      </c>
      <c r="PP1" t="s">
        <v>414</v>
      </c>
      <c r="PQ1" t="s">
        <v>415</v>
      </c>
      <c r="PR1" t="s">
        <v>416</v>
      </c>
      <c r="PS1" t="s">
        <v>417</v>
      </c>
      <c r="PT1" t="s">
        <v>418</v>
      </c>
      <c r="PU1" t="s">
        <v>419</v>
      </c>
      <c r="PV1" t="s">
        <v>420</v>
      </c>
      <c r="PW1" t="s">
        <v>421</v>
      </c>
      <c r="PX1" t="s">
        <v>422</v>
      </c>
      <c r="PY1" t="s">
        <v>423</v>
      </c>
      <c r="PZ1" t="s">
        <v>424</v>
      </c>
      <c r="QA1" t="s">
        <v>425</v>
      </c>
      <c r="QB1" t="s">
        <v>426</v>
      </c>
      <c r="QC1" t="s">
        <v>427</v>
      </c>
      <c r="QD1" t="s">
        <v>428</v>
      </c>
      <c r="QE1" t="s">
        <v>429</v>
      </c>
      <c r="QF1" t="s">
        <v>430</v>
      </c>
      <c r="QG1" t="s">
        <v>431</v>
      </c>
      <c r="QH1" t="s">
        <v>432</v>
      </c>
      <c r="QI1" t="s">
        <v>433</v>
      </c>
      <c r="QJ1" t="s">
        <v>434</v>
      </c>
      <c r="QK1" t="s">
        <v>435</v>
      </c>
      <c r="QL1" t="s">
        <v>436</v>
      </c>
      <c r="QM1" t="s">
        <v>437</v>
      </c>
      <c r="QN1" t="s">
        <v>438</v>
      </c>
      <c r="QO1" t="s">
        <v>439</v>
      </c>
      <c r="QP1" t="s">
        <v>440</v>
      </c>
      <c r="QQ1" t="s">
        <v>441</v>
      </c>
      <c r="QR1" t="s">
        <v>442</v>
      </c>
      <c r="QS1" t="s">
        <v>443</v>
      </c>
      <c r="QT1" t="s">
        <v>444</v>
      </c>
      <c r="QU1" t="s">
        <v>445</v>
      </c>
      <c r="QV1" t="s">
        <v>446</v>
      </c>
      <c r="QW1" t="s">
        <v>447</v>
      </c>
      <c r="QX1" t="s">
        <v>448</v>
      </c>
      <c r="QY1" t="s">
        <v>449</v>
      </c>
      <c r="QZ1" t="s">
        <v>450</v>
      </c>
      <c r="RA1" t="s">
        <v>451</v>
      </c>
      <c r="RB1" t="s">
        <v>452</v>
      </c>
      <c r="RC1" t="s">
        <v>453</v>
      </c>
      <c r="RD1" t="s">
        <v>454</v>
      </c>
      <c r="RE1" t="s">
        <v>455</v>
      </c>
      <c r="RF1" t="s">
        <v>456</v>
      </c>
      <c r="RG1" t="s">
        <v>457</v>
      </c>
      <c r="RH1" t="s">
        <v>458</v>
      </c>
      <c r="RI1" t="s">
        <v>567</v>
      </c>
      <c r="RJ1" t="s">
        <v>568</v>
      </c>
      <c r="RK1" t="s">
        <v>569</v>
      </c>
      <c r="RL1" t="s">
        <v>570</v>
      </c>
      <c r="RM1" t="s">
        <v>571</v>
      </c>
      <c r="RN1" t="s">
        <v>572</v>
      </c>
      <c r="RO1" t="s">
        <v>573</v>
      </c>
      <c r="RP1" t="s">
        <v>574</v>
      </c>
      <c r="RQ1" t="s">
        <v>575</v>
      </c>
      <c r="RR1" t="s">
        <v>576</v>
      </c>
      <c r="RS1" t="s">
        <v>577</v>
      </c>
      <c r="RT1" t="s">
        <v>578</v>
      </c>
      <c r="RU1" t="s">
        <v>579</v>
      </c>
      <c r="RV1" t="s">
        <v>580</v>
      </c>
      <c r="RW1" t="s">
        <v>581</v>
      </c>
      <c r="RX1" t="s">
        <v>582</v>
      </c>
      <c r="RY1" t="s">
        <v>583</v>
      </c>
      <c r="RZ1" t="s">
        <v>584</v>
      </c>
      <c r="SA1" t="s">
        <v>585</v>
      </c>
      <c r="SB1" t="s">
        <v>586</v>
      </c>
      <c r="SC1" t="s">
        <v>587</v>
      </c>
      <c r="SD1" t="s">
        <v>588</v>
      </c>
      <c r="SE1" t="s">
        <v>589</v>
      </c>
      <c r="SF1" t="s">
        <v>590</v>
      </c>
      <c r="SG1" t="s">
        <v>591</v>
      </c>
      <c r="SH1" t="s">
        <v>592</v>
      </c>
      <c r="SI1" t="s">
        <v>593</v>
      </c>
      <c r="SJ1" t="s">
        <v>594</v>
      </c>
      <c r="SK1" t="s">
        <v>595</v>
      </c>
      <c r="SL1" t="s">
        <v>596</v>
      </c>
      <c r="SM1" t="s">
        <v>597</v>
      </c>
      <c r="SN1" t="s">
        <v>598</v>
      </c>
      <c r="SO1" t="s">
        <v>599</v>
      </c>
      <c r="SP1" t="s">
        <v>600</v>
      </c>
      <c r="SQ1" t="s">
        <v>601</v>
      </c>
      <c r="SR1" t="s">
        <v>602</v>
      </c>
      <c r="SS1" t="s">
        <v>603</v>
      </c>
      <c r="ST1" t="s">
        <v>604</v>
      </c>
      <c r="SU1" t="s">
        <v>605</v>
      </c>
      <c r="SV1" t="s">
        <v>606</v>
      </c>
      <c r="SW1" t="s">
        <v>607</v>
      </c>
      <c r="SX1" t="s">
        <v>608</v>
      </c>
      <c r="SY1" t="s">
        <v>609</v>
      </c>
      <c r="SZ1" t="s">
        <v>610</v>
      </c>
      <c r="TA1" t="s">
        <v>611</v>
      </c>
      <c r="TB1" t="s">
        <v>612</v>
      </c>
      <c r="TC1" t="s">
        <v>613</v>
      </c>
      <c r="TD1" t="s">
        <v>614</v>
      </c>
      <c r="TE1" t="s">
        <v>615</v>
      </c>
      <c r="TF1" t="s">
        <v>616</v>
      </c>
      <c r="TG1" t="s">
        <v>617</v>
      </c>
      <c r="TH1" t="s">
        <v>618</v>
      </c>
      <c r="TI1" t="s">
        <v>619</v>
      </c>
      <c r="TJ1" t="s">
        <v>620</v>
      </c>
      <c r="TK1" t="s">
        <v>621</v>
      </c>
      <c r="TL1" t="s">
        <v>622</v>
      </c>
      <c r="TM1" t="s">
        <v>623</v>
      </c>
      <c r="TN1" t="s">
        <v>624</v>
      </c>
      <c r="TO1" t="s">
        <v>625</v>
      </c>
      <c r="TP1" t="s">
        <v>626</v>
      </c>
      <c r="TQ1" t="s">
        <v>627</v>
      </c>
      <c r="TR1" t="s">
        <v>628</v>
      </c>
      <c r="TS1" t="s">
        <v>629</v>
      </c>
      <c r="TT1" t="s">
        <v>630</v>
      </c>
      <c r="TU1" t="s">
        <v>631</v>
      </c>
      <c r="TV1" t="s">
        <v>632</v>
      </c>
      <c r="TW1" t="s">
        <v>633</v>
      </c>
      <c r="TX1" t="s">
        <v>634</v>
      </c>
      <c r="TY1" t="s">
        <v>635</v>
      </c>
      <c r="TZ1" t="s">
        <v>636</v>
      </c>
      <c r="UA1" t="s">
        <v>637</v>
      </c>
      <c r="UB1" t="s">
        <v>638</v>
      </c>
      <c r="UC1" t="s">
        <v>639</v>
      </c>
      <c r="UD1" t="s">
        <v>640</v>
      </c>
      <c r="UE1" t="s">
        <v>641</v>
      </c>
      <c r="UF1" t="s">
        <v>642</v>
      </c>
      <c r="UG1" t="s">
        <v>643</v>
      </c>
      <c r="UH1" t="s">
        <v>644</v>
      </c>
      <c r="UI1" t="s">
        <v>645</v>
      </c>
      <c r="UJ1" t="s">
        <v>646</v>
      </c>
      <c r="UK1" t="s">
        <v>647</v>
      </c>
      <c r="UL1" t="s">
        <v>648</v>
      </c>
      <c r="UM1" t="s">
        <v>649</v>
      </c>
      <c r="UN1" t="s">
        <v>650</v>
      </c>
      <c r="UO1" t="s">
        <v>651</v>
      </c>
      <c r="UP1" t="s">
        <v>652</v>
      </c>
      <c r="UQ1" t="s">
        <v>653</v>
      </c>
      <c r="UR1" t="s">
        <v>654</v>
      </c>
      <c r="US1" t="s">
        <v>655</v>
      </c>
      <c r="UT1" t="s">
        <v>656</v>
      </c>
      <c r="UU1" t="s">
        <v>657</v>
      </c>
      <c r="UV1" t="s">
        <v>658</v>
      </c>
      <c r="UW1" t="s">
        <v>659</v>
      </c>
      <c r="UX1" t="s">
        <v>660</v>
      </c>
      <c r="UY1" t="s">
        <v>661</v>
      </c>
      <c r="UZ1" t="s">
        <v>662</v>
      </c>
      <c r="VA1" t="s">
        <v>663</v>
      </c>
      <c r="VB1" t="s">
        <v>664</v>
      </c>
      <c r="VC1" t="s">
        <v>665</v>
      </c>
      <c r="VD1" t="s">
        <v>666</v>
      </c>
      <c r="VE1" t="s">
        <v>667</v>
      </c>
      <c r="VF1" t="s">
        <v>668</v>
      </c>
      <c r="VG1" t="s">
        <v>669</v>
      </c>
      <c r="VH1" t="s">
        <v>670</v>
      </c>
      <c r="VI1" t="s">
        <v>671</v>
      </c>
      <c r="VJ1" t="s">
        <v>672</v>
      </c>
      <c r="VK1" t="s">
        <v>673</v>
      </c>
      <c r="VL1" t="s">
        <v>674</v>
      </c>
      <c r="VM1" t="s">
        <v>675</v>
      </c>
      <c r="VN1" t="s">
        <v>676</v>
      </c>
      <c r="VO1" t="s">
        <v>677</v>
      </c>
      <c r="VP1" t="s">
        <v>678</v>
      </c>
      <c r="VQ1" t="s">
        <v>679</v>
      </c>
      <c r="VR1" t="s">
        <v>680</v>
      </c>
      <c r="VS1" t="s">
        <v>681</v>
      </c>
      <c r="VT1" t="s">
        <v>682</v>
      </c>
      <c r="VU1" t="s">
        <v>683</v>
      </c>
      <c r="VV1" t="s">
        <v>684</v>
      </c>
      <c r="VW1" t="s">
        <v>685</v>
      </c>
      <c r="VX1" t="s">
        <v>686</v>
      </c>
      <c r="VY1" t="s">
        <v>687</v>
      </c>
      <c r="VZ1" t="s">
        <v>688</v>
      </c>
      <c r="WA1" t="s">
        <v>689</v>
      </c>
      <c r="WB1" t="s">
        <v>690</v>
      </c>
      <c r="WC1" t="s">
        <v>691</v>
      </c>
      <c r="WD1" t="s">
        <v>692</v>
      </c>
      <c r="WE1" t="s">
        <v>693</v>
      </c>
      <c r="WF1" t="s">
        <v>694</v>
      </c>
      <c r="WH1" s="2" t="s">
        <v>695</v>
      </c>
      <c r="WI1" s="2" t="s">
        <v>696</v>
      </c>
      <c r="WJ1" s="2" t="s">
        <v>697</v>
      </c>
      <c r="WK1" s="2" t="s">
        <v>698</v>
      </c>
      <c r="WL1" s="2" t="s">
        <v>699</v>
      </c>
      <c r="WM1" s="2" t="s">
        <v>700</v>
      </c>
      <c r="WN1" s="2" t="s">
        <v>701</v>
      </c>
      <c r="WO1" s="2" t="s">
        <v>702</v>
      </c>
      <c r="WP1" s="2" t="s">
        <v>703</v>
      </c>
      <c r="WQ1" s="2" t="s">
        <v>704</v>
      </c>
      <c r="WR1" s="2" t="s">
        <v>705</v>
      </c>
      <c r="WS1" s="2" t="s">
        <v>706</v>
      </c>
      <c r="WT1" s="2" t="s">
        <v>707</v>
      </c>
      <c r="WU1" s="2" t="s">
        <v>708</v>
      </c>
      <c r="WV1" s="2" t="s">
        <v>709</v>
      </c>
      <c r="WW1" s="2" t="s">
        <v>710</v>
      </c>
      <c r="WX1" s="2" t="s">
        <v>711</v>
      </c>
      <c r="WY1" s="2" t="s">
        <v>712</v>
      </c>
      <c r="WZ1" s="2" t="s">
        <v>713</v>
      </c>
      <c r="XA1" s="2" t="s">
        <v>714</v>
      </c>
      <c r="XB1" s="2" t="s">
        <v>715</v>
      </c>
      <c r="XC1" s="2" t="s">
        <v>716</v>
      </c>
      <c r="XD1" s="2" t="s">
        <v>717</v>
      </c>
      <c r="XE1" s="2" t="s">
        <v>718</v>
      </c>
      <c r="XF1" s="2" t="s">
        <v>719</v>
      </c>
      <c r="XG1" s="2" t="s">
        <v>720</v>
      </c>
      <c r="XH1" s="2" t="s">
        <v>721</v>
      </c>
      <c r="XI1" s="2" t="s">
        <v>722</v>
      </c>
      <c r="XJ1" s="2" t="s">
        <v>723</v>
      </c>
      <c r="XK1" s="2" t="s">
        <v>724</v>
      </c>
      <c r="XL1" s="2" t="s">
        <v>725</v>
      </c>
      <c r="XM1" s="2" t="s">
        <v>726</v>
      </c>
      <c r="XN1" s="2" t="s">
        <v>727</v>
      </c>
      <c r="XO1" s="2" t="s">
        <v>728</v>
      </c>
      <c r="XP1" s="2" t="s">
        <v>729</v>
      </c>
      <c r="XQ1" s="2" t="s">
        <v>730</v>
      </c>
      <c r="XR1" s="2" t="s">
        <v>731</v>
      </c>
      <c r="XS1" s="2" t="s">
        <v>732</v>
      </c>
      <c r="XT1" s="2" t="s">
        <v>733</v>
      </c>
      <c r="XU1" s="2" t="s">
        <v>734</v>
      </c>
      <c r="XV1" s="2" t="s">
        <v>735</v>
      </c>
      <c r="XW1" s="2" t="s">
        <v>736</v>
      </c>
      <c r="XX1" s="2" t="s">
        <v>737</v>
      </c>
      <c r="XY1" s="2" t="s">
        <v>738</v>
      </c>
      <c r="XZ1" s="2" t="s">
        <v>739</v>
      </c>
      <c r="YA1" s="2" t="s">
        <v>740</v>
      </c>
      <c r="YB1" s="2" t="s">
        <v>741</v>
      </c>
      <c r="YC1" s="2" t="s">
        <v>742</v>
      </c>
      <c r="YD1" s="2" t="s">
        <v>743</v>
      </c>
      <c r="YE1" s="2" t="s">
        <v>744</v>
      </c>
      <c r="YF1" s="2" t="s">
        <v>745</v>
      </c>
      <c r="YG1" s="2" t="s">
        <v>746</v>
      </c>
      <c r="YH1" s="2" t="s">
        <v>747</v>
      </c>
      <c r="YI1" s="2" t="s">
        <v>748</v>
      </c>
      <c r="YJ1" s="2" t="s">
        <v>749</v>
      </c>
      <c r="YK1" s="2" t="s">
        <v>750</v>
      </c>
      <c r="YL1" s="2" t="s">
        <v>751</v>
      </c>
      <c r="YM1" s="2" t="s">
        <v>752</v>
      </c>
      <c r="YN1" s="2" t="s">
        <v>753</v>
      </c>
      <c r="YO1" s="2" t="s">
        <v>754</v>
      </c>
      <c r="YP1" s="2" t="s">
        <v>755</v>
      </c>
      <c r="YQ1" s="2" t="s">
        <v>756</v>
      </c>
      <c r="YR1" s="2" t="s">
        <v>757</v>
      </c>
      <c r="YS1" s="2" t="s">
        <v>758</v>
      </c>
      <c r="YT1" s="2" t="s">
        <v>759</v>
      </c>
      <c r="YU1" s="2" t="s">
        <v>760</v>
      </c>
      <c r="YV1" s="2" t="s">
        <v>761</v>
      </c>
      <c r="YW1" s="2" t="s">
        <v>762</v>
      </c>
      <c r="YX1" s="2" t="s">
        <v>763</v>
      </c>
      <c r="YY1" s="2" t="s">
        <v>764</v>
      </c>
      <c r="YZ1" s="2" t="s">
        <v>765</v>
      </c>
      <c r="ZA1" s="2" t="s">
        <v>766</v>
      </c>
      <c r="ZB1" s="2" t="s">
        <v>767</v>
      </c>
      <c r="ZC1" s="2" t="s">
        <v>768</v>
      </c>
      <c r="ZD1" s="2" t="s">
        <v>769</v>
      </c>
      <c r="ZE1" s="2" t="s">
        <v>770</v>
      </c>
      <c r="ZF1" s="2" t="s">
        <v>771</v>
      </c>
      <c r="ZG1" s="2" t="s">
        <v>772</v>
      </c>
      <c r="ZH1" s="2" t="s">
        <v>773</v>
      </c>
      <c r="ZI1" s="2" t="s">
        <v>774</v>
      </c>
      <c r="ZJ1" s="2" t="s">
        <v>775</v>
      </c>
      <c r="ZK1" s="2" t="s">
        <v>776</v>
      </c>
      <c r="ZL1" s="2" t="s">
        <v>777</v>
      </c>
      <c r="ZM1" s="2" t="s">
        <v>778</v>
      </c>
      <c r="ZN1" s="2" t="s">
        <v>779</v>
      </c>
      <c r="ZO1" s="2" t="s">
        <v>780</v>
      </c>
      <c r="ZP1" s="2" t="s">
        <v>781</v>
      </c>
      <c r="ZQ1" s="2" t="s">
        <v>782</v>
      </c>
      <c r="ZR1" s="2" t="s">
        <v>783</v>
      </c>
      <c r="ZS1" s="2" t="s">
        <v>784</v>
      </c>
      <c r="ZT1" s="2" t="s">
        <v>785</v>
      </c>
      <c r="ZU1" s="2" t="s">
        <v>786</v>
      </c>
      <c r="ZV1" s="2" t="s">
        <v>787</v>
      </c>
      <c r="ZW1" s="2" t="s">
        <v>788</v>
      </c>
      <c r="ZX1" s="2" t="s">
        <v>789</v>
      </c>
      <c r="ZY1" s="2" t="s">
        <v>790</v>
      </c>
      <c r="ZZ1" s="2" t="s">
        <v>791</v>
      </c>
      <c r="AAA1" s="2" t="s">
        <v>792</v>
      </c>
      <c r="AAB1" s="2" t="s">
        <v>793</v>
      </c>
      <c r="AAC1" s="2" t="s">
        <v>794</v>
      </c>
      <c r="AAD1" s="2" t="s">
        <v>795</v>
      </c>
      <c r="AAE1" s="2" t="s">
        <v>796</v>
      </c>
      <c r="AAF1" s="2" t="s">
        <v>797</v>
      </c>
      <c r="AAG1" s="2" t="s">
        <v>798</v>
      </c>
      <c r="AAH1" s="2" t="s">
        <v>799</v>
      </c>
      <c r="AAI1" s="2" t="s">
        <v>800</v>
      </c>
      <c r="AAJ1" s="2" t="s">
        <v>801</v>
      </c>
      <c r="AAK1" s="2" t="s">
        <v>802</v>
      </c>
      <c r="AAL1" s="2" t="s">
        <v>803</v>
      </c>
      <c r="AAM1" s="2" t="s">
        <v>804</v>
      </c>
      <c r="AAN1" s="2" t="s">
        <v>805</v>
      </c>
      <c r="AAO1" s="2" t="s">
        <v>806</v>
      </c>
      <c r="AAP1" s="2" t="s">
        <v>807</v>
      </c>
      <c r="AAQ1" s="2" t="s">
        <v>808</v>
      </c>
      <c r="AAR1" s="2" t="s">
        <v>809</v>
      </c>
      <c r="AAS1" s="2" t="s">
        <v>810</v>
      </c>
      <c r="AAT1" s="2" t="s">
        <v>811</v>
      </c>
      <c r="AAU1" s="2" t="s">
        <v>812</v>
      </c>
      <c r="AAV1" s="2" t="s">
        <v>813</v>
      </c>
      <c r="AAW1" s="2" t="s">
        <v>814</v>
      </c>
      <c r="AAX1" s="2" t="s">
        <v>815</v>
      </c>
      <c r="AAY1" s="2" t="s">
        <v>816</v>
      </c>
      <c r="AAZ1" s="2" t="s">
        <v>817</v>
      </c>
      <c r="ABA1" s="2" t="s">
        <v>818</v>
      </c>
      <c r="ABB1" s="2" t="s">
        <v>819</v>
      </c>
      <c r="ABC1" s="2" t="s">
        <v>820</v>
      </c>
      <c r="ABD1" s="2" t="s">
        <v>821</v>
      </c>
      <c r="ABE1" s="2" t="s">
        <v>822</v>
      </c>
    </row>
    <row r="2" spans="1:733" x14ac:dyDescent="0.3">
      <c r="A2" s="1" t="s">
        <v>459</v>
      </c>
      <c r="B2" s="1" t="s">
        <v>459</v>
      </c>
      <c r="C2">
        <v>1</v>
      </c>
      <c r="D2">
        <v>9</v>
      </c>
      <c r="E2" s="1" t="s">
        <v>460</v>
      </c>
      <c r="F2" s="1" t="s">
        <v>461</v>
      </c>
      <c r="G2">
        <v>2400</v>
      </c>
      <c r="H2">
        <v>1000000</v>
      </c>
      <c r="I2">
        <v>309</v>
      </c>
      <c r="J2">
        <v>0</v>
      </c>
      <c r="K2">
        <v>100</v>
      </c>
      <c r="L2">
        <v>100</v>
      </c>
      <c r="M2">
        <v>131</v>
      </c>
      <c r="N2" s="1" t="s">
        <v>459</v>
      </c>
      <c r="O2" s="1" t="s">
        <v>461</v>
      </c>
      <c r="P2" s="1" t="s">
        <v>487</v>
      </c>
      <c r="Q2" s="1" t="s">
        <v>488</v>
      </c>
      <c r="R2" s="1" t="s">
        <v>489</v>
      </c>
      <c r="S2" s="1" t="s">
        <v>490</v>
      </c>
      <c r="T2" s="1" t="s">
        <v>461</v>
      </c>
      <c r="U2" s="1" t="s">
        <v>491</v>
      </c>
      <c r="V2" s="1" t="s">
        <v>461</v>
      </c>
      <c r="W2" s="1" t="s">
        <v>492</v>
      </c>
      <c r="X2" s="1" t="s">
        <v>461</v>
      </c>
      <c r="Y2" s="1" t="s">
        <v>493</v>
      </c>
      <c r="Z2" s="1" t="s">
        <v>489</v>
      </c>
      <c r="AA2" s="1" t="s">
        <v>489</v>
      </c>
      <c r="AB2" s="1" t="s">
        <v>494</v>
      </c>
      <c r="AC2" s="1" t="s">
        <v>461</v>
      </c>
      <c r="AD2" s="1" t="s">
        <v>493</v>
      </c>
      <c r="AE2" s="1" t="s">
        <v>461</v>
      </c>
      <c r="AF2" s="1" t="s">
        <v>494</v>
      </c>
      <c r="AG2" s="1" t="s">
        <v>461</v>
      </c>
      <c r="AH2" s="1" t="s">
        <v>461</v>
      </c>
      <c r="AI2" s="1" t="s">
        <v>489</v>
      </c>
      <c r="AJ2" s="1" t="s">
        <v>461</v>
      </c>
      <c r="AK2" s="1" t="s">
        <v>489</v>
      </c>
      <c r="AL2" s="1" t="s">
        <v>461</v>
      </c>
      <c r="AM2" s="1" t="s">
        <v>461</v>
      </c>
      <c r="AN2" s="1" t="s">
        <v>489</v>
      </c>
      <c r="AO2" s="1" t="s">
        <v>489</v>
      </c>
      <c r="AP2" s="1" t="s">
        <v>461</v>
      </c>
      <c r="AQ2" s="1" t="s">
        <v>489</v>
      </c>
      <c r="AR2" s="1" t="s">
        <v>461</v>
      </c>
      <c r="AS2" s="1" t="s">
        <v>461</v>
      </c>
      <c r="AT2" s="1" t="s">
        <v>461</v>
      </c>
      <c r="AU2" s="1" t="s">
        <v>461</v>
      </c>
      <c r="AV2" s="1" t="s">
        <v>461</v>
      </c>
      <c r="AW2" s="1" t="s">
        <v>489</v>
      </c>
      <c r="AX2" s="1" t="s">
        <v>461</v>
      </c>
      <c r="AY2" s="1" t="s">
        <v>489</v>
      </c>
      <c r="AZ2" s="1" t="s">
        <v>461</v>
      </c>
      <c r="BA2" s="1" t="s">
        <v>461</v>
      </c>
      <c r="BB2" s="1" t="s">
        <v>461</v>
      </c>
      <c r="BC2" s="1" t="s">
        <v>461</v>
      </c>
      <c r="BD2" s="1" t="s">
        <v>461</v>
      </c>
      <c r="BE2" s="1" t="s">
        <v>461</v>
      </c>
      <c r="BF2" s="1" t="s">
        <v>461</v>
      </c>
      <c r="BG2" s="1" t="s">
        <v>489</v>
      </c>
      <c r="BH2" s="1" t="s">
        <v>489</v>
      </c>
      <c r="BI2" s="1" t="s">
        <v>461</v>
      </c>
      <c r="BJ2" s="1" t="s">
        <v>489</v>
      </c>
      <c r="BK2" s="1" t="s">
        <v>489</v>
      </c>
      <c r="BL2" s="1" t="s">
        <v>461</v>
      </c>
      <c r="BM2" s="1" t="s">
        <v>461</v>
      </c>
      <c r="BN2" s="1" t="s">
        <v>461</v>
      </c>
      <c r="BO2" s="1" t="s">
        <v>461</v>
      </c>
      <c r="BP2" s="1" t="s">
        <v>461</v>
      </c>
      <c r="BQ2" s="1" t="s">
        <v>461</v>
      </c>
      <c r="BR2" s="1" t="s">
        <v>461</v>
      </c>
      <c r="BS2" s="1" t="s">
        <v>461</v>
      </c>
      <c r="BT2" s="1" t="s">
        <v>461</v>
      </c>
      <c r="BU2" s="1" t="s">
        <v>461</v>
      </c>
      <c r="BV2" s="1" t="s">
        <v>461</v>
      </c>
      <c r="BW2" s="1" t="s">
        <v>461</v>
      </c>
      <c r="BX2" s="1" t="s">
        <v>461</v>
      </c>
      <c r="BY2" s="1" t="s">
        <v>461</v>
      </c>
      <c r="BZ2" s="1" t="s">
        <v>461</v>
      </c>
      <c r="CA2" s="1" t="s">
        <v>461</v>
      </c>
      <c r="CB2" s="1" t="s">
        <v>461</v>
      </c>
      <c r="CC2" s="1" t="s">
        <v>461</v>
      </c>
      <c r="CD2" s="1" t="s">
        <v>461</v>
      </c>
      <c r="CE2" s="1" t="s">
        <v>461</v>
      </c>
      <c r="CF2" s="1" t="s">
        <v>461</v>
      </c>
      <c r="CG2" s="1" t="s">
        <v>461</v>
      </c>
      <c r="CH2" s="1" t="s">
        <v>461</v>
      </c>
      <c r="CI2" s="1" t="s">
        <v>461</v>
      </c>
      <c r="CJ2" s="1" t="s">
        <v>461</v>
      </c>
      <c r="CK2" s="1" t="s">
        <v>461</v>
      </c>
      <c r="CL2" s="1" t="s">
        <v>461</v>
      </c>
      <c r="CM2" s="1" t="s">
        <v>461</v>
      </c>
      <c r="CN2" s="1" t="s">
        <v>461</v>
      </c>
      <c r="CO2" s="1" t="s">
        <v>461</v>
      </c>
      <c r="CP2" s="1" t="s">
        <v>461</v>
      </c>
      <c r="CQ2" s="1" t="s">
        <v>461</v>
      </c>
      <c r="CR2" s="1" t="s">
        <v>461</v>
      </c>
      <c r="CS2" s="1" t="s">
        <v>461</v>
      </c>
      <c r="CT2" s="1" t="s">
        <v>461</v>
      </c>
      <c r="CU2" s="1" t="s">
        <v>461</v>
      </c>
      <c r="CV2" s="1" t="s">
        <v>461</v>
      </c>
      <c r="CW2" s="1" t="s">
        <v>461</v>
      </c>
      <c r="CX2" s="1" t="s">
        <v>461</v>
      </c>
      <c r="CY2" s="1" t="s">
        <v>461</v>
      </c>
      <c r="CZ2" s="1" t="s">
        <v>461</v>
      </c>
      <c r="DA2" s="1" t="s">
        <v>461</v>
      </c>
      <c r="DB2" s="1" t="s">
        <v>461</v>
      </c>
      <c r="DC2" s="1" t="s">
        <v>461</v>
      </c>
      <c r="DD2" s="1" t="s">
        <v>461</v>
      </c>
      <c r="DE2" s="1" t="s">
        <v>461</v>
      </c>
      <c r="DF2" s="1" t="s">
        <v>461</v>
      </c>
      <c r="DG2" s="1" t="s">
        <v>461</v>
      </c>
      <c r="DH2" s="1" t="s">
        <v>461</v>
      </c>
      <c r="DI2" s="1" t="s">
        <v>461</v>
      </c>
      <c r="DJ2" s="1" t="s">
        <v>461</v>
      </c>
      <c r="DK2" s="1">
        <v>0</v>
      </c>
      <c r="DL2" s="1">
        <v>100</v>
      </c>
      <c r="DM2" s="1">
        <v>100</v>
      </c>
      <c r="DN2" s="1">
        <v>132</v>
      </c>
      <c r="DO2" s="1" t="s">
        <v>459</v>
      </c>
      <c r="DP2" s="1" t="s">
        <v>461</v>
      </c>
      <c r="DQ2" s="1" t="s">
        <v>495</v>
      </c>
      <c r="DR2" s="1" t="s">
        <v>496</v>
      </c>
      <c r="DS2" s="1" t="s">
        <v>497</v>
      </c>
      <c r="DT2" s="1" t="s">
        <v>497</v>
      </c>
      <c r="DU2" s="1" t="s">
        <v>498</v>
      </c>
      <c r="DV2" s="1" t="s">
        <v>497</v>
      </c>
      <c r="DW2" s="1" t="s">
        <v>497</v>
      </c>
      <c r="DX2" s="1" t="s">
        <v>499</v>
      </c>
      <c r="DY2" s="1" t="s">
        <v>499</v>
      </c>
      <c r="DZ2" s="1" t="s">
        <v>500</v>
      </c>
      <c r="EA2" s="1" t="s">
        <v>498</v>
      </c>
      <c r="EB2" s="1" t="s">
        <v>498</v>
      </c>
      <c r="EC2" s="1" t="s">
        <v>461</v>
      </c>
      <c r="ED2" s="1" t="s">
        <v>461</v>
      </c>
      <c r="EE2" s="1" t="s">
        <v>461</v>
      </c>
      <c r="EF2" s="1" t="s">
        <v>461</v>
      </c>
      <c r="EG2" s="1" t="s">
        <v>461</v>
      </c>
      <c r="EH2" s="1" t="s">
        <v>461</v>
      </c>
      <c r="EI2" s="1" t="s">
        <v>461</v>
      </c>
      <c r="EJ2" s="1" t="s">
        <v>461</v>
      </c>
      <c r="EK2" s="1" t="s">
        <v>461</v>
      </c>
      <c r="EL2" s="1" t="s">
        <v>461</v>
      </c>
      <c r="EM2" s="1" t="s">
        <v>461</v>
      </c>
      <c r="EN2" s="1" t="s">
        <v>461</v>
      </c>
      <c r="EO2" s="1" t="s">
        <v>461</v>
      </c>
      <c r="EP2" s="1" t="s">
        <v>461</v>
      </c>
      <c r="EQ2" s="1" t="s">
        <v>461</v>
      </c>
      <c r="ER2" s="1" t="s">
        <v>461</v>
      </c>
      <c r="ES2" s="1" t="s">
        <v>461</v>
      </c>
      <c r="ET2" s="1" t="s">
        <v>461</v>
      </c>
      <c r="EU2" s="1" t="s">
        <v>461</v>
      </c>
      <c r="EV2" s="1" t="s">
        <v>461</v>
      </c>
      <c r="EW2" s="1" t="s">
        <v>461</v>
      </c>
      <c r="EX2" s="1" t="s">
        <v>461</v>
      </c>
      <c r="EY2" s="1" t="s">
        <v>461</v>
      </c>
      <c r="EZ2" s="1" t="s">
        <v>461</v>
      </c>
      <c r="FA2" s="1" t="s">
        <v>461</v>
      </c>
      <c r="FB2" s="1" t="s">
        <v>461</v>
      </c>
      <c r="FC2" s="1" t="s">
        <v>461</v>
      </c>
      <c r="FD2" s="1" t="s">
        <v>461</v>
      </c>
      <c r="FE2" s="1" t="s">
        <v>461</v>
      </c>
      <c r="FF2" s="1" t="s">
        <v>461</v>
      </c>
      <c r="FG2" s="1" t="s">
        <v>461</v>
      </c>
      <c r="FH2" s="1" t="s">
        <v>461</v>
      </c>
      <c r="FI2" s="1" t="s">
        <v>461</v>
      </c>
      <c r="FJ2" s="1" t="s">
        <v>461</v>
      </c>
      <c r="FK2" s="1" t="s">
        <v>461</v>
      </c>
      <c r="FL2" s="1" t="s">
        <v>461</v>
      </c>
      <c r="FM2" s="1" t="s">
        <v>461</v>
      </c>
      <c r="FN2" s="1" t="s">
        <v>461</v>
      </c>
      <c r="FO2" s="1" t="s">
        <v>461</v>
      </c>
      <c r="FP2" s="1" t="s">
        <v>461</v>
      </c>
      <c r="FQ2" s="1" t="s">
        <v>461</v>
      </c>
      <c r="FR2" s="1" t="s">
        <v>461</v>
      </c>
      <c r="FS2" s="1" t="s">
        <v>461</v>
      </c>
      <c r="FT2" s="1" t="s">
        <v>461</v>
      </c>
      <c r="FU2" s="1" t="s">
        <v>461</v>
      </c>
      <c r="FV2" s="1" t="s">
        <v>461</v>
      </c>
      <c r="FW2" s="1" t="s">
        <v>461</v>
      </c>
      <c r="FX2" s="1" t="s">
        <v>461</v>
      </c>
      <c r="FY2" s="1" t="s">
        <v>461</v>
      </c>
      <c r="FZ2" s="1" t="s">
        <v>461</v>
      </c>
      <c r="GA2" s="1" t="s">
        <v>461</v>
      </c>
      <c r="GB2" s="1" t="s">
        <v>461</v>
      </c>
      <c r="GC2" s="1" t="s">
        <v>461</v>
      </c>
      <c r="GD2" s="1" t="s">
        <v>461</v>
      </c>
      <c r="GE2" s="1" t="s">
        <v>461</v>
      </c>
      <c r="GF2" s="1" t="s">
        <v>461</v>
      </c>
      <c r="GG2" s="1" t="s">
        <v>461</v>
      </c>
      <c r="GH2" s="1" t="s">
        <v>461</v>
      </c>
      <c r="GI2" s="1" t="s">
        <v>461</v>
      </c>
      <c r="GJ2" s="1" t="s">
        <v>461</v>
      </c>
      <c r="GK2" s="1" t="s">
        <v>461</v>
      </c>
      <c r="GL2" s="1" t="s">
        <v>461</v>
      </c>
      <c r="GM2" s="1" t="s">
        <v>461</v>
      </c>
      <c r="GN2" s="1" t="s">
        <v>461</v>
      </c>
      <c r="GO2" s="1" t="s">
        <v>461</v>
      </c>
      <c r="GP2" s="1" t="s">
        <v>461</v>
      </c>
      <c r="GQ2" s="1" t="s">
        <v>461</v>
      </c>
      <c r="GR2" s="1" t="s">
        <v>461</v>
      </c>
      <c r="GS2" s="1" t="s">
        <v>461</v>
      </c>
      <c r="GT2" s="1" t="s">
        <v>461</v>
      </c>
      <c r="GU2" s="1" t="s">
        <v>461</v>
      </c>
      <c r="GV2" s="1" t="s">
        <v>461</v>
      </c>
      <c r="GW2" s="1" t="s">
        <v>461</v>
      </c>
      <c r="GX2" s="1" t="s">
        <v>461</v>
      </c>
      <c r="GY2" s="1" t="s">
        <v>461</v>
      </c>
      <c r="GZ2" s="1" t="s">
        <v>461</v>
      </c>
      <c r="HA2" s="1" t="s">
        <v>461</v>
      </c>
      <c r="HB2" s="1" t="s">
        <v>461</v>
      </c>
      <c r="HC2" s="1" t="s">
        <v>461</v>
      </c>
      <c r="HD2" s="1" t="s">
        <v>461</v>
      </c>
      <c r="HE2" s="1" t="s">
        <v>461</v>
      </c>
      <c r="HF2" s="1" t="s">
        <v>461</v>
      </c>
      <c r="HG2" s="1" t="s">
        <v>461</v>
      </c>
      <c r="HH2" s="1" t="s">
        <v>461</v>
      </c>
      <c r="HI2" s="1" t="s">
        <v>461</v>
      </c>
      <c r="HJ2" s="1" t="s">
        <v>461</v>
      </c>
      <c r="HK2" s="1" t="s">
        <v>461</v>
      </c>
      <c r="HL2" s="1">
        <v>652</v>
      </c>
      <c r="HM2" s="1">
        <v>5</v>
      </c>
      <c r="HN2" s="1">
        <v>11</v>
      </c>
      <c r="HO2" s="1">
        <v>10</v>
      </c>
      <c r="HP2" s="1">
        <v>23</v>
      </c>
      <c r="HQ2" s="1">
        <v>16</v>
      </c>
      <c r="HR2" s="1">
        <v>24</v>
      </c>
      <c r="HS2" s="1">
        <v>14</v>
      </c>
      <c r="HT2" s="1">
        <v>67</v>
      </c>
      <c r="HU2" s="1">
        <v>20</v>
      </c>
      <c r="HV2" s="1">
        <v>16</v>
      </c>
      <c r="HW2" s="1">
        <v>17</v>
      </c>
      <c r="HX2" s="1">
        <v>37</v>
      </c>
      <c r="HY2" s="1">
        <v>15</v>
      </c>
      <c r="HZ2" s="1">
        <v>9</v>
      </c>
      <c r="IA2" s="1">
        <v>7</v>
      </c>
      <c r="IB2">
        <v>36</v>
      </c>
      <c r="IC2">
        <v>36</v>
      </c>
      <c r="ID2">
        <v>62</v>
      </c>
      <c r="IE2">
        <v>0</v>
      </c>
      <c r="IF2">
        <v>1</v>
      </c>
      <c r="IG2">
        <v>1</v>
      </c>
      <c r="IH2">
        <v>1</v>
      </c>
      <c r="II2">
        <v>1</v>
      </c>
      <c r="IJ2">
        <v>3</v>
      </c>
      <c r="IK2">
        <v>7</v>
      </c>
      <c r="IL2">
        <v>11</v>
      </c>
      <c r="IM2">
        <v>10</v>
      </c>
      <c r="IN2">
        <v>11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6</v>
      </c>
      <c r="IX2">
        <v>70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408</v>
      </c>
      <c r="MK2">
        <v>0</v>
      </c>
      <c r="ML2">
        <v>0</v>
      </c>
      <c r="MM2">
        <v>0</v>
      </c>
      <c r="MN2">
        <v>2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1</v>
      </c>
      <c r="MZ2">
        <v>17</v>
      </c>
      <c r="NA2">
        <v>19</v>
      </c>
      <c r="NB2">
        <v>31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6</v>
      </c>
      <c r="NV2">
        <v>51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 s="1" t="s">
        <v>459</v>
      </c>
      <c r="RI2">
        <f>smallDiffsHist[[#This Row],[m_amplitudeHistogram.0]]*smallDiffsHist[[#This Row],[m_smallDiffsHistogram.0]]</f>
        <v>266016</v>
      </c>
      <c r="RJ2">
        <f>smallDiffsHist[[#This Row],[m_amplitudeHistogram.1]]*smallDiffsHist[[#This Row],[m_smallDiffsHistogram.1]]</f>
        <v>0</v>
      </c>
      <c r="RK2">
        <f>smallDiffsHist[[#This Row],[m_amplitudeHistogram.2]]*smallDiffsHist[[#This Row],[m_smallDiffsHistogram.2]]</f>
        <v>0</v>
      </c>
      <c r="RL2">
        <f>smallDiffsHist[[#This Row],[m_amplitudeHistogram.3]]*smallDiffsHist[[#This Row],[m_smallDiffsHistogram.3]]</f>
        <v>0</v>
      </c>
      <c r="RM2">
        <f>smallDiffsHist[[#This Row],[m_amplitudeHistogram.4]]*smallDiffsHist[[#This Row],[m_smallDiffsHistogram.4]]</f>
        <v>46</v>
      </c>
      <c r="RN2">
        <f>smallDiffsHist[[#This Row],[m_amplitudeHistogram.5]]*smallDiffsHist[[#This Row],[m_smallDiffsHistogram.5]]</f>
        <v>0</v>
      </c>
      <c r="RO2">
        <f>smallDiffsHist[[#This Row],[m_amplitudeHistogram.6]]*smallDiffsHist[[#This Row],[m_smallDiffsHistogram.6]]</f>
        <v>0</v>
      </c>
      <c r="RP2">
        <f>smallDiffsHist[[#This Row],[m_amplitudeHistogram.7]]*smallDiffsHist[[#This Row],[m_smallDiffsHistogram.7]]</f>
        <v>0</v>
      </c>
      <c r="RQ2">
        <f>smallDiffsHist[[#This Row],[m_amplitudeHistogram.8]]*smallDiffsHist[[#This Row],[m_smallDiffsHistogram.8]]</f>
        <v>0</v>
      </c>
      <c r="RR2">
        <f>smallDiffsHist[[#This Row],[m_amplitudeHistogram.9]]*smallDiffsHist[[#This Row],[m_smallDiffsHistogram.9]]</f>
        <v>0</v>
      </c>
      <c r="RS2">
        <f>smallDiffsHist[[#This Row],[m_amplitudeHistogram.10]]*smallDiffsHist[[#This Row],[m_smallDiffsHistogram.10]]</f>
        <v>0</v>
      </c>
      <c r="RT2">
        <f>smallDiffsHist[[#This Row],[m_amplitudeHistogram.11]]*smallDiffsHist[[#This Row],[m_smallDiffsHistogram.11]]</f>
        <v>0</v>
      </c>
      <c r="RU2">
        <f>smallDiffsHist[[#This Row],[m_amplitudeHistogram.12]]*smallDiffsHist[[#This Row],[m_smallDiffsHistogram.12]]</f>
        <v>0</v>
      </c>
      <c r="RV2">
        <f>smallDiffsHist[[#This Row],[m_amplitudeHistogram.13]]*smallDiffsHist[[#This Row],[m_smallDiffsHistogram.13]]</f>
        <v>0</v>
      </c>
      <c r="RW2">
        <f>smallDiffsHist[[#This Row],[m_amplitudeHistogram.14]]*smallDiffsHist[[#This Row],[m_smallDiffsHistogram.14]]</f>
        <v>0</v>
      </c>
      <c r="RX2">
        <f>smallDiffsHist[[#This Row],[m_amplitudeHistogram.15]]*smallDiffsHist[[#This Row],[m_smallDiffsHistogram.15]]</f>
        <v>7</v>
      </c>
      <c r="RY2">
        <f>smallDiffsHist[[#This Row],[m_amplitudeHistogram.16]]*smallDiffsHist[[#This Row],[m_smallDiffsHistogram.16]]</f>
        <v>612</v>
      </c>
      <c r="RZ2">
        <f>smallDiffsHist[[#This Row],[m_amplitudeHistogram.17]]*smallDiffsHist[[#This Row],[m_smallDiffsHistogram.17]]</f>
        <v>684</v>
      </c>
      <c r="SA2">
        <f>smallDiffsHist[[#This Row],[m_amplitudeHistogram.18]]*smallDiffsHist[[#This Row],[m_smallDiffsHistogram.18]]</f>
        <v>1922</v>
      </c>
      <c r="SB2">
        <f>smallDiffsHist[[#This Row],[m_amplitudeHistogram.19]]*smallDiffsHist[[#This Row],[m_smallDiffsHistogram.19]]</f>
        <v>0</v>
      </c>
      <c r="SC2">
        <f>smallDiffsHist[[#This Row],[m_amplitudeHistogram.20]]*smallDiffsHist[[#This Row],[m_smallDiffsHistogram.20]]</f>
        <v>0</v>
      </c>
      <c r="SD2">
        <f>smallDiffsHist[[#This Row],[m_amplitudeHistogram.21]]*smallDiffsHist[[#This Row],[m_smallDiffsHistogram.21]]</f>
        <v>0</v>
      </c>
      <c r="SE2">
        <f>smallDiffsHist[[#This Row],[m_amplitudeHistogram.22]]*smallDiffsHist[[#This Row],[m_smallDiffsHistogram.22]]</f>
        <v>0</v>
      </c>
      <c r="SF2">
        <f>smallDiffsHist[[#This Row],[m_amplitudeHistogram.23]]*smallDiffsHist[[#This Row],[m_smallDiffsHistogram.23]]</f>
        <v>0</v>
      </c>
      <c r="SG2">
        <f>smallDiffsHist[[#This Row],[m_amplitudeHistogram.24]]*smallDiffsHist[[#This Row],[m_smallDiffsHistogram.24]]</f>
        <v>0</v>
      </c>
      <c r="SH2">
        <f>smallDiffsHist[[#This Row],[m_amplitudeHistogram.25]]*smallDiffsHist[[#This Row],[m_smallDiffsHistogram.25]]</f>
        <v>0</v>
      </c>
      <c r="SI2">
        <f>smallDiffsHist[[#This Row],[m_amplitudeHistogram.26]]*smallDiffsHist[[#This Row],[m_smallDiffsHistogram.26]]</f>
        <v>0</v>
      </c>
      <c r="SJ2">
        <f>smallDiffsHist[[#This Row],[m_amplitudeHistogram.27]]*smallDiffsHist[[#This Row],[m_smallDiffsHistogram.27]]</f>
        <v>0</v>
      </c>
      <c r="SK2">
        <f>smallDiffsHist[[#This Row],[m_amplitudeHistogram.28]]*smallDiffsHist[[#This Row],[m_smallDiffsHistogram.28]]</f>
        <v>0</v>
      </c>
      <c r="SL2">
        <f>smallDiffsHist[[#This Row],[m_amplitudeHistogram.29]]*smallDiffsHist[[#This Row],[m_smallDiffsHistogram.29]]</f>
        <v>0</v>
      </c>
      <c r="SM2">
        <f>smallDiffsHist[[#This Row],[m_amplitudeHistogram.30]]*smallDiffsHist[[#This Row],[m_smallDiffsHistogram.30]]</f>
        <v>0</v>
      </c>
      <c r="SN2">
        <f>smallDiffsHist[[#This Row],[m_amplitudeHistogram.31]]*smallDiffsHist[[#This Row],[m_smallDiffsHistogram.31]]</f>
        <v>0</v>
      </c>
      <c r="SO2">
        <f>smallDiffsHist[[#This Row],[m_amplitudeHistogram.32]]*smallDiffsHist[[#This Row],[m_smallDiffsHistogram.32]]</f>
        <v>0</v>
      </c>
      <c r="SP2">
        <f>smallDiffsHist[[#This Row],[m_amplitudeHistogram.33]]*smallDiffsHist[[#This Row],[m_smallDiffsHistogram.33]]</f>
        <v>0</v>
      </c>
      <c r="SQ2">
        <f>smallDiffsHist[[#This Row],[m_amplitudeHistogram.34]]*smallDiffsHist[[#This Row],[m_smallDiffsHistogram.34]]</f>
        <v>0</v>
      </c>
      <c r="SR2">
        <f>smallDiffsHist[[#This Row],[m_amplitudeHistogram.35]]*smallDiffsHist[[#This Row],[m_smallDiffsHistogram.35]]</f>
        <v>0</v>
      </c>
      <c r="SS2">
        <f>smallDiffsHist[[#This Row],[m_amplitudeHistogram.36]]*smallDiffsHist[[#This Row],[m_smallDiffsHistogram.36]]</f>
        <v>0</v>
      </c>
      <c r="ST2">
        <f>smallDiffsHist[[#This Row],[m_amplitudeHistogram.37]]*smallDiffsHist[[#This Row],[m_smallDiffsHistogram.37]]</f>
        <v>36</v>
      </c>
      <c r="SU2">
        <f>smallDiffsHist[[#This Row],[m_amplitudeHistogram.38]]*smallDiffsHist[[#This Row],[m_smallDiffsHistogram.38]]</f>
        <v>3570</v>
      </c>
      <c r="SV2">
        <f>smallDiffsHist[[#This Row],[m_amplitudeHistogram.39]]*smallDiffsHist[[#This Row],[m_smallDiffsHistogram.39]]</f>
        <v>0</v>
      </c>
      <c r="SW2">
        <f>smallDiffsHist[[#This Row],[m_amplitudeHistogram.40]]*smallDiffsHist[[#This Row],[m_smallDiffsHistogram.40]]</f>
        <v>0</v>
      </c>
      <c r="SX2">
        <f>smallDiffsHist[[#This Row],[m_amplitudeHistogram.41]]*smallDiffsHist[[#This Row],[m_smallDiffsHistogram.41]]</f>
        <v>0</v>
      </c>
      <c r="SY2">
        <f>smallDiffsHist[[#This Row],[m_amplitudeHistogram.42]]*smallDiffsHist[[#This Row],[m_smallDiffsHistogram.42]]</f>
        <v>0</v>
      </c>
      <c r="SZ2">
        <f>smallDiffsHist[[#This Row],[m_amplitudeHistogram.43]]*smallDiffsHist[[#This Row],[m_smallDiffsHistogram.43]]</f>
        <v>0</v>
      </c>
      <c r="TA2">
        <f>smallDiffsHist[[#This Row],[m_amplitudeHistogram.44]]*smallDiffsHist[[#This Row],[m_smallDiffsHistogram.44]]</f>
        <v>0</v>
      </c>
      <c r="TB2">
        <f>smallDiffsHist[[#This Row],[m_amplitudeHistogram.45]]*smallDiffsHist[[#This Row],[m_smallDiffsHistogram.45]]</f>
        <v>0</v>
      </c>
      <c r="TC2">
        <f>smallDiffsHist[[#This Row],[m_amplitudeHistogram.46]]*smallDiffsHist[[#This Row],[m_smallDiffsHistogram.46]]</f>
        <v>0</v>
      </c>
      <c r="TD2">
        <f>smallDiffsHist[[#This Row],[m_amplitudeHistogram.47]]*smallDiffsHist[[#This Row],[m_smallDiffsHistogram.47]]</f>
        <v>0</v>
      </c>
      <c r="TE2">
        <f>smallDiffsHist[[#This Row],[m_amplitudeHistogram.48]]*smallDiffsHist[[#This Row],[m_smallDiffsHistogram.48]]</f>
        <v>0</v>
      </c>
      <c r="TF2">
        <f>smallDiffsHist[[#This Row],[m_amplitudeHistogram.49]]*smallDiffsHist[[#This Row],[m_smallDiffsHistogram.49]]</f>
        <v>0</v>
      </c>
      <c r="TG2">
        <f>smallDiffsHist[[#This Row],[m_amplitudeHistogram.50]]*smallDiffsHist[[#This Row],[m_smallDiffsHistogram.50]]</f>
        <v>0</v>
      </c>
      <c r="TH2">
        <f>smallDiffsHist[[#This Row],[m_amplitudeHistogram.51]]*smallDiffsHist[[#This Row],[m_smallDiffsHistogram.51]]</f>
        <v>0</v>
      </c>
      <c r="TI2">
        <f>smallDiffsHist[[#This Row],[m_amplitudeHistogram.52]]*smallDiffsHist[[#This Row],[m_smallDiffsHistogram.52]]</f>
        <v>0</v>
      </c>
      <c r="TJ2">
        <f>smallDiffsHist[[#This Row],[m_amplitudeHistogram.53]]*smallDiffsHist[[#This Row],[m_smallDiffsHistogram.53]]</f>
        <v>0</v>
      </c>
      <c r="TK2">
        <f>smallDiffsHist[[#This Row],[m_amplitudeHistogram.54]]*smallDiffsHist[[#This Row],[m_smallDiffsHistogram.54]]</f>
        <v>0</v>
      </c>
      <c r="TL2">
        <f>smallDiffsHist[[#This Row],[m_amplitudeHistogram.55]]*smallDiffsHist[[#This Row],[m_smallDiffsHistogram.55]]</f>
        <v>0</v>
      </c>
      <c r="TM2">
        <f>smallDiffsHist[[#This Row],[m_amplitudeHistogram.56]]*smallDiffsHist[[#This Row],[m_smallDiffsHistogram.56]]</f>
        <v>0</v>
      </c>
      <c r="TN2">
        <f>smallDiffsHist[[#This Row],[m_amplitudeHistogram.57]]*smallDiffsHist[[#This Row],[m_smallDiffsHistogram.57]]</f>
        <v>0</v>
      </c>
      <c r="TO2">
        <f>smallDiffsHist[[#This Row],[m_amplitudeHistogram.58]]*smallDiffsHist[[#This Row],[m_smallDiffsHistogram.58]]</f>
        <v>0</v>
      </c>
      <c r="TP2">
        <f>smallDiffsHist[[#This Row],[m_amplitudeHistogram.59]]*smallDiffsHist[[#This Row],[m_smallDiffsHistogram.59]]</f>
        <v>0</v>
      </c>
      <c r="TQ2">
        <f>smallDiffsHist[[#This Row],[m_amplitudeHistogram.60]]*smallDiffsHist[[#This Row],[m_smallDiffsHistogram.60]]</f>
        <v>0</v>
      </c>
      <c r="TR2">
        <f>smallDiffsHist[[#This Row],[m_amplitudeHistogram.61]]*smallDiffsHist[[#This Row],[m_smallDiffsHistogram.61]]</f>
        <v>0</v>
      </c>
      <c r="TS2">
        <f>smallDiffsHist[[#This Row],[m_amplitudeHistogram.62]]*smallDiffsHist[[#This Row],[m_smallDiffsHistogram.62]]</f>
        <v>0</v>
      </c>
      <c r="TT2">
        <f>smallDiffsHist[[#This Row],[m_amplitudeHistogram.63]]*smallDiffsHist[[#This Row],[m_smallDiffsHistogram.63]]</f>
        <v>0</v>
      </c>
      <c r="TU2">
        <f>smallDiffsHist[[#This Row],[m_amplitudeHistogram.64]]*smallDiffsHist[[#This Row],[m_smallDiffsHistogram.64]]</f>
        <v>0</v>
      </c>
      <c r="TV2">
        <f>smallDiffsHist[[#This Row],[m_amplitudeHistogram.65]]*smallDiffsHist[[#This Row],[m_smallDiffsHistogram.65]]</f>
        <v>0</v>
      </c>
      <c r="TW2">
        <f>smallDiffsHist[[#This Row],[m_amplitudeHistogram.66]]*smallDiffsHist[[#This Row],[m_smallDiffsHistogram.66]]</f>
        <v>0</v>
      </c>
      <c r="TX2">
        <f>smallDiffsHist[[#This Row],[m_amplitudeHistogram.67]]*smallDiffsHist[[#This Row],[m_smallDiffsHistogram.67]]</f>
        <v>0</v>
      </c>
      <c r="TY2">
        <f>smallDiffsHist[[#This Row],[m_amplitudeHistogram.68]]*smallDiffsHist[[#This Row],[m_smallDiffsHistogram.68]]</f>
        <v>0</v>
      </c>
      <c r="TZ2">
        <f>smallDiffsHist[[#This Row],[m_amplitudeHistogram.69]]*smallDiffsHist[[#This Row],[m_smallDiffsHistogram.69]]</f>
        <v>0</v>
      </c>
      <c r="UA2">
        <f>smallDiffsHist[[#This Row],[m_amplitudeHistogram.70]]*smallDiffsHist[[#This Row],[m_smallDiffsHistogram.70]]</f>
        <v>0</v>
      </c>
      <c r="UB2">
        <f>smallDiffsHist[[#This Row],[m_amplitudeHistogram.71]]*smallDiffsHist[[#This Row],[m_smallDiffsHistogram.71]]</f>
        <v>0</v>
      </c>
      <c r="UC2">
        <f>smallDiffsHist[[#This Row],[m_amplitudeHistogram.72]]*smallDiffsHist[[#This Row],[m_smallDiffsHistogram.72]]</f>
        <v>0</v>
      </c>
      <c r="UD2">
        <f>smallDiffsHist[[#This Row],[m_amplitudeHistogram.73]]*smallDiffsHist[[#This Row],[m_smallDiffsHistogram.73]]</f>
        <v>0</v>
      </c>
      <c r="UE2">
        <f>smallDiffsHist[[#This Row],[m_amplitudeHistogram.74]]*smallDiffsHist[[#This Row],[m_smallDiffsHistogram.74]]</f>
        <v>0</v>
      </c>
      <c r="UF2">
        <f>smallDiffsHist[[#This Row],[m_amplitudeHistogram.75]]*smallDiffsHist[[#This Row],[m_smallDiffsHistogram.75]]</f>
        <v>0</v>
      </c>
      <c r="UG2">
        <f>smallDiffsHist[[#This Row],[m_amplitudeHistogram.76]]*smallDiffsHist[[#This Row],[m_smallDiffsHistogram.76]]</f>
        <v>0</v>
      </c>
      <c r="UH2">
        <f>smallDiffsHist[[#This Row],[m_amplitudeHistogram.77]]*smallDiffsHist[[#This Row],[m_smallDiffsHistogram.77]]</f>
        <v>0</v>
      </c>
      <c r="UI2">
        <f>smallDiffsHist[[#This Row],[m_amplitudeHistogram.78]]*smallDiffsHist[[#This Row],[m_smallDiffsHistogram.78]]</f>
        <v>0</v>
      </c>
      <c r="UJ2">
        <f>smallDiffsHist[[#This Row],[m_amplitudeHistogram.79]]*smallDiffsHist[[#This Row],[m_smallDiffsHistogram.79]]</f>
        <v>0</v>
      </c>
      <c r="UK2">
        <f>smallDiffsHist[[#This Row],[m_amplitudeHistogram.80]]*smallDiffsHist[[#This Row],[m_smallDiffsHistogram.80]]</f>
        <v>0</v>
      </c>
      <c r="UL2">
        <f>smallDiffsHist[[#This Row],[m_amplitudeHistogram.81]]*smallDiffsHist[[#This Row],[m_smallDiffsHistogram.81]]</f>
        <v>0</v>
      </c>
      <c r="UM2">
        <f>smallDiffsHist[[#This Row],[m_amplitudeHistogram.82]]*smallDiffsHist[[#This Row],[m_smallDiffsHistogram.82]]</f>
        <v>0</v>
      </c>
      <c r="UN2">
        <f>smallDiffsHist[[#This Row],[m_amplitudeHistogram.83]]*smallDiffsHist[[#This Row],[m_smallDiffsHistogram.83]]</f>
        <v>0</v>
      </c>
      <c r="UO2">
        <f>smallDiffsHist[[#This Row],[m_amplitudeHistogram.84]]*smallDiffsHist[[#This Row],[m_smallDiffsHistogram.84]]</f>
        <v>0</v>
      </c>
      <c r="UP2">
        <f>smallDiffsHist[[#This Row],[m_amplitudeHistogram.85]]*smallDiffsHist[[#This Row],[m_smallDiffsHistogram.85]]</f>
        <v>0</v>
      </c>
      <c r="UQ2">
        <f>smallDiffsHist[[#This Row],[m_amplitudeHistogram.86]]*smallDiffsHist[[#This Row],[m_smallDiffsHistogram.86]]</f>
        <v>0</v>
      </c>
      <c r="UR2">
        <f>smallDiffsHist[[#This Row],[m_amplitudeHistogram.87]]*smallDiffsHist[[#This Row],[m_smallDiffsHistogram.87]]</f>
        <v>0</v>
      </c>
      <c r="US2">
        <f>smallDiffsHist[[#This Row],[m_amplitudeHistogram.88]]*smallDiffsHist[[#This Row],[m_smallDiffsHistogram.88]]</f>
        <v>0</v>
      </c>
      <c r="UT2">
        <f>smallDiffsHist[[#This Row],[m_amplitudeHistogram.89]]*smallDiffsHist[[#This Row],[m_smallDiffsHistogram.89]]</f>
        <v>0</v>
      </c>
      <c r="UU2">
        <f>smallDiffsHist[[#This Row],[m_amplitudeHistogram.90]]*smallDiffsHist[[#This Row],[m_smallDiffsHistogram.90]]</f>
        <v>0</v>
      </c>
      <c r="UV2">
        <f>smallDiffsHist[[#This Row],[m_amplitudeHistogram.91]]*smallDiffsHist[[#This Row],[m_smallDiffsHistogram.91]]</f>
        <v>0</v>
      </c>
      <c r="UW2">
        <f>smallDiffsHist[[#This Row],[m_amplitudeHistogram.92]]*smallDiffsHist[[#This Row],[m_smallDiffsHistogram.92]]</f>
        <v>0</v>
      </c>
      <c r="UX2">
        <f>smallDiffsHist[[#This Row],[m_amplitudeHistogram.93]]*smallDiffsHist[[#This Row],[m_smallDiffsHistogram.93]]</f>
        <v>0</v>
      </c>
      <c r="UY2">
        <f>smallDiffsHist[[#This Row],[m_amplitudeHistogram.94]]*smallDiffsHist[[#This Row],[m_smallDiffsHistogram.94]]</f>
        <v>0</v>
      </c>
      <c r="UZ2">
        <f>smallDiffsHist[[#This Row],[m_amplitudeHistogram.95]]*smallDiffsHist[[#This Row],[m_smallDiffsHistogram.95]]</f>
        <v>0</v>
      </c>
      <c r="VA2">
        <f>smallDiffsHist[[#This Row],[m_amplitudeHistogram.96]]*smallDiffsHist[[#This Row],[m_smallDiffsHistogram.96]]</f>
        <v>0</v>
      </c>
      <c r="VB2">
        <f>smallDiffsHist[[#This Row],[m_amplitudeHistogram.97]]*smallDiffsHist[[#This Row],[m_smallDiffsHistogram.97]]</f>
        <v>0</v>
      </c>
      <c r="VC2">
        <f>smallDiffsHist[[#This Row],[m_amplitudeHistogram.98]]*smallDiffsHist[[#This Row],[m_smallDiffsHistogram.98]]</f>
        <v>0</v>
      </c>
      <c r="VD2">
        <f>smallDiffsHist[[#This Row],[m_amplitudeHistogram.99]]*smallDiffsHist[[#This Row],[m_smallDiffsHistogram.99]]</f>
        <v>0</v>
      </c>
      <c r="VE2">
        <f>smallDiffsHist[[#This Row],[m_amplitudeHistogram.100]]*smallDiffsHist[[#This Row],[m_smallDiffsHistogram.100]]</f>
        <v>0</v>
      </c>
      <c r="VF2">
        <f>smallDiffsHist[[#This Row],[m_amplitudeHistogram.101]]*smallDiffsHist[[#This Row],[m_smallDiffsHistogram.101]]</f>
        <v>0</v>
      </c>
      <c r="VG2">
        <f>smallDiffsHist[[#This Row],[m_amplitudeHistogram.102]]*smallDiffsHist[[#This Row],[m_smallDiffsHistogram.102]]</f>
        <v>0</v>
      </c>
      <c r="VH2">
        <f>smallDiffsHist[[#This Row],[m_amplitudeHistogram.103]]*smallDiffsHist[[#This Row],[m_smallDiffsHistogram.103]]</f>
        <v>0</v>
      </c>
      <c r="VI2">
        <f>smallDiffsHist[[#This Row],[m_amplitudeHistogram.104]]*smallDiffsHist[[#This Row],[m_smallDiffsHistogram.104]]</f>
        <v>0</v>
      </c>
      <c r="VJ2">
        <f>smallDiffsHist[[#This Row],[m_amplitudeHistogram.105]]*smallDiffsHist[[#This Row],[m_smallDiffsHistogram.105]]</f>
        <v>0</v>
      </c>
      <c r="VK2">
        <f>smallDiffsHist[[#This Row],[m_amplitudeHistogram.106]]*smallDiffsHist[[#This Row],[m_smallDiffsHistogram.106]]</f>
        <v>0</v>
      </c>
      <c r="VL2">
        <f>smallDiffsHist[[#This Row],[m_amplitudeHistogram.107]]*smallDiffsHist[[#This Row],[m_smallDiffsHistogram.107]]</f>
        <v>0</v>
      </c>
      <c r="VM2">
        <f>smallDiffsHist[[#This Row],[m_amplitudeHistogram.108]]*smallDiffsHist[[#This Row],[m_smallDiffsHistogram.108]]</f>
        <v>0</v>
      </c>
      <c r="VN2">
        <f>smallDiffsHist[[#This Row],[m_amplitudeHistogram.109]]*smallDiffsHist[[#This Row],[m_smallDiffsHistogram.109]]</f>
        <v>0</v>
      </c>
      <c r="VO2">
        <f>smallDiffsHist[[#This Row],[m_amplitudeHistogram.110]]*smallDiffsHist[[#This Row],[m_smallDiffsHistogram.110]]</f>
        <v>0</v>
      </c>
      <c r="VP2">
        <f>smallDiffsHist[[#This Row],[m_amplitudeHistogram.111]]*smallDiffsHist[[#This Row],[m_smallDiffsHistogram.111]]</f>
        <v>0</v>
      </c>
      <c r="VQ2">
        <f>smallDiffsHist[[#This Row],[m_amplitudeHistogram.112]]*smallDiffsHist[[#This Row],[m_smallDiffsHistogram.112]]</f>
        <v>0</v>
      </c>
      <c r="VR2">
        <f>smallDiffsHist[[#This Row],[m_amplitudeHistogram.113]]*smallDiffsHist[[#This Row],[m_smallDiffsHistogram.113]]</f>
        <v>0</v>
      </c>
      <c r="VS2">
        <f>smallDiffsHist[[#This Row],[m_amplitudeHistogram.114]]*smallDiffsHist[[#This Row],[m_smallDiffsHistogram.114]]</f>
        <v>0</v>
      </c>
      <c r="VT2">
        <f>smallDiffsHist[[#This Row],[m_amplitudeHistogram.115]]*smallDiffsHist[[#This Row],[m_smallDiffsHistogram.115]]</f>
        <v>0</v>
      </c>
      <c r="VU2">
        <f>smallDiffsHist[[#This Row],[m_amplitudeHistogram.116]]*smallDiffsHist[[#This Row],[m_smallDiffsHistogram.116]]</f>
        <v>0</v>
      </c>
      <c r="VV2">
        <f>smallDiffsHist[[#This Row],[m_amplitudeHistogram.117]]*smallDiffsHist[[#This Row],[m_smallDiffsHistogram.117]]</f>
        <v>0</v>
      </c>
      <c r="VW2">
        <f>smallDiffsHist[[#This Row],[m_amplitudeHistogram.118]]*smallDiffsHist[[#This Row],[m_smallDiffsHistogram.118]]</f>
        <v>0</v>
      </c>
      <c r="VX2">
        <f>smallDiffsHist[[#This Row],[m_amplitudeHistogram.119]]*smallDiffsHist[[#This Row],[m_smallDiffsHistogram.119]]</f>
        <v>0</v>
      </c>
      <c r="VY2">
        <f>smallDiffsHist[[#This Row],[m_amplitudeHistogram.120]]*smallDiffsHist[[#This Row],[m_smallDiffsHistogram.120]]</f>
        <v>0</v>
      </c>
      <c r="VZ2">
        <f>smallDiffsHist[[#This Row],[m_amplitudeHistogram.121]]*smallDiffsHist[[#This Row],[m_smallDiffsHistogram.121]]</f>
        <v>0</v>
      </c>
      <c r="WA2">
        <f>smallDiffsHist[[#This Row],[m_amplitudeHistogram.122]]*smallDiffsHist[[#This Row],[m_smallDiffsHistogram.122]]</f>
        <v>0</v>
      </c>
      <c r="WB2">
        <f>smallDiffsHist[[#This Row],[m_amplitudeHistogram.123]]*smallDiffsHist[[#This Row],[m_smallDiffsHistogram.123]]</f>
        <v>0</v>
      </c>
      <c r="WC2">
        <f>smallDiffsHist[[#This Row],[m_amplitudeHistogram.124]]*smallDiffsHist[[#This Row],[m_smallDiffsHistogram.124]]</f>
        <v>0</v>
      </c>
      <c r="WD2">
        <f>smallDiffsHist[[#This Row],[m_amplitudeHistogram.125]]*smallDiffsHist[[#This Row],[m_smallDiffsHistogram.125]]</f>
        <v>0</v>
      </c>
      <c r="WE2">
        <f>smallDiffsHist[[#This Row],[m_amplitudeHistogram.126]]*smallDiffsHist[[#This Row],[m_smallDiffsHistogram.126]]</f>
        <v>0</v>
      </c>
      <c r="WF2">
        <f>smallDiffsHist[[#This Row],[m_amplitudeHistogram.127]]*smallDiffsHist[[#This Row],[m_smallDiffsHistogram.127]]</f>
        <v>0</v>
      </c>
      <c r="WH2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74.51428571428572</v>
      </c>
      <c r="WI2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2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2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0</v>
      </c>
      <c r="WL2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1.2885154061624649E-2</v>
      </c>
      <c r="WM2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2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2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0</v>
      </c>
      <c r="WP2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2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2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2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2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2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2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2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1.9607843137254902E-3</v>
      </c>
      <c r="WX2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0.1714285714285714</v>
      </c>
      <c r="WY2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0.19159663865546217</v>
      </c>
      <c r="WZ2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0.538375350140056</v>
      </c>
      <c r="XA2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2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2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2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2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2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2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2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2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2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2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2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2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2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2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2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2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2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2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1.0084033613445379E-2</v>
      </c>
      <c r="XT2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1</v>
      </c>
      <c r="XU2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2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2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2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2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2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2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2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2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2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2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2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2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2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2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2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2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2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2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2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2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2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2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2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2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2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2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2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2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2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2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2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2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2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2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2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2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2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2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2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2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2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2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2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2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2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2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2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2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2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2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2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2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2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2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2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2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2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2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2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2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2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2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2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2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2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2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2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2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2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2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2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2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2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2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2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2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2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2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2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2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2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2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2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2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2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2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2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2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3" spans="1:733" x14ac:dyDescent="0.3">
      <c r="A3" s="1" t="s">
        <v>459</v>
      </c>
      <c r="B3" s="1" t="s">
        <v>459</v>
      </c>
      <c r="C3">
        <v>1</v>
      </c>
      <c r="D3">
        <v>9</v>
      </c>
      <c r="E3" s="1" t="s">
        <v>460</v>
      </c>
      <c r="F3" s="1" t="s">
        <v>461</v>
      </c>
      <c r="G3">
        <v>2400</v>
      </c>
      <c r="H3">
        <v>1000000</v>
      </c>
      <c r="I3">
        <v>278</v>
      </c>
      <c r="J3">
        <v>0</v>
      </c>
      <c r="K3">
        <v>100</v>
      </c>
      <c r="L3">
        <v>100</v>
      </c>
      <c r="M3">
        <v>149</v>
      </c>
      <c r="N3" s="1" t="s">
        <v>459</v>
      </c>
      <c r="O3" s="1" t="s">
        <v>461</v>
      </c>
      <c r="P3" s="1" t="s">
        <v>501</v>
      </c>
      <c r="Q3" s="1" t="s">
        <v>502</v>
      </c>
      <c r="R3" s="1" t="s">
        <v>503</v>
      </c>
      <c r="S3" s="1" t="s">
        <v>504</v>
      </c>
      <c r="T3" s="1" t="s">
        <v>505</v>
      </c>
      <c r="U3" s="1" t="s">
        <v>506</v>
      </c>
      <c r="V3" s="1" t="s">
        <v>507</v>
      </c>
      <c r="W3" s="1" t="s">
        <v>503</v>
      </c>
      <c r="X3" s="1" t="s">
        <v>461</v>
      </c>
      <c r="Y3" s="1" t="s">
        <v>461</v>
      </c>
      <c r="Z3" s="1" t="s">
        <v>461</v>
      </c>
      <c r="AA3" s="1" t="s">
        <v>461</v>
      </c>
      <c r="AB3" s="1" t="s">
        <v>508</v>
      </c>
      <c r="AC3" s="1" t="s">
        <v>509</v>
      </c>
      <c r="AD3" s="1" t="s">
        <v>509</v>
      </c>
      <c r="AE3" s="1" t="s">
        <v>461</v>
      </c>
      <c r="AF3" s="1" t="s">
        <v>461</v>
      </c>
      <c r="AG3" s="1" t="s">
        <v>461</v>
      </c>
      <c r="AH3" s="1" t="s">
        <v>461</v>
      </c>
      <c r="AI3" s="1" t="s">
        <v>461</v>
      </c>
      <c r="AJ3" s="1" t="s">
        <v>509</v>
      </c>
      <c r="AK3" s="1" t="s">
        <v>461</v>
      </c>
      <c r="AL3" s="1" t="s">
        <v>509</v>
      </c>
      <c r="AM3" s="1" t="s">
        <v>461</v>
      </c>
      <c r="AN3" s="1" t="s">
        <v>461</v>
      </c>
      <c r="AO3" s="1" t="s">
        <v>461</v>
      </c>
      <c r="AP3" s="1" t="s">
        <v>461</v>
      </c>
      <c r="AQ3" s="1" t="s">
        <v>461</v>
      </c>
      <c r="AR3" s="1" t="s">
        <v>461</v>
      </c>
      <c r="AS3" s="1" t="s">
        <v>461</v>
      </c>
      <c r="AT3" s="1" t="s">
        <v>461</v>
      </c>
      <c r="AU3" s="1" t="s">
        <v>461</v>
      </c>
      <c r="AV3" s="1" t="s">
        <v>461</v>
      </c>
      <c r="AW3" s="1" t="s">
        <v>461</v>
      </c>
      <c r="AX3" s="1" t="s">
        <v>461</v>
      </c>
      <c r="AY3" s="1" t="s">
        <v>461</v>
      </c>
      <c r="AZ3" s="1" t="s">
        <v>461</v>
      </c>
      <c r="BA3" s="1" t="s">
        <v>508</v>
      </c>
      <c r="BB3" s="1" t="s">
        <v>461</v>
      </c>
      <c r="BC3" s="1" t="s">
        <v>461</v>
      </c>
      <c r="BD3" s="1" t="s">
        <v>461</v>
      </c>
      <c r="BE3" s="1" t="s">
        <v>461</v>
      </c>
      <c r="BF3" s="1" t="s">
        <v>461</v>
      </c>
      <c r="BG3" s="1" t="s">
        <v>508</v>
      </c>
      <c r="BH3" s="1" t="s">
        <v>508</v>
      </c>
      <c r="BI3" s="1" t="s">
        <v>461</v>
      </c>
      <c r="BJ3" s="1" t="s">
        <v>461</v>
      </c>
      <c r="BK3" s="1" t="s">
        <v>461</v>
      </c>
      <c r="BL3" s="1" t="s">
        <v>461</v>
      </c>
      <c r="BM3" s="1" t="s">
        <v>461</v>
      </c>
      <c r="BN3" s="1" t="s">
        <v>461</v>
      </c>
      <c r="BO3" s="1" t="s">
        <v>461</v>
      </c>
      <c r="BP3" s="1" t="s">
        <v>461</v>
      </c>
      <c r="BQ3" s="1" t="s">
        <v>461</v>
      </c>
      <c r="BR3" s="1" t="s">
        <v>461</v>
      </c>
      <c r="BS3" s="1" t="s">
        <v>461</v>
      </c>
      <c r="BT3" s="1" t="s">
        <v>461</v>
      </c>
      <c r="BU3" s="1" t="s">
        <v>461</v>
      </c>
      <c r="BV3" s="1" t="s">
        <v>461</v>
      </c>
      <c r="BW3" s="1" t="s">
        <v>461</v>
      </c>
      <c r="BX3" s="1" t="s">
        <v>461</v>
      </c>
      <c r="BY3" s="1" t="s">
        <v>461</v>
      </c>
      <c r="BZ3" s="1" t="s">
        <v>461</v>
      </c>
      <c r="CA3" s="1" t="s">
        <v>461</v>
      </c>
      <c r="CB3" s="1" t="s">
        <v>461</v>
      </c>
      <c r="CC3" s="1" t="s">
        <v>461</v>
      </c>
      <c r="CD3" s="1" t="s">
        <v>461</v>
      </c>
      <c r="CE3" s="1" t="s">
        <v>461</v>
      </c>
      <c r="CF3" s="1" t="s">
        <v>461</v>
      </c>
      <c r="CG3" s="1" t="s">
        <v>461</v>
      </c>
      <c r="CH3" s="1" t="s">
        <v>461</v>
      </c>
      <c r="CI3" s="1" t="s">
        <v>461</v>
      </c>
      <c r="CJ3" s="1" t="s">
        <v>461</v>
      </c>
      <c r="CK3" s="1" t="s">
        <v>461</v>
      </c>
      <c r="CL3" s="1" t="s">
        <v>461</v>
      </c>
      <c r="CM3" s="1" t="s">
        <v>461</v>
      </c>
      <c r="CN3" s="1" t="s">
        <v>461</v>
      </c>
      <c r="CO3" s="1" t="s">
        <v>461</v>
      </c>
      <c r="CP3" s="1" t="s">
        <v>461</v>
      </c>
      <c r="CQ3" s="1" t="s">
        <v>461</v>
      </c>
      <c r="CR3" s="1" t="s">
        <v>461</v>
      </c>
      <c r="CS3" s="1" t="s">
        <v>461</v>
      </c>
      <c r="CT3" s="1" t="s">
        <v>461</v>
      </c>
      <c r="CU3" s="1" t="s">
        <v>461</v>
      </c>
      <c r="CV3" s="1" t="s">
        <v>461</v>
      </c>
      <c r="CW3" s="1" t="s">
        <v>461</v>
      </c>
      <c r="CX3" s="1" t="s">
        <v>461</v>
      </c>
      <c r="CY3" s="1" t="s">
        <v>461</v>
      </c>
      <c r="CZ3" s="1" t="s">
        <v>461</v>
      </c>
      <c r="DA3" s="1" t="s">
        <v>461</v>
      </c>
      <c r="DB3" s="1" t="s">
        <v>461</v>
      </c>
      <c r="DC3" s="1" t="s">
        <v>461</v>
      </c>
      <c r="DD3" s="1" t="s">
        <v>461</v>
      </c>
      <c r="DE3" s="1" t="s">
        <v>461</v>
      </c>
      <c r="DF3" s="1" t="s">
        <v>461</v>
      </c>
      <c r="DG3" s="1" t="s">
        <v>461</v>
      </c>
      <c r="DH3" s="1" t="s">
        <v>461</v>
      </c>
      <c r="DI3" s="1" t="s">
        <v>461</v>
      </c>
      <c r="DJ3" s="1" t="s">
        <v>461</v>
      </c>
      <c r="DK3" s="1">
        <v>0</v>
      </c>
      <c r="DL3" s="1">
        <v>100</v>
      </c>
      <c r="DM3" s="1">
        <v>100</v>
      </c>
      <c r="DN3" s="1">
        <v>150</v>
      </c>
      <c r="DO3" s="1" t="s">
        <v>459</v>
      </c>
      <c r="DP3" s="1" t="s">
        <v>461</v>
      </c>
      <c r="DQ3" s="1" t="s">
        <v>510</v>
      </c>
      <c r="DR3" s="1" t="s">
        <v>461</v>
      </c>
      <c r="DS3" s="1" t="s">
        <v>511</v>
      </c>
      <c r="DT3" s="1" t="s">
        <v>511</v>
      </c>
      <c r="DU3" s="1" t="s">
        <v>461</v>
      </c>
      <c r="DV3" s="1" t="s">
        <v>461</v>
      </c>
      <c r="DW3" s="1" t="s">
        <v>512</v>
      </c>
      <c r="DX3" s="1" t="s">
        <v>513</v>
      </c>
      <c r="DY3" s="1" t="s">
        <v>513</v>
      </c>
      <c r="DZ3" s="1" t="s">
        <v>461</v>
      </c>
      <c r="EA3" s="1" t="s">
        <v>461</v>
      </c>
      <c r="EB3" s="1" t="s">
        <v>514</v>
      </c>
      <c r="EC3" s="1" t="s">
        <v>512</v>
      </c>
      <c r="ED3" s="1" t="s">
        <v>515</v>
      </c>
      <c r="EE3" s="1" t="s">
        <v>511</v>
      </c>
      <c r="EF3" s="1" t="s">
        <v>511</v>
      </c>
      <c r="EG3" s="1" t="s">
        <v>461</v>
      </c>
      <c r="EH3" s="1" t="s">
        <v>461</v>
      </c>
      <c r="EI3" s="1" t="s">
        <v>511</v>
      </c>
      <c r="EJ3" s="1" t="s">
        <v>461</v>
      </c>
      <c r="EK3" s="1" t="s">
        <v>461</v>
      </c>
      <c r="EL3" s="1" t="s">
        <v>461</v>
      </c>
      <c r="EM3" s="1" t="s">
        <v>461</v>
      </c>
      <c r="EN3" s="1" t="s">
        <v>461</v>
      </c>
      <c r="EO3" s="1" t="s">
        <v>461</v>
      </c>
      <c r="EP3" s="1" t="s">
        <v>461</v>
      </c>
      <c r="EQ3" s="1" t="s">
        <v>461</v>
      </c>
      <c r="ER3" s="1" t="s">
        <v>461</v>
      </c>
      <c r="ES3" s="1" t="s">
        <v>461</v>
      </c>
      <c r="ET3" s="1" t="s">
        <v>461</v>
      </c>
      <c r="EU3" s="1" t="s">
        <v>461</v>
      </c>
      <c r="EV3" s="1" t="s">
        <v>461</v>
      </c>
      <c r="EW3" s="1" t="s">
        <v>461</v>
      </c>
      <c r="EX3" s="1" t="s">
        <v>461</v>
      </c>
      <c r="EY3" s="1" t="s">
        <v>461</v>
      </c>
      <c r="EZ3" s="1" t="s">
        <v>461</v>
      </c>
      <c r="FA3" s="1" t="s">
        <v>461</v>
      </c>
      <c r="FB3" s="1" t="s">
        <v>461</v>
      </c>
      <c r="FC3" s="1" t="s">
        <v>461</v>
      </c>
      <c r="FD3" s="1" t="s">
        <v>461</v>
      </c>
      <c r="FE3" s="1" t="s">
        <v>461</v>
      </c>
      <c r="FF3" s="1" t="s">
        <v>461</v>
      </c>
      <c r="FG3" s="1" t="s">
        <v>461</v>
      </c>
      <c r="FH3" s="1" t="s">
        <v>461</v>
      </c>
      <c r="FI3" s="1" t="s">
        <v>461</v>
      </c>
      <c r="FJ3" s="1" t="s">
        <v>461</v>
      </c>
      <c r="FK3" s="1" t="s">
        <v>461</v>
      </c>
      <c r="FL3" s="1" t="s">
        <v>461</v>
      </c>
      <c r="FM3" s="1" t="s">
        <v>461</v>
      </c>
      <c r="FN3" s="1" t="s">
        <v>461</v>
      </c>
      <c r="FO3" s="1" t="s">
        <v>461</v>
      </c>
      <c r="FP3" s="1" t="s">
        <v>461</v>
      </c>
      <c r="FQ3" s="1" t="s">
        <v>461</v>
      </c>
      <c r="FR3" s="1" t="s">
        <v>461</v>
      </c>
      <c r="FS3" s="1" t="s">
        <v>461</v>
      </c>
      <c r="FT3" s="1" t="s">
        <v>461</v>
      </c>
      <c r="FU3" s="1" t="s">
        <v>461</v>
      </c>
      <c r="FV3" s="1" t="s">
        <v>461</v>
      </c>
      <c r="FW3" s="1" t="s">
        <v>461</v>
      </c>
      <c r="FX3" s="1" t="s">
        <v>461</v>
      </c>
      <c r="FY3" s="1" t="s">
        <v>461</v>
      </c>
      <c r="FZ3" s="1" t="s">
        <v>461</v>
      </c>
      <c r="GA3" s="1" t="s">
        <v>461</v>
      </c>
      <c r="GB3" s="1" t="s">
        <v>461</v>
      </c>
      <c r="GC3" s="1" t="s">
        <v>461</v>
      </c>
      <c r="GD3" s="1" t="s">
        <v>461</v>
      </c>
      <c r="GE3" s="1" t="s">
        <v>461</v>
      </c>
      <c r="GF3" s="1" t="s">
        <v>461</v>
      </c>
      <c r="GG3" s="1" t="s">
        <v>461</v>
      </c>
      <c r="GH3" s="1" t="s">
        <v>461</v>
      </c>
      <c r="GI3" s="1" t="s">
        <v>461</v>
      </c>
      <c r="GJ3" s="1" t="s">
        <v>461</v>
      </c>
      <c r="GK3" s="1" t="s">
        <v>461</v>
      </c>
      <c r="GL3" s="1" t="s">
        <v>461</v>
      </c>
      <c r="GM3" s="1" t="s">
        <v>461</v>
      </c>
      <c r="GN3" s="1" t="s">
        <v>461</v>
      </c>
      <c r="GO3" s="1" t="s">
        <v>461</v>
      </c>
      <c r="GP3" s="1" t="s">
        <v>461</v>
      </c>
      <c r="GQ3" s="1" t="s">
        <v>461</v>
      </c>
      <c r="GR3" s="1" t="s">
        <v>461</v>
      </c>
      <c r="GS3" s="1" t="s">
        <v>461</v>
      </c>
      <c r="GT3" s="1" t="s">
        <v>461</v>
      </c>
      <c r="GU3" s="1" t="s">
        <v>461</v>
      </c>
      <c r="GV3" s="1" t="s">
        <v>461</v>
      </c>
      <c r="GW3" s="1" t="s">
        <v>461</v>
      </c>
      <c r="GX3" s="1" t="s">
        <v>461</v>
      </c>
      <c r="GY3" s="1" t="s">
        <v>461</v>
      </c>
      <c r="GZ3" s="1" t="s">
        <v>461</v>
      </c>
      <c r="HA3" s="1" t="s">
        <v>461</v>
      </c>
      <c r="HB3" s="1" t="s">
        <v>461</v>
      </c>
      <c r="HC3" s="1" t="s">
        <v>461</v>
      </c>
      <c r="HD3" s="1" t="s">
        <v>461</v>
      </c>
      <c r="HE3" s="1" t="s">
        <v>461</v>
      </c>
      <c r="HF3" s="1" t="s">
        <v>461</v>
      </c>
      <c r="HG3" s="1" t="s">
        <v>461</v>
      </c>
      <c r="HH3" s="1" t="s">
        <v>461</v>
      </c>
      <c r="HI3" s="1" t="s">
        <v>461</v>
      </c>
      <c r="HJ3" s="1" t="s">
        <v>461</v>
      </c>
      <c r="HK3" s="1" t="s">
        <v>461</v>
      </c>
      <c r="HL3" s="1">
        <v>678</v>
      </c>
      <c r="HM3" s="1">
        <v>11</v>
      </c>
      <c r="HN3" s="1">
        <v>16</v>
      </c>
      <c r="HO3" s="1">
        <v>10</v>
      </c>
      <c r="HP3" s="1">
        <v>17</v>
      </c>
      <c r="HQ3" s="1">
        <v>12</v>
      </c>
      <c r="HR3" s="1">
        <v>11</v>
      </c>
      <c r="HS3" s="1">
        <v>5</v>
      </c>
      <c r="HT3" s="1">
        <v>42</v>
      </c>
      <c r="HU3" s="1">
        <v>14</v>
      </c>
      <c r="HV3" s="1">
        <v>27</v>
      </c>
      <c r="HW3" s="1">
        <v>9</v>
      </c>
      <c r="HX3" s="1">
        <v>40</v>
      </c>
      <c r="HY3" s="1">
        <v>24</v>
      </c>
      <c r="HZ3" s="1">
        <v>16</v>
      </c>
      <c r="IA3" s="1">
        <v>8</v>
      </c>
      <c r="IB3">
        <v>21</v>
      </c>
      <c r="IC3">
        <v>27</v>
      </c>
      <c r="ID3">
        <v>77</v>
      </c>
      <c r="IE3">
        <v>16</v>
      </c>
      <c r="IF3">
        <v>4</v>
      </c>
      <c r="IG3">
        <v>6</v>
      </c>
      <c r="IH3">
        <v>17</v>
      </c>
      <c r="II3">
        <v>5</v>
      </c>
      <c r="IJ3">
        <v>2</v>
      </c>
      <c r="IK3">
        <v>3</v>
      </c>
      <c r="IL3">
        <v>3</v>
      </c>
      <c r="IM3">
        <v>0</v>
      </c>
      <c r="IN3">
        <v>3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72</v>
      </c>
      <c r="IY3">
        <v>4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449</v>
      </c>
      <c r="MK3">
        <v>1</v>
      </c>
      <c r="ML3">
        <v>0</v>
      </c>
      <c r="MM3">
        <v>1</v>
      </c>
      <c r="MN3">
        <v>1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</v>
      </c>
      <c r="NA3">
        <v>12</v>
      </c>
      <c r="NB3">
        <v>26</v>
      </c>
      <c r="NC3">
        <v>1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53</v>
      </c>
      <c r="NW3">
        <v>4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 s="1" t="s">
        <v>459</v>
      </c>
      <c r="RI3">
        <f>smallDiffsHist[[#This Row],[m_amplitudeHistogram.0]]*smallDiffsHist[[#This Row],[m_smallDiffsHistogram.0]]</f>
        <v>304422</v>
      </c>
      <c r="RJ3">
        <f>smallDiffsHist[[#This Row],[m_amplitudeHistogram.1]]*smallDiffsHist[[#This Row],[m_smallDiffsHistogram.1]]</f>
        <v>11</v>
      </c>
      <c r="RK3">
        <f>smallDiffsHist[[#This Row],[m_amplitudeHistogram.2]]*smallDiffsHist[[#This Row],[m_smallDiffsHistogram.2]]</f>
        <v>0</v>
      </c>
      <c r="RL3">
        <f>smallDiffsHist[[#This Row],[m_amplitudeHistogram.3]]*smallDiffsHist[[#This Row],[m_smallDiffsHistogram.3]]</f>
        <v>10</v>
      </c>
      <c r="RM3">
        <f>smallDiffsHist[[#This Row],[m_amplitudeHistogram.4]]*smallDiffsHist[[#This Row],[m_smallDiffsHistogram.4]]</f>
        <v>17</v>
      </c>
      <c r="RN3">
        <f>smallDiffsHist[[#This Row],[m_amplitudeHistogram.5]]*smallDiffsHist[[#This Row],[m_smallDiffsHistogram.5]]</f>
        <v>0</v>
      </c>
      <c r="RO3">
        <f>smallDiffsHist[[#This Row],[m_amplitudeHistogram.6]]*smallDiffsHist[[#This Row],[m_smallDiffsHistogram.6]]</f>
        <v>0</v>
      </c>
      <c r="RP3">
        <f>smallDiffsHist[[#This Row],[m_amplitudeHistogram.7]]*smallDiffsHist[[#This Row],[m_smallDiffsHistogram.7]]</f>
        <v>0</v>
      </c>
      <c r="RQ3">
        <f>smallDiffsHist[[#This Row],[m_amplitudeHistogram.8]]*smallDiffsHist[[#This Row],[m_smallDiffsHistogram.8]]</f>
        <v>0</v>
      </c>
      <c r="RR3">
        <f>smallDiffsHist[[#This Row],[m_amplitudeHistogram.9]]*smallDiffsHist[[#This Row],[m_smallDiffsHistogram.9]]</f>
        <v>0</v>
      </c>
      <c r="RS3">
        <f>smallDiffsHist[[#This Row],[m_amplitudeHistogram.10]]*smallDiffsHist[[#This Row],[m_smallDiffsHistogram.10]]</f>
        <v>0</v>
      </c>
      <c r="RT3">
        <f>smallDiffsHist[[#This Row],[m_amplitudeHistogram.11]]*smallDiffsHist[[#This Row],[m_smallDiffsHistogram.11]]</f>
        <v>0</v>
      </c>
      <c r="RU3">
        <f>smallDiffsHist[[#This Row],[m_amplitudeHistogram.12]]*smallDiffsHist[[#This Row],[m_smallDiffsHistogram.12]]</f>
        <v>0</v>
      </c>
      <c r="RV3">
        <f>smallDiffsHist[[#This Row],[m_amplitudeHistogram.13]]*smallDiffsHist[[#This Row],[m_smallDiffsHistogram.13]]</f>
        <v>0</v>
      </c>
      <c r="RW3">
        <f>smallDiffsHist[[#This Row],[m_amplitudeHistogram.14]]*smallDiffsHist[[#This Row],[m_smallDiffsHistogram.14]]</f>
        <v>0</v>
      </c>
      <c r="RX3">
        <f>smallDiffsHist[[#This Row],[m_amplitudeHistogram.15]]*smallDiffsHist[[#This Row],[m_smallDiffsHistogram.15]]</f>
        <v>0</v>
      </c>
      <c r="RY3">
        <f>smallDiffsHist[[#This Row],[m_amplitudeHistogram.16]]*smallDiffsHist[[#This Row],[m_smallDiffsHistogram.16]]</f>
        <v>63</v>
      </c>
      <c r="RZ3">
        <f>smallDiffsHist[[#This Row],[m_amplitudeHistogram.17]]*smallDiffsHist[[#This Row],[m_smallDiffsHistogram.17]]</f>
        <v>324</v>
      </c>
      <c r="SA3">
        <f>smallDiffsHist[[#This Row],[m_amplitudeHistogram.18]]*smallDiffsHist[[#This Row],[m_smallDiffsHistogram.18]]</f>
        <v>2002</v>
      </c>
      <c r="SB3">
        <f>smallDiffsHist[[#This Row],[m_amplitudeHistogram.19]]*smallDiffsHist[[#This Row],[m_smallDiffsHistogram.19]]</f>
        <v>16</v>
      </c>
      <c r="SC3">
        <f>smallDiffsHist[[#This Row],[m_amplitudeHistogram.20]]*smallDiffsHist[[#This Row],[m_smallDiffsHistogram.20]]</f>
        <v>0</v>
      </c>
      <c r="SD3">
        <f>smallDiffsHist[[#This Row],[m_amplitudeHistogram.21]]*smallDiffsHist[[#This Row],[m_smallDiffsHistogram.21]]</f>
        <v>0</v>
      </c>
      <c r="SE3">
        <f>smallDiffsHist[[#This Row],[m_amplitudeHistogram.22]]*smallDiffsHist[[#This Row],[m_smallDiffsHistogram.22]]</f>
        <v>0</v>
      </c>
      <c r="SF3">
        <f>smallDiffsHist[[#This Row],[m_amplitudeHistogram.23]]*smallDiffsHist[[#This Row],[m_smallDiffsHistogram.23]]</f>
        <v>0</v>
      </c>
      <c r="SG3">
        <f>smallDiffsHist[[#This Row],[m_amplitudeHistogram.24]]*smallDiffsHist[[#This Row],[m_smallDiffsHistogram.24]]</f>
        <v>0</v>
      </c>
      <c r="SH3">
        <f>smallDiffsHist[[#This Row],[m_amplitudeHistogram.25]]*smallDiffsHist[[#This Row],[m_smallDiffsHistogram.25]]</f>
        <v>0</v>
      </c>
      <c r="SI3">
        <f>smallDiffsHist[[#This Row],[m_amplitudeHistogram.26]]*smallDiffsHist[[#This Row],[m_smallDiffsHistogram.26]]</f>
        <v>0</v>
      </c>
      <c r="SJ3">
        <f>smallDiffsHist[[#This Row],[m_amplitudeHistogram.27]]*smallDiffsHist[[#This Row],[m_smallDiffsHistogram.27]]</f>
        <v>0</v>
      </c>
      <c r="SK3">
        <f>smallDiffsHist[[#This Row],[m_amplitudeHistogram.28]]*smallDiffsHist[[#This Row],[m_smallDiffsHistogram.28]]</f>
        <v>0</v>
      </c>
      <c r="SL3">
        <f>smallDiffsHist[[#This Row],[m_amplitudeHistogram.29]]*smallDiffsHist[[#This Row],[m_smallDiffsHistogram.29]]</f>
        <v>0</v>
      </c>
      <c r="SM3">
        <f>smallDiffsHist[[#This Row],[m_amplitudeHistogram.30]]*smallDiffsHist[[#This Row],[m_smallDiffsHistogram.30]]</f>
        <v>0</v>
      </c>
      <c r="SN3">
        <f>smallDiffsHist[[#This Row],[m_amplitudeHistogram.31]]*smallDiffsHist[[#This Row],[m_smallDiffsHistogram.31]]</f>
        <v>0</v>
      </c>
      <c r="SO3">
        <f>smallDiffsHist[[#This Row],[m_amplitudeHistogram.32]]*smallDiffsHist[[#This Row],[m_smallDiffsHistogram.32]]</f>
        <v>0</v>
      </c>
      <c r="SP3">
        <f>smallDiffsHist[[#This Row],[m_amplitudeHistogram.33]]*smallDiffsHist[[#This Row],[m_smallDiffsHistogram.33]]</f>
        <v>0</v>
      </c>
      <c r="SQ3">
        <f>smallDiffsHist[[#This Row],[m_amplitudeHistogram.34]]*smallDiffsHist[[#This Row],[m_smallDiffsHistogram.34]]</f>
        <v>0</v>
      </c>
      <c r="SR3">
        <f>smallDiffsHist[[#This Row],[m_amplitudeHistogram.35]]*smallDiffsHist[[#This Row],[m_smallDiffsHistogram.35]]</f>
        <v>0</v>
      </c>
      <c r="SS3">
        <f>smallDiffsHist[[#This Row],[m_amplitudeHistogram.36]]*smallDiffsHist[[#This Row],[m_smallDiffsHistogram.36]]</f>
        <v>0</v>
      </c>
      <c r="ST3">
        <f>smallDiffsHist[[#This Row],[m_amplitudeHistogram.37]]*smallDiffsHist[[#This Row],[m_smallDiffsHistogram.37]]</f>
        <v>0</v>
      </c>
      <c r="SU3">
        <f>smallDiffsHist[[#This Row],[m_amplitudeHistogram.38]]*smallDiffsHist[[#This Row],[m_smallDiffsHistogram.38]]</f>
        <v>3816</v>
      </c>
      <c r="SV3">
        <f>smallDiffsHist[[#This Row],[m_amplitudeHistogram.39]]*smallDiffsHist[[#This Row],[m_smallDiffsHistogram.39]]</f>
        <v>16</v>
      </c>
      <c r="SW3">
        <f>smallDiffsHist[[#This Row],[m_amplitudeHistogram.40]]*smallDiffsHist[[#This Row],[m_smallDiffsHistogram.40]]</f>
        <v>0</v>
      </c>
      <c r="SX3">
        <f>smallDiffsHist[[#This Row],[m_amplitudeHistogram.41]]*smallDiffsHist[[#This Row],[m_smallDiffsHistogram.41]]</f>
        <v>0</v>
      </c>
      <c r="SY3">
        <f>smallDiffsHist[[#This Row],[m_amplitudeHistogram.42]]*smallDiffsHist[[#This Row],[m_smallDiffsHistogram.42]]</f>
        <v>0</v>
      </c>
      <c r="SZ3">
        <f>smallDiffsHist[[#This Row],[m_amplitudeHistogram.43]]*smallDiffsHist[[#This Row],[m_smallDiffsHistogram.43]]</f>
        <v>0</v>
      </c>
      <c r="TA3">
        <f>smallDiffsHist[[#This Row],[m_amplitudeHistogram.44]]*smallDiffsHist[[#This Row],[m_smallDiffsHistogram.44]]</f>
        <v>0</v>
      </c>
      <c r="TB3">
        <f>smallDiffsHist[[#This Row],[m_amplitudeHistogram.45]]*smallDiffsHist[[#This Row],[m_smallDiffsHistogram.45]]</f>
        <v>0</v>
      </c>
      <c r="TC3">
        <f>smallDiffsHist[[#This Row],[m_amplitudeHistogram.46]]*smallDiffsHist[[#This Row],[m_smallDiffsHistogram.46]]</f>
        <v>0</v>
      </c>
      <c r="TD3">
        <f>smallDiffsHist[[#This Row],[m_amplitudeHistogram.47]]*smallDiffsHist[[#This Row],[m_smallDiffsHistogram.47]]</f>
        <v>0</v>
      </c>
      <c r="TE3">
        <f>smallDiffsHist[[#This Row],[m_amplitudeHistogram.48]]*smallDiffsHist[[#This Row],[m_smallDiffsHistogram.48]]</f>
        <v>0</v>
      </c>
      <c r="TF3">
        <f>smallDiffsHist[[#This Row],[m_amplitudeHistogram.49]]*smallDiffsHist[[#This Row],[m_smallDiffsHistogram.49]]</f>
        <v>0</v>
      </c>
      <c r="TG3">
        <f>smallDiffsHist[[#This Row],[m_amplitudeHistogram.50]]*smallDiffsHist[[#This Row],[m_smallDiffsHistogram.50]]</f>
        <v>0</v>
      </c>
      <c r="TH3">
        <f>smallDiffsHist[[#This Row],[m_amplitudeHistogram.51]]*smallDiffsHist[[#This Row],[m_smallDiffsHistogram.51]]</f>
        <v>0</v>
      </c>
      <c r="TI3">
        <f>smallDiffsHist[[#This Row],[m_amplitudeHistogram.52]]*smallDiffsHist[[#This Row],[m_smallDiffsHistogram.52]]</f>
        <v>0</v>
      </c>
      <c r="TJ3">
        <f>smallDiffsHist[[#This Row],[m_amplitudeHistogram.53]]*smallDiffsHist[[#This Row],[m_smallDiffsHistogram.53]]</f>
        <v>0</v>
      </c>
      <c r="TK3">
        <f>smallDiffsHist[[#This Row],[m_amplitudeHistogram.54]]*smallDiffsHist[[#This Row],[m_smallDiffsHistogram.54]]</f>
        <v>0</v>
      </c>
      <c r="TL3">
        <f>smallDiffsHist[[#This Row],[m_amplitudeHistogram.55]]*smallDiffsHist[[#This Row],[m_smallDiffsHistogram.55]]</f>
        <v>0</v>
      </c>
      <c r="TM3">
        <f>smallDiffsHist[[#This Row],[m_amplitudeHistogram.56]]*smallDiffsHist[[#This Row],[m_smallDiffsHistogram.56]]</f>
        <v>0</v>
      </c>
      <c r="TN3">
        <f>smallDiffsHist[[#This Row],[m_amplitudeHistogram.57]]*smallDiffsHist[[#This Row],[m_smallDiffsHistogram.57]]</f>
        <v>0</v>
      </c>
      <c r="TO3">
        <f>smallDiffsHist[[#This Row],[m_amplitudeHistogram.58]]*smallDiffsHist[[#This Row],[m_smallDiffsHistogram.58]]</f>
        <v>0</v>
      </c>
      <c r="TP3">
        <f>smallDiffsHist[[#This Row],[m_amplitudeHistogram.59]]*smallDiffsHist[[#This Row],[m_smallDiffsHistogram.59]]</f>
        <v>0</v>
      </c>
      <c r="TQ3">
        <f>smallDiffsHist[[#This Row],[m_amplitudeHistogram.60]]*smallDiffsHist[[#This Row],[m_smallDiffsHistogram.60]]</f>
        <v>0</v>
      </c>
      <c r="TR3">
        <f>smallDiffsHist[[#This Row],[m_amplitudeHistogram.61]]*smallDiffsHist[[#This Row],[m_smallDiffsHistogram.61]]</f>
        <v>0</v>
      </c>
      <c r="TS3">
        <f>smallDiffsHist[[#This Row],[m_amplitudeHistogram.62]]*smallDiffsHist[[#This Row],[m_smallDiffsHistogram.62]]</f>
        <v>0</v>
      </c>
      <c r="TT3">
        <f>smallDiffsHist[[#This Row],[m_amplitudeHistogram.63]]*smallDiffsHist[[#This Row],[m_smallDiffsHistogram.63]]</f>
        <v>0</v>
      </c>
      <c r="TU3">
        <f>smallDiffsHist[[#This Row],[m_amplitudeHistogram.64]]*smallDiffsHist[[#This Row],[m_smallDiffsHistogram.64]]</f>
        <v>0</v>
      </c>
      <c r="TV3">
        <f>smallDiffsHist[[#This Row],[m_amplitudeHistogram.65]]*smallDiffsHist[[#This Row],[m_smallDiffsHistogram.65]]</f>
        <v>0</v>
      </c>
      <c r="TW3">
        <f>smallDiffsHist[[#This Row],[m_amplitudeHistogram.66]]*smallDiffsHist[[#This Row],[m_smallDiffsHistogram.66]]</f>
        <v>0</v>
      </c>
      <c r="TX3">
        <f>smallDiffsHist[[#This Row],[m_amplitudeHistogram.67]]*smallDiffsHist[[#This Row],[m_smallDiffsHistogram.67]]</f>
        <v>0</v>
      </c>
      <c r="TY3">
        <f>smallDiffsHist[[#This Row],[m_amplitudeHistogram.68]]*smallDiffsHist[[#This Row],[m_smallDiffsHistogram.68]]</f>
        <v>0</v>
      </c>
      <c r="TZ3">
        <f>smallDiffsHist[[#This Row],[m_amplitudeHistogram.69]]*smallDiffsHist[[#This Row],[m_smallDiffsHistogram.69]]</f>
        <v>0</v>
      </c>
      <c r="UA3">
        <f>smallDiffsHist[[#This Row],[m_amplitudeHistogram.70]]*smallDiffsHist[[#This Row],[m_smallDiffsHistogram.70]]</f>
        <v>0</v>
      </c>
      <c r="UB3">
        <f>smallDiffsHist[[#This Row],[m_amplitudeHistogram.71]]*smallDiffsHist[[#This Row],[m_smallDiffsHistogram.71]]</f>
        <v>0</v>
      </c>
      <c r="UC3">
        <f>smallDiffsHist[[#This Row],[m_amplitudeHistogram.72]]*smallDiffsHist[[#This Row],[m_smallDiffsHistogram.72]]</f>
        <v>0</v>
      </c>
      <c r="UD3">
        <f>smallDiffsHist[[#This Row],[m_amplitudeHistogram.73]]*smallDiffsHist[[#This Row],[m_smallDiffsHistogram.73]]</f>
        <v>0</v>
      </c>
      <c r="UE3">
        <f>smallDiffsHist[[#This Row],[m_amplitudeHistogram.74]]*smallDiffsHist[[#This Row],[m_smallDiffsHistogram.74]]</f>
        <v>0</v>
      </c>
      <c r="UF3">
        <f>smallDiffsHist[[#This Row],[m_amplitudeHistogram.75]]*smallDiffsHist[[#This Row],[m_smallDiffsHistogram.75]]</f>
        <v>0</v>
      </c>
      <c r="UG3">
        <f>smallDiffsHist[[#This Row],[m_amplitudeHistogram.76]]*smallDiffsHist[[#This Row],[m_smallDiffsHistogram.76]]</f>
        <v>0</v>
      </c>
      <c r="UH3">
        <f>smallDiffsHist[[#This Row],[m_amplitudeHistogram.77]]*smallDiffsHist[[#This Row],[m_smallDiffsHistogram.77]]</f>
        <v>0</v>
      </c>
      <c r="UI3">
        <f>smallDiffsHist[[#This Row],[m_amplitudeHistogram.78]]*smallDiffsHist[[#This Row],[m_smallDiffsHistogram.78]]</f>
        <v>0</v>
      </c>
      <c r="UJ3">
        <f>smallDiffsHist[[#This Row],[m_amplitudeHistogram.79]]*smallDiffsHist[[#This Row],[m_smallDiffsHistogram.79]]</f>
        <v>0</v>
      </c>
      <c r="UK3">
        <f>smallDiffsHist[[#This Row],[m_amplitudeHistogram.80]]*smallDiffsHist[[#This Row],[m_smallDiffsHistogram.80]]</f>
        <v>0</v>
      </c>
      <c r="UL3">
        <f>smallDiffsHist[[#This Row],[m_amplitudeHistogram.81]]*smallDiffsHist[[#This Row],[m_smallDiffsHistogram.81]]</f>
        <v>0</v>
      </c>
      <c r="UM3">
        <f>smallDiffsHist[[#This Row],[m_amplitudeHistogram.82]]*smallDiffsHist[[#This Row],[m_smallDiffsHistogram.82]]</f>
        <v>0</v>
      </c>
      <c r="UN3">
        <f>smallDiffsHist[[#This Row],[m_amplitudeHistogram.83]]*smallDiffsHist[[#This Row],[m_smallDiffsHistogram.83]]</f>
        <v>0</v>
      </c>
      <c r="UO3">
        <f>smallDiffsHist[[#This Row],[m_amplitudeHistogram.84]]*smallDiffsHist[[#This Row],[m_smallDiffsHistogram.84]]</f>
        <v>0</v>
      </c>
      <c r="UP3">
        <f>smallDiffsHist[[#This Row],[m_amplitudeHistogram.85]]*smallDiffsHist[[#This Row],[m_smallDiffsHistogram.85]]</f>
        <v>0</v>
      </c>
      <c r="UQ3">
        <f>smallDiffsHist[[#This Row],[m_amplitudeHistogram.86]]*smallDiffsHist[[#This Row],[m_smallDiffsHistogram.86]]</f>
        <v>0</v>
      </c>
      <c r="UR3">
        <f>smallDiffsHist[[#This Row],[m_amplitudeHistogram.87]]*smallDiffsHist[[#This Row],[m_smallDiffsHistogram.87]]</f>
        <v>0</v>
      </c>
      <c r="US3">
        <f>smallDiffsHist[[#This Row],[m_amplitudeHistogram.88]]*smallDiffsHist[[#This Row],[m_smallDiffsHistogram.88]]</f>
        <v>0</v>
      </c>
      <c r="UT3">
        <f>smallDiffsHist[[#This Row],[m_amplitudeHistogram.89]]*smallDiffsHist[[#This Row],[m_smallDiffsHistogram.89]]</f>
        <v>0</v>
      </c>
      <c r="UU3">
        <f>smallDiffsHist[[#This Row],[m_amplitudeHistogram.90]]*smallDiffsHist[[#This Row],[m_smallDiffsHistogram.90]]</f>
        <v>0</v>
      </c>
      <c r="UV3">
        <f>smallDiffsHist[[#This Row],[m_amplitudeHistogram.91]]*smallDiffsHist[[#This Row],[m_smallDiffsHistogram.91]]</f>
        <v>0</v>
      </c>
      <c r="UW3">
        <f>smallDiffsHist[[#This Row],[m_amplitudeHistogram.92]]*smallDiffsHist[[#This Row],[m_smallDiffsHistogram.92]]</f>
        <v>0</v>
      </c>
      <c r="UX3">
        <f>smallDiffsHist[[#This Row],[m_amplitudeHistogram.93]]*smallDiffsHist[[#This Row],[m_smallDiffsHistogram.93]]</f>
        <v>0</v>
      </c>
      <c r="UY3">
        <f>smallDiffsHist[[#This Row],[m_amplitudeHistogram.94]]*smallDiffsHist[[#This Row],[m_smallDiffsHistogram.94]]</f>
        <v>0</v>
      </c>
      <c r="UZ3">
        <f>smallDiffsHist[[#This Row],[m_amplitudeHistogram.95]]*smallDiffsHist[[#This Row],[m_smallDiffsHistogram.95]]</f>
        <v>0</v>
      </c>
      <c r="VA3">
        <f>smallDiffsHist[[#This Row],[m_amplitudeHistogram.96]]*smallDiffsHist[[#This Row],[m_smallDiffsHistogram.96]]</f>
        <v>0</v>
      </c>
      <c r="VB3">
        <f>smallDiffsHist[[#This Row],[m_amplitudeHistogram.97]]*smallDiffsHist[[#This Row],[m_smallDiffsHistogram.97]]</f>
        <v>0</v>
      </c>
      <c r="VC3">
        <f>smallDiffsHist[[#This Row],[m_amplitudeHistogram.98]]*smallDiffsHist[[#This Row],[m_smallDiffsHistogram.98]]</f>
        <v>0</v>
      </c>
      <c r="VD3">
        <f>smallDiffsHist[[#This Row],[m_amplitudeHistogram.99]]*smallDiffsHist[[#This Row],[m_smallDiffsHistogram.99]]</f>
        <v>0</v>
      </c>
      <c r="VE3">
        <f>smallDiffsHist[[#This Row],[m_amplitudeHistogram.100]]*smallDiffsHist[[#This Row],[m_smallDiffsHistogram.100]]</f>
        <v>0</v>
      </c>
      <c r="VF3">
        <f>smallDiffsHist[[#This Row],[m_amplitudeHistogram.101]]*smallDiffsHist[[#This Row],[m_smallDiffsHistogram.101]]</f>
        <v>0</v>
      </c>
      <c r="VG3">
        <f>smallDiffsHist[[#This Row],[m_amplitudeHistogram.102]]*smallDiffsHist[[#This Row],[m_smallDiffsHistogram.102]]</f>
        <v>0</v>
      </c>
      <c r="VH3">
        <f>smallDiffsHist[[#This Row],[m_amplitudeHistogram.103]]*smallDiffsHist[[#This Row],[m_smallDiffsHistogram.103]]</f>
        <v>0</v>
      </c>
      <c r="VI3">
        <f>smallDiffsHist[[#This Row],[m_amplitudeHistogram.104]]*smallDiffsHist[[#This Row],[m_smallDiffsHistogram.104]]</f>
        <v>0</v>
      </c>
      <c r="VJ3">
        <f>smallDiffsHist[[#This Row],[m_amplitudeHistogram.105]]*smallDiffsHist[[#This Row],[m_smallDiffsHistogram.105]]</f>
        <v>0</v>
      </c>
      <c r="VK3">
        <f>smallDiffsHist[[#This Row],[m_amplitudeHistogram.106]]*smallDiffsHist[[#This Row],[m_smallDiffsHistogram.106]]</f>
        <v>0</v>
      </c>
      <c r="VL3">
        <f>smallDiffsHist[[#This Row],[m_amplitudeHistogram.107]]*smallDiffsHist[[#This Row],[m_smallDiffsHistogram.107]]</f>
        <v>0</v>
      </c>
      <c r="VM3">
        <f>smallDiffsHist[[#This Row],[m_amplitudeHistogram.108]]*smallDiffsHist[[#This Row],[m_smallDiffsHistogram.108]]</f>
        <v>0</v>
      </c>
      <c r="VN3">
        <f>smallDiffsHist[[#This Row],[m_amplitudeHistogram.109]]*smallDiffsHist[[#This Row],[m_smallDiffsHistogram.109]]</f>
        <v>0</v>
      </c>
      <c r="VO3">
        <f>smallDiffsHist[[#This Row],[m_amplitudeHistogram.110]]*smallDiffsHist[[#This Row],[m_smallDiffsHistogram.110]]</f>
        <v>0</v>
      </c>
      <c r="VP3">
        <f>smallDiffsHist[[#This Row],[m_amplitudeHistogram.111]]*smallDiffsHist[[#This Row],[m_smallDiffsHistogram.111]]</f>
        <v>0</v>
      </c>
      <c r="VQ3">
        <f>smallDiffsHist[[#This Row],[m_amplitudeHistogram.112]]*smallDiffsHist[[#This Row],[m_smallDiffsHistogram.112]]</f>
        <v>0</v>
      </c>
      <c r="VR3">
        <f>smallDiffsHist[[#This Row],[m_amplitudeHistogram.113]]*smallDiffsHist[[#This Row],[m_smallDiffsHistogram.113]]</f>
        <v>0</v>
      </c>
      <c r="VS3">
        <f>smallDiffsHist[[#This Row],[m_amplitudeHistogram.114]]*smallDiffsHist[[#This Row],[m_smallDiffsHistogram.114]]</f>
        <v>0</v>
      </c>
      <c r="VT3">
        <f>smallDiffsHist[[#This Row],[m_amplitudeHistogram.115]]*smallDiffsHist[[#This Row],[m_smallDiffsHistogram.115]]</f>
        <v>0</v>
      </c>
      <c r="VU3">
        <f>smallDiffsHist[[#This Row],[m_amplitudeHistogram.116]]*smallDiffsHist[[#This Row],[m_smallDiffsHistogram.116]]</f>
        <v>0</v>
      </c>
      <c r="VV3">
        <f>smallDiffsHist[[#This Row],[m_amplitudeHistogram.117]]*smallDiffsHist[[#This Row],[m_smallDiffsHistogram.117]]</f>
        <v>0</v>
      </c>
      <c r="VW3">
        <f>smallDiffsHist[[#This Row],[m_amplitudeHistogram.118]]*smallDiffsHist[[#This Row],[m_smallDiffsHistogram.118]]</f>
        <v>0</v>
      </c>
      <c r="VX3">
        <f>smallDiffsHist[[#This Row],[m_amplitudeHistogram.119]]*smallDiffsHist[[#This Row],[m_smallDiffsHistogram.119]]</f>
        <v>0</v>
      </c>
      <c r="VY3">
        <f>smallDiffsHist[[#This Row],[m_amplitudeHistogram.120]]*smallDiffsHist[[#This Row],[m_smallDiffsHistogram.120]]</f>
        <v>0</v>
      </c>
      <c r="VZ3">
        <f>smallDiffsHist[[#This Row],[m_amplitudeHistogram.121]]*smallDiffsHist[[#This Row],[m_smallDiffsHistogram.121]]</f>
        <v>0</v>
      </c>
      <c r="WA3">
        <f>smallDiffsHist[[#This Row],[m_amplitudeHistogram.122]]*smallDiffsHist[[#This Row],[m_smallDiffsHistogram.122]]</f>
        <v>0</v>
      </c>
      <c r="WB3">
        <f>smallDiffsHist[[#This Row],[m_amplitudeHistogram.123]]*smallDiffsHist[[#This Row],[m_smallDiffsHistogram.123]]</f>
        <v>0</v>
      </c>
      <c r="WC3">
        <f>smallDiffsHist[[#This Row],[m_amplitudeHistogram.124]]*smallDiffsHist[[#This Row],[m_smallDiffsHistogram.124]]</f>
        <v>0</v>
      </c>
      <c r="WD3">
        <f>smallDiffsHist[[#This Row],[m_amplitudeHistogram.125]]*smallDiffsHist[[#This Row],[m_smallDiffsHistogram.125]]</f>
        <v>0</v>
      </c>
      <c r="WE3">
        <f>smallDiffsHist[[#This Row],[m_amplitudeHistogram.126]]*smallDiffsHist[[#This Row],[m_smallDiffsHistogram.126]]</f>
        <v>0</v>
      </c>
      <c r="WF3">
        <f>smallDiffsHist[[#This Row],[m_amplitudeHistogram.127]]*smallDiffsHist[[#This Row],[m_smallDiffsHistogram.127]]</f>
        <v>0</v>
      </c>
      <c r="WH3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74.594952217593715</v>
      </c>
      <c r="WI3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2.6954177897574121E-3</v>
      </c>
      <c r="WJ3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3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2.4503798088703747E-3</v>
      </c>
      <c r="WL3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4.1656456750796371E-3</v>
      </c>
      <c r="WM3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3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3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0</v>
      </c>
      <c r="WP3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3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3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3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3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3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3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3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0</v>
      </c>
      <c r="WX3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1.543739279588336E-2</v>
      </c>
      <c r="WY3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7.9392305807400157E-2</v>
      </c>
      <c r="WZ3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0.49056603773584906</v>
      </c>
      <c r="XA3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3.9206076941925997E-3</v>
      </c>
      <c r="XB3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3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3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3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3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3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3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3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3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3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3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3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3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3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3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3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3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3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0</v>
      </c>
      <c r="XT3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0.93506493506493504</v>
      </c>
      <c r="XU3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3.9206076941925997E-3</v>
      </c>
      <c r="XV3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3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3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3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3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3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3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3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3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3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3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3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3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3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3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3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3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3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3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3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3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3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3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3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3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3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3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3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3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3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3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3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3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3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3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3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3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3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3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3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3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3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3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3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3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3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3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3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3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3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3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3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3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3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3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3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3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3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3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3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3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3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3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3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3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3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3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3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3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3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3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3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3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3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3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3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3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3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3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3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3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3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3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3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3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3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3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3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4" spans="1:733" x14ac:dyDescent="0.3">
      <c r="A4" s="1" t="s">
        <v>459</v>
      </c>
      <c r="B4" s="1" t="s">
        <v>459</v>
      </c>
      <c r="C4">
        <v>1</v>
      </c>
      <c r="D4">
        <v>9</v>
      </c>
      <c r="E4" s="1" t="s">
        <v>460</v>
      </c>
      <c r="F4" s="1" t="s">
        <v>461</v>
      </c>
      <c r="G4">
        <v>2400</v>
      </c>
      <c r="H4">
        <v>1000000</v>
      </c>
      <c r="I4">
        <v>309</v>
      </c>
      <c r="J4">
        <v>0</v>
      </c>
      <c r="K4">
        <v>100</v>
      </c>
      <c r="L4">
        <v>100</v>
      </c>
      <c r="M4">
        <v>158</v>
      </c>
      <c r="N4" s="1" t="s">
        <v>459</v>
      </c>
      <c r="O4" s="1" t="s">
        <v>461</v>
      </c>
      <c r="P4" s="1" t="s">
        <v>516</v>
      </c>
      <c r="Q4" s="1" t="s">
        <v>517</v>
      </c>
      <c r="R4" s="1" t="s">
        <v>518</v>
      </c>
      <c r="S4" s="1" t="s">
        <v>519</v>
      </c>
      <c r="T4" s="1" t="s">
        <v>520</v>
      </c>
      <c r="U4" s="1" t="s">
        <v>521</v>
      </c>
      <c r="V4" s="1" t="s">
        <v>461</v>
      </c>
      <c r="W4" s="1" t="s">
        <v>522</v>
      </c>
      <c r="X4" s="1" t="s">
        <v>520</v>
      </c>
      <c r="Y4" s="1" t="s">
        <v>523</v>
      </c>
      <c r="Z4" s="1" t="s">
        <v>520</v>
      </c>
      <c r="AA4" s="1" t="s">
        <v>520</v>
      </c>
      <c r="AB4" s="1" t="s">
        <v>524</v>
      </c>
      <c r="AC4" s="1" t="s">
        <v>461</v>
      </c>
      <c r="AD4" s="1" t="s">
        <v>524</v>
      </c>
      <c r="AE4" s="1" t="s">
        <v>520</v>
      </c>
      <c r="AF4" s="1" t="s">
        <v>520</v>
      </c>
      <c r="AG4" s="1" t="s">
        <v>461</v>
      </c>
      <c r="AH4" s="1" t="s">
        <v>461</v>
      </c>
      <c r="AI4" s="1" t="s">
        <v>461</v>
      </c>
      <c r="AJ4" s="1" t="s">
        <v>461</v>
      </c>
      <c r="AK4" s="1" t="s">
        <v>461</v>
      </c>
      <c r="AL4" s="1" t="s">
        <v>461</v>
      </c>
      <c r="AM4" s="1" t="s">
        <v>461</v>
      </c>
      <c r="AN4" s="1" t="s">
        <v>461</v>
      </c>
      <c r="AO4" s="1" t="s">
        <v>461</v>
      </c>
      <c r="AP4" s="1" t="s">
        <v>461</v>
      </c>
      <c r="AQ4" s="1" t="s">
        <v>461</v>
      </c>
      <c r="AR4" s="1" t="s">
        <v>461</v>
      </c>
      <c r="AS4" s="1" t="s">
        <v>461</v>
      </c>
      <c r="AT4" s="1" t="s">
        <v>461</v>
      </c>
      <c r="AU4" s="1" t="s">
        <v>461</v>
      </c>
      <c r="AV4" s="1" t="s">
        <v>461</v>
      </c>
      <c r="AW4" s="1" t="s">
        <v>461</v>
      </c>
      <c r="AX4" s="1" t="s">
        <v>461</v>
      </c>
      <c r="AY4" s="1" t="s">
        <v>461</v>
      </c>
      <c r="AZ4" s="1" t="s">
        <v>461</v>
      </c>
      <c r="BA4" s="1" t="s">
        <v>461</v>
      </c>
      <c r="BB4" s="1" t="s">
        <v>461</v>
      </c>
      <c r="BC4" s="1" t="s">
        <v>461</v>
      </c>
      <c r="BD4" s="1" t="s">
        <v>461</v>
      </c>
      <c r="BE4" s="1" t="s">
        <v>461</v>
      </c>
      <c r="BF4" s="1" t="s">
        <v>461</v>
      </c>
      <c r="BG4" s="1" t="s">
        <v>461</v>
      </c>
      <c r="BH4" s="1" t="s">
        <v>461</v>
      </c>
      <c r="BI4" s="1" t="s">
        <v>461</v>
      </c>
      <c r="BJ4" s="1" t="s">
        <v>461</v>
      </c>
      <c r="BK4" s="1" t="s">
        <v>461</v>
      </c>
      <c r="BL4" s="1" t="s">
        <v>461</v>
      </c>
      <c r="BM4" s="1" t="s">
        <v>461</v>
      </c>
      <c r="BN4" s="1" t="s">
        <v>461</v>
      </c>
      <c r="BO4" s="1" t="s">
        <v>461</v>
      </c>
      <c r="BP4" s="1" t="s">
        <v>461</v>
      </c>
      <c r="BQ4" s="1" t="s">
        <v>461</v>
      </c>
      <c r="BR4" s="1" t="s">
        <v>461</v>
      </c>
      <c r="BS4" s="1" t="s">
        <v>461</v>
      </c>
      <c r="BT4" s="1" t="s">
        <v>461</v>
      </c>
      <c r="BU4" s="1" t="s">
        <v>461</v>
      </c>
      <c r="BV4" s="1" t="s">
        <v>461</v>
      </c>
      <c r="BW4" s="1" t="s">
        <v>461</v>
      </c>
      <c r="BX4" s="1" t="s">
        <v>461</v>
      </c>
      <c r="BY4" s="1" t="s">
        <v>461</v>
      </c>
      <c r="BZ4" s="1" t="s">
        <v>461</v>
      </c>
      <c r="CA4" s="1" t="s">
        <v>461</v>
      </c>
      <c r="CB4" s="1" t="s">
        <v>461</v>
      </c>
      <c r="CC4" s="1" t="s">
        <v>461</v>
      </c>
      <c r="CD4" s="1" t="s">
        <v>461</v>
      </c>
      <c r="CE4" s="1" t="s">
        <v>461</v>
      </c>
      <c r="CF4" s="1" t="s">
        <v>461</v>
      </c>
      <c r="CG4" s="1" t="s">
        <v>461</v>
      </c>
      <c r="CH4" s="1" t="s">
        <v>461</v>
      </c>
      <c r="CI4" s="1" t="s">
        <v>461</v>
      </c>
      <c r="CJ4" s="1" t="s">
        <v>461</v>
      </c>
      <c r="CK4" s="1" t="s">
        <v>461</v>
      </c>
      <c r="CL4" s="1" t="s">
        <v>461</v>
      </c>
      <c r="CM4" s="1" t="s">
        <v>461</v>
      </c>
      <c r="CN4" s="1" t="s">
        <v>461</v>
      </c>
      <c r="CO4" s="1" t="s">
        <v>461</v>
      </c>
      <c r="CP4" s="1" t="s">
        <v>461</v>
      </c>
      <c r="CQ4" s="1" t="s">
        <v>461</v>
      </c>
      <c r="CR4" s="1" t="s">
        <v>461</v>
      </c>
      <c r="CS4" s="1" t="s">
        <v>461</v>
      </c>
      <c r="CT4" s="1" t="s">
        <v>461</v>
      </c>
      <c r="CU4" s="1" t="s">
        <v>461</v>
      </c>
      <c r="CV4" s="1" t="s">
        <v>461</v>
      </c>
      <c r="CW4" s="1" t="s">
        <v>461</v>
      </c>
      <c r="CX4" s="1" t="s">
        <v>461</v>
      </c>
      <c r="CY4" s="1" t="s">
        <v>461</v>
      </c>
      <c r="CZ4" s="1" t="s">
        <v>461</v>
      </c>
      <c r="DA4" s="1" t="s">
        <v>461</v>
      </c>
      <c r="DB4" s="1" t="s">
        <v>461</v>
      </c>
      <c r="DC4" s="1" t="s">
        <v>461</v>
      </c>
      <c r="DD4" s="1" t="s">
        <v>461</v>
      </c>
      <c r="DE4" s="1" t="s">
        <v>461</v>
      </c>
      <c r="DF4" s="1" t="s">
        <v>461</v>
      </c>
      <c r="DG4" s="1" t="s">
        <v>461</v>
      </c>
      <c r="DH4" s="1" t="s">
        <v>461</v>
      </c>
      <c r="DI4" s="1" t="s">
        <v>461</v>
      </c>
      <c r="DJ4" s="1" t="s">
        <v>461</v>
      </c>
      <c r="DK4" s="1">
        <v>0</v>
      </c>
      <c r="DL4" s="1">
        <v>100</v>
      </c>
      <c r="DM4" s="1">
        <v>100</v>
      </c>
      <c r="DN4" s="1">
        <v>158</v>
      </c>
      <c r="DO4" s="1" t="s">
        <v>459</v>
      </c>
      <c r="DP4" s="1" t="s">
        <v>461</v>
      </c>
      <c r="DQ4" s="1" t="s">
        <v>525</v>
      </c>
      <c r="DR4" s="1" t="s">
        <v>461</v>
      </c>
      <c r="DS4" s="1" t="s">
        <v>518</v>
      </c>
      <c r="DT4" s="1" t="s">
        <v>461</v>
      </c>
      <c r="DU4" s="1" t="s">
        <v>461</v>
      </c>
      <c r="DV4" s="1" t="s">
        <v>518</v>
      </c>
      <c r="DW4" s="1" t="s">
        <v>524</v>
      </c>
      <c r="DX4" s="1" t="s">
        <v>518</v>
      </c>
      <c r="DY4" s="1" t="s">
        <v>518</v>
      </c>
      <c r="DZ4" s="1" t="s">
        <v>520</v>
      </c>
      <c r="EA4" s="1" t="s">
        <v>461</v>
      </c>
      <c r="EB4" s="1" t="s">
        <v>461</v>
      </c>
      <c r="EC4" s="1" t="s">
        <v>524</v>
      </c>
      <c r="ED4" s="1" t="s">
        <v>461</v>
      </c>
      <c r="EE4" s="1" t="s">
        <v>461</v>
      </c>
      <c r="EF4" s="1" t="s">
        <v>524</v>
      </c>
      <c r="EG4" s="1" t="s">
        <v>524</v>
      </c>
      <c r="EH4" s="1" t="s">
        <v>461</v>
      </c>
      <c r="EI4" s="1" t="s">
        <v>461</v>
      </c>
      <c r="EJ4" s="1" t="s">
        <v>461</v>
      </c>
      <c r="EK4" s="1" t="s">
        <v>520</v>
      </c>
      <c r="EL4" s="1" t="s">
        <v>461</v>
      </c>
      <c r="EM4" s="1" t="s">
        <v>461</v>
      </c>
      <c r="EN4" s="1" t="s">
        <v>461</v>
      </c>
      <c r="EO4" s="1" t="s">
        <v>520</v>
      </c>
      <c r="EP4" s="1" t="s">
        <v>461</v>
      </c>
      <c r="EQ4" s="1" t="s">
        <v>461</v>
      </c>
      <c r="ER4" s="1" t="s">
        <v>461</v>
      </c>
      <c r="ES4" s="1" t="s">
        <v>461</v>
      </c>
      <c r="ET4" s="1" t="s">
        <v>461</v>
      </c>
      <c r="EU4" s="1" t="s">
        <v>520</v>
      </c>
      <c r="EV4" s="1" t="s">
        <v>520</v>
      </c>
      <c r="EW4" s="1" t="s">
        <v>524</v>
      </c>
      <c r="EX4" s="1" t="s">
        <v>461</v>
      </c>
      <c r="EY4" s="1" t="s">
        <v>524</v>
      </c>
      <c r="EZ4" s="1" t="s">
        <v>461</v>
      </c>
      <c r="FA4" s="1" t="s">
        <v>520</v>
      </c>
      <c r="FB4" s="1" t="s">
        <v>461</v>
      </c>
      <c r="FC4" s="1" t="s">
        <v>461</v>
      </c>
      <c r="FD4" s="1" t="s">
        <v>461</v>
      </c>
      <c r="FE4" s="1" t="s">
        <v>461</v>
      </c>
      <c r="FF4" s="1" t="s">
        <v>461</v>
      </c>
      <c r="FG4" s="1" t="s">
        <v>461</v>
      </c>
      <c r="FH4" s="1" t="s">
        <v>461</v>
      </c>
      <c r="FI4" s="1" t="s">
        <v>461</v>
      </c>
      <c r="FJ4" s="1" t="s">
        <v>461</v>
      </c>
      <c r="FK4" s="1" t="s">
        <v>461</v>
      </c>
      <c r="FL4" s="1" t="s">
        <v>461</v>
      </c>
      <c r="FM4" s="1" t="s">
        <v>461</v>
      </c>
      <c r="FN4" s="1" t="s">
        <v>461</v>
      </c>
      <c r="FO4" s="1" t="s">
        <v>461</v>
      </c>
      <c r="FP4" s="1" t="s">
        <v>461</v>
      </c>
      <c r="FQ4" s="1" t="s">
        <v>461</v>
      </c>
      <c r="FR4" s="1" t="s">
        <v>461</v>
      </c>
      <c r="FS4" s="1" t="s">
        <v>461</v>
      </c>
      <c r="FT4" s="1" t="s">
        <v>461</v>
      </c>
      <c r="FU4" s="1" t="s">
        <v>461</v>
      </c>
      <c r="FV4" s="1" t="s">
        <v>461</v>
      </c>
      <c r="FW4" s="1" t="s">
        <v>461</v>
      </c>
      <c r="FX4" s="1" t="s">
        <v>461</v>
      </c>
      <c r="FY4" s="1" t="s">
        <v>461</v>
      </c>
      <c r="FZ4" s="1" t="s">
        <v>461</v>
      </c>
      <c r="GA4" s="1" t="s">
        <v>461</v>
      </c>
      <c r="GB4" s="1" t="s">
        <v>461</v>
      </c>
      <c r="GC4" s="1" t="s">
        <v>461</v>
      </c>
      <c r="GD4" s="1" t="s">
        <v>461</v>
      </c>
      <c r="GE4" s="1" t="s">
        <v>461</v>
      </c>
      <c r="GF4" s="1" t="s">
        <v>461</v>
      </c>
      <c r="GG4" s="1" t="s">
        <v>461</v>
      </c>
      <c r="GH4" s="1" t="s">
        <v>461</v>
      </c>
      <c r="GI4" s="1" t="s">
        <v>461</v>
      </c>
      <c r="GJ4" s="1" t="s">
        <v>461</v>
      </c>
      <c r="GK4" s="1" t="s">
        <v>461</v>
      </c>
      <c r="GL4" s="1" t="s">
        <v>461</v>
      </c>
      <c r="GM4" s="1" t="s">
        <v>461</v>
      </c>
      <c r="GN4" s="1" t="s">
        <v>461</v>
      </c>
      <c r="GO4" s="1" t="s">
        <v>461</v>
      </c>
      <c r="GP4" s="1" t="s">
        <v>461</v>
      </c>
      <c r="GQ4" s="1" t="s">
        <v>461</v>
      </c>
      <c r="GR4" s="1" t="s">
        <v>461</v>
      </c>
      <c r="GS4" s="1" t="s">
        <v>461</v>
      </c>
      <c r="GT4" s="1" t="s">
        <v>461</v>
      </c>
      <c r="GU4" s="1" t="s">
        <v>461</v>
      </c>
      <c r="GV4" s="1" t="s">
        <v>461</v>
      </c>
      <c r="GW4" s="1" t="s">
        <v>461</v>
      </c>
      <c r="GX4" s="1" t="s">
        <v>461</v>
      </c>
      <c r="GY4" s="1" t="s">
        <v>461</v>
      </c>
      <c r="GZ4" s="1" t="s">
        <v>461</v>
      </c>
      <c r="HA4" s="1" t="s">
        <v>461</v>
      </c>
      <c r="HB4" s="1" t="s">
        <v>461</v>
      </c>
      <c r="HC4" s="1" t="s">
        <v>461</v>
      </c>
      <c r="HD4" s="1" t="s">
        <v>461</v>
      </c>
      <c r="HE4" s="1" t="s">
        <v>461</v>
      </c>
      <c r="HF4" s="1" t="s">
        <v>461</v>
      </c>
      <c r="HG4" s="1" t="s">
        <v>461</v>
      </c>
      <c r="HH4" s="1" t="s">
        <v>461</v>
      </c>
      <c r="HI4" s="1" t="s">
        <v>461</v>
      </c>
      <c r="HJ4" s="1" t="s">
        <v>461</v>
      </c>
      <c r="HK4" s="1" t="s">
        <v>461</v>
      </c>
      <c r="HL4" s="1">
        <v>425</v>
      </c>
      <c r="HM4" s="1">
        <v>8</v>
      </c>
      <c r="HN4" s="1">
        <v>13</v>
      </c>
      <c r="HO4" s="1">
        <v>13</v>
      </c>
      <c r="HP4" s="1">
        <v>20</v>
      </c>
      <c r="HQ4" s="1">
        <v>14</v>
      </c>
      <c r="HR4" s="1">
        <v>14</v>
      </c>
      <c r="HS4" s="1">
        <v>13</v>
      </c>
      <c r="HT4" s="1">
        <v>56</v>
      </c>
      <c r="HU4" s="1">
        <v>19</v>
      </c>
      <c r="HV4" s="1">
        <v>20</v>
      </c>
      <c r="HW4" s="1">
        <v>20</v>
      </c>
      <c r="HX4" s="1">
        <v>56</v>
      </c>
      <c r="HY4" s="1">
        <v>36</v>
      </c>
      <c r="HZ4" s="1">
        <v>6</v>
      </c>
      <c r="IA4" s="1">
        <v>18</v>
      </c>
      <c r="IB4">
        <v>61</v>
      </c>
      <c r="IC4">
        <v>154</v>
      </c>
      <c r="ID4">
        <v>111</v>
      </c>
      <c r="IE4">
        <v>6</v>
      </c>
      <c r="IF4">
        <v>6</v>
      </c>
      <c r="IG4">
        <v>0</v>
      </c>
      <c r="IH4">
        <v>2</v>
      </c>
      <c r="II4">
        <v>2</v>
      </c>
      <c r="IJ4">
        <v>2</v>
      </c>
      <c r="IK4">
        <v>2</v>
      </c>
      <c r="IL4">
        <v>3</v>
      </c>
      <c r="IM4">
        <v>2</v>
      </c>
      <c r="IN4">
        <v>2</v>
      </c>
      <c r="IO4">
        <v>1</v>
      </c>
      <c r="IP4">
        <v>0</v>
      </c>
      <c r="IQ4">
        <v>0</v>
      </c>
      <c r="IR4">
        <v>0</v>
      </c>
      <c r="IS4">
        <v>1</v>
      </c>
      <c r="IT4">
        <v>16</v>
      </c>
      <c r="IU4">
        <v>2</v>
      </c>
      <c r="IV4">
        <v>0</v>
      </c>
      <c r="IW4">
        <v>0</v>
      </c>
      <c r="IX4">
        <v>76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155</v>
      </c>
      <c r="MK4">
        <v>0</v>
      </c>
      <c r="ML4">
        <v>0</v>
      </c>
      <c r="MM4">
        <v>2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2</v>
      </c>
      <c r="MZ4">
        <v>11</v>
      </c>
      <c r="NA4">
        <v>110</v>
      </c>
      <c r="NB4">
        <v>42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57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 s="1" t="s">
        <v>459</v>
      </c>
      <c r="RI4">
        <f>smallDiffsHist[[#This Row],[m_amplitudeHistogram.0]]*smallDiffsHist[[#This Row],[m_smallDiffsHistogram.0]]</f>
        <v>65875</v>
      </c>
      <c r="RJ4">
        <f>smallDiffsHist[[#This Row],[m_amplitudeHistogram.1]]*smallDiffsHist[[#This Row],[m_smallDiffsHistogram.1]]</f>
        <v>0</v>
      </c>
      <c r="RK4">
        <f>smallDiffsHist[[#This Row],[m_amplitudeHistogram.2]]*smallDiffsHist[[#This Row],[m_smallDiffsHistogram.2]]</f>
        <v>0</v>
      </c>
      <c r="RL4">
        <f>smallDiffsHist[[#This Row],[m_amplitudeHistogram.3]]*smallDiffsHist[[#This Row],[m_smallDiffsHistogram.3]]</f>
        <v>26</v>
      </c>
      <c r="RM4">
        <f>smallDiffsHist[[#This Row],[m_amplitudeHistogram.4]]*smallDiffsHist[[#This Row],[m_smallDiffsHistogram.4]]</f>
        <v>20</v>
      </c>
      <c r="RN4">
        <f>smallDiffsHist[[#This Row],[m_amplitudeHistogram.5]]*smallDiffsHist[[#This Row],[m_smallDiffsHistogram.5]]</f>
        <v>0</v>
      </c>
      <c r="RO4">
        <f>smallDiffsHist[[#This Row],[m_amplitudeHistogram.6]]*smallDiffsHist[[#This Row],[m_smallDiffsHistogram.6]]</f>
        <v>0</v>
      </c>
      <c r="RP4">
        <f>smallDiffsHist[[#This Row],[m_amplitudeHistogram.7]]*smallDiffsHist[[#This Row],[m_smallDiffsHistogram.7]]</f>
        <v>0</v>
      </c>
      <c r="RQ4">
        <f>smallDiffsHist[[#This Row],[m_amplitudeHistogram.8]]*smallDiffsHist[[#This Row],[m_smallDiffsHistogram.8]]</f>
        <v>0</v>
      </c>
      <c r="RR4">
        <f>smallDiffsHist[[#This Row],[m_amplitudeHistogram.9]]*smallDiffsHist[[#This Row],[m_smallDiffsHistogram.9]]</f>
        <v>0</v>
      </c>
      <c r="RS4">
        <f>smallDiffsHist[[#This Row],[m_amplitudeHistogram.10]]*smallDiffsHist[[#This Row],[m_smallDiffsHistogram.10]]</f>
        <v>0</v>
      </c>
      <c r="RT4">
        <f>smallDiffsHist[[#This Row],[m_amplitudeHistogram.11]]*smallDiffsHist[[#This Row],[m_smallDiffsHistogram.11]]</f>
        <v>0</v>
      </c>
      <c r="RU4">
        <f>smallDiffsHist[[#This Row],[m_amplitudeHistogram.12]]*smallDiffsHist[[#This Row],[m_smallDiffsHistogram.12]]</f>
        <v>0</v>
      </c>
      <c r="RV4">
        <f>smallDiffsHist[[#This Row],[m_amplitudeHistogram.13]]*smallDiffsHist[[#This Row],[m_smallDiffsHistogram.13]]</f>
        <v>0</v>
      </c>
      <c r="RW4">
        <f>smallDiffsHist[[#This Row],[m_amplitudeHistogram.14]]*smallDiffsHist[[#This Row],[m_smallDiffsHistogram.14]]</f>
        <v>0</v>
      </c>
      <c r="RX4">
        <f>smallDiffsHist[[#This Row],[m_amplitudeHistogram.15]]*smallDiffsHist[[#This Row],[m_smallDiffsHistogram.15]]</f>
        <v>36</v>
      </c>
      <c r="RY4">
        <f>smallDiffsHist[[#This Row],[m_amplitudeHistogram.16]]*smallDiffsHist[[#This Row],[m_smallDiffsHistogram.16]]</f>
        <v>671</v>
      </c>
      <c r="RZ4">
        <f>smallDiffsHist[[#This Row],[m_amplitudeHistogram.17]]*smallDiffsHist[[#This Row],[m_smallDiffsHistogram.17]]</f>
        <v>16940</v>
      </c>
      <c r="SA4">
        <f>smallDiffsHist[[#This Row],[m_amplitudeHistogram.18]]*smallDiffsHist[[#This Row],[m_smallDiffsHistogram.18]]</f>
        <v>4662</v>
      </c>
      <c r="SB4">
        <f>smallDiffsHist[[#This Row],[m_amplitudeHistogram.19]]*smallDiffsHist[[#This Row],[m_smallDiffsHistogram.19]]</f>
        <v>0</v>
      </c>
      <c r="SC4">
        <f>smallDiffsHist[[#This Row],[m_amplitudeHistogram.20]]*smallDiffsHist[[#This Row],[m_smallDiffsHistogram.20]]</f>
        <v>0</v>
      </c>
      <c r="SD4">
        <f>smallDiffsHist[[#This Row],[m_amplitudeHistogram.21]]*smallDiffsHist[[#This Row],[m_smallDiffsHistogram.21]]</f>
        <v>0</v>
      </c>
      <c r="SE4">
        <f>smallDiffsHist[[#This Row],[m_amplitudeHistogram.22]]*smallDiffsHist[[#This Row],[m_smallDiffsHistogram.22]]</f>
        <v>0</v>
      </c>
      <c r="SF4">
        <f>smallDiffsHist[[#This Row],[m_amplitudeHistogram.23]]*smallDiffsHist[[#This Row],[m_smallDiffsHistogram.23]]</f>
        <v>0</v>
      </c>
      <c r="SG4">
        <f>smallDiffsHist[[#This Row],[m_amplitudeHistogram.24]]*smallDiffsHist[[#This Row],[m_smallDiffsHistogram.24]]</f>
        <v>0</v>
      </c>
      <c r="SH4">
        <f>smallDiffsHist[[#This Row],[m_amplitudeHistogram.25]]*smallDiffsHist[[#This Row],[m_smallDiffsHistogram.25]]</f>
        <v>0</v>
      </c>
      <c r="SI4">
        <f>smallDiffsHist[[#This Row],[m_amplitudeHistogram.26]]*smallDiffsHist[[#This Row],[m_smallDiffsHistogram.26]]</f>
        <v>0</v>
      </c>
      <c r="SJ4">
        <f>smallDiffsHist[[#This Row],[m_amplitudeHistogram.27]]*smallDiffsHist[[#This Row],[m_smallDiffsHistogram.27]]</f>
        <v>0</v>
      </c>
      <c r="SK4">
        <f>smallDiffsHist[[#This Row],[m_amplitudeHistogram.28]]*smallDiffsHist[[#This Row],[m_smallDiffsHistogram.28]]</f>
        <v>0</v>
      </c>
      <c r="SL4">
        <f>smallDiffsHist[[#This Row],[m_amplitudeHistogram.29]]*smallDiffsHist[[#This Row],[m_smallDiffsHistogram.29]]</f>
        <v>0</v>
      </c>
      <c r="SM4">
        <f>smallDiffsHist[[#This Row],[m_amplitudeHistogram.30]]*smallDiffsHist[[#This Row],[m_smallDiffsHistogram.30]]</f>
        <v>0</v>
      </c>
      <c r="SN4">
        <f>smallDiffsHist[[#This Row],[m_amplitudeHistogram.31]]*smallDiffsHist[[#This Row],[m_smallDiffsHistogram.31]]</f>
        <v>0</v>
      </c>
      <c r="SO4">
        <f>smallDiffsHist[[#This Row],[m_amplitudeHistogram.32]]*smallDiffsHist[[#This Row],[m_smallDiffsHistogram.32]]</f>
        <v>0</v>
      </c>
      <c r="SP4">
        <f>smallDiffsHist[[#This Row],[m_amplitudeHistogram.33]]*smallDiffsHist[[#This Row],[m_smallDiffsHistogram.33]]</f>
        <v>0</v>
      </c>
      <c r="SQ4">
        <f>smallDiffsHist[[#This Row],[m_amplitudeHistogram.34]]*smallDiffsHist[[#This Row],[m_smallDiffsHistogram.34]]</f>
        <v>0</v>
      </c>
      <c r="SR4">
        <f>smallDiffsHist[[#This Row],[m_amplitudeHistogram.35]]*smallDiffsHist[[#This Row],[m_smallDiffsHistogram.35]]</f>
        <v>0</v>
      </c>
      <c r="SS4">
        <f>smallDiffsHist[[#This Row],[m_amplitudeHistogram.36]]*smallDiffsHist[[#This Row],[m_smallDiffsHistogram.36]]</f>
        <v>0</v>
      </c>
      <c r="ST4">
        <f>smallDiffsHist[[#This Row],[m_amplitudeHistogram.37]]*smallDiffsHist[[#This Row],[m_smallDiffsHistogram.37]]</f>
        <v>0</v>
      </c>
      <c r="SU4">
        <f>smallDiffsHist[[#This Row],[m_amplitudeHistogram.38]]*smallDiffsHist[[#This Row],[m_smallDiffsHistogram.38]]</f>
        <v>4332</v>
      </c>
      <c r="SV4">
        <f>smallDiffsHist[[#This Row],[m_amplitudeHistogram.39]]*smallDiffsHist[[#This Row],[m_smallDiffsHistogram.39]]</f>
        <v>0</v>
      </c>
      <c r="SW4">
        <f>smallDiffsHist[[#This Row],[m_amplitudeHistogram.40]]*smallDiffsHist[[#This Row],[m_smallDiffsHistogram.40]]</f>
        <v>0</v>
      </c>
      <c r="SX4">
        <f>smallDiffsHist[[#This Row],[m_amplitudeHistogram.41]]*smallDiffsHist[[#This Row],[m_smallDiffsHistogram.41]]</f>
        <v>0</v>
      </c>
      <c r="SY4">
        <f>smallDiffsHist[[#This Row],[m_amplitudeHistogram.42]]*smallDiffsHist[[#This Row],[m_smallDiffsHistogram.42]]</f>
        <v>0</v>
      </c>
      <c r="SZ4">
        <f>smallDiffsHist[[#This Row],[m_amplitudeHistogram.43]]*smallDiffsHist[[#This Row],[m_smallDiffsHistogram.43]]</f>
        <v>0</v>
      </c>
      <c r="TA4">
        <f>smallDiffsHist[[#This Row],[m_amplitudeHistogram.44]]*smallDiffsHist[[#This Row],[m_smallDiffsHistogram.44]]</f>
        <v>0</v>
      </c>
      <c r="TB4">
        <f>smallDiffsHist[[#This Row],[m_amplitudeHistogram.45]]*smallDiffsHist[[#This Row],[m_smallDiffsHistogram.45]]</f>
        <v>0</v>
      </c>
      <c r="TC4">
        <f>smallDiffsHist[[#This Row],[m_amplitudeHistogram.46]]*smallDiffsHist[[#This Row],[m_smallDiffsHistogram.46]]</f>
        <v>0</v>
      </c>
      <c r="TD4">
        <f>smallDiffsHist[[#This Row],[m_amplitudeHistogram.47]]*smallDiffsHist[[#This Row],[m_smallDiffsHistogram.47]]</f>
        <v>0</v>
      </c>
      <c r="TE4">
        <f>smallDiffsHist[[#This Row],[m_amplitudeHistogram.48]]*smallDiffsHist[[#This Row],[m_smallDiffsHistogram.48]]</f>
        <v>0</v>
      </c>
      <c r="TF4">
        <f>smallDiffsHist[[#This Row],[m_amplitudeHistogram.49]]*smallDiffsHist[[#This Row],[m_smallDiffsHistogram.49]]</f>
        <v>0</v>
      </c>
      <c r="TG4">
        <f>smallDiffsHist[[#This Row],[m_amplitudeHistogram.50]]*smallDiffsHist[[#This Row],[m_smallDiffsHistogram.50]]</f>
        <v>0</v>
      </c>
      <c r="TH4">
        <f>smallDiffsHist[[#This Row],[m_amplitudeHistogram.51]]*smallDiffsHist[[#This Row],[m_smallDiffsHistogram.51]]</f>
        <v>0</v>
      </c>
      <c r="TI4">
        <f>smallDiffsHist[[#This Row],[m_amplitudeHistogram.52]]*smallDiffsHist[[#This Row],[m_smallDiffsHistogram.52]]</f>
        <v>0</v>
      </c>
      <c r="TJ4">
        <f>smallDiffsHist[[#This Row],[m_amplitudeHistogram.53]]*smallDiffsHist[[#This Row],[m_smallDiffsHistogram.53]]</f>
        <v>0</v>
      </c>
      <c r="TK4">
        <f>smallDiffsHist[[#This Row],[m_amplitudeHistogram.54]]*smallDiffsHist[[#This Row],[m_smallDiffsHistogram.54]]</f>
        <v>0</v>
      </c>
      <c r="TL4">
        <f>smallDiffsHist[[#This Row],[m_amplitudeHistogram.55]]*smallDiffsHist[[#This Row],[m_smallDiffsHistogram.55]]</f>
        <v>0</v>
      </c>
      <c r="TM4">
        <f>smallDiffsHist[[#This Row],[m_amplitudeHistogram.56]]*smallDiffsHist[[#This Row],[m_smallDiffsHistogram.56]]</f>
        <v>0</v>
      </c>
      <c r="TN4">
        <f>smallDiffsHist[[#This Row],[m_amplitudeHistogram.57]]*smallDiffsHist[[#This Row],[m_smallDiffsHistogram.57]]</f>
        <v>0</v>
      </c>
      <c r="TO4">
        <f>smallDiffsHist[[#This Row],[m_amplitudeHistogram.58]]*smallDiffsHist[[#This Row],[m_smallDiffsHistogram.58]]</f>
        <v>0</v>
      </c>
      <c r="TP4">
        <f>smallDiffsHist[[#This Row],[m_amplitudeHistogram.59]]*smallDiffsHist[[#This Row],[m_smallDiffsHistogram.59]]</f>
        <v>0</v>
      </c>
      <c r="TQ4">
        <f>smallDiffsHist[[#This Row],[m_amplitudeHistogram.60]]*smallDiffsHist[[#This Row],[m_smallDiffsHistogram.60]]</f>
        <v>0</v>
      </c>
      <c r="TR4">
        <f>smallDiffsHist[[#This Row],[m_amplitudeHistogram.61]]*smallDiffsHist[[#This Row],[m_smallDiffsHistogram.61]]</f>
        <v>0</v>
      </c>
      <c r="TS4">
        <f>smallDiffsHist[[#This Row],[m_amplitudeHistogram.62]]*smallDiffsHist[[#This Row],[m_smallDiffsHistogram.62]]</f>
        <v>0</v>
      </c>
      <c r="TT4">
        <f>smallDiffsHist[[#This Row],[m_amplitudeHistogram.63]]*smallDiffsHist[[#This Row],[m_smallDiffsHistogram.63]]</f>
        <v>0</v>
      </c>
      <c r="TU4">
        <f>smallDiffsHist[[#This Row],[m_amplitudeHistogram.64]]*smallDiffsHist[[#This Row],[m_smallDiffsHistogram.64]]</f>
        <v>0</v>
      </c>
      <c r="TV4">
        <f>smallDiffsHist[[#This Row],[m_amplitudeHistogram.65]]*smallDiffsHist[[#This Row],[m_smallDiffsHistogram.65]]</f>
        <v>0</v>
      </c>
      <c r="TW4">
        <f>smallDiffsHist[[#This Row],[m_amplitudeHistogram.66]]*smallDiffsHist[[#This Row],[m_smallDiffsHistogram.66]]</f>
        <v>0</v>
      </c>
      <c r="TX4">
        <f>smallDiffsHist[[#This Row],[m_amplitudeHistogram.67]]*smallDiffsHist[[#This Row],[m_smallDiffsHistogram.67]]</f>
        <v>0</v>
      </c>
      <c r="TY4">
        <f>smallDiffsHist[[#This Row],[m_amplitudeHistogram.68]]*smallDiffsHist[[#This Row],[m_smallDiffsHistogram.68]]</f>
        <v>0</v>
      </c>
      <c r="TZ4">
        <f>smallDiffsHist[[#This Row],[m_amplitudeHistogram.69]]*smallDiffsHist[[#This Row],[m_smallDiffsHistogram.69]]</f>
        <v>0</v>
      </c>
      <c r="UA4">
        <f>smallDiffsHist[[#This Row],[m_amplitudeHistogram.70]]*smallDiffsHist[[#This Row],[m_smallDiffsHistogram.70]]</f>
        <v>0</v>
      </c>
      <c r="UB4">
        <f>smallDiffsHist[[#This Row],[m_amplitudeHistogram.71]]*smallDiffsHist[[#This Row],[m_smallDiffsHistogram.71]]</f>
        <v>0</v>
      </c>
      <c r="UC4">
        <f>smallDiffsHist[[#This Row],[m_amplitudeHistogram.72]]*smallDiffsHist[[#This Row],[m_smallDiffsHistogram.72]]</f>
        <v>0</v>
      </c>
      <c r="UD4">
        <f>smallDiffsHist[[#This Row],[m_amplitudeHistogram.73]]*smallDiffsHist[[#This Row],[m_smallDiffsHistogram.73]]</f>
        <v>0</v>
      </c>
      <c r="UE4">
        <f>smallDiffsHist[[#This Row],[m_amplitudeHistogram.74]]*smallDiffsHist[[#This Row],[m_smallDiffsHistogram.74]]</f>
        <v>0</v>
      </c>
      <c r="UF4">
        <f>smallDiffsHist[[#This Row],[m_amplitudeHistogram.75]]*smallDiffsHist[[#This Row],[m_smallDiffsHistogram.75]]</f>
        <v>0</v>
      </c>
      <c r="UG4">
        <f>smallDiffsHist[[#This Row],[m_amplitudeHistogram.76]]*smallDiffsHist[[#This Row],[m_smallDiffsHistogram.76]]</f>
        <v>0</v>
      </c>
      <c r="UH4">
        <f>smallDiffsHist[[#This Row],[m_amplitudeHistogram.77]]*smallDiffsHist[[#This Row],[m_smallDiffsHistogram.77]]</f>
        <v>0</v>
      </c>
      <c r="UI4">
        <f>smallDiffsHist[[#This Row],[m_amplitudeHistogram.78]]*smallDiffsHist[[#This Row],[m_smallDiffsHistogram.78]]</f>
        <v>0</v>
      </c>
      <c r="UJ4">
        <f>smallDiffsHist[[#This Row],[m_amplitudeHistogram.79]]*smallDiffsHist[[#This Row],[m_smallDiffsHistogram.79]]</f>
        <v>0</v>
      </c>
      <c r="UK4">
        <f>smallDiffsHist[[#This Row],[m_amplitudeHistogram.80]]*smallDiffsHist[[#This Row],[m_smallDiffsHistogram.80]]</f>
        <v>0</v>
      </c>
      <c r="UL4">
        <f>smallDiffsHist[[#This Row],[m_amplitudeHistogram.81]]*smallDiffsHist[[#This Row],[m_smallDiffsHistogram.81]]</f>
        <v>0</v>
      </c>
      <c r="UM4">
        <f>smallDiffsHist[[#This Row],[m_amplitudeHistogram.82]]*smallDiffsHist[[#This Row],[m_smallDiffsHistogram.82]]</f>
        <v>0</v>
      </c>
      <c r="UN4">
        <f>smallDiffsHist[[#This Row],[m_amplitudeHistogram.83]]*smallDiffsHist[[#This Row],[m_smallDiffsHistogram.83]]</f>
        <v>0</v>
      </c>
      <c r="UO4">
        <f>smallDiffsHist[[#This Row],[m_amplitudeHistogram.84]]*smallDiffsHist[[#This Row],[m_smallDiffsHistogram.84]]</f>
        <v>0</v>
      </c>
      <c r="UP4">
        <f>smallDiffsHist[[#This Row],[m_amplitudeHistogram.85]]*smallDiffsHist[[#This Row],[m_smallDiffsHistogram.85]]</f>
        <v>0</v>
      </c>
      <c r="UQ4">
        <f>smallDiffsHist[[#This Row],[m_amplitudeHistogram.86]]*smallDiffsHist[[#This Row],[m_smallDiffsHistogram.86]]</f>
        <v>0</v>
      </c>
      <c r="UR4">
        <f>smallDiffsHist[[#This Row],[m_amplitudeHistogram.87]]*smallDiffsHist[[#This Row],[m_smallDiffsHistogram.87]]</f>
        <v>0</v>
      </c>
      <c r="US4">
        <f>smallDiffsHist[[#This Row],[m_amplitudeHistogram.88]]*smallDiffsHist[[#This Row],[m_smallDiffsHistogram.88]]</f>
        <v>0</v>
      </c>
      <c r="UT4">
        <f>smallDiffsHist[[#This Row],[m_amplitudeHistogram.89]]*smallDiffsHist[[#This Row],[m_smallDiffsHistogram.89]]</f>
        <v>0</v>
      </c>
      <c r="UU4">
        <f>smallDiffsHist[[#This Row],[m_amplitudeHistogram.90]]*smallDiffsHist[[#This Row],[m_smallDiffsHistogram.90]]</f>
        <v>0</v>
      </c>
      <c r="UV4">
        <f>smallDiffsHist[[#This Row],[m_amplitudeHistogram.91]]*smallDiffsHist[[#This Row],[m_smallDiffsHistogram.91]]</f>
        <v>0</v>
      </c>
      <c r="UW4">
        <f>smallDiffsHist[[#This Row],[m_amplitudeHistogram.92]]*smallDiffsHist[[#This Row],[m_smallDiffsHistogram.92]]</f>
        <v>0</v>
      </c>
      <c r="UX4">
        <f>smallDiffsHist[[#This Row],[m_amplitudeHistogram.93]]*smallDiffsHist[[#This Row],[m_smallDiffsHistogram.93]]</f>
        <v>0</v>
      </c>
      <c r="UY4">
        <f>smallDiffsHist[[#This Row],[m_amplitudeHistogram.94]]*smallDiffsHist[[#This Row],[m_smallDiffsHistogram.94]]</f>
        <v>0</v>
      </c>
      <c r="UZ4">
        <f>smallDiffsHist[[#This Row],[m_amplitudeHistogram.95]]*smallDiffsHist[[#This Row],[m_smallDiffsHistogram.95]]</f>
        <v>0</v>
      </c>
      <c r="VA4">
        <f>smallDiffsHist[[#This Row],[m_amplitudeHistogram.96]]*smallDiffsHist[[#This Row],[m_smallDiffsHistogram.96]]</f>
        <v>0</v>
      </c>
      <c r="VB4">
        <f>smallDiffsHist[[#This Row],[m_amplitudeHistogram.97]]*smallDiffsHist[[#This Row],[m_smallDiffsHistogram.97]]</f>
        <v>0</v>
      </c>
      <c r="VC4">
        <f>smallDiffsHist[[#This Row],[m_amplitudeHistogram.98]]*smallDiffsHist[[#This Row],[m_smallDiffsHistogram.98]]</f>
        <v>0</v>
      </c>
      <c r="VD4">
        <f>smallDiffsHist[[#This Row],[m_amplitudeHistogram.99]]*smallDiffsHist[[#This Row],[m_smallDiffsHistogram.99]]</f>
        <v>0</v>
      </c>
      <c r="VE4">
        <f>smallDiffsHist[[#This Row],[m_amplitudeHistogram.100]]*smallDiffsHist[[#This Row],[m_smallDiffsHistogram.100]]</f>
        <v>0</v>
      </c>
      <c r="VF4">
        <f>smallDiffsHist[[#This Row],[m_amplitudeHistogram.101]]*smallDiffsHist[[#This Row],[m_smallDiffsHistogram.101]]</f>
        <v>0</v>
      </c>
      <c r="VG4">
        <f>smallDiffsHist[[#This Row],[m_amplitudeHistogram.102]]*smallDiffsHist[[#This Row],[m_smallDiffsHistogram.102]]</f>
        <v>0</v>
      </c>
      <c r="VH4">
        <f>smallDiffsHist[[#This Row],[m_amplitudeHistogram.103]]*smallDiffsHist[[#This Row],[m_smallDiffsHistogram.103]]</f>
        <v>0</v>
      </c>
      <c r="VI4">
        <f>smallDiffsHist[[#This Row],[m_amplitudeHistogram.104]]*smallDiffsHist[[#This Row],[m_smallDiffsHistogram.104]]</f>
        <v>0</v>
      </c>
      <c r="VJ4">
        <f>smallDiffsHist[[#This Row],[m_amplitudeHistogram.105]]*smallDiffsHist[[#This Row],[m_smallDiffsHistogram.105]]</f>
        <v>0</v>
      </c>
      <c r="VK4">
        <f>smallDiffsHist[[#This Row],[m_amplitudeHistogram.106]]*smallDiffsHist[[#This Row],[m_smallDiffsHistogram.106]]</f>
        <v>0</v>
      </c>
      <c r="VL4">
        <f>smallDiffsHist[[#This Row],[m_amplitudeHistogram.107]]*smallDiffsHist[[#This Row],[m_smallDiffsHistogram.107]]</f>
        <v>0</v>
      </c>
      <c r="VM4">
        <f>smallDiffsHist[[#This Row],[m_amplitudeHistogram.108]]*smallDiffsHist[[#This Row],[m_smallDiffsHistogram.108]]</f>
        <v>0</v>
      </c>
      <c r="VN4">
        <f>smallDiffsHist[[#This Row],[m_amplitudeHistogram.109]]*smallDiffsHist[[#This Row],[m_smallDiffsHistogram.109]]</f>
        <v>0</v>
      </c>
      <c r="VO4">
        <f>smallDiffsHist[[#This Row],[m_amplitudeHistogram.110]]*smallDiffsHist[[#This Row],[m_smallDiffsHistogram.110]]</f>
        <v>0</v>
      </c>
      <c r="VP4">
        <f>smallDiffsHist[[#This Row],[m_amplitudeHistogram.111]]*smallDiffsHist[[#This Row],[m_smallDiffsHistogram.111]]</f>
        <v>0</v>
      </c>
      <c r="VQ4">
        <f>smallDiffsHist[[#This Row],[m_amplitudeHistogram.112]]*smallDiffsHist[[#This Row],[m_smallDiffsHistogram.112]]</f>
        <v>0</v>
      </c>
      <c r="VR4">
        <f>smallDiffsHist[[#This Row],[m_amplitudeHistogram.113]]*smallDiffsHist[[#This Row],[m_smallDiffsHistogram.113]]</f>
        <v>0</v>
      </c>
      <c r="VS4">
        <f>smallDiffsHist[[#This Row],[m_amplitudeHistogram.114]]*smallDiffsHist[[#This Row],[m_smallDiffsHistogram.114]]</f>
        <v>0</v>
      </c>
      <c r="VT4">
        <f>smallDiffsHist[[#This Row],[m_amplitudeHistogram.115]]*smallDiffsHist[[#This Row],[m_smallDiffsHistogram.115]]</f>
        <v>0</v>
      </c>
      <c r="VU4">
        <f>smallDiffsHist[[#This Row],[m_amplitudeHistogram.116]]*smallDiffsHist[[#This Row],[m_smallDiffsHistogram.116]]</f>
        <v>0</v>
      </c>
      <c r="VV4">
        <f>smallDiffsHist[[#This Row],[m_amplitudeHistogram.117]]*smallDiffsHist[[#This Row],[m_smallDiffsHistogram.117]]</f>
        <v>0</v>
      </c>
      <c r="VW4">
        <f>smallDiffsHist[[#This Row],[m_amplitudeHistogram.118]]*smallDiffsHist[[#This Row],[m_smallDiffsHistogram.118]]</f>
        <v>0</v>
      </c>
      <c r="VX4">
        <f>smallDiffsHist[[#This Row],[m_amplitudeHistogram.119]]*smallDiffsHist[[#This Row],[m_smallDiffsHistogram.119]]</f>
        <v>0</v>
      </c>
      <c r="VY4">
        <f>smallDiffsHist[[#This Row],[m_amplitudeHistogram.120]]*smallDiffsHist[[#This Row],[m_smallDiffsHistogram.120]]</f>
        <v>0</v>
      </c>
      <c r="VZ4">
        <f>smallDiffsHist[[#This Row],[m_amplitudeHistogram.121]]*smallDiffsHist[[#This Row],[m_smallDiffsHistogram.121]]</f>
        <v>0</v>
      </c>
      <c r="WA4">
        <f>smallDiffsHist[[#This Row],[m_amplitudeHistogram.122]]*smallDiffsHist[[#This Row],[m_smallDiffsHistogram.122]]</f>
        <v>0</v>
      </c>
      <c r="WB4">
        <f>smallDiffsHist[[#This Row],[m_amplitudeHistogram.123]]*smallDiffsHist[[#This Row],[m_smallDiffsHistogram.123]]</f>
        <v>0</v>
      </c>
      <c r="WC4">
        <f>smallDiffsHist[[#This Row],[m_amplitudeHistogram.124]]*smallDiffsHist[[#This Row],[m_smallDiffsHistogram.124]]</f>
        <v>0</v>
      </c>
      <c r="WD4">
        <f>smallDiffsHist[[#This Row],[m_amplitudeHistogram.125]]*smallDiffsHist[[#This Row],[m_smallDiffsHistogram.125]]</f>
        <v>0</v>
      </c>
      <c r="WE4">
        <f>smallDiffsHist[[#This Row],[m_amplitudeHistogram.126]]*smallDiffsHist[[#This Row],[m_smallDiffsHistogram.126]]</f>
        <v>0</v>
      </c>
      <c r="WF4">
        <f>smallDiffsHist[[#This Row],[m_amplitudeHistogram.127]]*smallDiffsHist[[#This Row],[m_smallDiffsHistogram.127]]</f>
        <v>0</v>
      </c>
      <c r="WH4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3.8887249114521847</v>
      </c>
      <c r="WI4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4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4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1.5348288075560802E-3</v>
      </c>
      <c r="WL4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1.1806375442739076E-3</v>
      </c>
      <c r="WM4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4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4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0</v>
      </c>
      <c r="WP4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4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4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4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4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4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4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4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2.125147579693034E-3</v>
      </c>
      <c r="WX4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3.9610389610389617E-2</v>
      </c>
      <c r="WY4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1</v>
      </c>
      <c r="WZ4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0.27520661157024795</v>
      </c>
      <c r="XA4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4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4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4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4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4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4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4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4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4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4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4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4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4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4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4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4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4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4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0</v>
      </c>
      <c r="XT4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0.25572609208972846</v>
      </c>
      <c r="XU4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4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4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4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4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4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4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4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4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4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4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4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4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4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4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4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4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4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4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4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4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4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4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4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4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4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4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4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4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4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4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4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4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4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4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4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4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4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4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4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4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4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4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4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4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4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4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4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4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4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4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4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4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4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4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4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4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4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4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4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4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4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4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4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4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4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4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4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4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4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4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4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4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4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4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4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4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4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4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4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4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4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4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4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4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4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4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4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4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5" spans="1:733" x14ac:dyDescent="0.3">
      <c r="A5" s="1" t="s">
        <v>459</v>
      </c>
      <c r="B5" s="1" t="s">
        <v>459</v>
      </c>
      <c r="C5">
        <v>1</v>
      </c>
      <c r="D5">
        <v>9</v>
      </c>
      <c r="E5" s="1" t="s">
        <v>460</v>
      </c>
      <c r="F5" s="1" t="s">
        <v>461</v>
      </c>
      <c r="G5">
        <v>2400</v>
      </c>
      <c r="H5">
        <v>1000000</v>
      </c>
      <c r="I5">
        <v>418</v>
      </c>
      <c r="J5">
        <v>0</v>
      </c>
      <c r="K5">
        <v>100</v>
      </c>
      <c r="L5">
        <v>100</v>
      </c>
      <c r="M5">
        <v>39</v>
      </c>
      <c r="N5" s="1" t="s">
        <v>459</v>
      </c>
      <c r="O5" s="1" t="s">
        <v>461</v>
      </c>
      <c r="P5" s="1" t="s">
        <v>526</v>
      </c>
      <c r="Q5" s="1" t="s">
        <v>461</v>
      </c>
      <c r="R5" s="1" t="s">
        <v>461</v>
      </c>
      <c r="S5" s="1" t="s">
        <v>527</v>
      </c>
      <c r="T5" s="1" t="s">
        <v>528</v>
      </c>
      <c r="U5" s="1" t="s">
        <v>528</v>
      </c>
      <c r="V5" s="1" t="s">
        <v>461</v>
      </c>
      <c r="W5" s="1" t="s">
        <v>461</v>
      </c>
      <c r="X5" s="1" t="s">
        <v>528</v>
      </c>
      <c r="Y5" s="1" t="s">
        <v>527</v>
      </c>
      <c r="Z5" s="1" t="s">
        <v>461</v>
      </c>
      <c r="AA5" s="1" t="s">
        <v>461</v>
      </c>
      <c r="AB5" s="1" t="s">
        <v>527</v>
      </c>
      <c r="AC5" s="1" t="s">
        <v>528</v>
      </c>
      <c r="AD5" s="1" t="s">
        <v>528</v>
      </c>
      <c r="AE5" s="1" t="s">
        <v>461</v>
      </c>
      <c r="AF5" s="1" t="s">
        <v>528</v>
      </c>
      <c r="AG5" s="1" t="s">
        <v>528</v>
      </c>
      <c r="AH5" s="1" t="s">
        <v>461</v>
      </c>
      <c r="AI5" s="1" t="s">
        <v>461</v>
      </c>
      <c r="AJ5" s="1" t="s">
        <v>528</v>
      </c>
      <c r="AK5" s="1" t="s">
        <v>461</v>
      </c>
      <c r="AL5" s="1" t="s">
        <v>461</v>
      </c>
      <c r="AM5" s="1" t="s">
        <v>528</v>
      </c>
      <c r="AN5" s="1" t="s">
        <v>461</v>
      </c>
      <c r="AO5" s="1" t="s">
        <v>461</v>
      </c>
      <c r="AP5" s="1" t="s">
        <v>461</v>
      </c>
      <c r="AQ5" s="1" t="s">
        <v>528</v>
      </c>
      <c r="AR5" s="1" t="s">
        <v>461</v>
      </c>
      <c r="AS5" s="1" t="s">
        <v>527</v>
      </c>
      <c r="AT5" s="1" t="s">
        <v>528</v>
      </c>
      <c r="AU5" s="1" t="s">
        <v>461</v>
      </c>
      <c r="AV5" s="1" t="s">
        <v>461</v>
      </c>
      <c r="AW5" s="1" t="s">
        <v>528</v>
      </c>
      <c r="AX5" s="1" t="s">
        <v>461</v>
      </c>
      <c r="AY5" s="1" t="s">
        <v>461</v>
      </c>
      <c r="AZ5" s="1" t="s">
        <v>461</v>
      </c>
      <c r="BA5" s="1" t="s">
        <v>461</v>
      </c>
      <c r="BB5" s="1" t="s">
        <v>461</v>
      </c>
      <c r="BC5" s="1" t="s">
        <v>461</v>
      </c>
      <c r="BD5" s="1" t="s">
        <v>461</v>
      </c>
      <c r="BE5" s="1" t="s">
        <v>461</v>
      </c>
      <c r="BF5" s="1" t="s">
        <v>461</v>
      </c>
      <c r="BG5" s="1" t="s">
        <v>461</v>
      </c>
      <c r="BH5" s="1" t="s">
        <v>461</v>
      </c>
      <c r="BI5" s="1" t="s">
        <v>461</v>
      </c>
      <c r="BJ5" s="1" t="s">
        <v>461</v>
      </c>
      <c r="BK5" s="1" t="s">
        <v>461</v>
      </c>
      <c r="BL5" s="1" t="s">
        <v>461</v>
      </c>
      <c r="BM5" s="1" t="s">
        <v>461</v>
      </c>
      <c r="BN5" s="1" t="s">
        <v>461</v>
      </c>
      <c r="BO5" s="1" t="s">
        <v>529</v>
      </c>
      <c r="BP5" s="1" t="s">
        <v>461</v>
      </c>
      <c r="BQ5" s="1" t="s">
        <v>461</v>
      </c>
      <c r="BR5" s="1" t="s">
        <v>461</v>
      </c>
      <c r="BS5" s="1" t="s">
        <v>461</v>
      </c>
      <c r="BT5" s="1" t="s">
        <v>461</v>
      </c>
      <c r="BU5" s="1" t="s">
        <v>461</v>
      </c>
      <c r="BV5" s="1" t="s">
        <v>461</v>
      </c>
      <c r="BW5" s="1" t="s">
        <v>461</v>
      </c>
      <c r="BX5" s="1" t="s">
        <v>461</v>
      </c>
      <c r="BY5" s="1" t="s">
        <v>461</v>
      </c>
      <c r="BZ5" s="1" t="s">
        <v>461</v>
      </c>
      <c r="CA5" s="1" t="s">
        <v>461</v>
      </c>
      <c r="CB5" s="1" t="s">
        <v>461</v>
      </c>
      <c r="CC5" s="1" t="s">
        <v>461</v>
      </c>
      <c r="CD5" s="1" t="s">
        <v>461</v>
      </c>
      <c r="CE5" s="1" t="s">
        <v>461</v>
      </c>
      <c r="CF5" s="1" t="s">
        <v>461</v>
      </c>
      <c r="CG5" s="1" t="s">
        <v>461</v>
      </c>
      <c r="CH5" s="1" t="s">
        <v>461</v>
      </c>
      <c r="CI5" s="1" t="s">
        <v>461</v>
      </c>
      <c r="CJ5" s="1" t="s">
        <v>461</v>
      </c>
      <c r="CK5" s="1" t="s">
        <v>461</v>
      </c>
      <c r="CL5" s="1" t="s">
        <v>461</v>
      </c>
      <c r="CM5" s="1" t="s">
        <v>461</v>
      </c>
      <c r="CN5" s="1" t="s">
        <v>461</v>
      </c>
      <c r="CO5" s="1" t="s">
        <v>461</v>
      </c>
      <c r="CP5" s="1" t="s">
        <v>461</v>
      </c>
      <c r="CQ5" s="1" t="s">
        <v>461</v>
      </c>
      <c r="CR5" s="1" t="s">
        <v>461</v>
      </c>
      <c r="CS5" s="1" t="s">
        <v>461</v>
      </c>
      <c r="CT5" s="1" t="s">
        <v>461</v>
      </c>
      <c r="CU5" s="1" t="s">
        <v>461</v>
      </c>
      <c r="CV5" s="1" t="s">
        <v>461</v>
      </c>
      <c r="CW5" s="1" t="s">
        <v>461</v>
      </c>
      <c r="CX5" s="1" t="s">
        <v>461</v>
      </c>
      <c r="CY5" s="1" t="s">
        <v>461</v>
      </c>
      <c r="CZ5" s="1" t="s">
        <v>461</v>
      </c>
      <c r="DA5" s="1" t="s">
        <v>461</v>
      </c>
      <c r="DB5" s="1" t="s">
        <v>461</v>
      </c>
      <c r="DC5" s="1" t="s">
        <v>461</v>
      </c>
      <c r="DD5" s="1" t="s">
        <v>461</v>
      </c>
      <c r="DE5" s="1" t="s">
        <v>461</v>
      </c>
      <c r="DF5" s="1" t="s">
        <v>461</v>
      </c>
      <c r="DG5" s="1" t="s">
        <v>461</v>
      </c>
      <c r="DH5" s="1" t="s">
        <v>461</v>
      </c>
      <c r="DI5" s="1" t="s">
        <v>461</v>
      </c>
      <c r="DJ5" s="1" t="s">
        <v>461</v>
      </c>
      <c r="DK5" s="1">
        <v>0</v>
      </c>
      <c r="DL5" s="1">
        <v>100</v>
      </c>
      <c r="DM5" s="1">
        <v>100</v>
      </c>
      <c r="DN5" s="1">
        <v>39</v>
      </c>
      <c r="DO5" s="1" t="s">
        <v>459</v>
      </c>
      <c r="DP5" s="1" t="s">
        <v>461</v>
      </c>
      <c r="DQ5" s="1" t="s">
        <v>526</v>
      </c>
      <c r="DR5" s="1" t="s">
        <v>461</v>
      </c>
      <c r="DS5" s="1" t="s">
        <v>528</v>
      </c>
      <c r="DT5" s="1" t="s">
        <v>529</v>
      </c>
      <c r="DU5" s="1" t="s">
        <v>461</v>
      </c>
      <c r="DV5" s="1" t="s">
        <v>461</v>
      </c>
      <c r="DW5" s="1" t="s">
        <v>530</v>
      </c>
      <c r="DX5" s="1" t="s">
        <v>528</v>
      </c>
      <c r="DY5" s="1" t="s">
        <v>461</v>
      </c>
      <c r="DZ5" s="1" t="s">
        <v>461</v>
      </c>
      <c r="EA5" s="1" t="s">
        <v>461</v>
      </c>
      <c r="EB5" s="1" t="s">
        <v>531</v>
      </c>
      <c r="EC5" s="1" t="s">
        <v>461</v>
      </c>
      <c r="ED5" s="1" t="s">
        <v>461</v>
      </c>
      <c r="EE5" s="1" t="s">
        <v>461</v>
      </c>
      <c r="EF5" s="1" t="s">
        <v>528</v>
      </c>
      <c r="EG5" s="1" t="s">
        <v>461</v>
      </c>
      <c r="EH5" s="1" t="s">
        <v>528</v>
      </c>
      <c r="EI5" s="1" t="s">
        <v>461</v>
      </c>
      <c r="EJ5" s="1" t="s">
        <v>461</v>
      </c>
      <c r="EK5" s="1" t="s">
        <v>461</v>
      </c>
      <c r="EL5" s="1" t="s">
        <v>461</v>
      </c>
      <c r="EM5" s="1" t="s">
        <v>461</v>
      </c>
      <c r="EN5" s="1" t="s">
        <v>461</v>
      </c>
      <c r="EO5" s="1" t="s">
        <v>461</v>
      </c>
      <c r="EP5" s="1" t="s">
        <v>461</v>
      </c>
      <c r="EQ5" s="1" t="s">
        <v>528</v>
      </c>
      <c r="ER5" s="1" t="s">
        <v>461</v>
      </c>
      <c r="ES5" s="1" t="s">
        <v>461</v>
      </c>
      <c r="ET5" s="1" t="s">
        <v>461</v>
      </c>
      <c r="EU5" s="1" t="s">
        <v>461</v>
      </c>
      <c r="EV5" s="1" t="s">
        <v>461</v>
      </c>
      <c r="EW5" s="1" t="s">
        <v>461</v>
      </c>
      <c r="EX5" s="1" t="s">
        <v>461</v>
      </c>
      <c r="EY5" s="1" t="s">
        <v>528</v>
      </c>
      <c r="EZ5" s="1" t="s">
        <v>461</v>
      </c>
      <c r="FA5" s="1" t="s">
        <v>528</v>
      </c>
      <c r="FB5" s="1" t="s">
        <v>528</v>
      </c>
      <c r="FC5" s="1" t="s">
        <v>461</v>
      </c>
      <c r="FD5" s="1" t="s">
        <v>461</v>
      </c>
      <c r="FE5" s="1" t="s">
        <v>461</v>
      </c>
      <c r="FF5" s="1" t="s">
        <v>461</v>
      </c>
      <c r="FG5" s="1" t="s">
        <v>461</v>
      </c>
      <c r="FH5" s="1" t="s">
        <v>461</v>
      </c>
      <c r="FI5" s="1" t="s">
        <v>461</v>
      </c>
      <c r="FJ5" s="1" t="s">
        <v>528</v>
      </c>
      <c r="FK5" s="1" t="s">
        <v>528</v>
      </c>
      <c r="FL5" s="1" t="s">
        <v>461</v>
      </c>
      <c r="FM5" s="1" t="s">
        <v>528</v>
      </c>
      <c r="FN5" s="1" t="s">
        <v>528</v>
      </c>
      <c r="FO5" s="1" t="s">
        <v>461</v>
      </c>
      <c r="FP5" s="1" t="s">
        <v>461</v>
      </c>
      <c r="FQ5" s="1" t="s">
        <v>461</v>
      </c>
      <c r="FR5" s="1" t="s">
        <v>461</v>
      </c>
      <c r="FS5" s="1" t="s">
        <v>461</v>
      </c>
      <c r="FT5" s="1" t="s">
        <v>461</v>
      </c>
      <c r="FU5" s="1" t="s">
        <v>461</v>
      </c>
      <c r="FV5" s="1" t="s">
        <v>528</v>
      </c>
      <c r="FW5" s="1" t="s">
        <v>461</v>
      </c>
      <c r="FX5" s="1" t="s">
        <v>461</v>
      </c>
      <c r="FY5" s="1" t="s">
        <v>461</v>
      </c>
      <c r="FZ5" s="1" t="s">
        <v>461</v>
      </c>
      <c r="GA5" s="1" t="s">
        <v>461</v>
      </c>
      <c r="GB5" s="1" t="s">
        <v>461</v>
      </c>
      <c r="GC5" s="1" t="s">
        <v>461</v>
      </c>
      <c r="GD5" s="1" t="s">
        <v>461</v>
      </c>
      <c r="GE5" s="1" t="s">
        <v>461</v>
      </c>
      <c r="GF5" s="1" t="s">
        <v>461</v>
      </c>
      <c r="GG5" s="1" t="s">
        <v>461</v>
      </c>
      <c r="GH5" s="1" t="s">
        <v>461</v>
      </c>
      <c r="GI5" s="1" t="s">
        <v>461</v>
      </c>
      <c r="GJ5" s="1" t="s">
        <v>461</v>
      </c>
      <c r="GK5" s="1" t="s">
        <v>461</v>
      </c>
      <c r="GL5" s="1" t="s">
        <v>461</v>
      </c>
      <c r="GM5" s="1" t="s">
        <v>461</v>
      </c>
      <c r="GN5" s="1" t="s">
        <v>461</v>
      </c>
      <c r="GO5" s="1" t="s">
        <v>461</v>
      </c>
      <c r="GP5" s="1" t="s">
        <v>461</v>
      </c>
      <c r="GQ5" s="1" t="s">
        <v>461</v>
      </c>
      <c r="GR5" s="1" t="s">
        <v>461</v>
      </c>
      <c r="GS5" s="1" t="s">
        <v>461</v>
      </c>
      <c r="GT5" s="1" t="s">
        <v>461</v>
      </c>
      <c r="GU5" s="1" t="s">
        <v>461</v>
      </c>
      <c r="GV5" s="1" t="s">
        <v>461</v>
      </c>
      <c r="GW5" s="1" t="s">
        <v>461</v>
      </c>
      <c r="GX5" s="1" t="s">
        <v>461</v>
      </c>
      <c r="GY5" s="1" t="s">
        <v>461</v>
      </c>
      <c r="GZ5" s="1" t="s">
        <v>461</v>
      </c>
      <c r="HA5" s="1" t="s">
        <v>461</v>
      </c>
      <c r="HB5" s="1" t="s">
        <v>461</v>
      </c>
      <c r="HC5" s="1" t="s">
        <v>461</v>
      </c>
      <c r="HD5" s="1" t="s">
        <v>461</v>
      </c>
      <c r="HE5" s="1" t="s">
        <v>461</v>
      </c>
      <c r="HF5" s="1" t="s">
        <v>461</v>
      </c>
      <c r="HG5" s="1" t="s">
        <v>461</v>
      </c>
      <c r="HH5" s="1" t="s">
        <v>461</v>
      </c>
      <c r="HI5" s="1" t="s">
        <v>461</v>
      </c>
      <c r="HJ5" s="1" t="s">
        <v>461</v>
      </c>
      <c r="HK5" s="1" t="s">
        <v>461</v>
      </c>
      <c r="HL5" s="1">
        <v>191</v>
      </c>
      <c r="HM5" s="1">
        <v>15</v>
      </c>
      <c r="HN5" s="1">
        <v>30</v>
      </c>
      <c r="HO5" s="1">
        <v>37</v>
      </c>
      <c r="HP5" s="1">
        <v>40</v>
      </c>
      <c r="HQ5" s="1">
        <v>49</v>
      </c>
      <c r="HR5" s="1">
        <v>42</v>
      </c>
      <c r="HS5" s="1">
        <v>59</v>
      </c>
      <c r="HT5" s="1">
        <v>61</v>
      </c>
      <c r="HU5" s="1">
        <v>47</v>
      </c>
      <c r="HV5" s="1">
        <v>33</v>
      </c>
      <c r="HW5" s="1">
        <v>11</v>
      </c>
      <c r="HX5" s="1">
        <v>34</v>
      </c>
      <c r="HY5" s="1">
        <v>23</v>
      </c>
      <c r="HZ5" s="1">
        <v>24</v>
      </c>
      <c r="IA5" s="1">
        <v>31</v>
      </c>
      <c r="IB5">
        <v>103</v>
      </c>
      <c r="IC5">
        <v>196</v>
      </c>
      <c r="ID5">
        <v>63</v>
      </c>
      <c r="IE5">
        <v>3</v>
      </c>
      <c r="IF5">
        <v>5</v>
      </c>
      <c r="IG5">
        <v>4</v>
      </c>
      <c r="IH5">
        <v>4</v>
      </c>
      <c r="II5">
        <v>2</v>
      </c>
      <c r="IJ5">
        <v>1</v>
      </c>
      <c r="IK5">
        <v>2</v>
      </c>
      <c r="IL5">
        <v>0</v>
      </c>
      <c r="IM5">
        <v>11</v>
      </c>
      <c r="IN5">
        <v>7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27</v>
      </c>
      <c r="IX5">
        <v>45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72</v>
      </c>
      <c r="MK5">
        <v>0</v>
      </c>
      <c r="ML5">
        <v>2</v>
      </c>
      <c r="MM5">
        <v>5</v>
      </c>
      <c r="MN5">
        <v>7</v>
      </c>
      <c r="MO5">
        <v>8</v>
      </c>
      <c r="MP5">
        <v>10</v>
      </c>
      <c r="MQ5">
        <v>9</v>
      </c>
      <c r="MR5">
        <v>13</v>
      </c>
      <c r="MS5">
        <v>8</v>
      </c>
      <c r="MT5">
        <v>1</v>
      </c>
      <c r="MU5">
        <v>0</v>
      </c>
      <c r="MV5">
        <v>0</v>
      </c>
      <c r="MW5">
        <v>2</v>
      </c>
      <c r="MX5">
        <v>5</v>
      </c>
      <c r="MY5">
        <v>8</v>
      </c>
      <c r="MZ5">
        <v>44</v>
      </c>
      <c r="NA5">
        <v>126</v>
      </c>
      <c r="NB5">
        <v>16</v>
      </c>
      <c r="NC5">
        <v>1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20</v>
      </c>
      <c r="NV5">
        <v>34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 s="1" t="s">
        <v>459</v>
      </c>
      <c r="RI5">
        <f>smallDiffsHist[[#This Row],[m_amplitudeHistogram.0]]*smallDiffsHist[[#This Row],[m_smallDiffsHistogram.0]]</f>
        <v>13752</v>
      </c>
      <c r="RJ5">
        <f>smallDiffsHist[[#This Row],[m_amplitudeHistogram.1]]*smallDiffsHist[[#This Row],[m_smallDiffsHistogram.1]]</f>
        <v>0</v>
      </c>
      <c r="RK5">
        <f>smallDiffsHist[[#This Row],[m_amplitudeHistogram.2]]*smallDiffsHist[[#This Row],[m_smallDiffsHistogram.2]]</f>
        <v>60</v>
      </c>
      <c r="RL5">
        <f>smallDiffsHist[[#This Row],[m_amplitudeHistogram.3]]*smallDiffsHist[[#This Row],[m_smallDiffsHistogram.3]]</f>
        <v>185</v>
      </c>
      <c r="RM5">
        <f>smallDiffsHist[[#This Row],[m_amplitudeHistogram.4]]*smallDiffsHist[[#This Row],[m_smallDiffsHistogram.4]]</f>
        <v>280</v>
      </c>
      <c r="RN5">
        <f>smallDiffsHist[[#This Row],[m_amplitudeHistogram.5]]*smallDiffsHist[[#This Row],[m_smallDiffsHistogram.5]]</f>
        <v>392</v>
      </c>
      <c r="RO5">
        <f>smallDiffsHist[[#This Row],[m_amplitudeHistogram.6]]*smallDiffsHist[[#This Row],[m_smallDiffsHistogram.6]]</f>
        <v>420</v>
      </c>
      <c r="RP5">
        <f>smallDiffsHist[[#This Row],[m_amplitudeHistogram.7]]*smallDiffsHist[[#This Row],[m_smallDiffsHistogram.7]]</f>
        <v>531</v>
      </c>
      <c r="RQ5">
        <f>smallDiffsHist[[#This Row],[m_amplitudeHistogram.8]]*smallDiffsHist[[#This Row],[m_smallDiffsHistogram.8]]</f>
        <v>793</v>
      </c>
      <c r="RR5">
        <f>smallDiffsHist[[#This Row],[m_amplitudeHistogram.9]]*smallDiffsHist[[#This Row],[m_smallDiffsHistogram.9]]</f>
        <v>376</v>
      </c>
      <c r="RS5">
        <f>smallDiffsHist[[#This Row],[m_amplitudeHistogram.10]]*smallDiffsHist[[#This Row],[m_smallDiffsHistogram.10]]</f>
        <v>33</v>
      </c>
      <c r="RT5">
        <f>smallDiffsHist[[#This Row],[m_amplitudeHistogram.11]]*smallDiffsHist[[#This Row],[m_smallDiffsHistogram.11]]</f>
        <v>0</v>
      </c>
      <c r="RU5">
        <f>smallDiffsHist[[#This Row],[m_amplitudeHistogram.12]]*smallDiffsHist[[#This Row],[m_smallDiffsHistogram.12]]</f>
        <v>0</v>
      </c>
      <c r="RV5">
        <f>smallDiffsHist[[#This Row],[m_amplitudeHistogram.13]]*smallDiffsHist[[#This Row],[m_smallDiffsHistogram.13]]</f>
        <v>46</v>
      </c>
      <c r="RW5">
        <f>smallDiffsHist[[#This Row],[m_amplitudeHistogram.14]]*smallDiffsHist[[#This Row],[m_smallDiffsHistogram.14]]</f>
        <v>120</v>
      </c>
      <c r="RX5">
        <f>smallDiffsHist[[#This Row],[m_amplitudeHistogram.15]]*smallDiffsHist[[#This Row],[m_smallDiffsHistogram.15]]</f>
        <v>248</v>
      </c>
      <c r="RY5">
        <f>smallDiffsHist[[#This Row],[m_amplitudeHistogram.16]]*smallDiffsHist[[#This Row],[m_smallDiffsHistogram.16]]</f>
        <v>4532</v>
      </c>
      <c r="RZ5">
        <f>smallDiffsHist[[#This Row],[m_amplitudeHistogram.17]]*smallDiffsHist[[#This Row],[m_smallDiffsHistogram.17]]</f>
        <v>24696</v>
      </c>
      <c r="SA5">
        <f>smallDiffsHist[[#This Row],[m_amplitudeHistogram.18]]*smallDiffsHist[[#This Row],[m_smallDiffsHistogram.18]]</f>
        <v>1008</v>
      </c>
      <c r="SB5">
        <f>smallDiffsHist[[#This Row],[m_amplitudeHistogram.19]]*smallDiffsHist[[#This Row],[m_smallDiffsHistogram.19]]</f>
        <v>3</v>
      </c>
      <c r="SC5">
        <f>smallDiffsHist[[#This Row],[m_amplitudeHistogram.20]]*smallDiffsHist[[#This Row],[m_smallDiffsHistogram.20]]</f>
        <v>0</v>
      </c>
      <c r="SD5">
        <f>smallDiffsHist[[#This Row],[m_amplitudeHistogram.21]]*smallDiffsHist[[#This Row],[m_smallDiffsHistogram.21]]</f>
        <v>0</v>
      </c>
      <c r="SE5">
        <f>smallDiffsHist[[#This Row],[m_amplitudeHistogram.22]]*smallDiffsHist[[#This Row],[m_smallDiffsHistogram.22]]</f>
        <v>0</v>
      </c>
      <c r="SF5">
        <f>smallDiffsHist[[#This Row],[m_amplitudeHistogram.23]]*smallDiffsHist[[#This Row],[m_smallDiffsHistogram.23]]</f>
        <v>0</v>
      </c>
      <c r="SG5">
        <f>smallDiffsHist[[#This Row],[m_amplitudeHistogram.24]]*smallDiffsHist[[#This Row],[m_smallDiffsHistogram.24]]</f>
        <v>0</v>
      </c>
      <c r="SH5">
        <f>smallDiffsHist[[#This Row],[m_amplitudeHistogram.25]]*smallDiffsHist[[#This Row],[m_smallDiffsHistogram.25]]</f>
        <v>0</v>
      </c>
      <c r="SI5">
        <f>smallDiffsHist[[#This Row],[m_amplitudeHistogram.26]]*smallDiffsHist[[#This Row],[m_smallDiffsHistogram.26]]</f>
        <v>0</v>
      </c>
      <c r="SJ5">
        <f>smallDiffsHist[[#This Row],[m_amplitudeHistogram.27]]*smallDiffsHist[[#This Row],[m_smallDiffsHistogram.27]]</f>
        <v>0</v>
      </c>
      <c r="SK5">
        <f>smallDiffsHist[[#This Row],[m_amplitudeHistogram.28]]*smallDiffsHist[[#This Row],[m_smallDiffsHistogram.28]]</f>
        <v>0</v>
      </c>
      <c r="SL5">
        <f>smallDiffsHist[[#This Row],[m_amplitudeHistogram.29]]*smallDiffsHist[[#This Row],[m_smallDiffsHistogram.29]]</f>
        <v>0</v>
      </c>
      <c r="SM5">
        <f>smallDiffsHist[[#This Row],[m_amplitudeHistogram.30]]*smallDiffsHist[[#This Row],[m_smallDiffsHistogram.30]]</f>
        <v>0</v>
      </c>
      <c r="SN5">
        <f>smallDiffsHist[[#This Row],[m_amplitudeHistogram.31]]*smallDiffsHist[[#This Row],[m_smallDiffsHistogram.31]]</f>
        <v>0</v>
      </c>
      <c r="SO5">
        <f>smallDiffsHist[[#This Row],[m_amplitudeHistogram.32]]*smallDiffsHist[[#This Row],[m_smallDiffsHistogram.32]]</f>
        <v>0</v>
      </c>
      <c r="SP5">
        <f>smallDiffsHist[[#This Row],[m_amplitudeHistogram.33]]*smallDiffsHist[[#This Row],[m_smallDiffsHistogram.33]]</f>
        <v>0</v>
      </c>
      <c r="SQ5">
        <f>smallDiffsHist[[#This Row],[m_amplitudeHistogram.34]]*smallDiffsHist[[#This Row],[m_smallDiffsHistogram.34]]</f>
        <v>0</v>
      </c>
      <c r="SR5">
        <f>smallDiffsHist[[#This Row],[m_amplitudeHistogram.35]]*smallDiffsHist[[#This Row],[m_smallDiffsHistogram.35]]</f>
        <v>0</v>
      </c>
      <c r="SS5">
        <f>smallDiffsHist[[#This Row],[m_amplitudeHistogram.36]]*smallDiffsHist[[#This Row],[m_smallDiffsHistogram.36]]</f>
        <v>0</v>
      </c>
      <c r="ST5">
        <f>smallDiffsHist[[#This Row],[m_amplitudeHistogram.37]]*smallDiffsHist[[#This Row],[m_smallDiffsHistogram.37]]</f>
        <v>540</v>
      </c>
      <c r="SU5">
        <f>smallDiffsHist[[#This Row],[m_amplitudeHistogram.38]]*smallDiffsHist[[#This Row],[m_smallDiffsHistogram.38]]</f>
        <v>1530</v>
      </c>
      <c r="SV5">
        <f>smallDiffsHist[[#This Row],[m_amplitudeHistogram.39]]*smallDiffsHist[[#This Row],[m_smallDiffsHistogram.39]]</f>
        <v>0</v>
      </c>
      <c r="SW5">
        <f>smallDiffsHist[[#This Row],[m_amplitudeHistogram.40]]*smallDiffsHist[[#This Row],[m_smallDiffsHistogram.40]]</f>
        <v>0</v>
      </c>
      <c r="SX5">
        <f>smallDiffsHist[[#This Row],[m_amplitudeHistogram.41]]*smallDiffsHist[[#This Row],[m_smallDiffsHistogram.41]]</f>
        <v>0</v>
      </c>
      <c r="SY5">
        <f>smallDiffsHist[[#This Row],[m_amplitudeHistogram.42]]*smallDiffsHist[[#This Row],[m_smallDiffsHistogram.42]]</f>
        <v>0</v>
      </c>
      <c r="SZ5">
        <f>smallDiffsHist[[#This Row],[m_amplitudeHistogram.43]]*smallDiffsHist[[#This Row],[m_smallDiffsHistogram.43]]</f>
        <v>0</v>
      </c>
      <c r="TA5">
        <f>smallDiffsHist[[#This Row],[m_amplitudeHistogram.44]]*smallDiffsHist[[#This Row],[m_smallDiffsHistogram.44]]</f>
        <v>0</v>
      </c>
      <c r="TB5">
        <f>smallDiffsHist[[#This Row],[m_amplitudeHistogram.45]]*smallDiffsHist[[#This Row],[m_smallDiffsHistogram.45]]</f>
        <v>0</v>
      </c>
      <c r="TC5">
        <f>smallDiffsHist[[#This Row],[m_amplitudeHistogram.46]]*smallDiffsHist[[#This Row],[m_smallDiffsHistogram.46]]</f>
        <v>0</v>
      </c>
      <c r="TD5">
        <f>smallDiffsHist[[#This Row],[m_amplitudeHistogram.47]]*smallDiffsHist[[#This Row],[m_smallDiffsHistogram.47]]</f>
        <v>0</v>
      </c>
      <c r="TE5">
        <f>smallDiffsHist[[#This Row],[m_amplitudeHistogram.48]]*smallDiffsHist[[#This Row],[m_smallDiffsHistogram.48]]</f>
        <v>0</v>
      </c>
      <c r="TF5">
        <f>smallDiffsHist[[#This Row],[m_amplitudeHistogram.49]]*smallDiffsHist[[#This Row],[m_smallDiffsHistogram.49]]</f>
        <v>0</v>
      </c>
      <c r="TG5">
        <f>smallDiffsHist[[#This Row],[m_amplitudeHistogram.50]]*smallDiffsHist[[#This Row],[m_smallDiffsHistogram.50]]</f>
        <v>0</v>
      </c>
      <c r="TH5">
        <f>smallDiffsHist[[#This Row],[m_amplitudeHistogram.51]]*smallDiffsHist[[#This Row],[m_smallDiffsHistogram.51]]</f>
        <v>0</v>
      </c>
      <c r="TI5">
        <f>smallDiffsHist[[#This Row],[m_amplitudeHistogram.52]]*smallDiffsHist[[#This Row],[m_smallDiffsHistogram.52]]</f>
        <v>0</v>
      </c>
      <c r="TJ5">
        <f>smallDiffsHist[[#This Row],[m_amplitudeHistogram.53]]*smallDiffsHist[[#This Row],[m_smallDiffsHistogram.53]]</f>
        <v>0</v>
      </c>
      <c r="TK5">
        <f>smallDiffsHist[[#This Row],[m_amplitudeHistogram.54]]*smallDiffsHist[[#This Row],[m_smallDiffsHistogram.54]]</f>
        <v>0</v>
      </c>
      <c r="TL5">
        <f>smallDiffsHist[[#This Row],[m_amplitudeHistogram.55]]*smallDiffsHist[[#This Row],[m_smallDiffsHistogram.55]]</f>
        <v>0</v>
      </c>
      <c r="TM5">
        <f>smallDiffsHist[[#This Row],[m_amplitudeHistogram.56]]*smallDiffsHist[[#This Row],[m_smallDiffsHistogram.56]]</f>
        <v>0</v>
      </c>
      <c r="TN5">
        <f>smallDiffsHist[[#This Row],[m_amplitudeHistogram.57]]*smallDiffsHist[[#This Row],[m_smallDiffsHistogram.57]]</f>
        <v>0</v>
      </c>
      <c r="TO5">
        <f>smallDiffsHist[[#This Row],[m_amplitudeHistogram.58]]*smallDiffsHist[[#This Row],[m_smallDiffsHistogram.58]]</f>
        <v>0</v>
      </c>
      <c r="TP5">
        <f>smallDiffsHist[[#This Row],[m_amplitudeHistogram.59]]*smallDiffsHist[[#This Row],[m_smallDiffsHistogram.59]]</f>
        <v>0</v>
      </c>
      <c r="TQ5">
        <f>smallDiffsHist[[#This Row],[m_amplitudeHistogram.60]]*smallDiffsHist[[#This Row],[m_smallDiffsHistogram.60]]</f>
        <v>0</v>
      </c>
      <c r="TR5">
        <f>smallDiffsHist[[#This Row],[m_amplitudeHistogram.61]]*smallDiffsHist[[#This Row],[m_smallDiffsHistogram.61]]</f>
        <v>0</v>
      </c>
      <c r="TS5">
        <f>smallDiffsHist[[#This Row],[m_amplitudeHistogram.62]]*smallDiffsHist[[#This Row],[m_smallDiffsHistogram.62]]</f>
        <v>0</v>
      </c>
      <c r="TT5">
        <f>smallDiffsHist[[#This Row],[m_amplitudeHistogram.63]]*smallDiffsHist[[#This Row],[m_smallDiffsHistogram.63]]</f>
        <v>0</v>
      </c>
      <c r="TU5">
        <f>smallDiffsHist[[#This Row],[m_amplitudeHistogram.64]]*smallDiffsHist[[#This Row],[m_smallDiffsHistogram.64]]</f>
        <v>0</v>
      </c>
      <c r="TV5">
        <f>smallDiffsHist[[#This Row],[m_amplitudeHistogram.65]]*smallDiffsHist[[#This Row],[m_smallDiffsHistogram.65]]</f>
        <v>0</v>
      </c>
      <c r="TW5">
        <f>smallDiffsHist[[#This Row],[m_amplitudeHistogram.66]]*smallDiffsHist[[#This Row],[m_smallDiffsHistogram.66]]</f>
        <v>0</v>
      </c>
      <c r="TX5">
        <f>smallDiffsHist[[#This Row],[m_amplitudeHistogram.67]]*smallDiffsHist[[#This Row],[m_smallDiffsHistogram.67]]</f>
        <v>0</v>
      </c>
      <c r="TY5">
        <f>smallDiffsHist[[#This Row],[m_amplitudeHistogram.68]]*smallDiffsHist[[#This Row],[m_smallDiffsHistogram.68]]</f>
        <v>0</v>
      </c>
      <c r="TZ5">
        <f>smallDiffsHist[[#This Row],[m_amplitudeHistogram.69]]*smallDiffsHist[[#This Row],[m_smallDiffsHistogram.69]]</f>
        <v>0</v>
      </c>
      <c r="UA5">
        <f>smallDiffsHist[[#This Row],[m_amplitudeHistogram.70]]*smallDiffsHist[[#This Row],[m_smallDiffsHistogram.70]]</f>
        <v>0</v>
      </c>
      <c r="UB5">
        <f>smallDiffsHist[[#This Row],[m_amplitudeHistogram.71]]*smallDiffsHist[[#This Row],[m_smallDiffsHistogram.71]]</f>
        <v>0</v>
      </c>
      <c r="UC5">
        <f>smallDiffsHist[[#This Row],[m_amplitudeHistogram.72]]*smallDiffsHist[[#This Row],[m_smallDiffsHistogram.72]]</f>
        <v>0</v>
      </c>
      <c r="UD5">
        <f>smallDiffsHist[[#This Row],[m_amplitudeHistogram.73]]*smallDiffsHist[[#This Row],[m_smallDiffsHistogram.73]]</f>
        <v>0</v>
      </c>
      <c r="UE5">
        <f>smallDiffsHist[[#This Row],[m_amplitudeHistogram.74]]*smallDiffsHist[[#This Row],[m_smallDiffsHistogram.74]]</f>
        <v>0</v>
      </c>
      <c r="UF5">
        <f>smallDiffsHist[[#This Row],[m_amplitudeHistogram.75]]*smallDiffsHist[[#This Row],[m_smallDiffsHistogram.75]]</f>
        <v>0</v>
      </c>
      <c r="UG5">
        <f>smallDiffsHist[[#This Row],[m_amplitudeHistogram.76]]*smallDiffsHist[[#This Row],[m_smallDiffsHistogram.76]]</f>
        <v>0</v>
      </c>
      <c r="UH5">
        <f>smallDiffsHist[[#This Row],[m_amplitudeHistogram.77]]*smallDiffsHist[[#This Row],[m_smallDiffsHistogram.77]]</f>
        <v>0</v>
      </c>
      <c r="UI5">
        <f>smallDiffsHist[[#This Row],[m_amplitudeHistogram.78]]*smallDiffsHist[[#This Row],[m_smallDiffsHistogram.78]]</f>
        <v>0</v>
      </c>
      <c r="UJ5">
        <f>smallDiffsHist[[#This Row],[m_amplitudeHistogram.79]]*smallDiffsHist[[#This Row],[m_smallDiffsHistogram.79]]</f>
        <v>0</v>
      </c>
      <c r="UK5">
        <f>smallDiffsHist[[#This Row],[m_amplitudeHistogram.80]]*smallDiffsHist[[#This Row],[m_smallDiffsHistogram.80]]</f>
        <v>0</v>
      </c>
      <c r="UL5">
        <f>smallDiffsHist[[#This Row],[m_amplitudeHistogram.81]]*smallDiffsHist[[#This Row],[m_smallDiffsHistogram.81]]</f>
        <v>0</v>
      </c>
      <c r="UM5">
        <f>smallDiffsHist[[#This Row],[m_amplitudeHistogram.82]]*smallDiffsHist[[#This Row],[m_smallDiffsHistogram.82]]</f>
        <v>0</v>
      </c>
      <c r="UN5">
        <f>smallDiffsHist[[#This Row],[m_amplitudeHistogram.83]]*smallDiffsHist[[#This Row],[m_smallDiffsHistogram.83]]</f>
        <v>0</v>
      </c>
      <c r="UO5">
        <f>smallDiffsHist[[#This Row],[m_amplitudeHistogram.84]]*smallDiffsHist[[#This Row],[m_smallDiffsHistogram.84]]</f>
        <v>0</v>
      </c>
      <c r="UP5">
        <f>smallDiffsHist[[#This Row],[m_amplitudeHistogram.85]]*smallDiffsHist[[#This Row],[m_smallDiffsHistogram.85]]</f>
        <v>0</v>
      </c>
      <c r="UQ5">
        <f>smallDiffsHist[[#This Row],[m_amplitudeHistogram.86]]*smallDiffsHist[[#This Row],[m_smallDiffsHistogram.86]]</f>
        <v>0</v>
      </c>
      <c r="UR5">
        <f>smallDiffsHist[[#This Row],[m_amplitudeHistogram.87]]*smallDiffsHist[[#This Row],[m_smallDiffsHistogram.87]]</f>
        <v>0</v>
      </c>
      <c r="US5">
        <f>smallDiffsHist[[#This Row],[m_amplitudeHistogram.88]]*smallDiffsHist[[#This Row],[m_smallDiffsHistogram.88]]</f>
        <v>0</v>
      </c>
      <c r="UT5">
        <f>smallDiffsHist[[#This Row],[m_amplitudeHistogram.89]]*smallDiffsHist[[#This Row],[m_smallDiffsHistogram.89]]</f>
        <v>0</v>
      </c>
      <c r="UU5">
        <f>smallDiffsHist[[#This Row],[m_amplitudeHistogram.90]]*smallDiffsHist[[#This Row],[m_smallDiffsHistogram.90]]</f>
        <v>0</v>
      </c>
      <c r="UV5">
        <f>smallDiffsHist[[#This Row],[m_amplitudeHistogram.91]]*smallDiffsHist[[#This Row],[m_smallDiffsHistogram.91]]</f>
        <v>0</v>
      </c>
      <c r="UW5">
        <f>smallDiffsHist[[#This Row],[m_amplitudeHistogram.92]]*smallDiffsHist[[#This Row],[m_smallDiffsHistogram.92]]</f>
        <v>0</v>
      </c>
      <c r="UX5">
        <f>smallDiffsHist[[#This Row],[m_amplitudeHistogram.93]]*smallDiffsHist[[#This Row],[m_smallDiffsHistogram.93]]</f>
        <v>0</v>
      </c>
      <c r="UY5">
        <f>smallDiffsHist[[#This Row],[m_amplitudeHistogram.94]]*smallDiffsHist[[#This Row],[m_smallDiffsHistogram.94]]</f>
        <v>0</v>
      </c>
      <c r="UZ5">
        <f>smallDiffsHist[[#This Row],[m_amplitudeHistogram.95]]*smallDiffsHist[[#This Row],[m_smallDiffsHistogram.95]]</f>
        <v>0</v>
      </c>
      <c r="VA5">
        <f>smallDiffsHist[[#This Row],[m_amplitudeHistogram.96]]*smallDiffsHist[[#This Row],[m_smallDiffsHistogram.96]]</f>
        <v>0</v>
      </c>
      <c r="VB5">
        <f>smallDiffsHist[[#This Row],[m_amplitudeHistogram.97]]*smallDiffsHist[[#This Row],[m_smallDiffsHistogram.97]]</f>
        <v>0</v>
      </c>
      <c r="VC5">
        <f>smallDiffsHist[[#This Row],[m_amplitudeHistogram.98]]*smallDiffsHist[[#This Row],[m_smallDiffsHistogram.98]]</f>
        <v>0</v>
      </c>
      <c r="VD5">
        <f>smallDiffsHist[[#This Row],[m_amplitudeHistogram.99]]*smallDiffsHist[[#This Row],[m_smallDiffsHistogram.99]]</f>
        <v>0</v>
      </c>
      <c r="VE5">
        <f>smallDiffsHist[[#This Row],[m_amplitudeHistogram.100]]*smallDiffsHist[[#This Row],[m_smallDiffsHistogram.100]]</f>
        <v>0</v>
      </c>
      <c r="VF5">
        <f>smallDiffsHist[[#This Row],[m_amplitudeHistogram.101]]*smallDiffsHist[[#This Row],[m_smallDiffsHistogram.101]]</f>
        <v>0</v>
      </c>
      <c r="VG5">
        <f>smallDiffsHist[[#This Row],[m_amplitudeHistogram.102]]*smallDiffsHist[[#This Row],[m_smallDiffsHistogram.102]]</f>
        <v>0</v>
      </c>
      <c r="VH5">
        <f>smallDiffsHist[[#This Row],[m_amplitudeHistogram.103]]*smallDiffsHist[[#This Row],[m_smallDiffsHistogram.103]]</f>
        <v>0</v>
      </c>
      <c r="VI5">
        <f>smallDiffsHist[[#This Row],[m_amplitudeHistogram.104]]*smallDiffsHist[[#This Row],[m_smallDiffsHistogram.104]]</f>
        <v>0</v>
      </c>
      <c r="VJ5">
        <f>smallDiffsHist[[#This Row],[m_amplitudeHistogram.105]]*smallDiffsHist[[#This Row],[m_smallDiffsHistogram.105]]</f>
        <v>0</v>
      </c>
      <c r="VK5">
        <f>smallDiffsHist[[#This Row],[m_amplitudeHistogram.106]]*smallDiffsHist[[#This Row],[m_smallDiffsHistogram.106]]</f>
        <v>0</v>
      </c>
      <c r="VL5">
        <f>smallDiffsHist[[#This Row],[m_amplitudeHistogram.107]]*smallDiffsHist[[#This Row],[m_smallDiffsHistogram.107]]</f>
        <v>0</v>
      </c>
      <c r="VM5">
        <f>smallDiffsHist[[#This Row],[m_amplitudeHistogram.108]]*smallDiffsHist[[#This Row],[m_smallDiffsHistogram.108]]</f>
        <v>0</v>
      </c>
      <c r="VN5">
        <f>smallDiffsHist[[#This Row],[m_amplitudeHistogram.109]]*smallDiffsHist[[#This Row],[m_smallDiffsHistogram.109]]</f>
        <v>0</v>
      </c>
      <c r="VO5">
        <f>smallDiffsHist[[#This Row],[m_amplitudeHistogram.110]]*smallDiffsHist[[#This Row],[m_smallDiffsHistogram.110]]</f>
        <v>0</v>
      </c>
      <c r="VP5">
        <f>smallDiffsHist[[#This Row],[m_amplitudeHistogram.111]]*smallDiffsHist[[#This Row],[m_smallDiffsHistogram.111]]</f>
        <v>0</v>
      </c>
      <c r="VQ5">
        <f>smallDiffsHist[[#This Row],[m_amplitudeHistogram.112]]*smallDiffsHist[[#This Row],[m_smallDiffsHistogram.112]]</f>
        <v>0</v>
      </c>
      <c r="VR5">
        <f>smallDiffsHist[[#This Row],[m_amplitudeHistogram.113]]*smallDiffsHist[[#This Row],[m_smallDiffsHistogram.113]]</f>
        <v>0</v>
      </c>
      <c r="VS5">
        <f>smallDiffsHist[[#This Row],[m_amplitudeHistogram.114]]*smallDiffsHist[[#This Row],[m_smallDiffsHistogram.114]]</f>
        <v>0</v>
      </c>
      <c r="VT5">
        <f>smallDiffsHist[[#This Row],[m_amplitudeHistogram.115]]*smallDiffsHist[[#This Row],[m_smallDiffsHistogram.115]]</f>
        <v>0</v>
      </c>
      <c r="VU5">
        <f>smallDiffsHist[[#This Row],[m_amplitudeHistogram.116]]*smallDiffsHist[[#This Row],[m_smallDiffsHistogram.116]]</f>
        <v>0</v>
      </c>
      <c r="VV5">
        <f>smallDiffsHist[[#This Row],[m_amplitudeHistogram.117]]*smallDiffsHist[[#This Row],[m_smallDiffsHistogram.117]]</f>
        <v>0</v>
      </c>
      <c r="VW5">
        <f>smallDiffsHist[[#This Row],[m_amplitudeHistogram.118]]*smallDiffsHist[[#This Row],[m_smallDiffsHistogram.118]]</f>
        <v>0</v>
      </c>
      <c r="VX5">
        <f>smallDiffsHist[[#This Row],[m_amplitudeHistogram.119]]*smallDiffsHist[[#This Row],[m_smallDiffsHistogram.119]]</f>
        <v>0</v>
      </c>
      <c r="VY5">
        <f>smallDiffsHist[[#This Row],[m_amplitudeHistogram.120]]*smallDiffsHist[[#This Row],[m_smallDiffsHistogram.120]]</f>
        <v>0</v>
      </c>
      <c r="VZ5">
        <f>smallDiffsHist[[#This Row],[m_amplitudeHistogram.121]]*smallDiffsHist[[#This Row],[m_smallDiffsHistogram.121]]</f>
        <v>0</v>
      </c>
      <c r="WA5">
        <f>smallDiffsHist[[#This Row],[m_amplitudeHistogram.122]]*smallDiffsHist[[#This Row],[m_smallDiffsHistogram.122]]</f>
        <v>0</v>
      </c>
      <c r="WB5">
        <f>smallDiffsHist[[#This Row],[m_amplitudeHistogram.123]]*smallDiffsHist[[#This Row],[m_smallDiffsHistogram.123]]</f>
        <v>0</v>
      </c>
      <c r="WC5">
        <f>smallDiffsHist[[#This Row],[m_amplitudeHistogram.124]]*smallDiffsHist[[#This Row],[m_smallDiffsHistogram.124]]</f>
        <v>0</v>
      </c>
      <c r="WD5">
        <f>smallDiffsHist[[#This Row],[m_amplitudeHistogram.125]]*smallDiffsHist[[#This Row],[m_smallDiffsHistogram.125]]</f>
        <v>0</v>
      </c>
      <c r="WE5">
        <f>smallDiffsHist[[#This Row],[m_amplitudeHistogram.126]]*smallDiffsHist[[#This Row],[m_smallDiffsHistogram.126]]</f>
        <v>0</v>
      </c>
      <c r="WF5">
        <f>smallDiffsHist[[#This Row],[m_amplitudeHistogram.127]]*smallDiffsHist[[#This Row],[m_smallDiffsHistogram.127]]</f>
        <v>0</v>
      </c>
      <c r="WH5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0.5568513119533528</v>
      </c>
      <c r="WI5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5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2.4295432458697765E-3</v>
      </c>
      <c r="WK5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7.4910916747651431E-3</v>
      </c>
      <c r="WL5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1.1337868480725623E-2</v>
      </c>
      <c r="WM5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1.5873015873015872E-2</v>
      </c>
      <c r="WN5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1.7006802721088433E-2</v>
      </c>
      <c r="WO5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2.1501457725947522E-2</v>
      </c>
      <c r="WP5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3.2110463232912209E-2</v>
      </c>
      <c r="WQ5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1.5225137674117265E-2</v>
      </c>
      <c r="WR5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1.3362487852283768E-3</v>
      </c>
      <c r="WS5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5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5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1.8626498218334952E-3</v>
      </c>
      <c r="WV5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4.8590864917395522E-3</v>
      </c>
      <c r="WW5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1.004211208292841E-2</v>
      </c>
      <c r="WX5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0.18351149983803042</v>
      </c>
      <c r="WY5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1</v>
      </c>
      <c r="WZ5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4.0816326530612249E-2</v>
      </c>
      <c r="XA5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1.2147716229348882E-4</v>
      </c>
      <c r="XB5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5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5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5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5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5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5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5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5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5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5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5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5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5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5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5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5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5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2.1865889212827984E-2</v>
      </c>
      <c r="XT5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6.1953352769679296E-2</v>
      </c>
      <c r="XU5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5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5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5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5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5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5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5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5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5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5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5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5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5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5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5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5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5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5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5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5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5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5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5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5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5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5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5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5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5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5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5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5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5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5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5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5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5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5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5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5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5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5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5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5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5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5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5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5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5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5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5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5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5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5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5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5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5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5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5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5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5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5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5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5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5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5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5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5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5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5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5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5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5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5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5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5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5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5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5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5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5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5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5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5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5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5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5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5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6" spans="1:733" x14ac:dyDescent="0.3">
      <c r="A6" s="1" t="s">
        <v>459</v>
      </c>
      <c r="B6" s="1" t="s">
        <v>459</v>
      </c>
      <c r="C6">
        <v>1</v>
      </c>
      <c r="D6">
        <v>9</v>
      </c>
      <c r="E6" s="1" t="s">
        <v>460</v>
      </c>
      <c r="F6" s="1" t="s">
        <v>461</v>
      </c>
      <c r="G6">
        <v>2400</v>
      </c>
      <c r="H6">
        <v>1000000</v>
      </c>
      <c r="I6">
        <v>573</v>
      </c>
      <c r="J6">
        <v>0</v>
      </c>
      <c r="K6">
        <v>100</v>
      </c>
      <c r="L6">
        <v>100</v>
      </c>
      <c r="M6">
        <v>37</v>
      </c>
      <c r="N6" s="1" t="s">
        <v>459</v>
      </c>
      <c r="O6" s="1" t="s">
        <v>461</v>
      </c>
      <c r="P6" s="1" t="s">
        <v>463</v>
      </c>
      <c r="Q6" s="1" t="s">
        <v>461</v>
      </c>
      <c r="R6" s="1" t="s">
        <v>461</v>
      </c>
      <c r="S6" s="1" t="s">
        <v>461</v>
      </c>
      <c r="T6" s="1" t="s">
        <v>461</v>
      </c>
      <c r="U6" s="1" t="s">
        <v>461</v>
      </c>
      <c r="V6" s="1" t="s">
        <v>461</v>
      </c>
      <c r="W6" s="1" t="s">
        <v>461</v>
      </c>
      <c r="X6" s="1" t="s">
        <v>461</v>
      </c>
      <c r="Y6" s="1" t="s">
        <v>461</v>
      </c>
      <c r="Z6" s="1" t="s">
        <v>461</v>
      </c>
      <c r="AA6" s="1" t="s">
        <v>461</v>
      </c>
      <c r="AB6" s="1" t="s">
        <v>461</v>
      </c>
      <c r="AC6" s="1" t="s">
        <v>461</v>
      </c>
      <c r="AD6" s="1" t="s">
        <v>461</v>
      </c>
      <c r="AE6" s="1" t="s">
        <v>461</v>
      </c>
      <c r="AF6" s="1" t="s">
        <v>461</v>
      </c>
      <c r="AG6" s="1" t="s">
        <v>461</v>
      </c>
      <c r="AH6" s="1" t="s">
        <v>461</v>
      </c>
      <c r="AI6" s="1" t="s">
        <v>461</v>
      </c>
      <c r="AJ6" s="1" t="s">
        <v>461</v>
      </c>
      <c r="AK6" s="1" t="s">
        <v>461</v>
      </c>
      <c r="AL6" s="1" t="s">
        <v>461</v>
      </c>
      <c r="AM6" s="1" t="s">
        <v>461</v>
      </c>
      <c r="AN6" s="1" t="s">
        <v>461</v>
      </c>
      <c r="AO6" s="1" t="s">
        <v>461</v>
      </c>
      <c r="AP6" s="1" t="s">
        <v>461</v>
      </c>
      <c r="AQ6" s="1" t="s">
        <v>461</v>
      </c>
      <c r="AR6" s="1" t="s">
        <v>461</v>
      </c>
      <c r="AS6" s="1" t="s">
        <v>461</v>
      </c>
      <c r="AT6" s="1" t="s">
        <v>461</v>
      </c>
      <c r="AU6" s="1" t="s">
        <v>461</v>
      </c>
      <c r="AV6" s="1" t="s">
        <v>461</v>
      </c>
      <c r="AW6" s="1" t="s">
        <v>461</v>
      </c>
      <c r="AX6" s="1" t="s">
        <v>461</v>
      </c>
      <c r="AY6" s="1" t="s">
        <v>461</v>
      </c>
      <c r="AZ6" s="1" t="s">
        <v>461</v>
      </c>
      <c r="BA6" s="1" t="s">
        <v>461</v>
      </c>
      <c r="BB6" s="1" t="s">
        <v>461</v>
      </c>
      <c r="BC6" s="1" t="s">
        <v>461</v>
      </c>
      <c r="BD6" s="1" t="s">
        <v>461</v>
      </c>
      <c r="BE6" s="1" t="s">
        <v>461</v>
      </c>
      <c r="BF6" s="1" t="s">
        <v>461</v>
      </c>
      <c r="BG6" s="1" t="s">
        <v>461</v>
      </c>
      <c r="BH6" s="1" t="s">
        <v>461</v>
      </c>
      <c r="BI6" s="1" t="s">
        <v>461</v>
      </c>
      <c r="BJ6" s="1" t="s">
        <v>461</v>
      </c>
      <c r="BK6" s="1" t="s">
        <v>461</v>
      </c>
      <c r="BL6" s="1" t="s">
        <v>461</v>
      </c>
      <c r="BM6" s="1" t="s">
        <v>461</v>
      </c>
      <c r="BN6" s="1" t="s">
        <v>461</v>
      </c>
      <c r="BO6" s="1" t="s">
        <v>461</v>
      </c>
      <c r="BP6" s="1" t="s">
        <v>461</v>
      </c>
      <c r="BQ6" s="1" t="s">
        <v>461</v>
      </c>
      <c r="BR6" s="1" t="s">
        <v>461</v>
      </c>
      <c r="BS6" s="1" t="s">
        <v>469</v>
      </c>
      <c r="BT6" s="1" t="s">
        <v>469</v>
      </c>
      <c r="BU6" s="1" t="s">
        <v>461</v>
      </c>
      <c r="BV6" s="1" t="s">
        <v>461</v>
      </c>
      <c r="BW6" s="1" t="s">
        <v>461</v>
      </c>
      <c r="BX6" s="1" t="s">
        <v>461</v>
      </c>
      <c r="BY6" s="1" t="s">
        <v>461</v>
      </c>
      <c r="BZ6" s="1" t="s">
        <v>461</v>
      </c>
      <c r="CA6" s="1" t="s">
        <v>461</v>
      </c>
      <c r="CB6" s="1" t="s">
        <v>461</v>
      </c>
      <c r="CC6" s="1" t="s">
        <v>461</v>
      </c>
      <c r="CD6" s="1" t="s">
        <v>461</v>
      </c>
      <c r="CE6" s="1" t="s">
        <v>461</v>
      </c>
      <c r="CF6" s="1" t="s">
        <v>461</v>
      </c>
      <c r="CG6" s="1" t="s">
        <v>461</v>
      </c>
      <c r="CH6" s="1" t="s">
        <v>461</v>
      </c>
      <c r="CI6" s="1" t="s">
        <v>461</v>
      </c>
      <c r="CJ6" s="1" t="s">
        <v>461</v>
      </c>
      <c r="CK6" s="1" t="s">
        <v>461</v>
      </c>
      <c r="CL6" s="1" t="s">
        <v>461</v>
      </c>
      <c r="CM6" s="1" t="s">
        <v>461</v>
      </c>
      <c r="CN6" s="1" t="s">
        <v>461</v>
      </c>
      <c r="CO6" s="1" t="s">
        <v>461</v>
      </c>
      <c r="CP6" s="1" t="s">
        <v>461</v>
      </c>
      <c r="CQ6" s="1" t="s">
        <v>461</v>
      </c>
      <c r="CR6" s="1" t="s">
        <v>461</v>
      </c>
      <c r="CS6" s="1" t="s">
        <v>461</v>
      </c>
      <c r="CT6" s="1" t="s">
        <v>461</v>
      </c>
      <c r="CU6" s="1" t="s">
        <v>461</v>
      </c>
      <c r="CV6" s="1" t="s">
        <v>461</v>
      </c>
      <c r="CW6" s="1" t="s">
        <v>461</v>
      </c>
      <c r="CX6" s="1" t="s">
        <v>461</v>
      </c>
      <c r="CY6" s="1" t="s">
        <v>461</v>
      </c>
      <c r="CZ6" s="1" t="s">
        <v>461</v>
      </c>
      <c r="DA6" s="1" t="s">
        <v>461</v>
      </c>
      <c r="DB6" s="1" t="s">
        <v>461</v>
      </c>
      <c r="DC6" s="1" t="s">
        <v>461</v>
      </c>
      <c r="DD6" s="1" t="s">
        <v>461</v>
      </c>
      <c r="DE6" s="1" t="s">
        <v>461</v>
      </c>
      <c r="DF6" s="1" t="s">
        <v>461</v>
      </c>
      <c r="DG6" s="1" t="s">
        <v>461</v>
      </c>
      <c r="DH6" s="1" t="s">
        <v>461</v>
      </c>
      <c r="DI6" s="1" t="s">
        <v>461</v>
      </c>
      <c r="DJ6" s="1" t="s">
        <v>461</v>
      </c>
      <c r="DK6" s="1">
        <v>0</v>
      </c>
      <c r="DL6" s="1">
        <v>100</v>
      </c>
      <c r="DM6" s="1">
        <v>100</v>
      </c>
      <c r="DN6" s="1">
        <v>38</v>
      </c>
      <c r="DO6" s="1" t="s">
        <v>459</v>
      </c>
      <c r="DP6" s="1" t="s">
        <v>461</v>
      </c>
      <c r="DQ6" s="1" t="s">
        <v>464</v>
      </c>
      <c r="DR6" s="1" t="s">
        <v>461</v>
      </c>
      <c r="DS6" s="1" t="s">
        <v>461</v>
      </c>
      <c r="DT6" s="1" t="s">
        <v>461</v>
      </c>
      <c r="DU6" s="1" t="s">
        <v>466</v>
      </c>
      <c r="DV6" s="1" t="s">
        <v>465</v>
      </c>
      <c r="DW6" s="1" t="s">
        <v>461</v>
      </c>
      <c r="DX6" s="1" t="s">
        <v>461</v>
      </c>
      <c r="DY6" s="1" t="s">
        <v>461</v>
      </c>
      <c r="DZ6" s="1" t="s">
        <v>461</v>
      </c>
      <c r="EA6" s="1" t="s">
        <v>461</v>
      </c>
      <c r="EB6" s="1" t="s">
        <v>461</v>
      </c>
      <c r="EC6" s="1" t="s">
        <v>461</v>
      </c>
      <c r="ED6" s="1" t="s">
        <v>461</v>
      </c>
      <c r="EE6" s="1" t="s">
        <v>461</v>
      </c>
      <c r="EF6" s="1" t="s">
        <v>461</v>
      </c>
      <c r="EG6" s="1" t="s">
        <v>461</v>
      </c>
      <c r="EH6" s="1" t="s">
        <v>461</v>
      </c>
      <c r="EI6" s="1" t="s">
        <v>461</v>
      </c>
      <c r="EJ6" s="1" t="s">
        <v>461</v>
      </c>
      <c r="EK6" s="1" t="s">
        <v>461</v>
      </c>
      <c r="EL6" s="1" t="s">
        <v>461</v>
      </c>
      <c r="EM6" s="1" t="s">
        <v>461</v>
      </c>
      <c r="EN6" s="1" t="s">
        <v>461</v>
      </c>
      <c r="EO6" s="1" t="s">
        <v>461</v>
      </c>
      <c r="EP6" s="1" t="s">
        <v>461</v>
      </c>
      <c r="EQ6" s="1" t="s">
        <v>461</v>
      </c>
      <c r="ER6" s="1" t="s">
        <v>461</v>
      </c>
      <c r="ES6" s="1" t="s">
        <v>461</v>
      </c>
      <c r="ET6" s="1" t="s">
        <v>461</v>
      </c>
      <c r="EU6" s="1" t="s">
        <v>461</v>
      </c>
      <c r="EV6" s="1" t="s">
        <v>461</v>
      </c>
      <c r="EW6" s="1" t="s">
        <v>461</v>
      </c>
      <c r="EX6" s="1" t="s">
        <v>461</v>
      </c>
      <c r="EY6" s="1" t="s">
        <v>461</v>
      </c>
      <c r="EZ6" s="1" t="s">
        <v>461</v>
      </c>
      <c r="FA6" s="1" t="s">
        <v>461</v>
      </c>
      <c r="FB6" s="1" t="s">
        <v>461</v>
      </c>
      <c r="FC6" s="1" t="s">
        <v>461</v>
      </c>
      <c r="FD6" s="1" t="s">
        <v>461</v>
      </c>
      <c r="FE6" s="1" t="s">
        <v>461</v>
      </c>
      <c r="FF6" s="1" t="s">
        <v>461</v>
      </c>
      <c r="FG6" s="1" t="s">
        <v>461</v>
      </c>
      <c r="FH6" s="1" t="s">
        <v>461</v>
      </c>
      <c r="FI6" s="1" t="s">
        <v>461</v>
      </c>
      <c r="FJ6" s="1" t="s">
        <v>461</v>
      </c>
      <c r="FK6" s="1" t="s">
        <v>461</v>
      </c>
      <c r="FL6" s="1" t="s">
        <v>461</v>
      </c>
      <c r="FM6" s="1" t="s">
        <v>461</v>
      </c>
      <c r="FN6" s="1" t="s">
        <v>461</v>
      </c>
      <c r="FO6" s="1" t="s">
        <v>461</v>
      </c>
      <c r="FP6" s="1" t="s">
        <v>461</v>
      </c>
      <c r="FQ6" s="1" t="s">
        <v>461</v>
      </c>
      <c r="FR6" s="1" t="s">
        <v>461</v>
      </c>
      <c r="FS6" s="1" t="s">
        <v>461</v>
      </c>
      <c r="FT6" s="1" t="s">
        <v>461</v>
      </c>
      <c r="FU6" s="1" t="s">
        <v>461</v>
      </c>
      <c r="FV6" s="1" t="s">
        <v>461</v>
      </c>
      <c r="FW6" s="1" t="s">
        <v>461</v>
      </c>
      <c r="FX6" s="1" t="s">
        <v>461</v>
      </c>
      <c r="FY6" s="1" t="s">
        <v>461</v>
      </c>
      <c r="FZ6" s="1" t="s">
        <v>461</v>
      </c>
      <c r="GA6" s="1" t="s">
        <v>461</v>
      </c>
      <c r="GB6" s="1" t="s">
        <v>461</v>
      </c>
      <c r="GC6" s="1" t="s">
        <v>461</v>
      </c>
      <c r="GD6" s="1" t="s">
        <v>461</v>
      </c>
      <c r="GE6" s="1" t="s">
        <v>461</v>
      </c>
      <c r="GF6" s="1" t="s">
        <v>461</v>
      </c>
      <c r="GG6" s="1" t="s">
        <v>461</v>
      </c>
      <c r="GH6" s="1" t="s">
        <v>461</v>
      </c>
      <c r="GI6" s="1" t="s">
        <v>461</v>
      </c>
      <c r="GJ6" s="1" t="s">
        <v>461</v>
      </c>
      <c r="GK6" s="1" t="s">
        <v>461</v>
      </c>
      <c r="GL6" s="1" t="s">
        <v>461</v>
      </c>
      <c r="GM6" s="1" t="s">
        <v>461</v>
      </c>
      <c r="GN6" s="1" t="s">
        <v>461</v>
      </c>
      <c r="GO6" s="1" t="s">
        <v>461</v>
      </c>
      <c r="GP6" s="1" t="s">
        <v>461</v>
      </c>
      <c r="GQ6" s="1" t="s">
        <v>461</v>
      </c>
      <c r="GR6" s="1" t="s">
        <v>461</v>
      </c>
      <c r="GS6" s="1" t="s">
        <v>461</v>
      </c>
      <c r="GT6" s="1" t="s">
        <v>461</v>
      </c>
      <c r="GU6" s="1" t="s">
        <v>461</v>
      </c>
      <c r="GV6" s="1" t="s">
        <v>461</v>
      </c>
      <c r="GW6" s="1" t="s">
        <v>461</v>
      </c>
      <c r="GX6" s="1" t="s">
        <v>461</v>
      </c>
      <c r="GY6" s="1" t="s">
        <v>461</v>
      </c>
      <c r="GZ6" s="1" t="s">
        <v>461</v>
      </c>
      <c r="HA6" s="1" t="s">
        <v>461</v>
      </c>
      <c r="HB6" s="1" t="s">
        <v>461</v>
      </c>
      <c r="HC6" s="1" t="s">
        <v>461</v>
      </c>
      <c r="HD6" s="1" t="s">
        <v>461</v>
      </c>
      <c r="HE6" s="1" t="s">
        <v>461</v>
      </c>
      <c r="HF6" s="1" t="s">
        <v>461</v>
      </c>
      <c r="HG6" s="1" t="s">
        <v>461</v>
      </c>
      <c r="HH6" s="1" t="s">
        <v>461</v>
      </c>
      <c r="HI6" s="1" t="s">
        <v>461</v>
      </c>
      <c r="HJ6" s="1" t="s">
        <v>461</v>
      </c>
      <c r="HK6" s="1" t="s">
        <v>461</v>
      </c>
      <c r="HL6" s="1">
        <v>543</v>
      </c>
      <c r="HM6" s="1">
        <v>53</v>
      </c>
      <c r="HN6" s="1">
        <v>59</v>
      </c>
      <c r="HO6" s="1">
        <v>65</v>
      </c>
      <c r="HP6" s="1">
        <v>64</v>
      </c>
      <c r="HQ6" s="1">
        <v>50</v>
      </c>
      <c r="HR6" s="1">
        <v>38</v>
      </c>
      <c r="HS6" s="1">
        <v>41</v>
      </c>
      <c r="HT6" s="1">
        <v>33</v>
      </c>
      <c r="HU6" s="1">
        <v>24</v>
      </c>
      <c r="HV6" s="1">
        <v>16</v>
      </c>
      <c r="HW6" s="1">
        <v>5</v>
      </c>
      <c r="HX6" s="1">
        <v>6</v>
      </c>
      <c r="HY6" s="1">
        <v>1</v>
      </c>
      <c r="HZ6" s="1">
        <v>2</v>
      </c>
      <c r="IA6" s="1">
        <v>0</v>
      </c>
      <c r="IB6">
        <v>2</v>
      </c>
      <c r="IC6">
        <v>69</v>
      </c>
      <c r="ID6">
        <v>5</v>
      </c>
      <c r="IE6">
        <v>0</v>
      </c>
      <c r="IF6">
        <v>5</v>
      </c>
      <c r="IG6">
        <v>9</v>
      </c>
      <c r="IH6">
        <v>7</v>
      </c>
      <c r="II6">
        <v>1</v>
      </c>
      <c r="IJ6">
        <v>1</v>
      </c>
      <c r="IK6">
        <v>3</v>
      </c>
      <c r="IL6">
        <v>8</v>
      </c>
      <c r="IM6">
        <v>3</v>
      </c>
      <c r="IN6">
        <v>11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74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269</v>
      </c>
      <c r="MK6">
        <v>3</v>
      </c>
      <c r="ML6">
        <v>4</v>
      </c>
      <c r="MM6">
        <v>9</v>
      </c>
      <c r="MN6">
        <v>5</v>
      </c>
      <c r="MO6">
        <v>5</v>
      </c>
      <c r="MP6">
        <v>0</v>
      </c>
      <c r="MQ6">
        <v>4</v>
      </c>
      <c r="MR6">
        <v>1</v>
      </c>
      <c r="MS6">
        <v>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33</v>
      </c>
      <c r="NB6">
        <v>4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55</v>
      </c>
      <c r="NV6">
        <v>2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 s="1" t="s">
        <v>459</v>
      </c>
      <c r="RI6">
        <f>smallDiffsHist[[#This Row],[m_amplitudeHistogram.0]]*smallDiffsHist[[#This Row],[m_smallDiffsHistogram.0]]</f>
        <v>146067</v>
      </c>
      <c r="RJ6">
        <f>smallDiffsHist[[#This Row],[m_amplitudeHistogram.1]]*smallDiffsHist[[#This Row],[m_smallDiffsHistogram.1]]</f>
        <v>159</v>
      </c>
      <c r="RK6">
        <f>smallDiffsHist[[#This Row],[m_amplitudeHistogram.2]]*smallDiffsHist[[#This Row],[m_smallDiffsHistogram.2]]</f>
        <v>236</v>
      </c>
      <c r="RL6">
        <f>smallDiffsHist[[#This Row],[m_amplitudeHistogram.3]]*smallDiffsHist[[#This Row],[m_smallDiffsHistogram.3]]</f>
        <v>585</v>
      </c>
      <c r="RM6">
        <f>smallDiffsHist[[#This Row],[m_amplitudeHistogram.4]]*smallDiffsHist[[#This Row],[m_smallDiffsHistogram.4]]</f>
        <v>320</v>
      </c>
      <c r="RN6">
        <f>smallDiffsHist[[#This Row],[m_amplitudeHistogram.5]]*smallDiffsHist[[#This Row],[m_smallDiffsHistogram.5]]</f>
        <v>250</v>
      </c>
      <c r="RO6">
        <f>smallDiffsHist[[#This Row],[m_amplitudeHistogram.6]]*smallDiffsHist[[#This Row],[m_smallDiffsHistogram.6]]</f>
        <v>0</v>
      </c>
      <c r="RP6">
        <f>smallDiffsHist[[#This Row],[m_amplitudeHistogram.7]]*smallDiffsHist[[#This Row],[m_smallDiffsHistogram.7]]</f>
        <v>164</v>
      </c>
      <c r="RQ6">
        <f>smallDiffsHist[[#This Row],[m_amplitudeHistogram.8]]*smallDiffsHist[[#This Row],[m_smallDiffsHistogram.8]]</f>
        <v>33</v>
      </c>
      <c r="RR6">
        <f>smallDiffsHist[[#This Row],[m_amplitudeHistogram.9]]*smallDiffsHist[[#This Row],[m_smallDiffsHistogram.9]]</f>
        <v>48</v>
      </c>
      <c r="RS6">
        <f>smallDiffsHist[[#This Row],[m_amplitudeHistogram.10]]*smallDiffsHist[[#This Row],[m_smallDiffsHistogram.10]]</f>
        <v>0</v>
      </c>
      <c r="RT6">
        <f>smallDiffsHist[[#This Row],[m_amplitudeHistogram.11]]*smallDiffsHist[[#This Row],[m_smallDiffsHistogram.11]]</f>
        <v>0</v>
      </c>
      <c r="RU6">
        <f>smallDiffsHist[[#This Row],[m_amplitudeHistogram.12]]*smallDiffsHist[[#This Row],[m_smallDiffsHistogram.12]]</f>
        <v>0</v>
      </c>
      <c r="RV6">
        <f>smallDiffsHist[[#This Row],[m_amplitudeHistogram.13]]*smallDiffsHist[[#This Row],[m_smallDiffsHistogram.13]]</f>
        <v>0</v>
      </c>
      <c r="RW6">
        <f>smallDiffsHist[[#This Row],[m_amplitudeHistogram.14]]*smallDiffsHist[[#This Row],[m_smallDiffsHistogram.14]]</f>
        <v>0</v>
      </c>
      <c r="RX6">
        <f>smallDiffsHist[[#This Row],[m_amplitudeHistogram.15]]*smallDiffsHist[[#This Row],[m_smallDiffsHistogram.15]]</f>
        <v>0</v>
      </c>
      <c r="RY6">
        <f>smallDiffsHist[[#This Row],[m_amplitudeHistogram.16]]*smallDiffsHist[[#This Row],[m_smallDiffsHistogram.16]]</f>
        <v>0</v>
      </c>
      <c r="RZ6">
        <f>smallDiffsHist[[#This Row],[m_amplitudeHistogram.17]]*smallDiffsHist[[#This Row],[m_smallDiffsHistogram.17]]</f>
        <v>2277</v>
      </c>
      <c r="SA6">
        <f>smallDiffsHist[[#This Row],[m_amplitudeHistogram.18]]*smallDiffsHist[[#This Row],[m_smallDiffsHistogram.18]]</f>
        <v>20</v>
      </c>
      <c r="SB6">
        <f>smallDiffsHist[[#This Row],[m_amplitudeHistogram.19]]*smallDiffsHist[[#This Row],[m_smallDiffsHistogram.19]]</f>
        <v>0</v>
      </c>
      <c r="SC6">
        <f>smallDiffsHist[[#This Row],[m_amplitudeHistogram.20]]*smallDiffsHist[[#This Row],[m_smallDiffsHistogram.20]]</f>
        <v>0</v>
      </c>
      <c r="SD6">
        <f>smallDiffsHist[[#This Row],[m_amplitudeHistogram.21]]*smallDiffsHist[[#This Row],[m_smallDiffsHistogram.21]]</f>
        <v>0</v>
      </c>
      <c r="SE6">
        <f>smallDiffsHist[[#This Row],[m_amplitudeHistogram.22]]*smallDiffsHist[[#This Row],[m_smallDiffsHistogram.22]]</f>
        <v>0</v>
      </c>
      <c r="SF6">
        <f>smallDiffsHist[[#This Row],[m_amplitudeHistogram.23]]*smallDiffsHist[[#This Row],[m_smallDiffsHistogram.23]]</f>
        <v>0</v>
      </c>
      <c r="SG6">
        <f>smallDiffsHist[[#This Row],[m_amplitudeHistogram.24]]*smallDiffsHist[[#This Row],[m_smallDiffsHistogram.24]]</f>
        <v>0</v>
      </c>
      <c r="SH6">
        <f>smallDiffsHist[[#This Row],[m_amplitudeHistogram.25]]*smallDiffsHist[[#This Row],[m_smallDiffsHistogram.25]]</f>
        <v>0</v>
      </c>
      <c r="SI6">
        <f>smallDiffsHist[[#This Row],[m_amplitudeHistogram.26]]*smallDiffsHist[[#This Row],[m_smallDiffsHistogram.26]]</f>
        <v>0</v>
      </c>
      <c r="SJ6">
        <f>smallDiffsHist[[#This Row],[m_amplitudeHistogram.27]]*smallDiffsHist[[#This Row],[m_smallDiffsHistogram.27]]</f>
        <v>0</v>
      </c>
      <c r="SK6">
        <f>smallDiffsHist[[#This Row],[m_amplitudeHistogram.28]]*smallDiffsHist[[#This Row],[m_smallDiffsHistogram.28]]</f>
        <v>0</v>
      </c>
      <c r="SL6">
        <f>smallDiffsHist[[#This Row],[m_amplitudeHistogram.29]]*smallDiffsHist[[#This Row],[m_smallDiffsHistogram.29]]</f>
        <v>0</v>
      </c>
      <c r="SM6">
        <f>smallDiffsHist[[#This Row],[m_amplitudeHistogram.30]]*smallDiffsHist[[#This Row],[m_smallDiffsHistogram.30]]</f>
        <v>0</v>
      </c>
      <c r="SN6">
        <f>smallDiffsHist[[#This Row],[m_amplitudeHistogram.31]]*smallDiffsHist[[#This Row],[m_smallDiffsHistogram.31]]</f>
        <v>0</v>
      </c>
      <c r="SO6">
        <f>smallDiffsHist[[#This Row],[m_amplitudeHistogram.32]]*smallDiffsHist[[#This Row],[m_smallDiffsHistogram.32]]</f>
        <v>0</v>
      </c>
      <c r="SP6">
        <f>smallDiffsHist[[#This Row],[m_amplitudeHistogram.33]]*smallDiffsHist[[#This Row],[m_smallDiffsHistogram.33]]</f>
        <v>0</v>
      </c>
      <c r="SQ6">
        <f>smallDiffsHist[[#This Row],[m_amplitudeHistogram.34]]*smallDiffsHist[[#This Row],[m_smallDiffsHistogram.34]]</f>
        <v>0</v>
      </c>
      <c r="SR6">
        <f>smallDiffsHist[[#This Row],[m_amplitudeHistogram.35]]*smallDiffsHist[[#This Row],[m_smallDiffsHistogram.35]]</f>
        <v>0</v>
      </c>
      <c r="SS6">
        <f>smallDiffsHist[[#This Row],[m_amplitudeHistogram.36]]*smallDiffsHist[[#This Row],[m_smallDiffsHistogram.36]]</f>
        <v>0</v>
      </c>
      <c r="ST6">
        <f>smallDiffsHist[[#This Row],[m_amplitudeHistogram.37]]*smallDiffsHist[[#This Row],[m_smallDiffsHistogram.37]]</f>
        <v>4070</v>
      </c>
      <c r="SU6">
        <f>smallDiffsHist[[#This Row],[m_amplitudeHistogram.38]]*smallDiffsHist[[#This Row],[m_smallDiffsHistogram.38]]</f>
        <v>4</v>
      </c>
      <c r="SV6">
        <f>smallDiffsHist[[#This Row],[m_amplitudeHistogram.39]]*smallDiffsHist[[#This Row],[m_smallDiffsHistogram.39]]</f>
        <v>0</v>
      </c>
      <c r="SW6">
        <f>smallDiffsHist[[#This Row],[m_amplitudeHistogram.40]]*smallDiffsHist[[#This Row],[m_smallDiffsHistogram.40]]</f>
        <v>0</v>
      </c>
      <c r="SX6">
        <f>smallDiffsHist[[#This Row],[m_amplitudeHistogram.41]]*smallDiffsHist[[#This Row],[m_smallDiffsHistogram.41]]</f>
        <v>0</v>
      </c>
      <c r="SY6">
        <f>smallDiffsHist[[#This Row],[m_amplitudeHistogram.42]]*smallDiffsHist[[#This Row],[m_smallDiffsHistogram.42]]</f>
        <v>0</v>
      </c>
      <c r="SZ6">
        <f>smallDiffsHist[[#This Row],[m_amplitudeHistogram.43]]*smallDiffsHist[[#This Row],[m_smallDiffsHistogram.43]]</f>
        <v>0</v>
      </c>
      <c r="TA6">
        <f>smallDiffsHist[[#This Row],[m_amplitudeHistogram.44]]*smallDiffsHist[[#This Row],[m_smallDiffsHistogram.44]]</f>
        <v>0</v>
      </c>
      <c r="TB6">
        <f>smallDiffsHist[[#This Row],[m_amplitudeHistogram.45]]*smallDiffsHist[[#This Row],[m_smallDiffsHistogram.45]]</f>
        <v>0</v>
      </c>
      <c r="TC6">
        <f>smallDiffsHist[[#This Row],[m_amplitudeHistogram.46]]*smallDiffsHist[[#This Row],[m_smallDiffsHistogram.46]]</f>
        <v>0</v>
      </c>
      <c r="TD6">
        <f>smallDiffsHist[[#This Row],[m_amplitudeHistogram.47]]*smallDiffsHist[[#This Row],[m_smallDiffsHistogram.47]]</f>
        <v>0</v>
      </c>
      <c r="TE6">
        <f>smallDiffsHist[[#This Row],[m_amplitudeHistogram.48]]*smallDiffsHist[[#This Row],[m_smallDiffsHistogram.48]]</f>
        <v>0</v>
      </c>
      <c r="TF6">
        <f>smallDiffsHist[[#This Row],[m_amplitudeHistogram.49]]*smallDiffsHist[[#This Row],[m_smallDiffsHistogram.49]]</f>
        <v>0</v>
      </c>
      <c r="TG6">
        <f>smallDiffsHist[[#This Row],[m_amplitudeHistogram.50]]*smallDiffsHist[[#This Row],[m_smallDiffsHistogram.50]]</f>
        <v>0</v>
      </c>
      <c r="TH6">
        <f>smallDiffsHist[[#This Row],[m_amplitudeHistogram.51]]*smallDiffsHist[[#This Row],[m_smallDiffsHistogram.51]]</f>
        <v>0</v>
      </c>
      <c r="TI6">
        <f>smallDiffsHist[[#This Row],[m_amplitudeHistogram.52]]*smallDiffsHist[[#This Row],[m_smallDiffsHistogram.52]]</f>
        <v>0</v>
      </c>
      <c r="TJ6">
        <f>smallDiffsHist[[#This Row],[m_amplitudeHistogram.53]]*smallDiffsHist[[#This Row],[m_smallDiffsHistogram.53]]</f>
        <v>0</v>
      </c>
      <c r="TK6">
        <f>smallDiffsHist[[#This Row],[m_amplitudeHistogram.54]]*smallDiffsHist[[#This Row],[m_smallDiffsHistogram.54]]</f>
        <v>0</v>
      </c>
      <c r="TL6">
        <f>smallDiffsHist[[#This Row],[m_amplitudeHistogram.55]]*smallDiffsHist[[#This Row],[m_smallDiffsHistogram.55]]</f>
        <v>0</v>
      </c>
      <c r="TM6">
        <f>smallDiffsHist[[#This Row],[m_amplitudeHistogram.56]]*smallDiffsHist[[#This Row],[m_smallDiffsHistogram.56]]</f>
        <v>0</v>
      </c>
      <c r="TN6">
        <f>smallDiffsHist[[#This Row],[m_amplitudeHistogram.57]]*smallDiffsHist[[#This Row],[m_smallDiffsHistogram.57]]</f>
        <v>0</v>
      </c>
      <c r="TO6">
        <f>smallDiffsHist[[#This Row],[m_amplitudeHistogram.58]]*smallDiffsHist[[#This Row],[m_smallDiffsHistogram.58]]</f>
        <v>0</v>
      </c>
      <c r="TP6">
        <f>smallDiffsHist[[#This Row],[m_amplitudeHistogram.59]]*smallDiffsHist[[#This Row],[m_smallDiffsHistogram.59]]</f>
        <v>0</v>
      </c>
      <c r="TQ6">
        <f>smallDiffsHist[[#This Row],[m_amplitudeHistogram.60]]*smallDiffsHist[[#This Row],[m_smallDiffsHistogram.60]]</f>
        <v>0</v>
      </c>
      <c r="TR6">
        <f>smallDiffsHist[[#This Row],[m_amplitudeHistogram.61]]*smallDiffsHist[[#This Row],[m_smallDiffsHistogram.61]]</f>
        <v>0</v>
      </c>
      <c r="TS6">
        <f>smallDiffsHist[[#This Row],[m_amplitudeHistogram.62]]*smallDiffsHist[[#This Row],[m_smallDiffsHistogram.62]]</f>
        <v>0</v>
      </c>
      <c r="TT6">
        <f>smallDiffsHist[[#This Row],[m_amplitudeHistogram.63]]*smallDiffsHist[[#This Row],[m_smallDiffsHistogram.63]]</f>
        <v>0</v>
      </c>
      <c r="TU6">
        <f>smallDiffsHist[[#This Row],[m_amplitudeHistogram.64]]*smallDiffsHist[[#This Row],[m_smallDiffsHistogram.64]]</f>
        <v>0</v>
      </c>
      <c r="TV6">
        <f>smallDiffsHist[[#This Row],[m_amplitudeHistogram.65]]*smallDiffsHist[[#This Row],[m_smallDiffsHistogram.65]]</f>
        <v>0</v>
      </c>
      <c r="TW6">
        <f>smallDiffsHist[[#This Row],[m_amplitudeHistogram.66]]*smallDiffsHist[[#This Row],[m_smallDiffsHistogram.66]]</f>
        <v>0</v>
      </c>
      <c r="TX6">
        <f>smallDiffsHist[[#This Row],[m_amplitudeHistogram.67]]*smallDiffsHist[[#This Row],[m_smallDiffsHistogram.67]]</f>
        <v>0</v>
      </c>
      <c r="TY6">
        <f>smallDiffsHist[[#This Row],[m_amplitudeHistogram.68]]*smallDiffsHist[[#This Row],[m_smallDiffsHistogram.68]]</f>
        <v>0</v>
      </c>
      <c r="TZ6">
        <f>smallDiffsHist[[#This Row],[m_amplitudeHistogram.69]]*smallDiffsHist[[#This Row],[m_smallDiffsHistogram.69]]</f>
        <v>0</v>
      </c>
      <c r="UA6">
        <f>smallDiffsHist[[#This Row],[m_amplitudeHistogram.70]]*smallDiffsHist[[#This Row],[m_smallDiffsHistogram.70]]</f>
        <v>0</v>
      </c>
      <c r="UB6">
        <f>smallDiffsHist[[#This Row],[m_amplitudeHistogram.71]]*smallDiffsHist[[#This Row],[m_smallDiffsHistogram.71]]</f>
        <v>0</v>
      </c>
      <c r="UC6">
        <f>smallDiffsHist[[#This Row],[m_amplitudeHistogram.72]]*smallDiffsHist[[#This Row],[m_smallDiffsHistogram.72]]</f>
        <v>0</v>
      </c>
      <c r="UD6">
        <f>smallDiffsHist[[#This Row],[m_amplitudeHistogram.73]]*smallDiffsHist[[#This Row],[m_smallDiffsHistogram.73]]</f>
        <v>0</v>
      </c>
      <c r="UE6">
        <f>smallDiffsHist[[#This Row],[m_amplitudeHistogram.74]]*smallDiffsHist[[#This Row],[m_smallDiffsHistogram.74]]</f>
        <v>0</v>
      </c>
      <c r="UF6">
        <f>smallDiffsHist[[#This Row],[m_amplitudeHistogram.75]]*smallDiffsHist[[#This Row],[m_smallDiffsHistogram.75]]</f>
        <v>0</v>
      </c>
      <c r="UG6">
        <f>smallDiffsHist[[#This Row],[m_amplitudeHistogram.76]]*smallDiffsHist[[#This Row],[m_smallDiffsHistogram.76]]</f>
        <v>0</v>
      </c>
      <c r="UH6">
        <f>smallDiffsHist[[#This Row],[m_amplitudeHistogram.77]]*smallDiffsHist[[#This Row],[m_smallDiffsHistogram.77]]</f>
        <v>0</v>
      </c>
      <c r="UI6">
        <f>smallDiffsHist[[#This Row],[m_amplitudeHistogram.78]]*smallDiffsHist[[#This Row],[m_smallDiffsHistogram.78]]</f>
        <v>0</v>
      </c>
      <c r="UJ6">
        <f>smallDiffsHist[[#This Row],[m_amplitudeHistogram.79]]*smallDiffsHist[[#This Row],[m_smallDiffsHistogram.79]]</f>
        <v>0</v>
      </c>
      <c r="UK6">
        <f>smallDiffsHist[[#This Row],[m_amplitudeHistogram.80]]*smallDiffsHist[[#This Row],[m_smallDiffsHistogram.80]]</f>
        <v>0</v>
      </c>
      <c r="UL6">
        <f>smallDiffsHist[[#This Row],[m_amplitudeHistogram.81]]*smallDiffsHist[[#This Row],[m_smallDiffsHistogram.81]]</f>
        <v>0</v>
      </c>
      <c r="UM6">
        <f>smallDiffsHist[[#This Row],[m_amplitudeHistogram.82]]*smallDiffsHist[[#This Row],[m_smallDiffsHistogram.82]]</f>
        <v>0</v>
      </c>
      <c r="UN6">
        <f>smallDiffsHist[[#This Row],[m_amplitudeHistogram.83]]*smallDiffsHist[[#This Row],[m_smallDiffsHistogram.83]]</f>
        <v>0</v>
      </c>
      <c r="UO6">
        <f>smallDiffsHist[[#This Row],[m_amplitudeHistogram.84]]*smallDiffsHist[[#This Row],[m_smallDiffsHistogram.84]]</f>
        <v>0</v>
      </c>
      <c r="UP6">
        <f>smallDiffsHist[[#This Row],[m_amplitudeHistogram.85]]*smallDiffsHist[[#This Row],[m_smallDiffsHistogram.85]]</f>
        <v>0</v>
      </c>
      <c r="UQ6">
        <f>smallDiffsHist[[#This Row],[m_amplitudeHistogram.86]]*smallDiffsHist[[#This Row],[m_smallDiffsHistogram.86]]</f>
        <v>0</v>
      </c>
      <c r="UR6">
        <f>smallDiffsHist[[#This Row],[m_amplitudeHistogram.87]]*smallDiffsHist[[#This Row],[m_smallDiffsHistogram.87]]</f>
        <v>0</v>
      </c>
      <c r="US6">
        <f>smallDiffsHist[[#This Row],[m_amplitudeHistogram.88]]*smallDiffsHist[[#This Row],[m_smallDiffsHistogram.88]]</f>
        <v>0</v>
      </c>
      <c r="UT6">
        <f>smallDiffsHist[[#This Row],[m_amplitudeHistogram.89]]*smallDiffsHist[[#This Row],[m_smallDiffsHistogram.89]]</f>
        <v>0</v>
      </c>
      <c r="UU6">
        <f>smallDiffsHist[[#This Row],[m_amplitudeHistogram.90]]*smallDiffsHist[[#This Row],[m_smallDiffsHistogram.90]]</f>
        <v>0</v>
      </c>
      <c r="UV6">
        <f>smallDiffsHist[[#This Row],[m_amplitudeHistogram.91]]*smallDiffsHist[[#This Row],[m_smallDiffsHistogram.91]]</f>
        <v>0</v>
      </c>
      <c r="UW6">
        <f>smallDiffsHist[[#This Row],[m_amplitudeHistogram.92]]*smallDiffsHist[[#This Row],[m_smallDiffsHistogram.92]]</f>
        <v>0</v>
      </c>
      <c r="UX6">
        <f>smallDiffsHist[[#This Row],[m_amplitudeHistogram.93]]*smallDiffsHist[[#This Row],[m_smallDiffsHistogram.93]]</f>
        <v>0</v>
      </c>
      <c r="UY6">
        <f>smallDiffsHist[[#This Row],[m_amplitudeHistogram.94]]*smallDiffsHist[[#This Row],[m_smallDiffsHistogram.94]]</f>
        <v>0</v>
      </c>
      <c r="UZ6">
        <f>smallDiffsHist[[#This Row],[m_amplitudeHistogram.95]]*smallDiffsHist[[#This Row],[m_smallDiffsHistogram.95]]</f>
        <v>0</v>
      </c>
      <c r="VA6">
        <f>smallDiffsHist[[#This Row],[m_amplitudeHistogram.96]]*smallDiffsHist[[#This Row],[m_smallDiffsHistogram.96]]</f>
        <v>0</v>
      </c>
      <c r="VB6">
        <f>smallDiffsHist[[#This Row],[m_amplitudeHistogram.97]]*smallDiffsHist[[#This Row],[m_smallDiffsHistogram.97]]</f>
        <v>0</v>
      </c>
      <c r="VC6">
        <f>smallDiffsHist[[#This Row],[m_amplitudeHistogram.98]]*smallDiffsHist[[#This Row],[m_smallDiffsHistogram.98]]</f>
        <v>0</v>
      </c>
      <c r="VD6">
        <f>smallDiffsHist[[#This Row],[m_amplitudeHistogram.99]]*smallDiffsHist[[#This Row],[m_smallDiffsHistogram.99]]</f>
        <v>0</v>
      </c>
      <c r="VE6">
        <f>smallDiffsHist[[#This Row],[m_amplitudeHistogram.100]]*smallDiffsHist[[#This Row],[m_smallDiffsHistogram.100]]</f>
        <v>0</v>
      </c>
      <c r="VF6">
        <f>smallDiffsHist[[#This Row],[m_amplitudeHistogram.101]]*smallDiffsHist[[#This Row],[m_smallDiffsHistogram.101]]</f>
        <v>0</v>
      </c>
      <c r="VG6">
        <f>smallDiffsHist[[#This Row],[m_amplitudeHistogram.102]]*smallDiffsHist[[#This Row],[m_smallDiffsHistogram.102]]</f>
        <v>0</v>
      </c>
      <c r="VH6">
        <f>smallDiffsHist[[#This Row],[m_amplitudeHistogram.103]]*smallDiffsHist[[#This Row],[m_smallDiffsHistogram.103]]</f>
        <v>0</v>
      </c>
      <c r="VI6">
        <f>smallDiffsHist[[#This Row],[m_amplitudeHistogram.104]]*smallDiffsHist[[#This Row],[m_smallDiffsHistogram.104]]</f>
        <v>0</v>
      </c>
      <c r="VJ6">
        <f>smallDiffsHist[[#This Row],[m_amplitudeHistogram.105]]*smallDiffsHist[[#This Row],[m_smallDiffsHistogram.105]]</f>
        <v>0</v>
      </c>
      <c r="VK6">
        <f>smallDiffsHist[[#This Row],[m_amplitudeHistogram.106]]*smallDiffsHist[[#This Row],[m_smallDiffsHistogram.106]]</f>
        <v>0</v>
      </c>
      <c r="VL6">
        <f>smallDiffsHist[[#This Row],[m_amplitudeHistogram.107]]*smallDiffsHist[[#This Row],[m_smallDiffsHistogram.107]]</f>
        <v>0</v>
      </c>
      <c r="VM6">
        <f>smallDiffsHist[[#This Row],[m_amplitudeHistogram.108]]*smallDiffsHist[[#This Row],[m_smallDiffsHistogram.108]]</f>
        <v>0</v>
      </c>
      <c r="VN6">
        <f>smallDiffsHist[[#This Row],[m_amplitudeHistogram.109]]*smallDiffsHist[[#This Row],[m_smallDiffsHistogram.109]]</f>
        <v>0</v>
      </c>
      <c r="VO6">
        <f>smallDiffsHist[[#This Row],[m_amplitudeHistogram.110]]*smallDiffsHist[[#This Row],[m_smallDiffsHistogram.110]]</f>
        <v>0</v>
      </c>
      <c r="VP6">
        <f>smallDiffsHist[[#This Row],[m_amplitudeHistogram.111]]*smallDiffsHist[[#This Row],[m_smallDiffsHistogram.111]]</f>
        <v>0</v>
      </c>
      <c r="VQ6">
        <f>smallDiffsHist[[#This Row],[m_amplitudeHistogram.112]]*smallDiffsHist[[#This Row],[m_smallDiffsHistogram.112]]</f>
        <v>0</v>
      </c>
      <c r="VR6">
        <f>smallDiffsHist[[#This Row],[m_amplitudeHistogram.113]]*smallDiffsHist[[#This Row],[m_smallDiffsHistogram.113]]</f>
        <v>0</v>
      </c>
      <c r="VS6">
        <f>smallDiffsHist[[#This Row],[m_amplitudeHistogram.114]]*smallDiffsHist[[#This Row],[m_smallDiffsHistogram.114]]</f>
        <v>0</v>
      </c>
      <c r="VT6">
        <f>smallDiffsHist[[#This Row],[m_amplitudeHistogram.115]]*smallDiffsHist[[#This Row],[m_smallDiffsHistogram.115]]</f>
        <v>0</v>
      </c>
      <c r="VU6">
        <f>smallDiffsHist[[#This Row],[m_amplitudeHistogram.116]]*smallDiffsHist[[#This Row],[m_smallDiffsHistogram.116]]</f>
        <v>0</v>
      </c>
      <c r="VV6">
        <f>smallDiffsHist[[#This Row],[m_amplitudeHistogram.117]]*smallDiffsHist[[#This Row],[m_smallDiffsHistogram.117]]</f>
        <v>0</v>
      </c>
      <c r="VW6">
        <f>smallDiffsHist[[#This Row],[m_amplitudeHistogram.118]]*smallDiffsHist[[#This Row],[m_smallDiffsHistogram.118]]</f>
        <v>0</v>
      </c>
      <c r="VX6">
        <f>smallDiffsHist[[#This Row],[m_amplitudeHistogram.119]]*smallDiffsHist[[#This Row],[m_smallDiffsHistogram.119]]</f>
        <v>0</v>
      </c>
      <c r="VY6">
        <f>smallDiffsHist[[#This Row],[m_amplitudeHistogram.120]]*smallDiffsHist[[#This Row],[m_smallDiffsHistogram.120]]</f>
        <v>0</v>
      </c>
      <c r="VZ6">
        <f>smallDiffsHist[[#This Row],[m_amplitudeHistogram.121]]*smallDiffsHist[[#This Row],[m_smallDiffsHistogram.121]]</f>
        <v>0</v>
      </c>
      <c r="WA6">
        <f>smallDiffsHist[[#This Row],[m_amplitudeHistogram.122]]*smallDiffsHist[[#This Row],[m_smallDiffsHistogram.122]]</f>
        <v>0</v>
      </c>
      <c r="WB6">
        <f>smallDiffsHist[[#This Row],[m_amplitudeHistogram.123]]*smallDiffsHist[[#This Row],[m_smallDiffsHistogram.123]]</f>
        <v>0</v>
      </c>
      <c r="WC6">
        <f>smallDiffsHist[[#This Row],[m_amplitudeHistogram.124]]*smallDiffsHist[[#This Row],[m_smallDiffsHistogram.124]]</f>
        <v>0</v>
      </c>
      <c r="WD6">
        <f>smallDiffsHist[[#This Row],[m_amplitudeHistogram.125]]*smallDiffsHist[[#This Row],[m_smallDiffsHistogram.125]]</f>
        <v>0</v>
      </c>
      <c r="WE6">
        <f>smallDiffsHist[[#This Row],[m_amplitudeHistogram.126]]*smallDiffsHist[[#This Row],[m_smallDiffsHistogram.126]]</f>
        <v>0</v>
      </c>
      <c r="WF6">
        <f>smallDiffsHist[[#This Row],[m_amplitudeHistogram.127]]*smallDiffsHist[[#This Row],[m_smallDiffsHistogram.127]]</f>
        <v>0</v>
      </c>
      <c r="WH6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35.888697788697783</v>
      </c>
      <c r="WI6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3.9066339066339065E-2</v>
      </c>
      <c r="WJ6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5.7985257985257978E-2</v>
      </c>
      <c r="WK6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0.14373464373464373</v>
      </c>
      <c r="WL6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7.8624078624078636E-2</v>
      </c>
      <c r="WM6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6.1425061425061427E-2</v>
      </c>
      <c r="WN6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6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4.0294840294840296E-2</v>
      </c>
      <c r="WP6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8.1081081081081068E-3</v>
      </c>
      <c r="WQ6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1.1793611793611793E-2</v>
      </c>
      <c r="WR6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6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6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6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6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6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0</v>
      </c>
      <c r="WX6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0</v>
      </c>
      <c r="WY6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0.55945945945945941</v>
      </c>
      <c r="WZ6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4.9140049140049139E-3</v>
      </c>
      <c r="XA6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6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6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6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6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6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6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6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6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6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6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6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6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6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6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6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6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6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6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1</v>
      </c>
      <c r="XT6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9.8280098280098278E-4</v>
      </c>
      <c r="XU6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6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6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6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6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6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6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6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6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6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6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6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6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6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6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6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6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6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6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6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6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6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6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6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6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6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6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6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6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6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6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6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6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6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6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6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6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6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6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6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6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6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6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6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6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6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6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6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6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6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6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6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6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6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6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6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6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6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6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6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6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6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6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6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6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6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6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6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6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6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6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6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6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6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6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6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6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6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6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6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6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6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6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6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6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6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6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6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6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7" spans="1:733" x14ac:dyDescent="0.3">
      <c r="A7" s="1" t="s">
        <v>459</v>
      </c>
      <c r="B7" s="1" t="s">
        <v>459</v>
      </c>
      <c r="C7">
        <v>1</v>
      </c>
      <c r="D7">
        <v>9</v>
      </c>
      <c r="E7" s="1" t="s">
        <v>460</v>
      </c>
      <c r="F7" s="1" t="s">
        <v>461</v>
      </c>
      <c r="G7">
        <v>2400</v>
      </c>
      <c r="H7">
        <v>1000000</v>
      </c>
      <c r="I7">
        <v>635</v>
      </c>
      <c r="J7">
        <v>0</v>
      </c>
      <c r="K7">
        <v>100</v>
      </c>
      <c r="L7">
        <v>100</v>
      </c>
      <c r="M7">
        <v>35</v>
      </c>
      <c r="N7" s="1" t="s">
        <v>459</v>
      </c>
      <c r="O7" s="1" t="s">
        <v>461</v>
      </c>
      <c r="P7" s="1" t="s">
        <v>532</v>
      </c>
      <c r="Q7" s="1" t="s">
        <v>533</v>
      </c>
      <c r="R7" s="1" t="s">
        <v>461</v>
      </c>
      <c r="S7" s="1" t="s">
        <v>461</v>
      </c>
      <c r="T7" s="1" t="s">
        <v>461</v>
      </c>
      <c r="U7" s="1" t="s">
        <v>461</v>
      </c>
      <c r="V7" s="1" t="s">
        <v>461</v>
      </c>
      <c r="W7" s="1" t="s">
        <v>461</v>
      </c>
      <c r="X7" s="1" t="s">
        <v>461</v>
      </c>
      <c r="Y7" s="1" t="s">
        <v>461</v>
      </c>
      <c r="Z7" s="1" t="s">
        <v>461</v>
      </c>
      <c r="AA7" s="1" t="s">
        <v>461</v>
      </c>
      <c r="AB7" s="1" t="s">
        <v>461</v>
      </c>
      <c r="AC7" s="1" t="s">
        <v>461</v>
      </c>
      <c r="AD7" s="1" t="s">
        <v>461</v>
      </c>
      <c r="AE7" s="1" t="s">
        <v>461</v>
      </c>
      <c r="AF7" s="1" t="s">
        <v>461</v>
      </c>
      <c r="AG7" s="1" t="s">
        <v>461</v>
      </c>
      <c r="AH7" s="1" t="s">
        <v>461</v>
      </c>
      <c r="AI7" s="1" t="s">
        <v>461</v>
      </c>
      <c r="AJ7" s="1" t="s">
        <v>461</v>
      </c>
      <c r="AK7" s="1" t="s">
        <v>461</v>
      </c>
      <c r="AL7" s="1" t="s">
        <v>461</v>
      </c>
      <c r="AM7" s="1" t="s">
        <v>461</v>
      </c>
      <c r="AN7" s="1" t="s">
        <v>461</v>
      </c>
      <c r="AO7" s="1" t="s">
        <v>461</v>
      </c>
      <c r="AP7" s="1" t="s">
        <v>461</v>
      </c>
      <c r="AQ7" s="1" t="s">
        <v>461</v>
      </c>
      <c r="AR7" s="1" t="s">
        <v>461</v>
      </c>
      <c r="AS7" s="1" t="s">
        <v>461</v>
      </c>
      <c r="AT7" s="1" t="s">
        <v>461</v>
      </c>
      <c r="AU7" s="1" t="s">
        <v>461</v>
      </c>
      <c r="AV7" s="1" t="s">
        <v>461</v>
      </c>
      <c r="AW7" s="1" t="s">
        <v>461</v>
      </c>
      <c r="AX7" s="1" t="s">
        <v>461</v>
      </c>
      <c r="AY7" s="1" t="s">
        <v>461</v>
      </c>
      <c r="AZ7" s="1" t="s">
        <v>461</v>
      </c>
      <c r="BA7" s="1" t="s">
        <v>461</v>
      </c>
      <c r="BB7" s="1" t="s">
        <v>461</v>
      </c>
      <c r="BC7" s="1" t="s">
        <v>461</v>
      </c>
      <c r="BD7" s="1" t="s">
        <v>461</v>
      </c>
      <c r="BE7" s="1" t="s">
        <v>461</v>
      </c>
      <c r="BF7" s="1" t="s">
        <v>461</v>
      </c>
      <c r="BG7" s="1" t="s">
        <v>461</v>
      </c>
      <c r="BH7" s="1" t="s">
        <v>461</v>
      </c>
      <c r="BI7" s="1" t="s">
        <v>461</v>
      </c>
      <c r="BJ7" s="1" t="s">
        <v>461</v>
      </c>
      <c r="BK7" s="1" t="s">
        <v>461</v>
      </c>
      <c r="BL7" s="1" t="s">
        <v>461</v>
      </c>
      <c r="BM7" s="1" t="s">
        <v>461</v>
      </c>
      <c r="BN7" s="1" t="s">
        <v>461</v>
      </c>
      <c r="BO7" s="1" t="s">
        <v>461</v>
      </c>
      <c r="BP7" s="1" t="s">
        <v>461</v>
      </c>
      <c r="BQ7" s="1" t="s">
        <v>461</v>
      </c>
      <c r="BR7" s="1" t="s">
        <v>461</v>
      </c>
      <c r="BS7" s="1" t="s">
        <v>534</v>
      </c>
      <c r="BT7" s="1" t="s">
        <v>535</v>
      </c>
      <c r="BU7" s="1" t="s">
        <v>461</v>
      </c>
      <c r="BV7" s="1" t="s">
        <v>536</v>
      </c>
      <c r="BW7" s="1" t="s">
        <v>461</v>
      </c>
      <c r="BX7" s="1" t="s">
        <v>461</v>
      </c>
      <c r="BY7" s="1" t="s">
        <v>461</v>
      </c>
      <c r="BZ7" s="1" t="s">
        <v>461</v>
      </c>
      <c r="CA7" s="1" t="s">
        <v>461</v>
      </c>
      <c r="CB7" s="1" t="s">
        <v>461</v>
      </c>
      <c r="CC7" s="1" t="s">
        <v>461</v>
      </c>
      <c r="CD7" s="1" t="s">
        <v>461</v>
      </c>
      <c r="CE7" s="1" t="s">
        <v>461</v>
      </c>
      <c r="CF7" s="1" t="s">
        <v>461</v>
      </c>
      <c r="CG7" s="1" t="s">
        <v>461</v>
      </c>
      <c r="CH7" s="1" t="s">
        <v>461</v>
      </c>
      <c r="CI7" s="1" t="s">
        <v>461</v>
      </c>
      <c r="CJ7" s="1" t="s">
        <v>461</v>
      </c>
      <c r="CK7" s="1" t="s">
        <v>461</v>
      </c>
      <c r="CL7" s="1" t="s">
        <v>461</v>
      </c>
      <c r="CM7" s="1" t="s">
        <v>461</v>
      </c>
      <c r="CN7" s="1" t="s">
        <v>461</v>
      </c>
      <c r="CO7" s="1" t="s">
        <v>461</v>
      </c>
      <c r="CP7" s="1" t="s">
        <v>461</v>
      </c>
      <c r="CQ7" s="1" t="s">
        <v>461</v>
      </c>
      <c r="CR7" s="1" t="s">
        <v>461</v>
      </c>
      <c r="CS7" s="1" t="s">
        <v>461</v>
      </c>
      <c r="CT7" s="1" t="s">
        <v>461</v>
      </c>
      <c r="CU7" s="1" t="s">
        <v>461</v>
      </c>
      <c r="CV7" s="1" t="s">
        <v>461</v>
      </c>
      <c r="CW7" s="1" t="s">
        <v>461</v>
      </c>
      <c r="CX7" s="1" t="s">
        <v>461</v>
      </c>
      <c r="CY7" s="1" t="s">
        <v>461</v>
      </c>
      <c r="CZ7" s="1" t="s">
        <v>461</v>
      </c>
      <c r="DA7" s="1" t="s">
        <v>461</v>
      </c>
      <c r="DB7" s="1" t="s">
        <v>461</v>
      </c>
      <c r="DC7" s="1" t="s">
        <v>461</v>
      </c>
      <c r="DD7" s="1" t="s">
        <v>461</v>
      </c>
      <c r="DE7" s="1" t="s">
        <v>461</v>
      </c>
      <c r="DF7" s="1" t="s">
        <v>461</v>
      </c>
      <c r="DG7" s="1" t="s">
        <v>461</v>
      </c>
      <c r="DH7" s="1" t="s">
        <v>461</v>
      </c>
      <c r="DI7" s="1" t="s">
        <v>461</v>
      </c>
      <c r="DJ7" s="1" t="s">
        <v>461</v>
      </c>
      <c r="DK7" s="1">
        <v>0</v>
      </c>
      <c r="DL7" s="1">
        <v>100</v>
      </c>
      <c r="DM7" s="1">
        <v>100</v>
      </c>
      <c r="DN7" s="1">
        <v>36</v>
      </c>
      <c r="DO7" s="1" t="s">
        <v>459</v>
      </c>
      <c r="DP7" s="1" t="s">
        <v>461</v>
      </c>
      <c r="DQ7" s="1" t="s">
        <v>537</v>
      </c>
      <c r="DR7" s="1" t="s">
        <v>461</v>
      </c>
      <c r="DS7" s="1" t="s">
        <v>461</v>
      </c>
      <c r="DT7" s="1" t="s">
        <v>461</v>
      </c>
      <c r="DU7" s="1" t="s">
        <v>537</v>
      </c>
      <c r="DV7" s="1" t="s">
        <v>538</v>
      </c>
      <c r="DW7" s="1" t="s">
        <v>461</v>
      </c>
      <c r="DX7" s="1" t="s">
        <v>461</v>
      </c>
      <c r="DY7" s="1" t="s">
        <v>461</v>
      </c>
      <c r="DZ7" s="1" t="s">
        <v>461</v>
      </c>
      <c r="EA7" s="1" t="s">
        <v>461</v>
      </c>
      <c r="EB7" s="1" t="s">
        <v>461</v>
      </c>
      <c r="EC7" s="1" t="s">
        <v>461</v>
      </c>
      <c r="ED7" s="1" t="s">
        <v>461</v>
      </c>
      <c r="EE7" s="1" t="s">
        <v>461</v>
      </c>
      <c r="EF7" s="1" t="s">
        <v>461</v>
      </c>
      <c r="EG7" s="1" t="s">
        <v>461</v>
      </c>
      <c r="EH7" s="1" t="s">
        <v>461</v>
      </c>
      <c r="EI7" s="1" t="s">
        <v>461</v>
      </c>
      <c r="EJ7" s="1" t="s">
        <v>461</v>
      </c>
      <c r="EK7" s="1" t="s">
        <v>461</v>
      </c>
      <c r="EL7" s="1" t="s">
        <v>461</v>
      </c>
      <c r="EM7" s="1" t="s">
        <v>461</v>
      </c>
      <c r="EN7" s="1" t="s">
        <v>461</v>
      </c>
      <c r="EO7" s="1" t="s">
        <v>461</v>
      </c>
      <c r="EP7" s="1" t="s">
        <v>461</v>
      </c>
      <c r="EQ7" s="1" t="s">
        <v>461</v>
      </c>
      <c r="ER7" s="1" t="s">
        <v>461</v>
      </c>
      <c r="ES7" s="1" t="s">
        <v>461</v>
      </c>
      <c r="ET7" s="1" t="s">
        <v>461</v>
      </c>
      <c r="EU7" s="1" t="s">
        <v>461</v>
      </c>
      <c r="EV7" s="1" t="s">
        <v>461</v>
      </c>
      <c r="EW7" s="1" t="s">
        <v>461</v>
      </c>
      <c r="EX7" s="1" t="s">
        <v>461</v>
      </c>
      <c r="EY7" s="1" t="s">
        <v>461</v>
      </c>
      <c r="EZ7" s="1" t="s">
        <v>461</v>
      </c>
      <c r="FA7" s="1" t="s">
        <v>461</v>
      </c>
      <c r="FB7" s="1" t="s">
        <v>461</v>
      </c>
      <c r="FC7" s="1" t="s">
        <v>461</v>
      </c>
      <c r="FD7" s="1" t="s">
        <v>461</v>
      </c>
      <c r="FE7" s="1" t="s">
        <v>461</v>
      </c>
      <c r="FF7" s="1" t="s">
        <v>461</v>
      </c>
      <c r="FG7" s="1" t="s">
        <v>461</v>
      </c>
      <c r="FH7" s="1" t="s">
        <v>461</v>
      </c>
      <c r="FI7" s="1" t="s">
        <v>461</v>
      </c>
      <c r="FJ7" s="1" t="s">
        <v>461</v>
      </c>
      <c r="FK7" s="1" t="s">
        <v>461</v>
      </c>
      <c r="FL7" s="1" t="s">
        <v>461</v>
      </c>
      <c r="FM7" s="1" t="s">
        <v>461</v>
      </c>
      <c r="FN7" s="1" t="s">
        <v>461</v>
      </c>
      <c r="FO7" s="1" t="s">
        <v>461</v>
      </c>
      <c r="FP7" s="1" t="s">
        <v>461</v>
      </c>
      <c r="FQ7" s="1" t="s">
        <v>461</v>
      </c>
      <c r="FR7" s="1" t="s">
        <v>461</v>
      </c>
      <c r="FS7" s="1" t="s">
        <v>461</v>
      </c>
      <c r="FT7" s="1" t="s">
        <v>461</v>
      </c>
      <c r="FU7" s="1" t="s">
        <v>461</v>
      </c>
      <c r="FV7" s="1" t="s">
        <v>461</v>
      </c>
      <c r="FW7" s="1" t="s">
        <v>461</v>
      </c>
      <c r="FX7" s="1" t="s">
        <v>461</v>
      </c>
      <c r="FY7" s="1" t="s">
        <v>461</v>
      </c>
      <c r="FZ7" s="1" t="s">
        <v>461</v>
      </c>
      <c r="GA7" s="1" t="s">
        <v>461</v>
      </c>
      <c r="GB7" s="1" t="s">
        <v>461</v>
      </c>
      <c r="GC7" s="1" t="s">
        <v>461</v>
      </c>
      <c r="GD7" s="1" t="s">
        <v>461</v>
      </c>
      <c r="GE7" s="1" t="s">
        <v>461</v>
      </c>
      <c r="GF7" s="1" t="s">
        <v>461</v>
      </c>
      <c r="GG7" s="1" t="s">
        <v>461</v>
      </c>
      <c r="GH7" s="1" t="s">
        <v>461</v>
      </c>
      <c r="GI7" s="1" t="s">
        <v>461</v>
      </c>
      <c r="GJ7" s="1" t="s">
        <v>461</v>
      </c>
      <c r="GK7" s="1" t="s">
        <v>461</v>
      </c>
      <c r="GL7" s="1" t="s">
        <v>461</v>
      </c>
      <c r="GM7" s="1" t="s">
        <v>461</v>
      </c>
      <c r="GN7" s="1" t="s">
        <v>461</v>
      </c>
      <c r="GO7" s="1" t="s">
        <v>461</v>
      </c>
      <c r="GP7" s="1" t="s">
        <v>461</v>
      </c>
      <c r="GQ7" s="1" t="s">
        <v>461</v>
      </c>
      <c r="GR7" s="1" t="s">
        <v>461</v>
      </c>
      <c r="GS7" s="1" t="s">
        <v>461</v>
      </c>
      <c r="GT7" s="1" t="s">
        <v>461</v>
      </c>
      <c r="GU7" s="1" t="s">
        <v>461</v>
      </c>
      <c r="GV7" s="1" t="s">
        <v>461</v>
      </c>
      <c r="GW7" s="1" t="s">
        <v>461</v>
      </c>
      <c r="GX7" s="1" t="s">
        <v>461</v>
      </c>
      <c r="GY7" s="1" t="s">
        <v>461</v>
      </c>
      <c r="GZ7" s="1" t="s">
        <v>461</v>
      </c>
      <c r="HA7" s="1" t="s">
        <v>461</v>
      </c>
      <c r="HB7" s="1" t="s">
        <v>461</v>
      </c>
      <c r="HC7" s="1" t="s">
        <v>461</v>
      </c>
      <c r="HD7" s="1" t="s">
        <v>461</v>
      </c>
      <c r="HE7" s="1" t="s">
        <v>461</v>
      </c>
      <c r="HF7" s="1" t="s">
        <v>461</v>
      </c>
      <c r="HG7" s="1" t="s">
        <v>461</v>
      </c>
      <c r="HH7" s="1" t="s">
        <v>461</v>
      </c>
      <c r="HI7" s="1" t="s">
        <v>461</v>
      </c>
      <c r="HJ7" s="1" t="s">
        <v>461</v>
      </c>
      <c r="HK7" s="1" t="s">
        <v>461</v>
      </c>
      <c r="HL7" s="1">
        <v>644</v>
      </c>
      <c r="HM7" s="1">
        <v>51</v>
      </c>
      <c r="HN7" s="1">
        <v>55</v>
      </c>
      <c r="HO7" s="1">
        <v>42</v>
      </c>
      <c r="HP7" s="1">
        <v>46</v>
      </c>
      <c r="HQ7" s="1">
        <v>37</v>
      </c>
      <c r="HR7" s="1">
        <v>33</v>
      </c>
      <c r="HS7" s="1">
        <v>22</v>
      </c>
      <c r="HT7" s="1">
        <v>17</v>
      </c>
      <c r="HU7" s="1">
        <v>15</v>
      </c>
      <c r="HV7" s="1">
        <v>15</v>
      </c>
      <c r="HW7" s="1">
        <v>3</v>
      </c>
      <c r="HX7" s="1">
        <v>5</v>
      </c>
      <c r="HY7" s="1">
        <v>6</v>
      </c>
      <c r="HZ7" s="1">
        <v>3</v>
      </c>
      <c r="IA7" s="1">
        <v>3</v>
      </c>
      <c r="IB7">
        <v>39</v>
      </c>
      <c r="IC7">
        <v>44</v>
      </c>
      <c r="ID7">
        <v>2</v>
      </c>
      <c r="IE7">
        <v>2</v>
      </c>
      <c r="IF7">
        <v>3</v>
      </c>
      <c r="IG7">
        <v>2</v>
      </c>
      <c r="IH7">
        <v>1</v>
      </c>
      <c r="II7">
        <v>1</v>
      </c>
      <c r="IJ7">
        <v>3</v>
      </c>
      <c r="IK7">
        <v>2</v>
      </c>
      <c r="IL7">
        <v>4</v>
      </c>
      <c r="IM7">
        <v>3</v>
      </c>
      <c r="IN7">
        <v>2</v>
      </c>
      <c r="IO7">
        <v>0</v>
      </c>
      <c r="IP7">
        <v>0</v>
      </c>
      <c r="IQ7">
        <v>0</v>
      </c>
      <c r="IR7">
        <v>0</v>
      </c>
      <c r="IS7">
        <v>9</v>
      </c>
      <c r="IT7">
        <v>10</v>
      </c>
      <c r="IU7">
        <v>0</v>
      </c>
      <c r="IV7">
        <v>0</v>
      </c>
      <c r="IW7">
        <v>76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390</v>
      </c>
      <c r="MK7">
        <v>4</v>
      </c>
      <c r="ML7">
        <v>7</v>
      </c>
      <c r="MM7">
        <v>5</v>
      </c>
      <c r="MN7">
        <v>1</v>
      </c>
      <c r="MO7">
        <v>2</v>
      </c>
      <c r="MP7">
        <v>1</v>
      </c>
      <c r="MQ7">
        <v>2</v>
      </c>
      <c r="MR7">
        <v>0</v>
      </c>
      <c r="MS7">
        <v>1</v>
      </c>
      <c r="MT7">
        <v>0</v>
      </c>
      <c r="MU7">
        <v>0</v>
      </c>
      <c r="MV7">
        <v>0</v>
      </c>
      <c r="MW7">
        <v>1</v>
      </c>
      <c r="MX7">
        <v>0</v>
      </c>
      <c r="MY7">
        <v>0</v>
      </c>
      <c r="MZ7">
        <v>19</v>
      </c>
      <c r="NA7">
        <v>19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57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 s="1" t="s">
        <v>459</v>
      </c>
      <c r="RI7">
        <f>smallDiffsHist[[#This Row],[m_amplitudeHistogram.0]]*smallDiffsHist[[#This Row],[m_smallDiffsHistogram.0]]</f>
        <v>251160</v>
      </c>
      <c r="RJ7">
        <f>smallDiffsHist[[#This Row],[m_amplitudeHistogram.1]]*smallDiffsHist[[#This Row],[m_smallDiffsHistogram.1]]</f>
        <v>204</v>
      </c>
      <c r="RK7">
        <f>smallDiffsHist[[#This Row],[m_amplitudeHistogram.2]]*smallDiffsHist[[#This Row],[m_smallDiffsHistogram.2]]</f>
        <v>385</v>
      </c>
      <c r="RL7">
        <f>smallDiffsHist[[#This Row],[m_amplitudeHistogram.3]]*smallDiffsHist[[#This Row],[m_smallDiffsHistogram.3]]</f>
        <v>210</v>
      </c>
      <c r="RM7">
        <f>smallDiffsHist[[#This Row],[m_amplitudeHistogram.4]]*smallDiffsHist[[#This Row],[m_smallDiffsHistogram.4]]</f>
        <v>46</v>
      </c>
      <c r="RN7">
        <f>smallDiffsHist[[#This Row],[m_amplitudeHistogram.5]]*smallDiffsHist[[#This Row],[m_smallDiffsHistogram.5]]</f>
        <v>74</v>
      </c>
      <c r="RO7">
        <f>smallDiffsHist[[#This Row],[m_amplitudeHistogram.6]]*smallDiffsHist[[#This Row],[m_smallDiffsHistogram.6]]</f>
        <v>33</v>
      </c>
      <c r="RP7">
        <f>smallDiffsHist[[#This Row],[m_amplitudeHistogram.7]]*smallDiffsHist[[#This Row],[m_smallDiffsHistogram.7]]</f>
        <v>44</v>
      </c>
      <c r="RQ7">
        <f>smallDiffsHist[[#This Row],[m_amplitudeHistogram.8]]*smallDiffsHist[[#This Row],[m_smallDiffsHistogram.8]]</f>
        <v>0</v>
      </c>
      <c r="RR7">
        <f>smallDiffsHist[[#This Row],[m_amplitudeHistogram.9]]*smallDiffsHist[[#This Row],[m_smallDiffsHistogram.9]]</f>
        <v>15</v>
      </c>
      <c r="RS7">
        <f>smallDiffsHist[[#This Row],[m_amplitudeHistogram.10]]*smallDiffsHist[[#This Row],[m_smallDiffsHistogram.10]]</f>
        <v>0</v>
      </c>
      <c r="RT7">
        <f>smallDiffsHist[[#This Row],[m_amplitudeHistogram.11]]*smallDiffsHist[[#This Row],[m_smallDiffsHistogram.11]]</f>
        <v>0</v>
      </c>
      <c r="RU7">
        <f>smallDiffsHist[[#This Row],[m_amplitudeHistogram.12]]*smallDiffsHist[[#This Row],[m_smallDiffsHistogram.12]]</f>
        <v>0</v>
      </c>
      <c r="RV7">
        <f>smallDiffsHist[[#This Row],[m_amplitudeHistogram.13]]*smallDiffsHist[[#This Row],[m_smallDiffsHistogram.13]]</f>
        <v>6</v>
      </c>
      <c r="RW7">
        <f>smallDiffsHist[[#This Row],[m_amplitudeHistogram.14]]*smallDiffsHist[[#This Row],[m_smallDiffsHistogram.14]]</f>
        <v>0</v>
      </c>
      <c r="RX7">
        <f>smallDiffsHist[[#This Row],[m_amplitudeHistogram.15]]*smallDiffsHist[[#This Row],[m_smallDiffsHistogram.15]]</f>
        <v>0</v>
      </c>
      <c r="RY7">
        <f>smallDiffsHist[[#This Row],[m_amplitudeHistogram.16]]*smallDiffsHist[[#This Row],[m_smallDiffsHistogram.16]]</f>
        <v>741</v>
      </c>
      <c r="RZ7">
        <f>smallDiffsHist[[#This Row],[m_amplitudeHistogram.17]]*smallDiffsHist[[#This Row],[m_smallDiffsHistogram.17]]</f>
        <v>836</v>
      </c>
      <c r="SA7">
        <f>smallDiffsHist[[#This Row],[m_amplitudeHistogram.18]]*smallDiffsHist[[#This Row],[m_smallDiffsHistogram.18]]</f>
        <v>0</v>
      </c>
      <c r="SB7">
        <f>smallDiffsHist[[#This Row],[m_amplitudeHistogram.19]]*smallDiffsHist[[#This Row],[m_smallDiffsHistogram.19]]</f>
        <v>0</v>
      </c>
      <c r="SC7">
        <f>smallDiffsHist[[#This Row],[m_amplitudeHistogram.20]]*smallDiffsHist[[#This Row],[m_smallDiffsHistogram.20]]</f>
        <v>0</v>
      </c>
      <c r="SD7">
        <f>smallDiffsHist[[#This Row],[m_amplitudeHistogram.21]]*smallDiffsHist[[#This Row],[m_smallDiffsHistogram.21]]</f>
        <v>0</v>
      </c>
      <c r="SE7">
        <f>smallDiffsHist[[#This Row],[m_amplitudeHistogram.22]]*smallDiffsHist[[#This Row],[m_smallDiffsHistogram.22]]</f>
        <v>0</v>
      </c>
      <c r="SF7">
        <f>smallDiffsHist[[#This Row],[m_amplitudeHistogram.23]]*smallDiffsHist[[#This Row],[m_smallDiffsHistogram.23]]</f>
        <v>0</v>
      </c>
      <c r="SG7">
        <f>smallDiffsHist[[#This Row],[m_amplitudeHistogram.24]]*smallDiffsHist[[#This Row],[m_smallDiffsHistogram.24]]</f>
        <v>0</v>
      </c>
      <c r="SH7">
        <f>smallDiffsHist[[#This Row],[m_amplitudeHistogram.25]]*smallDiffsHist[[#This Row],[m_smallDiffsHistogram.25]]</f>
        <v>0</v>
      </c>
      <c r="SI7">
        <f>smallDiffsHist[[#This Row],[m_amplitudeHistogram.26]]*smallDiffsHist[[#This Row],[m_smallDiffsHistogram.26]]</f>
        <v>0</v>
      </c>
      <c r="SJ7">
        <f>smallDiffsHist[[#This Row],[m_amplitudeHistogram.27]]*smallDiffsHist[[#This Row],[m_smallDiffsHistogram.27]]</f>
        <v>0</v>
      </c>
      <c r="SK7">
        <f>smallDiffsHist[[#This Row],[m_amplitudeHistogram.28]]*smallDiffsHist[[#This Row],[m_smallDiffsHistogram.28]]</f>
        <v>0</v>
      </c>
      <c r="SL7">
        <f>smallDiffsHist[[#This Row],[m_amplitudeHistogram.29]]*smallDiffsHist[[#This Row],[m_smallDiffsHistogram.29]]</f>
        <v>0</v>
      </c>
      <c r="SM7">
        <f>smallDiffsHist[[#This Row],[m_amplitudeHistogram.30]]*smallDiffsHist[[#This Row],[m_smallDiffsHistogram.30]]</f>
        <v>0</v>
      </c>
      <c r="SN7">
        <f>smallDiffsHist[[#This Row],[m_amplitudeHistogram.31]]*smallDiffsHist[[#This Row],[m_smallDiffsHistogram.31]]</f>
        <v>0</v>
      </c>
      <c r="SO7">
        <f>smallDiffsHist[[#This Row],[m_amplitudeHistogram.32]]*smallDiffsHist[[#This Row],[m_smallDiffsHistogram.32]]</f>
        <v>0</v>
      </c>
      <c r="SP7">
        <f>smallDiffsHist[[#This Row],[m_amplitudeHistogram.33]]*smallDiffsHist[[#This Row],[m_smallDiffsHistogram.33]]</f>
        <v>0</v>
      </c>
      <c r="SQ7">
        <f>smallDiffsHist[[#This Row],[m_amplitudeHistogram.34]]*smallDiffsHist[[#This Row],[m_smallDiffsHistogram.34]]</f>
        <v>0</v>
      </c>
      <c r="SR7">
        <f>smallDiffsHist[[#This Row],[m_amplitudeHistogram.35]]*smallDiffsHist[[#This Row],[m_smallDiffsHistogram.35]]</f>
        <v>0</v>
      </c>
      <c r="SS7">
        <f>smallDiffsHist[[#This Row],[m_amplitudeHistogram.36]]*smallDiffsHist[[#This Row],[m_smallDiffsHistogram.36]]</f>
        <v>0</v>
      </c>
      <c r="ST7">
        <f>smallDiffsHist[[#This Row],[m_amplitudeHistogram.37]]*smallDiffsHist[[#This Row],[m_smallDiffsHistogram.37]]</f>
        <v>4332</v>
      </c>
      <c r="SU7">
        <f>smallDiffsHist[[#This Row],[m_amplitudeHistogram.38]]*smallDiffsHist[[#This Row],[m_smallDiffsHistogram.38]]</f>
        <v>0</v>
      </c>
      <c r="SV7">
        <f>smallDiffsHist[[#This Row],[m_amplitudeHistogram.39]]*smallDiffsHist[[#This Row],[m_smallDiffsHistogram.39]]</f>
        <v>0</v>
      </c>
      <c r="SW7">
        <f>smallDiffsHist[[#This Row],[m_amplitudeHistogram.40]]*smallDiffsHist[[#This Row],[m_smallDiffsHistogram.40]]</f>
        <v>0</v>
      </c>
      <c r="SX7">
        <f>smallDiffsHist[[#This Row],[m_amplitudeHistogram.41]]*smallDiffsHist[[#This Row],[m_smallDiffsHistogram.41]]</f>
        <v>0</v>
      </c>
      <c r="SY7">
        <f>smallDiffsHist[[#This Row],[m_amplitudeHistogram.42]]*smallDiffsHist[[#This Row],[m_smallDiffsHistogram.42]]</f>
        <v>0</v>
      </c>
      <c r="SZ7">
        <f>smallDiffsHist[[#This Row],[m_amplitudeHistogram.43]]*smallDiffsHist[[#This Row],[m_smallDiffsHistogram.43]]</f>
        <v>0</v>
      </c>
      <c r="TA7">
        <f>smallDiffsHist[[#This Row],[m_amplitudeHistogram.44]]*smallDiffsHist[[#This Row],[m_smallDiffsHistogram.44]]</f>
        <v>0</v>
      </c>
      <c r="TB7">
        <f>smallDiffsHist[[#This Row],[m_amplitudeHistogram.45]]*smallDiffsHist[[#This Row],[m_smallDiffsHistogram.45]]</f>
        <v>0</v>
      </c>
      <c r="TC7">
        <f>smallDiffsHist[[#This Row],[m_amplitudeHistogram.46]]*smallDiffsHist[[#This Row],[m_smallDiffsHistogram.46]]</f>
        <v>0</v>
      </c>
      <c r="TD7">
        <f>smallDiffsHist[[#This Row],[m_amplitudeHistogram.47]]*smallDiffsHist[[#This Row],[m_smallDiffsHistogram.47]]</f>
        <v>0</v>
      </c>
      <c r="TE7">
        <f>smallDiffsHist[[#This Row],[m_amplitudeHistogram.48]]*smallDiffsHist[[#This Row],[m_smallDiffsHistogram.48]]</f>
        <v>0</v>
      </c>
      <c r="TF7">
        <f>smallDiffsHist[[#This Row],[m_amplitudeHistogram.49]]*smallDiffsHist[[#This Row],[m_smallDiffsHistogram.49]]</f>
        <v>0</v>
      </c>
      <c r="TG7">
        <f>smallDiffsHist[[#This Row],[m_amplitudeHistogram.50]]*smallDiffsHist[[#This Row],[m_smallDiffsHistogram.50]]</f>
        <v>0</v>
      </c>
      <c r="TH7">
        <f>smallDiffsHist[[#This Row],[m_amplitudeHistogram.51]]*smallDiffsHist[[#This Row],[m_smallDiffsHistogram.51]]</f>
        <v>0</v>
      </c>
      <c r="TI7">
        <f>smallDiffsHist[[#This Row],[m_amplitudeHistogram.52]]*smallDiffsHist[[#This Row],[m_smallDiffsHistogram.52]]</f>
        <v>0</v>
      </c>
      <c r="TJ7">
        <f>smallDiffsHist[[#This Row],[m_amplitudeHistogram.53]]*smallDiffsHist[[#This Row],[m_smallDiffsHistogram.53]]</f>
        <v>0</v>
      </c>
      <c r="TK7">
        <f>smallDiffsHist[[#This Row],[m_amplitudeHistogram.54]]*smallDiffsHist[[#This Row],[m_smallDiffsHistogram.54]]</f>
        <v>0</v>
      </c>
      <c r="TL7">
        <f>smallDiffsHist[[#This Row],[m_amplitudeHistogram.55]]*smallDiffsHist[[#This Row],[m_smallDiffsHistogram.55]]</f>
        <v>0</v>
      </c>
      <c r="TM7">
        <f>smallDiffsHist[[#This Row],[m_amplitudeHistogram.56]]*smallDiffsHist[[#This Row],[m_smallDiffsHistogram.56]]</f>
        <v>0</v>
      </c>
      <c r="TN7">
        <f>smallDiffsHist[[#This Row],[m_amplitudeHistogram.57]]*smallDiffsHist[[#This Row],[m_smallDiffsHistogram.57]]</f>
        <v>0</v>
      </c>
      <c r="TO7">
        <f>smallDiffsHist[[#This Row],[m_amplitudeHistogram.58]]*smallDiffsHist[[#This Row],[m_smallDiffsHistogram.58]]</f>
        <v>0</v>
      </c>
      <c r="TP7">
        <f>smallDiffsHist[[#This Row],[m_amplitudeHistogram.59]]*smallDiffsHist[[#This Row],[m_smallDiffsHistogram.59]]</f>
        <v>0</v>
      </c>
      <c r="TQ7">
        <f>smallDiffsHist[[#This Row],[m_amplitudeHistogram.60]]*smallDiffsHist[[#This Row],[m_smallDiffsHistogram.60]]</f>
        <v>0</v>
      </c>
      <c r="TR7">
        <f>smallDiffsHist[[#This Row],[m_amplitudeHistogram.61]]*smallDiffsHist[[#This Row],[m_smallDiffsHistogram.61]]</f>
        <v>0</v>
      </c>
      <c r="TS7">
        <f>smallDiffsHist[[#This Row],[m_amplitudeHistogram.62]]*smallDiffsHist[[#This Row],[m_smallDiffsHistogram.62]]</f>
        <v>0</v>
      </c>
      <c r="TT7">
        <f>smallDiffsHist[[#This Row],[m_amplitudeHistogram.63]]*smallDiffsHist[[#This Row],[m_smallDiffsHistogram.63]]</f>
        <v>0</v>
      </c>
      <c r="TU7">
        <f>smallDiffsHist[[#This Row],[m_amplitudeHistogram.64]]*smallDiffsHist[[#This Row],[m_smallDiffsHistogram.64]]</f>
        <v>0</v>
      </c>
      <c r="TV7">
        <f>smallDiffsHist[[#This Row],[m_amplitudeHistogram.65]]*smallDiffsHist[[#This Row],[m_smallDiffsHistogram.65]]</f>
        <v>0</v>
      </c>
      <c r="TW7">
        <f>smallDiffsHist[[#This Row],[m_amplitudeHistogram.66]]*smallDiffsHist[[#This Row],[m_smallDiffsHistogram.66]]</f>
        <v>0</v>
      </c>
      <c r="TX7">
        <f>smallDiffsHist[[#This Row],[m_amplitudeHistogram.67]]*smallDiffsHist[[#This Row],[m_smallDiffsHistogram.67]]</f>
        <v>0</v>
      </c>
      <c r="TY7">
        <f>smallDiffsHist[[#This Row],[m_amplitudeHistogram.68]]*smallDiffsHist[[#This Row],[m_smallDiffsHistogram.68]]</f>
        <v>0</v>
      </c>
      <c r="TZ7">
        <f>smallDiffsHist[[#This Row],[m_amplitudeHistogram.69]]*smallDiffsHist[[#This Row],[m_smallDiffsHistogram.69]]</f>
        <v>0</v>
      </c>
      <c r="UA7">
        <f>smallDiffsHist[[#This Row],[m_amplitudeHistogram.70]]*smallDiffsHist[[#This Row],[m_smallDiffsHistogram.70]]</f>
        <v>0</v>
      </c>
      <c r="UB7">
        <f>smallDiffsHist[[#This Row],[m_amplitudeHistogram.71]]*smallDiffsHist[[#This Row],[m_smallDiffsHistogram.71]]</f>
        <v>0</v>
      </c>
      <c r="UC7">
        <f>smallDiffsHist[[#This Row],[m_amplitudeHistogram.72]]*smallDiffsHist[[#This Row],[m_smallDiffsHistogram.72]]</f>
        <v>0</v>
      </c>
      <c r="UD7">
        <f>smallDiffsHist[[#This Row],[m_amplitudeHistogram.73]]*smallDiffsHist[[#This Row],[m_smallDiffsHistogram.73]]</f>
        <v>0</v>
      </c>
      <c r="UE7">
        <f>smallDiffsHist[[#This Row],[m_amplitudeHistogram.74]]*smallDiffsHist[[#This Row],[m_smallDiffsHistogram.74]]</f>
        <v>0</v>
      </c>
      <c r="UF7">
        <f>smallDiffsHist[[#This Row],[m_amplitudeHistogram.75]]*smallDiffsHist[[#This Row],[m_smallDiffsHistogram.75]]</f>
        <v>0</v>
      </c>
      <c r="UG7">
        <f>smallDiffsHist[[#This Row],[m_amplitudeHistogram.76]]*smallDiffsHist[[#This Row],[m_smallDiffsHistogram.76]]</f>
        <v>0</v>
      </c>
      <c r="UH7">
        <f>smallDiffsHist[[#This Row],[m_amplitudeHistogram.77]]*smallDiffsHist[[#This Row],[m_smallDiffsHistogram.77]]</f>
        <v>0</v>
      </c>
      <c r="UI7">
        <f>smallDiffsHist[[#This Row],[m_amplitudeHistogram.78]]*smallDiffsHist[[#This Row],[m_smallDiffsHistogram.78]]</f>
        <v>0</v>
      </c>
      <c r="UJ7">
        <f>smallDiffsHist[[#This Row],[m_amplitudeHistogram.79]]*smallDiffsHist[[#This Row],[m_smallDiffsHistogram.79]]</f>
        <v>0</v>
      </c>
      <c r="UK7">
        <f>smallDiffsHist[[#This Row],[m_amplitudeHistogram.80]]*smallDiffsHist[[#This Row],[m_smallDiffsHistogram.80]]</f>
        <v>0</v>
      </c>
      <c r="UL7">
        <f>smallDiffsHist[[#This Row],[m_amplitudeHistogram.81]]*smallDiffsHist[[#This Row],[m_smallDiffsHistogram.81]]</f>
        <v>0</v>
      </c>
      <c r="UM7">
        <f>smallDiffsHist[[#This Row],[m_amplitudeHistogram.82]]*smallDiffsHist[[#This Row],[m_smallDiffsHistogram.82]]</f>
        <v>0</v>
      </c>
      <c r="UN7">
        <f>smallDiffsHist[[#This Row],[m_amplitudeHistogram.83]]*smallDiffsHist[[#This Row],[m_smallDiffsHistogram.83]]</f>
        <v>0</v>
      </c>
      <c r="UO7">
        <f>smallDiffsHist[[#This Row],[m_amplitudeHistogram.84]]*smallDiffsHist[[#This Row],[m_smallDiffsHistogram.84]]</f>
        <v>0</v>
      </c>
      <c r="UP7">
        <f>smallDiffsHist[[#This Row],[m_amplitudeHistogram.85]]*smallDiffsHist[[#This Row],[m_smallDiffsHistogram.85]]</f>
        <v>0</v>
      </c>
      <c r="UQ7">
        <f>smallDiffsHist[[#This Row],[m_amplitudeHistogram.86]]*smallDiffsHist[[#This Row],[m_smallDiffsHistogram.86]]</f>
        <v>0</v>
      </c>
      <c r="UR7">
        <f>smallDiffsHist[[#This Row],[m_amplitudeHistogram.87]]*smallDiffsHist[[#This Row],[m_smallDiffsHistogram.87]]</f>
        <v>0</v>
      </c>
      <c r="US7">
        <f>smallDiffsHist[[#This Row],[m_amplitudeHistogram.88]]*smallDiffsHist[[#This Row],[m_smallDiffsHistogram.88]]</f>
        <v>0</v>
      </c>
      <c r="UT7">
        <f>smallDiffsHist[[#This Row],[m_amplitudeHistogram.89]]*smallDiffsHist[[#This Row],[m_smallDiffsHistogram.89]]</f>
        <v>0</v>
      </c>
      <c r="UU7">
        <f>smallDiffsHist[[#This Row],[m_amplitudeHistogram.90]]*smallDiffsHist[[#This Row],[m_smallDiffsHistogram.90]]</f>
        <v>0</v>
      </c>
      <c r="UV7">
        <f>smallDiffsHist[[#This Row],[m_amplitudeHistogram.91]]*smallDiffsHist[[#This Row],[m_smallDiffsHistogram.91]]</f>
        <v>0</v>
      </c>
      <c r="UW7">
        <f>smallDiffsHist[[#This Row],[m_amplitudeHistogram.92]]*smallDiffsHist[[#This Row],[m_smallDiffsHistogram.92]]</f>
        <v>0</v>
      </c>
      <c r="UX7">
        <f>smallDiffsHist[[#This Row],[m_amplitudeHistogram.93]]*smallDiffsHist[[#This Row],[m_smallDiffsHistogram.93]]</f>
        <v>0</v>
      </c>
      <c r="UY7">
        <f>smallDiffsHist[[#This Row],[m_amplitudeHistogram.94]]*smallDiffsHist[[#This Row],[m_smallDiffsHistogram.94]]</f>
        <v>0</v>
      </c>
      <c r="UZ7">
        <f>smallDiffsHist[[#This Row],[m_amplitudeHistogram.95]]*smallDiffsHist[[#This Row],[m_smallDiffsHistogram.95]]</f>
        <v>0</v>
      </c>
      <c r="VA7">
        <f>smallDiffsHist[[#This Row],[m_amplitudeHistogram.96]]*smallDiffsHist[[#This Row],[m_smallDiffsHistogram.96]]</f>
        <v>0</v>
      </c>
      <c r="VB7">
        <f>smallDiffsHist[[#This Row],[m_amplitudeHistogram.97]]*smallDiffsHist[[#This Row],[m_smallDiffsHistogram.97]]</f>
        <v>0</v>
      </c>
      <c r="VC7">
        <f>smallDiffsHist[[#This Row],[m_amplitudeHistogram.98]]*smallDiffsHist[[#This Row],[m_smallDiffsHistogram.98]]</f>
        <v>0</v>
      </c>
      <c r="VD7">
        <f>smallDiffsHist[[#This Row],[m_amplitudeHistogram.99]]*smallDiffsHist[[#This Row],[m_smallDiffsHistogram.99]]</f>
        <v>0</v>
      </c>
      <c r="VE7">
        <f>smallDiffsHist[[#This Row],[m_amplitudeHistogram.100]]*smallDiffsHist[[#This Row],[m_smallDiffsHistogram.100]]</f>
        <v>0</v>
      </c>
      <c r="VF7">
        <f>smallDiffsHist[[#This Row],[m_amplitudeHistogram.101]]*smallDiffsHist[[#This Row],[m_smallDiffsHistogram.101]]</f>
        <v>0</v>
      </c>
      <c r="VG7">
        <f>smallDiffsHist[[#This Row],[m_amplitudeHistogram.102]]*smallDiffsHist[[#This Row],[m_smallDiffsHistogram.102]]</f>
        <v>0</v>
      </c>
      <c r="VH7">
        <f>smallDiffsHist[[#This Row],[m_amplitudeHistogram.103]]*smallDiffsHist[[#This Row],[m_smallDiffsHistogram.103]]</f>
        <v>0</v>
      </c>
      <c r="VI7">
        <f>smallDiffsHist[[#This Row],[m_amplitudeHistogram.104]]*smallDiffsHist[[#This Row],[m_smallDiffsHistogram.104]]</f>
        <v>0</v>
      </c>
      <c r="VJ7">
        <f>smallDiffsHist[[#This Row],[m_amplitudeHistogram.105]]*smallDiffsHist[[#This Row],[m_smallDiffsHistogram.105]]</f>
        <v>0</v>
      </c>
      <c r="VK7">
        <f>smallDiffsHist[[#This Row],[m_amplitudeHistogram.106]]*smallDiffsHist[[#This Row],[m_smallDiffsHistogram.106]]</f>
        <v>0</v>
      </c>
      <c r="VL7">
        <f>smallDiffsHist[[#This Row],[m_amplitudeHistogram.107]]*smallDiffsHist[[#This Row],[m_smallDiffsHistogram.107]]</f>
        <v>0</v>
      </c>
      <c r="VM7">
        <f>smallDiffsHist[[#This Row],[m_amplitudeHistogram.108]]*smallDiffsHist[[#This Row],[m_smallDiffsHistogram.108]]</f>
        <v>0</v>
      </c>
      <c r="VN7">
        <f>smallDiffsHist[[#This Row],[m_amplitudeHistogram.109]]*smallDiffsHist[[#This Row],[m_smallDiffsHistogram.109]]</f>
        <v>0</v>
      </c>
      <c r="VO7">
        <f>smallDiffsHist[[#This Row],[m_amplitudeHistogram.110]]*smallDiffsHist[[#This Row],[m_smallDiffsHistogram.110]]</f>
        <v>0</v>
      </c>
      <c r="VP7">
        <f>smallDiffsHist[[#This Row],[m_amplitudeHistogram.111]]*smallDiffsHist[[#This Row],[m_smallDiffsHistogram.111]]</f>
        <v>0</v>
      </c>
      <c r="VQ7">
        <f>smallDiffsHist[[#This Row],[m_amplitudeHistogram.112]]*smallDiffsHist[[#This Row],[m_smallDiffsHistogram.112]]</f>
        <v>0</v>
      </c>
      <c r="VR7">
        <f>smallDiffsHist[[#This Row],[m_amplitudeHistogram.113]]*smallDiffsHist[[#This Row],[m_smallDiffsHistogram.113]]</f>
        <v>0</v>
      </c>
      <c r="VS7">
        <f>smallDiffsHist[[#This Row],[m_amplitudeHistogram.114]]*smallDiffsHist[[#This Row],[m_smallDiffsHistogram.114]]</f>
        <v>0</v>
      </c>
      <c r="VT7">
        <f>smallDiffsHist[[#This Row],[m_amplitudeHistogram.115]]*smallDiffsHist[[#This Row],[m_smallDiffsHistogram.115]]</f>
        <v>0</v>
      </c>
      <c r="VU7">
        <f>smallDiffsHist[[#This Row],[m_amplitudeHistogram.116]]*smallDiffsHist[[#This Row],[m_smallDiffsHistogram.116]]</f>
        <v>0</v>
      </c>
      <c r="VV7">
        <f>smallDiffsHist[[#This Row],[m_amplitudeHistogram.117]]*smallDiffsHist[[#This Row],[m_smallDiffsHistogram.117]]</f>
        <v>0</v>
      </c>
      <c r="VW7">
        <f>smallDiffsHist[[#This Row],[m_amplitudeHistogram.118]]*smallDiffsHist[[#This Row],[m_smallDiffsHistogram.118]]</f>
        <v>0</v>
      </c>
      <c r="VX7">
        <f>smallDiffsHist[[#This Row],[m_amplitudeHistogram.119]]*smallDiffsHist[[#This Row],[m_smallDiffsHistogram.119]]</f>
        <v>0</v>
      </c>
      <c r="VY7">
        <f>smallDiffsHist[[#This Row],[m_amplitudeHistogram.120]]*smallDiffsHist[[#This Row],[m_smallDiffsHistogram.120]]</f>
        <v>0</v>
      </c>
      <c r="VZ7">
        <f>smallDiffsHist[[#This Row],[m_amplitudeHistogram.121]]*smallDiffsHist[[#This Row],[m_smallDiffsHistogram.121]]</f>
        <v>0</v>
      </c>
      <c r="WA7">
        <f>smallDiffsHist[[#This Row],[m_amplitudeHistogram.122]]*smallDiffsHist[[#This Row],[m_smallDiffsHistogram.122]]</f>
        <v>0</v>
      </c>
      <c r="WB7">
        <f>smallDiffsHist[[#This Row],[m_amplitudeHistogram.123]]*smallDiffsHist[[#This Row],[m_smallDiffsHistogram.123]]</f>
        <v>0</v>
      </c>
      <c r="WC7">
        <f>smallDiffsHist[[#This Row],[m_amplitudeHistogram.124]]*smallDiffsHist[[#This Row],[m_smallDiffsHistogram.124]]</f>
        <v>0</v>
      </c>
      <c r="WD7">
        <f>smallDiffsHist[[#This Row],[m_amplitudeHistogram.125]]*smallDiffsHist[[#This Row],[m_smallDiffsHistogram.125]]</f>
        <v>0</v>
      </c>
      <c r="WE7">
        <f>smallDiffsHist[[#This Row],[m_amplitudeHistogram.126]]*smallDiffsHist[[#This Row],[m_smallDiffsHistogram.126]]</f>
        <v>0</v>
      </c>
      <c r="WF7">
        <f>smallDiffsHist[[#This Row],[m_amplitudeHistogram.127]]*smallDiffsHist[[#This Row],[m_smallDiffsHistogram.127]]</f>
        <v>0</v>
      </c>
      <c r="WH7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57.97783933518005</v>
      </c>
      <c r="WI7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4.7091412742382266E-2</v>
      </c>
      <c r="WJ7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8.8873499538319481E-2</v>
      </c>
      <c r="WK7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4.8476454293628811E-2</v>
      </c>
      <c r="WL7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1.0618651892890119E-2</v>
      </c>
      <c r="WM7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1.7082179132040628E-2</v>
      </c>
      <c r="WN7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7.6177285318559558E-3</v>
      </c>
      <c r="WO7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1.0156971375807941E-2</v>
      </c>
      <c r="WP7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7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3.4626038781163434E-3</v>
      </c>
      <c r="WR7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7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7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7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1.3850415512465372E-3</v>
      </c>
      <c r="WV7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7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0</v>
      </c>
      <c r="WX7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0.17105263157894737</v>
      </c>
      <c r="WY7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0.19298245614035087</v>
      </c>
      <c r="WZ7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</v>
      </c>
      <c r="XA7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7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7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7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7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7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7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7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7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7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7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7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7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7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7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7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7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7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</v>
      </c>
      <c r="XS7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1</v>
      </c>
      <c r="XT7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</v>
      </c>
      <c r="XU7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7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7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7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7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7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7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7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7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7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7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7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7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7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7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7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7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7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7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7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7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7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7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7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7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7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7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7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7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7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7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7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7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7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7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7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7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7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7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7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7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7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7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7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7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7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7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7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7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7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7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7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7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7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7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7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7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7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7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7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7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7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7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7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7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7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7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7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7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7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7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7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7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7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7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7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7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7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7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7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7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7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7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7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7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7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7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7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7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8" spans="1:733" x14ac:dyDescent="0.3">
      <c r="A8" s="1" t="s">
        <v>459</v>
      </c>
      <c r="B8" s="1" t="s">
        <v>459</v>
      </c>
      <c r="C8">
        <v>1</v>
      </c>
      <c r="D8">
        <v>9</v>
      </c>
      <c r="E8" s="1" t="s">
        <v>539</v>
      </c>
      <c r="F8" s="1" t="s">
        <v>461</v>
      </c>
      <c r="G8">
        <v>2400</v>
      </c>
      <c r="H8">
        <v>1000000</v>
      </c>
      <c r="I8">
        <v>557</v>
      </c>
      <c r="J8">
        <v>0</v>
      </c>
      <c r="K8">
        <v>100</v>
      </c>
      <c r="L8">
        <v>100</v>
      </c>
      <c r="M8">
        <v>34</v>
      </c>
      <c r="N8" s="1" t="s">
        <v>459</v>
      </c>
      <c r="O8" s="1" t="s">
        <v>461</v>
      </c>
      <c r="P8" s="1" t="s">
        <v>540</v>
      </c>
      <c r="Q8" s="1" t="s">
        <v>461</v>
      </c>
      <c r="R8" s="1" t="s">
        <v>461</v>
      </c>
      <c r="S8" s="1" t="s">
        <v>461</v>
      </c>
      <c r="T8" s="1" t="s">
        <v>541</v>
      </c>
      <c r="U8" s="1" t="s">
        <v>461</v>
      </c>
      <c r="V8" s="1" t="s">
        <v>461</v>
      </c>
      <c r="W8" s="1" t="s">
        <v>461</v>
      </c>
      <c r="X8" s="1" t="s">
        <v>461</v>
      </c>
      <c r="Y8" s="1" t="s">
        <v>461</v>
      </c>
      <c r="Z8" s="1" t="s">
        <v>461</v>
      </c>
      <c r="AA8" s="1" t="s">
        <v>461</v>
      </c>
      <c r="AB8" s="1" t="s">
        <v>461</v>
      </c>
      <c r="AC8" s="1" t="s">
        <v>461</v>
      </c>
      <c r="AD8" s="1" t="s">
        <v>461</v>
      </c>
      <c r="AE8" s="1" t="s">
        <v>461</v>
      </c>
      <c r="AF8" s="1" t="s">
        <v>461</v>
      </c>
      <c r="AG8" s="1" t="s">
        <v>461</v>
      </c>
      <c r="AH8" s="1" t="s">
        <v>461</v>
      </c>
      <c r="AI8" s="1" t="s">
        <v>461</v>
      </c>
      <c r="AJ8" s="1" t="s">
        <v>461</v>
      </c>
      <c r="AK8" s="1" t="s">
        <v>461</v>
      </c>
      <c r="AL8" s="1" t="s">
        <v>461</v>
      </c>
      <c r="AM8" s="1" t="s">
        <v>461</v>
      </c>
      <c r="AN8" s="1" t="s">
        <v>461</v>
      </c>
      <c r="AO8" s="1" t="s">
        <v>461</v>
      </c>
      <c r="AP8" s="1" t="s">
        <v>542</v>
      </c>
      <c r="AQ8" s="1" t="s">
        <v>461</v>
      </c>
      <c r="AR8" s="1" t="s">
        <v>461</v>
      </c>
      <c r="AS8" s="1" t="s">
        <v>540</v>
      </c>
      <c r="AT8" s="1" t="s">
        <v>461</v>
      </c>
      <c r="AU8" s="1" t="s">
        <v>461</v>
      </c>
      <c r="AV8" s="1" t="s">
        <v>461</v>
      </c>
      <c r="AW8" s="1" t="s">
        <v>461</v>
      </c>
      <c r="AX8" s="1" t="s">
        <v>461</v>
      </c>
      <c r="AY8" s="1" t="s">
        <v>461</v>
      </c>
      <c r="AZ8" s="1" t="s">
        <v>461</v>
      </c>
      <c r="BA8" s="1" t="s">
        <v>461</v>
      </c>
      <c r="BB8" s="1" t="s">
        <v>461</v>
      </c>
      <c r="BC8" s="1" t="s">
        <v>461</v>
      </c>
      <c r="BD8" s="1" t="s">
        <v>461</v>
      </c>
      <c r="BE8" s="1" t="s">
        <v>461</v>
      </c>
      <c r="BF8" s="1" t="s">
        <v>461</v>
      </c>
      <c r="BG8" s="1" t="s">
        <v>461</v>
      </c>
      <c r="BH8" s="1" t="s">
        <v>461</v>
      </c>
      <c r="BI8" s="1" t="s">
        <v>461</v>
      </c>
      <c r="BJ8" s="1" t="s">
        <v>461</v>
      </c>
      <c r="BK8" s="1" t="s">
        <v>461</v>
      </c>
      <c r="BL8" s="1" t="s">
        <v>461</v>
      </c>
      <c r="BM8" s="1" t="s">
        <v>461</v>
      </c>
      <c r="BN8" s="1" t="s">
        <v>461</v>
      </c>
      <c r="BO8" s="1" t="s">
        <v>461</v>
      </c>
      <c r="BP8" s="1" t="s">
        <v>461</v>
      </c>
      <c r="BQ8" s="1" t="s">
        <v>461</v>
      </c>
      <c r="BR8" s="1" t="s">
        <v>461</v>
      </c>
      <c r="BS8" s="1" t="s">
        <v>541</v>
      </c>
      <c r="BT8" s="1" t="s">
        <v>543</v>
      </c>
      <c r="BU8" s="1" t="s">
        <v>461</v>
      </c>
      <c r="BV8" s="1" t="s">
        <v>542</v>
      </c>
      <c r="BW8" s="1" t="s">
        <v>461</v>
      </c>
      <c r="BX8" s="1" t="s">
        <v>461</v>
      </c>
      <c r="BY8" s="1" t="s">
        <v>461</v>
      </c>
      <c r="BZ8" s="1" t="s">
        <v>461</v>
      </c>
      <c r="CA8" s="1" t="s">
        <v>461</v>
      </c>
      <c r="CB8" s="1" t="s">
        <v>461</v>
      </c>
      <c r="CC8" s="1" t="s">
        <v>461</v>
      </c>
      <c r="CD8" s="1" t="s">
        <v>461</v>
      </c>
      <c r="CE8" s="1" t="s">
        <v>461</v>
      </c>
      <c r="CF8" s="1" t="s">
        <v>461</v>
      </c>
      <c r="CG8" s="1" t="s">
        <v>461</v>
      </c>
      <c r="CH8" s="1" t="s">
        <v>461</v>
      </c>
      <c r="CI8" s="1" t="s">
        <v>461</v>
      </c>
      <c r="CJ8" s="1" t="s">
        <v>461</v>
      </c>
      <c r="CK8" s="1" t="s">
        <v>461</v>
      </c>
      <c r="CL8" s="1" t="s">
        <v>461</v>
      </c>
      <c r="CM8" s="1" t="s">
        <v>461</v>
      </c>
      <c r="CN8" s="1" t="s">
        <v>461</v>
      </c>
      <c r="CO8" s="1" t="s">
        <v>461</v>
      </c>
      <c r="CP8" s="1" t="s">
        <v>461</v>
      </c>
      <c r="CQ8" s="1" t="s">
        <v>461</v>
      </c>
      <c r="CR8" s="1" t="s">
        <v>461</v>
      </c>
      <c r="CS8" s="1" t="s">
        <v>461</v>
      </c>
      <c r="CT8" s="1" t="s">
        <v>461</v>
      </c>
      <c r="CU8" s="1" t="s">
        <v>461</v>
      </c>
      <c r="CV8" s="1" t="s">
        <v>461</v>
      </c>
      <c r="CW8" s="1" t="s">
        <v>461</v>
      </c>
      <c r="CX8" s="1" t="s">
        <v>461</v>
      </c>
      <c r="CY8" s="1" t="s">
        <v>461</v>
      </c>
      <c r="CZ8" s="1" t="s">
        <v>461</v>
      </c>
      <c r="DA8" s="1" t="s">
        <v>461</v>
      </c>
      <c r="DB8" s="1" t="s">
        <v>461</v>
      </c>
      <c r="DC8" s="1" t="s">
        <v>461</v>
      </c>
      <c r="DD8" s="1" t="s">
        <v>461</v>
      </c>
      <c r="DE8" s="1" t="s">
        <v>461</v>
      </c>
      <c r="DF8" s="1" t="s">
        <v>461</v>
      </c>
      <c r="DG8" s="1" t="s">
        <v>461</v>
      </c>
      <c r="DH8" s="1" t="s">
        <v>461</v>
      </c>
      <c r="DI8" s="1" t="s">
        <v>461</v>
      </c>
      <c r="DJ8" s="1" t="s">
        <v>461</v>
      </c>
      <c r="DK8" s="1">
        <v>0</v>
      </c>
      <c r="DL8" s="1">
        <v>100</v>
      </c>
      <c r="DM8" s="1">
        <v>100</v>
      </c>
      <c r="DN8" s="1">
        <v>35</v>
      </c>
      <c r="DO8" s="1" t="s">
        <v>459</v>
      </c>
      <c r="DP8" s="1" t="s">
        <v>461</v>
      </c>
      <c r="DQ8" s="1" t="s">
        <v>534</v>
      </c>
      <c r="DR8" s="1" t="s">
        <v>532</v>
      </c>
      <c r="DS8" s="1" t="s">
        <v>461</v>
      </c>
      <c r="DT8" s="1" t="s">
        <v>461</v>
      </c>
      <c r="DU8" s="1" t="s">
        <v>544</v>
      </c>
      <c r="DV8" s="1" t="s">
        <v>545</v>
      </c>
      <c r="DW8" s="1" t="s">
        <v>461</v>
      </c>
      <c r="DX8" s="1" t="s">
        <v>461</v>
      </c>
      <c r="DY8" s="1" t="s">
        <v>461</v>
      </c>
      <c r="DZ8" s="1" t="s">
        <v>461</v>
      </c>
      <c r="EA8" s="1" t="s">
        <v>461</v>
      </c>
      <c r="EB8" s="1" t="s">
        <v>461</v>
      </c>
      <c r="EC8" s="1" t="s">
        <v>461</v>
      </c>
      <c r="ED8" s="1" t="s">
        <v>461</v>
      </c>
      <c r="EE8" s="1" t="s">
        <v>461</v>
      </c>
      <c r="EF8" s="1" t="s">
        <v>461</v>
      </c>
      <c r="EG8" s="1" t="s">
        <v>461</v>
      </c>
      <c r="EH8" s="1" t="s">
        <v>461</v>
      </c>
      <c r="EI8" s="1" t="s">
        <v>461</v>
      </c>
      <c r="EJ8" s="1" t="s">
        <v>461</v>
      </c>
      <c r="EK8" s="1" t="s">
        <v>461</v>
      </c>
      <c r="EL8" s="1" t="s">
        <v>461</v>
      </c>
      <c r="EM8" s="1" t="s">
        <v>461</v>
      </c>
      <c r="EN8" s="1" t="s">
        <v>461</v>
      </c>
      <c r="EO8" s="1" t="s">
        <v>461</v>
      </c>
      <c r="EP8" s="1" t="s">
        <v>461</v>
      </c>
      <c r="EQ8" s="1" t="s">
        <v>545</v>
      </c>
      <c r="ER8" s="1" t="s">
        <v>461</v>
      </c>
      <c r="ES8" s="1" t="s">
        <v>461</v>
      </c>
      <c r="ET8" s="1" t="s">
        <v>461</v>
      </c>
      <c r="EU8" s="1" t="s">
        <v>461</v>
      </c>
      <c r="EV8" s="1" t="s">
        <v>461</v>
      </c>
      <c r="EW8" s="1" t="s">
        <v>461</v>
      </c>
      <c r="EX8" s="1" t="s">
        <v>461</v>
      </c>
      <c r="EY8" s="1" t="s">
        <v>461</v>
      </c>
      <c r="EZ8" s="1" t="s">
        <v>461</v>
      </c>
      <c r="FA8" s="1" t="s">
        <v>461</v>
      </c>
      <c r="FB8" s="1" t="s">
        <v>461</v>
      </c>
      <c r="FC8" s="1" t="s">
        <v>461</v>
      </c>
      <c r="FD8" s="1" t="s">
        <v>461</v>
      </c>
      <c r="FE8" s="1" t="s">
        <v>461</v>
      </c>
      <c r="FF8" s="1" t="s">
        <v>461</v>
      </c>
      <c r="FG8" s="1" t="s">
        <v>461</v>
      </c>
      <c r="FH8" s="1" t="s">
        <v>461</v>
      </c>
      <c r="FI8" s="1" t="s">
        <v>461</v>
      </c>
      <c r="FJ8" s="1" t="s">
        <v>461</v>
      </c>
      <c r="FK8" s="1" t="s">
        <v>461</v>
      </c>
      <c r="FL8" s="1" t="s">
        <v>461</v>
      </c>
      <c r="FM8" s="1" t="s">
        <v>461</v>
      </c>
      <c r="FN8" s="1" t="s">
        <v>461</v>
      </c>
      <c r="FO8" s="1" t="s">
        <v>461</v>
      </c>
      <c r="FP8" s="1" t="s">
        <v>461</v>
      </c>
      <c r="FQ8" s="1" t="s">
        <v>461</v>
      </c>
      <c r="FR8" s="1" t="s">
        <v>461</v>
      </c>
      <c r="FS8" s="1" t="s">
        <v>461</v>
      </c>
      <c r="FT8" s="1" t="s">
        <v>461</v>
      </c>
      <c r="FU8" s="1" t="s">
        <v>461</v>
      </c>
      <c r="FV8" s="1" t="s">
        <v>461</v>
      </c>
      <c r="FW8" s="1" t="s">
        <v>461</v>
      </c>
      <c r="FX8" s="1" t="s">
        <v>461</v>
      </c>
      <c r="FY8" s="1" t="s">
        <v>461</v>
      </c>
      <c r="FZ8" s="1" t="s">
        <v>461</v>
      </c>
      <c r="GA8" s="1" t="s">
        <v>461</v>
      </c>
      <c r="GB8" s="1" t="s">
        <v>461</v>
      </c>
      <c r="GC8" s="1" t="s">
        <v>461</v>
      </c>
      <c r="GD8" s="1" t="s">
        <v>461</v>
      </c>
      <c r="GE8" s="1" t="s">
        <v>461</v>
      </c>
      <c r="GF8" s="1" t="s">
        <v>461</v>
      </c>
      <c r="GG8" s="1" t="s">
        <v>461</v>
      </c>
      <c r="GH8" s="1" t="s">
        <v>461</v>
      </c>
      <c r="GI8" s="1" t="s">
        <v>461</v>
      </c>
      <c r="GJ8" s="1" t="s">
        <v>461</v>
      </c>
      <c r="GK8" s="1" t="s">
        <v>461</v>
      </c>
      <c r="GL8" s="1" t="s">
        <v>461</v>
      </c>
      <c r="GM8" s="1" t="s">
        <v>461</v>
      </c>
      <c r="GN8" s="1" t="s">
        <v>461</v>
      </c>
      <c r="GO8" s="1" t="s">
        <v>461</v>
      </c>
      <c r="GP8" s="1" t="s">
        <v>461</v>
      </c>
      <c r="GQ8" s="1" t="s">
        <v>461</v>
      </c>
      <c r="GR8" s="1" t="s">
        <v>461</v>
      </c>
      <c r="GS8" s="1" t="s">
        <v>461</v>
      </c>
      <c r="GT8" s="1" t="s">
        <v>461</v>
      </c>
      <c r="GU8" s="1" t="s">
        <v>461</v>
      </c>
      <c r="GV8" s="1" t="s">
        <v>461</v>
      </c>
      <c r="GW8" s="1" t="s">
        <v>461</v>
      </c>
      <c r="GX8" s="1" t="s">
        <v>461</v>
      </c>
      <c r="GY8" s="1" t="s">
        <v>461</v>
      </c>
      <c r="GZ8" s="1" t="s">
        <v>461</v>
      </c>
      <c r="HA8" s="1" t="s">
        <v>461</v>
      </c>
      <c r="HB8" s="1" t="s">
        <v>461</v>
      </c>
      <c r="HC8" s="1" t="s">
        <v>461</v>
      </c>
      <c r="HD8" s="1" t="s">
        <v>461</v>
      </c>
      <c r="HE8" s="1" t="s">
        <v>461</v>
      </c>
      <c r="HF8" s="1" t="s">
        <v>461</v>
      </c>
      <c r="HG8" s="1" t="s">
        <v>461</v>
      </c>
      <c r="HH8" s="1" t="s">
        <v>461</v>
      </c>
      <c r="HI8" s="1" t="s">
        <v>461</v>
      </c>
      <c r="HJ8" s="1" t="s">
        <v>461</v>
      </c>
      <c r="HK8" s="1" t="s">
        <v>461</v>
      </c>
      <c r="HL8" s="1">
        <v>335</v>
      </c>
      <c r="HM8" s="1">
        <v>18</v>
      </c>
      <c r="HN8" s="1">
        <v>35</v>
      </c>
      <c r="HO8" s="1">
        <v>26</v>
      </c>
      <c r="HP8" s="1">
        <v>22</v>
      </c>
      <c r="HQ8" s="1">
        <v>36</v>
      </c>
      <c r="HR8" s="1">
        <v>24</v>
      </c>
      <c r="HS8" s="1">
        <v>20</v>
      </c>
      <c r="HT8" s="1">
        <v>19</v>
      </c>
      <c r="HU8" s="1">
        <v>14</v>
      </c>
      <c r="HV8" s="1">
        <v>11</v>
      </c>
      <c r="HW8" s="1">
        <v>8</v>
      </c>
      <c r="HX8" s="1">
        <v>8</v>
      </c>
      <c r="HY8" s="1">
        <v>7</v>
      </c>
      <c r="HZ8" s="1">
        <v>1</v>
      </c>
      <c r="IA8" s="1">
        <v>78</v>
      </c>
      <c r="IB8">
        <v>309</v>
      </c>
      <c r="IC8">
        <v>5</v>
      </c>
      <c r="ID8">
        <v>1</v>
      </c>
      <c r="IE8">
        <v>1</v>
      </c>
      <c r="IF8">
        <v>3</v>
      </c>
      <c r="IG8">
        <v>0</v>
      </c>
      <c r="IH8">
        <v>0</v>
      </c>
      <c r="II8">
        <v>0</v>
      </c>
      <c r="IJ8">
        <v>0</v>
      </c>
      <c r="IK8">
        <v>2</v>
      </c>
      <c r="IL8">
        <v>3</v>
      </c>
      <c r="IM8">
        <v>3</v>
      </c>
      <c r="IN8">
        <v>1</v>
      </c>
      <c r="IO8">
        <v>0</v>
      </c>
      <c r="IP8">
        <v>0</v>
      </c>
      <c r="IQ8">
        <v>0</v>
      </c>
      <c r="IR8">
        <v>0</v>
      </c>
      <c r="IS8">
        <v>0</v>
      </c>
      <c r="IT8">
        <v>10</v>
      </c>
      <c r="IU8">
        <v>1</v>
      </c>
      <c r="IV8">
        <v>61</v>
      </c>
      <c r="IW8">
        <v>138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188</v>
      </c>
      <c r="MK8">
        <v>1</v>
      </c>
      <c r="ML8">
        <v>5</v>
      </c>
      <c r="MM8">
        <v>1</v>
      </c>
      <c r="MN8">
        <v>2</v>
      </c>
      <c r="MO8">
        <v>5</v>
      </c>
      <c r="MP8">
        <v>1</v>
      </c>
      <c r="MQ8">
        <v>2</v>
      </c>
      <c r="MR8">
        <v>1</v>
      </c>
      <c r="MS8">
        <v>0</v>
      </c>
      <c r="MT8">
        <v>1</v>
      </c>
      <c r="MU8">
        <v>0</v>
      </c>
      <c r="MV8">
        <v>1</v>
      </c>
      <c r="MW8">
        <v>0</v>
      </c>
      <c r="MX8">
        <v>0</v>
      </c>
      <c r="MY8">
        <v>72</v>
      </c>
      <c r="MZ8">
        <v>277</v>
      </c>
      <c r="NA8">
        <v>2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55</v>
      </c>
      <c r="NU8">
        <v>118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 s="1" t="s">
        <v>459</v>
      </c>
      <c r="RI8">
        <f>smallDiffsHist[[#This Row],[m_amplitudeHistogram.0]]*smallDiffsHist[[#This Row],[m_smallDiffsHistogram.0]]</f>
        <v>62980</v>
      </c>
      <c r="RJ8">
        <f>smallDiffsHist[[#This Row],[m_amplitudeHistogram.1]]*smallDiffsHist[[#This Row],[m_smallDiffsHistogram.1]]</f>
        <v>18</v>
      </c>
      <c r="RK8">
        <f>smallDiffsHist[[#This Row],[m_amplitudeHistogram.2]]*smallDiffsHist[[#This Row],[m_smallDiffsHistogram.2]]</f>
        <v>175</v>
      </c>
      <c r="RL8">
        <f>smallDiffsHist[[#This Row],[m_amplitudeHistogram.3]]*smallDiffsHist[[#This Row],[m_smallDiffsHistogram.3]]</f>
        <v>26</v>
      </c>
      <c r="RM8">
        <f>smallDiffsHist[[#This Row],[m_amplitudeHistogram.4]]*smallDiffsHist[[#This Row],[m_smallDiffsHistogram.4]]</f>
        <v>44</v>
      </c>
      <c r="RN8">
        <f>smallDiffsHist[[#This Row],[m_amplitudeHistogram.5]]*smallDiffsHist[[#This Row],[m_smallDiffsHistogram.5]]</f>
        <v>180</v>
      </c>
      <c r="RO8">
        <f>smallDiffsHist[[#This Row],[m_amplitudeHistogram.6]]*smallDiffsHist[[#This Row],[m_smallDiffsHistogram.6]]</f>
        <v>24</v>
      </c>
      <c r="RP8">
        <f>smallDiffsHist[[#This Row],[m_amplitudeHistogram.7]]*smallDiffsHist[[#This Row],[m_smallDiffsHistogram.7]]</f>
        <v>40</v>
      </c>
      <c r="RQ8">
        <f>smallDiffsHist[[#This Row],[m_amplitudeHistogram.8]]*smallDiffsHist[[#This Row],[m_smallDiffsHistogram.8]]</f>
        <v>19</v>
      </c>
      <c r="RR8">
        <f>smallDiffsHist[[#This Row],[m_amplitudeHistogram.9]]*smallDiffsHist[[#This Row],[m_smallDiffsHistogram.9]]</f>
        <v>0</v>
      </c>
      <c r="RS8">
        <f>smallDiffsHist[[#This Row],[m_amplitudeHistogram.10]]*smallDiffsHist[[#This Row],[m_smallDiffsHistogram.10]]</f>
        <v>11</v>
      </c>
      <c r="RT8">
        <f>smallDiffsHist[[#This Row],[m_amplitudeHistogram.11]]*smallDiffsHist[[#This Row],[m_smallDiffsHistogram.11]]</f>
        <v>0</v>
      </c>
      <c r="RU8">
        <f>smallDiffsHist[[#This Row],[m_amplitudeHistogram.12]]*smallDiffsHist[[#This Row],[m_smallDiffsHistogram.12]]</f>
        <v>8</v>
      </c>
      <c r="RV8">
        <f>smallDiffsHist[[#This Row],[m_amplitudeHistogram.13]]*smallDiffsHist[[#This Row],[m_smallDiffsHistogram.13]]</f>
        <v>0</v>
      </c>
      <c r="RW8">
        <f>smallDiffsHist[[#This Row],[m_amplitudeHistogram.14]]*smallDiffsHist[[#This Row],[m_smallDiffsHistogram.14]]</f>
        <v>0</v>
      </c>
      <c r="RX8">
        <f>smallDiffsHist[[#This Row],[m_amplitudeHistogram.15]]*smallDiffsHist[[#This Row],[m_smallDiffsHistogram.15]]</f>
        <v>5616</v>
      </c>
      <c r="RY8">
        <f>smallDiffsHist[[#This Row],[m_amplitudeHistogram.16]]*smallDiffsHist[[#This Row],[m_smallDiffsHistogram.16]]</f>
        <v>85593</v>
      </c>
      <c r="RZ8">
        <f>smallDiffsHist[[#This Row],[m_amplitudeHistogram.17]]*smallDiffsHist[[#This Row],[m_smallDiffsHistogram.17]]</f>
        <v>10</v>
      </c>
      <c r="SA8">
        <f>smallDiffsHist[[#This Row],[m_amplitudeHistogram.18]]*smallDiffsHist[[#This Row],[m_smallDiffsHistogram.18]]</f>
        <v>0</v>
      </c>
      <c r="SB8">
        <f>smallDiffsHist[[#This Row],[m_amplitudeHistogram.19]]*smallDiffsHist[[#This Row],[m_smallDiffsHistogram.19]]</f>
        <v>0</v>
      </c>
      <c r="SC8">
        <f>smallDiffsHist[[#This Row],[m_amplitudeHistogram.20]]*smallDiffsHist[[#This Row],[m_smallDiffsHistogram.20]]</f>
        <v>0</v>
      </c>
      <c r="SD8">
        <f>smallDiffsHist[[#This Row],[m_amplitudeHistogram.21]]*smallDiffsHist[[#This Row],[m_smallDiffsHistogram.21]]</f>
        <v>0</v>
      </c>
      <c r="SE8">
        <f>smallDiffsHist[[#This Row],[m_amplitudeHistogram.22]]*smallDiffsHist[[#This Row],[m_smallDiffsHistogram.22]]</f>
        <v>0</v>
      </c>
      <c r="SF8">
        <f>smallDiffsHist[[#This Row],[m_amplitudeHistogram.23]]*smallDiffsHist[[#This Row],[m_smallDiffsHistogram.23]]</f>
        <v>0</v>
      </c>
      <c r="SG8">
        <f>smallDiffsHist[[#This Row],[m_amplitudeHistogram.24]]*smallDiffsHist[[#This Row],[m_smallDiffsHistogram.24]]</f>
        <v>0</v>
      </c>
      <c r="SH8">
        <f>smallDiffsHist[[#This Row],[m_amplitudeHistogram.25]]*smallDiffsHist[[#This Row],[m_smallDiffsHistogram.25]]</f>
        <v>0</v>
      </c>
      <c r="SI8">
        <f>smallDiffsHist[[#This Row],[m_amplitudeHistogram.26]]*smallDiffsHist[[#This Row],[m_smallDiffsHistogram.26]]</f>
        <v>0</v>
      </c>
      <c r="SJ8">
        <f>smallDiffsHist[[#This Row],[m_amplitudeHistogram.27]]*smallDiffsHist[[#This Row],[m_smallDiffsHistogram.27]]</f>
        <v>0</v>
      </c>
      <c r="SK8">
        <f>smallDiffsHist[[#This Row],[m_amplitudeHistogram.28]]*smallDiffsHist[[#This Row],[m_smallDiffsHistogram.28]]</f>
        <v>0</v>
      </c>
      <c r="SL8">
        <f>smallDiffsHist[[#This Row],[m_amplitudeHistogram.29]]*smallDiffsHist[[#This Row],[m_smallDiffsHistogram.29]]</f>
        <v>0</v>
      </c>
      <c r="SM8">
        <f>smallDiffsHist[[#This Row],[m_amplitudeHistogram.30]]*smallDiffsHist[[#This Row],[m_smallDiffsHistogram.30]]</f>
        <v>0</v>
      </c>
      <c r="SN8">
        <f>smallDiffsHist[[#This Row],[m_amplitudeHistogram.31]]*smallDiffsHist[[#This Row],[m_smallDiffsHistogram.31]]</f>
        <v>0</v>
      </c>
      <c r="SO8">
        <f>smallDiffsHist[[#This Row],[m_amplitudeHistogram.32]]*smallDiffsHist[[#This Row],[m_smallDiffsHistogram.32]]</f>
        <v>0</v>
      </c>
      <c r="SP8">
        <f>smallDiffsHist[[#This Row],[m_amplitudeHistogram.33]]*smallDiffsHist[[#This Row],[m_smallDiffsHistogram.33]]</f>
        <v>0</v>
      </c>
      <c r="SQ8">
        <f>smallDiffsHist[[#This Row],[m_amplitudeHistogram.34]]*smallDiffsHist[[#This Row],[m_smallDiffsHistogram.34]]</f>
        <v>0</v>
      </c>
      <c r="SR8">
        <f>smallDiffsHist[[#This Row],[m_amplitudeHistogram.35]]*smallDiffsHist[[#This Row],[m_smallDiffsHistogram.35]]</f>
        <v>0</v>
      </c>
      <c r="SS8">
        <f>smallDiffsHist[[#This Row],[m_amplitudeHistogram.36]]*smallDiffsHist[[#This Row],[m_smallDiffsHistogram.36]]</f>
        <v>3355</v>
      </c>
      <c r="ST8">
        <f>smallDiffsHist[[#This Row],[m_amplitudeHistogram.37]]*smallDiffsHist[[#This Row],[m_smallDiffsHistogram.37]]</f>
        <v>16284</v>
      </c>
      <c r="SU8">
        <f>smallDiffsHist[[#This Row],[m_amplitudeHistogram.38]]*smallDiffsHist[[#This Row],[m_smallDiffsHistogram.38]]</f>
        <v>0</v>
      </c>
      <c r="SV8">
        <f>smallDiffsHist[[#This Row],[m_amplitudeHistogram.39]]*smallDiffsHist[[#This Row],[m_smallDiffsHistogram.39]]</f>
        <v>0</v>
      </c>
      <c r="SW8">
        <f>smallDiffsHist[[#This Row],[m_amplitudeHistogram.40]]*smallDiffsHist[[#This Row],[m_smallDiffsHistogram.40]]</f>
        <v>0</v>
      </c>
      <c r="SX8">
        <f>smallDiffsHist[[#This Row],[m_amplitudeHistogram.41]]*smallDiffsHist[[#This Row],[m_smallDiffsHistogram.41]]</f>
        <v>0</v>
      </c>
      <c r="SY8">
        <f>smallDiffsHist[[#This Row],[m_amplitudeHistogram.42]]*smallDiffsHist[[#This Row],[m_smallDiffsHistogram.42]]</f>
        <v>0</v>
      </c>
      <c r="SZ8">
        <f>smallDiffsHist[[#This Row],[m_amplitudeHistogram.43]]*smallDiffsHist[[#This Row],[m_smallDiffsHistogram.43]]</f>
        <v>0</v>
      </c>
      <c r="TA8">
        <f>smallDiffsHist[[#This Row],[m_amplitudeHistogram.44]]*smallDiffsHist[[#This Row],[m_smallDiffsHistogram.44]]</f>
        <v>0</v>
      </c>
      <c r="TB8">
        <f>smallDiffsHist[[#This Row],[m_amplitudeHistogram.45]]*smallDiffsHist[[#This Row],[m_smallDiffsHistogram.45]]</f>
        <v>0</v>
      </c>
      <c r="TC8">
        <f>smallDiffsHist[[#This Row],[m_amplitudeHistogram.46]]*smallDiffsHist[[#This Row],[m_smallDiffsHistogram.46]]</f>
        <v>0</v>
      </c>
      <c r="TD8">
        <f>smallDiffsHist[[#This Row],[m_amplitudeHistogram.47]]*smallDiffsHist[[#This Row],[m_smallDiffsHistogram.47]]</f>
        <v>0</v>
      </c>
      <c r="TE8">
        <f>smallDiffsHist[[#This Row],[m_amplitudeHistogram.48]]*smallDiffsHist[[#This Row],[m_smallDiffsHistogram.48]]</f>
        <v>0</v>
      </c>
      <c r="TF8">
        <f>smallDiffsHist[[#This Row],[m_amplitudeHistogram.49]]*smallDiffsHist[[#This Row],[m_smallDiffsHistogram.49]]</f>
        <v>0</v>
      </c>
      <c r="TG8">
        <f>smallDiffsHist[[#This Row],[m_amplitudeHistogram.50]]*smallDiffsHist[[#This Row],[m_smallDiffsHistogram.50]]</f>
        <v>0</v>
      </c>
      <c r="TH8">
        <f>smallDiffsHist[[#This Row],[m_amplitudeHistogram.51]]*smallDiffsHist[[#This Row],[m_smallDiffsHistogram.51]]</f>
        <v>0</v>
      </c>
      <c r="TI8">
        <f>smallDiffsHist[[#This Row],[m_amplitudeHistogram.52]]*smallDiffsHist[[#This Row],[m_smallDiffsHistogram.52]]</f>
        <v>0</v>
      </c>
      <c r="TJ8">
        <f>smallDiffsHist[[#This Row],[m_amplitudeHistogram.53]]*smallDiffsHist[[#This Row],[m_smallDiffsHistogram.53]]</f>
        <v>0</v>
      </c>
      <c r="TK8">
        <f>smallDiffsHist[[#This Row],[m_amplitudeHistogram.54]]*smallDiffsHist[[#This Row],[m_smallDiffsHistogram.54]]</f>
        <v>0</v>
      </c>
      <c r="TL8">
        <f>smallDiffsHist[[#This Row],[m_amplitudeHistogram.55]]*smallDiffsHist[[#This Row],[m_smallDiffsHistogram.55]]</f>
        <v>0</v>
      </c>
      <c r="TM8">
        <f>smallDiffsHist[[#This Row],[m_amplitudeHistogram.56]]*smallDiffsHist[[#This Row],[m_smallDiffsHistogram.56]]</f>
        <v>0</v>
      </c>
      <c r="TN8">
        <f>smallDiffsHist[[#This Row],[m_amplitudeHistogram.57]]*smallDiffsHist[[#This Row],[m_smallDiffsHistogram.57]]</f>
        <v>0</v>
      </c>
      <c r="TO8">
        <f>smallDiffsHist[[#This Row],[m_amplitudeHistogram.58]]*smallDiffsHist[[#This Row],[m_smallDiffsHistogram.58]]</f>
        <v>0</v>
      </c>
      <c r="TP8">
        <f>smallDiffsHist[[#This Row],[m_amplitudeHistogram.59]]*smallDiffsHist[[#This Row],[m_smallDiffsHistogram.59]]</f>
        <v>0</v>
      </c>
      <c r="TQ8">
        <f>smallDiffsHist[[#This Row],[m_amplitudeHistogram.60]]*smallDiffsHist[[#This Row],[m_smallDiffsHistogram.60]]</f>
        <v>0</v>
      </c>
      <c r="TR8">
        <f>smallDiffsHist[[#This Row],[m_amplitudeHistogram.61]]*smallDiffsHist[[#This Row],[m_smallDiffsHistogram.61]]</f>
        <v>0</v>
      </c>
      <c r="TS8">
        <f>smallDiffsHist[[#This Row],[m_amplitudeHistogram.62]]*smallDiffsHist[[#This Row],[m_smallDiffsHistogram.62]]</f>
        <v>0</v>
      </c>
      <c r="TT8">
        <f>smallDiffsHist[[#This Row],[m_amplitudeHistogram.63]]*smallDiffsHist[[#This Row],[m_smallDiffsHistogram.63]]</f>
        <v>0</v>
      </c>
      <c r="TU8">
        <f>smallDiffsHist[[#This Row],[m_amplitudeHistogram.64]]*smallDiffsHist[[#This Row],[m_smallDiffsHistogram.64]]</f>
        <v>0</v>
      </c>
      <c r="TV8">
        <f>smallDiffsHist[[#This Row],[m_amplitudeHistogram.65]]*smallDiffsHist[[#This Row],[m_smallDiffsHistogram.65]]</f>
        <v>0</v>
      </c>
      <c r="TW8">
        <f>smallDiffsHist[[#This Row],[m_amplitudeHistogram.66]]*smallDiffsHist[[#This Row],[m_smallDiffsHistogram.66]]</f>
        <v>0</v>
      </c>
      <c r="TX8">
        <f>smallDiffsHist[[#This Row],[m_amplitudeHistogram.67]]*smallDiffsHist[[#This Row],[m_smallDiffsHistogram.67]]</f>
        <v>0</v>
      </c>
      <c r="TY8">
        <f>smallDiffsHist[[#This Row],[m_amplitudeHistogram.68]]*smallDiffsHist[[#This Row],[m_smallDiffsHistogram.68]]</f>
        <v>0</v>
      </c>
      <c r="TZ8">
        <f>smallDiffsHist[[#This Row],[m_amplitudeHistogram.69]]*smallDiffsHist[[#This Row],[m_smallDiffsHistogram.69]]</f>
        <v>0</v>
      </c>
      <c r="UA8">
        <f>smallDiffsHist[[#This Row],[m_amplitudeHistogram.70]]*smallDiffsHist[[#This Row],[m_smallDiffsHistogram.70]]</f>
        <v>0</v>
      </c>
      <c r="UB8">
        <f>smallDiffsHist[[#This Row],[m_amplitudeHistogram.71]]*smallDiffsHist[[#This Row],[m_smallDiffsHistogram.71]]</f>
        <v>0</v>
      </c>
      <c r="UC8">
        <f>smallDiffsHist[[#This Row],[m_amplitudeHistogram.72]]*smallDiffsHist[[#This Row],[m_smallDiffsHistogram.72]]</f>
        <v>0</v>
      </c>
      <c r="UD8">
        <f>smallDiffsHist[[#This Row],[m_amplitudeHistogram.73]]*smallDiffsHist[[#This Row],[m_smallDiffsHistogram.73]]</f>
        <v>0</v>
      </c>
      <c r="UE8">
        <f>smallDiffsHist[[#This Row],[m_amplitudeHistogram.74]]*smallDiffsHist[[#This Row],[m_smallDiffsHistogram.74]]</f>
        <v>0</v>
      </c>
      <c r="UF8">
        <f>smallDiffsHist[[#This Row],[m_amplitudeHistogram.75]]*smallDiffsHist[[#This Row],[m_smallDiffsHistogram.75]]</f>
        <v>0</v>
      </c>
      <c r="UG8">
        <f>smallDiffsHist[[#This Row],[m_amplitudeHistogram.76]]*smallDiffsHist[[#This Row],[m_smallDiffsHistogram.76]]</f>
        <v>0</v>
      </c>
      <c r="UH8">
        <f>smallDiffsHist[[#This Row],[m_amplitudeHistogram.77]]*smallDiffsHist[[#This Row],[m_smallDiffsHistogram.77]]</f>
        <v>0</v>
      </c>
      <c r="UI8">
        <f>smallDiffsHist[[#This Row],[m_amplitudeHistogram.78]]*smallDiffsHist[[#This Row],[m_smallDiffsHistogram.78]]</f>
        <v>0</v>
      </c>
      <c r="UJ8">
        <f>smallDiffsHist[[#This Row],[m_amplitudeHistogram.79]]*smallDiffsHist[[#This Row],[m_smallDiffsHistogram.79]]</f>
        <v>0</v>
      </c>
      <c r="UK8">
        <f>smallDiffsHist[[#This Row],[m_amplitudeHistogram.80]]*smallDiffsHist[[#This Row],[m_smallDiffsHistogram.80]]</f>
        <v>0</v>
      </c>
      <c r="UL8">
        <f>smallDiffsHist[[#This Row],[m_amplitudeHistogram.81]]*smallDiffsHist[[#This Row],[m_smallDiffsHistogram.81]]</f>
        <v>0</v>
      </c>
      <c r="UM8">
        <f>smallDiffsHist[[#This Row],[m_amplitudeHistogram.82]]*smallDiffsHist[[#This Row],[m_smallDiffsHistogram.82]]</f>
        <v>0</v>
      </c>
      <c r="UN8">
        <f>smallDiffsHist[[#This Row],[m_amplitudeHistogram.83]]*smallDiffsHist[[#This Row],[m_smallDiffsHistogram.83]]</f>
        <v>0</v>
      </c>
      <c r="UO8">
        <f>smallDiffsHist[[#This Row],[m_amplitudeHistogram.84]]*smallDiffsHist[[#This Row],[m_smallDiffsHistogram.84]]</f>
        <v>0</v>
      </c>
      <c r="UP8">
        <f>smallDiffsHist[[#This Row],[m_amplitudeHistogram.85]]*smallDiffsHist[[#This Row],[m_smallDiffsHistogram.85]]</f>
        <v>0</v>
      </c>
      <c r="UQ8">
        <f>smallDiffsHist[[#This Row],[m_amplitudeHistogram.86]]*smallDiffsHist[[#This Row],[m_smallDiffsHistogram.86]]</f>
        <v>0</v>
      </c>
      <c r="UR8">
        <f>smallDiffsHist[[#This Row],[m_amplitudeHistogram.87]]*smallDiffsHist[[#This Row],[m_smallDiffsHistogram.87]]</f>
        <v>0</v>
      </c>
      <c r="US8">
        <f>smallDiffsHist[[#This Row],[m_amplitudeHistogram.88]]*smallDiffsHist[[#This Row],[m_smallDiffsHistogram.88]]</f>
        <v>0</v>
      </c>
      <c r="UT8">
        <f>smallDiffsHist[[#This Row],[m_amplitudeHistogram.89]]*smallDiffsHist[[#This Row],[m_smallDiffsHistogram.89]]</f>
        <v>0</v>
      </c>
      <c r="UU8">
        <f>smallDiffsHist[[#This Row],[m_amplitudeHistogram.90]]*smallDiffsHist[[#This Row],[m_smallDiffsHistogram.90]]</f>
        <v>0</v>
      </c>
      <c r="UV8">
        <f>smallDiffsHist[[#This Row],[m_amplitudeHistogram.91]]*smallDiffsHist[[#This Row],[m_smallDiffsHistogram.91]]</f>
        <v>0</v>
      </c>
      <c r="UW8">
        <f>smallDiffsHist[[#This Row],[m_amplitudeHistogram.92]]*smallDiffsHist[[#This Row],[m_smallDiffsHistogram.92]]</f>
        <v>0</v>
      </c>
      <c r="UX8">
        <f>smallDiffsHist[[#This Row],[m_amplitudeHistogram.93]]*smallDiffsHist[[#This Row],[m_smallDiffsHistogram.93]]</f>
        <v>0</v>
      </c>
      <c r="UY8">
        <f>smallDiffsHist[[#This Row],[m_amplitudeHistogram.94]]*smallDiffsHist[[#This Row],[m_smallDiffsHistogram.94]]</f>
        <v>0</v>
      </c>
      <c r="UZ8">
        <f>smallDiffsHist[[#This Row],[m_amplitudeHistogram.95]]*smallDiffsHist[[#This Row],[m_smallDiffsHistogram.95]]</f>
        <v>0</v>
      </c>
      <c r="VA8">
        <f>smallDiffsHist[[#This Row],[m_amplitudeHistogram.96]]*smallDiffsHist[[#This Row],[m_smallDiffsHistogram.96]]</f>
        <v>0</v>
      </c>
      <c r="VB8">
        <f>smallDiffsHist[[#This Row],[m_amplitudeHistogram.97]]*smallDiffsHist[[#This Row],[m_smallDiffsHistogram.97]]</f>
        <v>0</v>
      </c>
      <c r="VC8">
        <f>smallDiffsHist[[#This Row],[m_amplitudeHistogram.98]]*smallDiffsHist[[#This Row],[m_smallDiffsHistogram.98]]</f>
        <v>0</v>
      </c>
      <c r="VD8">
        <f>smallDiffsHist[[#This Row],[m_amplitudeHistogram.99]]*smallDiffsHist[[#This Row],[m_smallDiffsHistogram.99]]</f>
        <v>0</v>
      </c>
      <c r="VE8">
        <f>smallDiffsHist[[#This Row],[m_amplitudeHistogram.100]]*smallDiffsHist[[#This Row],[m_smallDiffsHistogram.100]]</f>
        <v>0</v>
      </c>
      <c r="VF8">
        <f>smallDiffsHist[[#This Row],[m_amplitudeHistogram.101]]*smallDiffsHist[[#This Row],[m_smallDiffsHistogram.101]]</f>
        <v>0</v>
      </c>
      <c r="VG8">
        <f>smallDiffsHist[[#This Row],[m_amplitudeHistogram.102]]*smallDiffsHist[[#This Row],[m_smallDiffsHistogram.102]]</f>
        <v>0</v>
      </c>
      <c r="VH8">
        <f>smallDiffsHist[[#This Row],[m_amplitudeHistogram.103]]*smallDiffsHist[[#This Row],[m_smallDiffsHistogram.103]]</f>
        <v>0</v>
      </c>
      <c r="VI8">
        <f>smallDiffsHist[[#This Row],[m_amplitudeHistogram.104]]*smallDiffsHist[[#This Row],[m_smallDiffsHistogram.104]]</f>
        <v>0</v>
      </c>
      <c r="VJ8">
        <f>smallDiffsHist[[#This Row],[m_amplitudeHistogram.105]]*smallDiffsHist[[#This Row],[m_smallDiffsHistogram.105]]</f>
        <v>0</v>
      </c>
      <c r="VK8">
        <f>smallDiffsHist[[#This Row],[m_amplitudeHistogram.106]]*smallDiffsHist[[#This Row],[m_smallDiffsHistogram.106]]</f>
        <v>0</v>
      </c>
      <c r="VL8">
        <f>smallDiffsHist[[#This Row],[m_amplitudeHistogram.107]]*smallDiffsHist[[#This Row],[m_smallDiffsHistogram.107]]</f>
        <v>0</v>
      </c>
      <c r="VM8">
        <f>smallDiffsHist[[#This Row],[m_amplitudeHistogram.108]]*smallDiffsHist[[#This Row],[m_smallDiffsHistogram.108]]</f>
        <v>0</v>
      </c>
      <c r="VN8">
        <f>smallDiffsHist[[#This Row],[m_amplitudeHistogram.109]]*smallDiffsHist[[#This Row],[m_smallDiffsHistogram.109]]</f>
        <v>0</v>
      </c>
      <c r="VO8">
        <f>smallDiffsHist[[#This Row],[m_amplitudeHistogram.110]]*smallDiffsHist[[#This Row],[m_smallDiffsHistogram.110]]</f>
        <v>0</v>
      </c>
      <c r="VP8">
        <f>smallDiffsHist[[#This Row],[m_amplitudeHistogram.111]]*smallDiffsHist[[#This Row],[m_smallDiffsHistogram.111]]</f>
        <v>0</v>
      </c>
      <c r="VQ8">
        <f>smallDiffsHist[[#This Row],[m_amplitudeHistogram.112]]*smallDiffsHist[[#This Row],[m_smallDiffsHistogram.112]]</f>
        <v>0</v>
      </c>
      <c r="VR8">
        <f>smallDiffsHist[[#This Row],[m_amplitudeHistogram.113]]*smallDiffsHist[[#This Row],[m_smallDiffsHistogram.113]]</f>
        <v>0</v>
      </c>
      <c r="VS8">
        <f>smallDiffsHist[[#This Row],[m_amplitudeHistogram.114]]*smallDiffsHist[[#This Row],[m_smallDiffsHistogram.114]]</f>
        <v>0</v>
      </c>
      <c r="VT8">
        <f>smallDiffsHist[[#This Row],[m_amplitudeHistogram.115]]*smallDiffsHist[[#This Row],[m_smallDiffsHistogram.115]]</f>
        <v>0</v>
      </c>
      <c r="VU8">
        <f>smallDiffsHist[[#This Row],[m_amplitudeHistogram.116]]*smallDiffsHist[[#This Row],[m_smallDiffsHistogram.116]]</f>
        <v>0</v>
      </c>
      <c r="VV8">
        <f>smallDiffsHist[[#This Row],[m_amplitudeHistogram.117]]*smallDiffsHist[[#This Row],[m_smallDiffsHistogram.117]]</f>
        <v>0</v>
      </c>
      <c r="VW8">
        <f>smallDiffsHist[[#This Row],[m_amplitudeHistogram.118]]*smallDiffsHist[[#This Row],[m_smallDiffsHistogram.118]]</f>
        <v>0</v>
      </c>
      <c r="VX8">
        <f>smallDiffsHist[[#This Row],[m_amplitudeHistogram.119]]*smallDiffsHist[[#This Row],[m_smallDiffsHistogram.119]]</f>
        <v>0</v>
      </c>
      <c r="VY8">
        <f>smallDiffsHist[[#This Row],[m_amplitudeHistogram.120]]*smallDiffsHist[[#This Row],[m_smallDiffsHistogram.120]]</f>
        <v>0</v>
      </c>
      <c r="VZ8">
        <f>smallDiffsHist[[#This Row],[m_amplitudeHistogram.121]]*smallDiffsHist[[#This Row],[m_smallDiffsHistogram.121]]</f>
        <v>0</v>
      </c>
      <c r="WA8">
        <f>smallDiffsHist[[#This Row],[m_amplitudeHistogram.122]]*smallDiffsHist[[#This Row],[m_smallDiffsHistogram.122]]</f>
        <v>0</v>
      </c>
      <c r="WB8">
        <f>smallDiffsHist[[#This Row],[m_amplitudeHistogram.123]]*smallDiffsHist[[#This Row],[m_smallDiffsHistogram.123]]</f>
        <v>0</v>
      </c>
      <c r="WC8">
        <f>smallDiffsHist[[#This Row],[m_amplitudeHistogram.124]]*smallDiffsHist[[#This Row],[m_smallDiffsHistogram.124]]</f>
        <v>0</v>
      </c>
      <c r="WD8">
        <f>smallDiffsHist[[#This Row],[m_amplitudeHistogram.125]]*smallDiffsHist[[#This Row],[m_smallDiffsHistogram.125]]</f>
        <v>0</v>
      </c>
      <c r="WE8">
        <f>smallDiffsHist[[#This Row],[m_amplitudeHistogram.126]]*smallDiffsHist[[#This Row],[m_smallDiffsHistogram.126]]</f>
        <v>0</v>
      </c>
      <c r="WF8">
        <f>smallDiffsHist[[#This Row],[m_amplitudeHistogram.127]]*smallDiffsHist[[#This Row],[m_smallDiffsHistogram.127]]</f>
        <v>0</v>
      </c>
      <c r="WH8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0.73580783475284195</v>
      </c>
      <c r="WI8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2.1029757106305423E-4</v>
      </c>
      <c r="WJ8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2.0445597186685826E-3</v>
      </c>
      <c r="WK8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3.0376315820218944E-4</v>
      </c>
      <c r="WL8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5.1406072926524367E-4</v>
      </c>
      <c r="WM8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2.1029757106305422E-3</v>
      </c>
      <c r="WN8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2.8039676141740561E-4</v>
      </c>
      <c r="WO8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4.6732793569567602E-4</v>
      </c>
      <c r="WP8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2.2198076945544612E-4</v>
      </c>
      <c r="WQ8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8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1.2851518231631092E-4</v>
      </c>
      <c r="WS8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8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9.3465587139135217E-5</v>
      </c>
      <c r="WU8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8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8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6.5612842171672917E-2</v>
      </c>
      <c r="WX8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1</v>
      </c>
      <c r="WY8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1.16831983923919E-4</v>
      </c>
      <c r="WZ8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</v>
      </c>
      <c r="XA8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8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8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8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8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8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8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8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8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8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8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8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8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8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8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8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8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8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3.9197130606474825E-2</v>
      </c>
      <c r="XS8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0.19024920262170972</v>
      </c>
      <c r="XT8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</v>
      </c>
      <c r="XU8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8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8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8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8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8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8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8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8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8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8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8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8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8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8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8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8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8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8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8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8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8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8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8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8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8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8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8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8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8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8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8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8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8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8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8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8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8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8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8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8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8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8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8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8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8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8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8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8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8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8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8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8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8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8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8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8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8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8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8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8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8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8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8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8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8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8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8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8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8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8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8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8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8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8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8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8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8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8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8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8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8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8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8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8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8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8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8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8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9" spans="1:733" x14ac:dyDescent="0.3">
      <c r="A9" s="1" t="s">
        <v>459</v>
      </c>
      <c r="B9" s="1" t="s">
        <v>459</v>
      </c>
      <c r="C9">
        <v>1</v>
      </c>
      <c r="D9">
        <v>9</v>
      </c>
      <c r="E9" s="1" t="s">
        <v>546</v>
      </c>
      <c r="F9" s="1" t="s">
        <v>461</v>
      </c>
      <c r="G9">
        <v>2400</v>
      </c>
      <c r="H9">
        <v>1000000</v>
      </c>
      <c r="I9">
        <v>542</v>
      </c>
      <c r="J9">
        <v>0</v>
      </c>
      <c r="K9">
        <v>100</v>
      </c>
      <c r="L9">
        <v>100</v>
      </c>
      <c r="M9">
        <v>36</v>
      </c>
      <c r="N9" s="1" t="s">
        <v>459</v>
      </c>
      <c r="O9" s="1" t="s">
        <v>461</v>
      </c>
      <c r="P9" s="1" t="s">
        <v>468</v>
      </c>
      <c r="Q9" s="1" t="s">
        <v>547</v>
      </c>
      <c r="R9" s="1" t="s">
        <v>461</v>
      </c>
      <c r="S9" s="1" t="s">
        <v>461</v>
      </c>
      <c r="T9" s="1" t="s">
        <v>548</v>
      </c>
      <c r="U9" s="1" t="s">
        <v>461</v>
      </c>
      <c r="V9" s="1" t="s">
        <v>461</v>
      </c>
      <c r="W9" s="1" t="s">
        <v>461</v>
      </c>
      <c r="X9" s="1" t="s">
        <v>461</v>
      </c>
      <c r="Y9" s="1" t="s">
        <v>461</v>
      </c>
      <c r="Z9" s="1" t="s">
        <v>461</v>
      </c>
      <c r="AA9" s="1" t="s">
        <v>461</v>
      </c>
      <c r="AB9" s="1" t="s">
        <v>461</v>
      </c>
      <c r="AC9" s="1" t="s">
        <v>461</v>
      </c>
      <c r="AD9" s="1" t="s">
        <v>461</v>
      </c>
      <c r="AE9" s="1" t="s">
        <v>461</v>
      </c>
      <c r="AF9" s="1" t="s">
        <v>461</v>
      </c>
      <c r="AG9" s="1" t="s">
        <v>461</v>
      </c>
      <c r="AH9" s="1" t="s">
        <v>461</v>
      </c>
      <c r="AI9" s="1" t="s">
        <v>461</v>
      </c>
      <c r="AJ9" s="1" t="s">
        <v>461</v>
      </c>
      <c r="AK9" s="1" t="s">
        <v>461</v>
      </c>
      <c r="AL9" s="1" t="s">
        <v>461</v>
      </c>
      <c r="AM9" s="1" t="s">
        <v>461</v>
      </c>
      <c r="AN9" s="1" t="s">
        <v>461</v>
      </c>
      <c r="AO9" s="1" t="s">
        <v>461</v>
      </c>
      <c r="AP9" s="1" t="s">
        <v>461</v>
      </c>
      <c r="AQ9" s="1" t="s">
        <v>461</v>
      </c>
      <c r="AR9" s="1" t="s">
        <v>461</v>
      </c>
      <c r="AS9" s="1" t="s">
        <v>549</v>
      </c>
      <c r="AT9" s="1" t="s">
        <v>461</v>
      </c>
      <c r="AU9" s="1" t="s">
        <v>461</v>
      </c>
      <c r="AV9" s="1" t="s">
        <v>461</v>
      </c>
      <c r="AW9" s="1" t="s">
        <v>461</v>
      </c>
      <c r="AX9" s="1" t="s">
        <v>461</v>
      </c>
      <c r="AY9" s="1" t="s">
        <v>461</v>
      </c>
      <c r="AZ9" s="1" t="s">
        <v>461</v>
      </c>
      <c r="BA9" s="1" t="s">
        <v>461</v>
      </c>
      <c r="BB9" s="1" t="s">
        <v>461</v>
      </c>
      <c r="BC9" s="1" t="s">
        <v>461</v>
      </c>
      <c r="BD9" s="1" t="s">
        <v>461</v>
      </c>
      <c r="BE9" s="1" t="s">
        <v>461</v>
      </c>
      <c r="BF9" s="1" t="s">
        <v>461</v>
      </c>
      <c r="BG9" s="1" t="s">
        <v>461</v>
      </c>
      <c r="BH9" s="1" t="s">
        <v>461</v>
      </c>
      <c r="BI9" s="1" t="s">
        <v>461</v>
      </c>
      <c r="BJ9" s="1" t="s">
        <v>461</v>
      </c>
      <c r="BK9" s="1" t="s">
        <v>461</v>
      </c>
      <c r="BL9" s="1" t="s">
        <v>461</v>
      </c>
      <c r="BM9" s="1" t="s">
        <v>461</v>
      </c>
      <c r="BN9" s="1" t="s">
        <v>461</v>
      </c>
      <c r="BO9" s="1" t="s">
        <v>461</v>
      </c>
      <c r="BP9" s="1" t="s">
        <v>461</v>
      </c>
      <c r="BQ9" s="1" t="s">
        <v>461</v>
      </c>
      <c r="BR9" s="1" t="s">
        <v>461</v>
      </c>
      <c r="BS9" s="1" t="s">
        <v>550</v>
      </c>
      <c r="BT9" s="1" t="s">
        <v>467</v>
      </c>
      <c r="BU9" s="1" t="s">
        <v>461</v>
      </c>
      <c r="BV9" s="1" t="s">
        <v>548</v>
      </c>
      <c r="BW9" s="1" t="s">
        <v>461</v>
      </c>
      <c r="BX9" s="1" t="s">
        <v>461</v>
      </c>
      <c r="BY9" s="1" t="s">
        <v>548</v>
      </c>
      <c r="BZ9" s="1" t="s">
        <v>461</v>
      </c>
      <c r="CA9" s="1" t="s">
        <v>461</v>
      </c>
      <c r="CB9" s="1" t="s">
        <v>461</v>
      </c>
      <c r="CC9" s="1" t="s">
        <v>461</v>
      </c>
      <c r="CD9" s="1" t="s">
        <v>461</v>
      </c>
      <c r="CE9" s="1" t="s">
        <v>461</v>
      </c>
      <c r="CF9" s="1" t="s">
        <v>461</v>
      </c>
      <c r="CG9" s="1" t="s">
        <v>461</v>
      </c>
      <c r="CH9" s="1" t="s">
        <v>461</v>
      </c>
      <c r="CI9" s="1" t="s">
        <v>461</v>
      </c>
      <c r="CJ9" s="1" t="s">
        <v>461</v>
      </c>
      <c r="CK9" s="1" t="s">
        <v>461</v>
      </c>
      <c r="CL9" s="1" t="s">
        <v>461</v>
      </c>
      <c r="CM9" s="1" t="s">
        <v>461</v>
      </c>
      <c r="CN9" s="1" t="s">
        <v>461</v>
      </c>
      <c r="CO9" s="1" t="s">
        <v>461</v>
      </c>
      <c r="CP9" s="1" t="s">
        <v>461</v>
      </c>
      <c r="CQ9" s="1" t="s">
        <v>461</v>
      </c>
      <c r="CR9" s="1" t="s">
        <v>461</v>
      </c>
      <c r="CS9" s="1" t="s">
        <v>461</v>
      </c>
      <c r="CT9" s="1" t="s">
        <v>461</v>
      </c>
      <c r="CU9" s="1" t="s">
        <v>461</v>
      </c>
      <c r="CV9" s="1" t="s">
        <v>461</v>
      </c>
      <c r="CW9" s="1" t="s">
        <v>461</v>
      </c>
      <c r="CX9" s="1" t="s">
        <v>461</v>
      </c>
      <c r="CY9" s="1" t="s">
        <v>461</v>
      </c>
      <c r="CZ9" s="1" t="s">
        <v>461</v>
      </c>
      <c r="DA9" s="1" t="s">
        <v>461</v>
      </c>
      <c r="DB9" s="1" t="s">
        <v>461</v>
      </c>
      <c r="DC9" s="1" t="s">
        <v>461</v>
      </c>
      <c r="DD9" s="1" t="s">
        <v>461</v>
      </c>
      <c r="DE9" s="1" t="s">
        <v>461</v>
      </c>
      <c r="DF9" s="1" t="s">
        <v>461</v>
      </c>
      <c r="DG9" s="1" t="s">
        <v>461</v>
      </c>
      <c r="DH9" s="1" t="s">
        <v>461</v>
      </c>
      <c r="DI9" s="1" t="s">
        <v>461</v>
      </c>
      <c r="DJ9" s="1" t="s">
        <v>461</v>
      </c>
      <c r="DK9" s="1">
        <v>0</v>
      </c>
      <c r="DL9" s="1">
        <v>100</v>
      </c>
      <c r="DM9" s="1">
        <v>100</v>
      </c>
      <c r="DN9" s="1">
        <v>36</v>
      </c>
      <c r="DO9" s="1" t="s">
        <v>459</v>
      </c>
      <c r="DP9" s="1" t="s">
        <v>461</v>
      </c>
      <c r="DQ9" s="1" t="s">
        <v>551</v>
      </c>
      <c r="DR9" s="1" t="s">
        <v>547</v>
      </c>
      <c r="DS9" s="1" t="s">
        <v>461</v>
      </c>
      <c r="DT9" s="1" t="s">
        <v>461</v>
      </c>
      <c r="DU9" s="1" t="s">
        <v>552</v>
      </c>
      <c r="DV9" s="1" t="s">
        <v>538</v>
      </c>
      <c r="DW9" s="1" t="s">
        <v>461</v>
      </c>
      <c r="DX9" s="1" t="s">
        <v>461</v>
      </c>
      <c r="DY9" s="1" t="s">
        <v>461</v>
      </c>
      <c r="DZ9" s="1" t="s">
        <v>461</v>
      </c>
      <c r="EA9" s="1" t="s">
        <v>461</v>
      </c>
      <c r="EB9" s="1" t="s">
        <v>461</v>
      </c>
      <c r="EC9" s="1" t="s">
        <v>461</v>
      </c>
      <c r="ED9" s="1" t="s">
        <v>461</v>
      </c>
      <c r="EE9" s="1" t="s">
        <v>461</v>
      </c>
      <c r="EF9" s="1" t="s">
        <v>461</v>
      </c>
      <c r="EG9" s="1" t="s">
        <v>461</v>
      </c>
      <c r="EH9" s="1" t="s">
        <v>461</v>
      </c>
      <c r="EI9" s="1" t="s">
        <v>461</v>
      </c>
      <c r="EJ9" s="1" t="s">
        <v>461</v>
      </c>
      <c r="EK9" s="1" t="s">
        <v>461</v>
      </c>
      <c r="EL9" s="1" t="s">
        <v>461</v>
      </c>
      <c r="EM9" s="1" t="s">
        <v>461</v>
      </c>
      <c r="EN9" s="1" t="s">
        <v>461</v>
      </c>
      <c r="EO9" s="1" t="s">
        <v>461</v>
      </c>
      <c r="EP9" s="1" t="s">
        <v>461</v>
      </c>
      <c r="EQ9" s="1" t="s">
        <v>461</v>
      </c>
      <c r="ER9" s="1" t="s">
        <v>461</v>
      </c>
      <c r="ES9" s="1" t="s">
        <v>461</v>
      </c>
      <c r="ET9" s="1" t="s">
        <v>461</v>
      </c>
      <c r="EU9" s="1" t="s">
        <v>461</v>
      </c>
      <c r="EV9" s="1" t="s">
        <v>461</v>
      </c>
      <c r="EW9" s="1" t="s">
        <v>461</v>
      </c>
      <c r="EX9" s="1" t="s">
        <v>461</v>
      </c>
      <c r="EY9" s="1" t="s">
        <v>461</v>
      </c>
      <c r="EZ9" s="1" t="s">
        <v>461</v>
      </c>
      <c r="FA9" s="1" t="s">
        <v>461</v>
      </c>
      <c r="FB9" s="1" t="s">
        <v>461</v>
      </c>
      <c r="FC9" s="1" t="s">
        <v>461</v>
      </c>
      <c r="FD9" s="1" t="s">
        <v>461</v>
      </c>
      <c r="FE9" s="1" t="s">
        <v>461</v>
      </c>
      <c r="FF9" s="1" t="s">
        <v>461</v>
      </c>
      <c r="FG9" s="1" t="s">
        <v>461</v>
      </c>
      <c r="FH9" s="1" t="s">
        <v>461</v>
      </c>
      <c r="FI9" s="1" t="s">
        <v>461</v>
      </c>
      <c r="FJ9" s="1" t="s">
        <v>461</v>
      </c>
      <c r="FK9" s="1" t="s">
        <v>461</v>
      </c>
      <c r="FL9" s="1" t="s">
        <v>461</v>
      </c>
      <c r="FM9" s="1" t="s">
        <v>461</v>
      </c>
      <c r="FN9" s="1" t="s">
        <v>461</v>
      </c>
      <c r="FO9" s="1" t="s">
        <v>461</v>
      </c>
      <c r="FP9" s="1" t="s">
        <v>461</v>
      </c>
      <c r="FQ9" s="1" t="s">
        <v>461</v>
      </c>
      <c r="FR9" s="1" t="s">
        <v>461</v>
      </c>
      <c r="FS9" s="1" t="s">
        <v>461</v>
      </c>
      <c r="FT9" s="1" t="s">
        <v>461</v>
      </c>
      <c r="FU9" s="1" t="s">
        <v>461</v>
      </c>
      <c r="FV9" s="1" t="s">
        <v>461</v>
      </c>
      <c r="FW9" s="1" t="s">
        <v>461</v>
      </c>
      <c r="FX9" s="1" t="s">
        <v>461</v>
      </c>
      <c r="FY9" s="1" t="s">
        <v>461</v>
      </c>
      <c r="FZ9" s="1" t="s">
        <v>461</v>
      </c>
      <c r="GA9" s="1" t="s">
        <v>461</v>
      </c>
      <c r="GB9" s="1" t="s">
        <v>461</v>
      </c>
      <c r="GC9" s="1" t="s">
        <v>461</v>
      </c>
      <c r="GD9" s="1" t="s">
        <v>461</v>
      </c>
      <c r="GE9" s="1" t="s">
        <v>461</v>
      </c>
      <c r="GF9" s="1" t="s">
        <v>461</v>
      </c>
      <c r="GG9" s="1" t="s">
        <v>461</v>
      </c>
      <c r="GH9" s="1" t="s">
        <v>461</v>
      </c>
      <c r="GI9" s="1" t="s">
        <v>461</v>
      </c>
      <c r="GJ9" s="1" t="s">
        <v>461</v>
      </c>
      <c r="GK9" s="1" t="s">
        <v>461</v>
      </c>
      <c r="GL9" s="1" t="s">
        <v>461</v>
      </c>
      <c r="GM9" s="1" t="s">
        <v>461</v>
      </c>
      <c r="GN9" s="1" t="s">
        <v>461</v>
      </c>
      <c r="GO9" s="1" t="s">
        <v>461</v>
      </c>
      <c r="GP9" s="1" t="s">
        <v>461</v>
      </c>
      <c r="GQ9" s="1" t="s">
        <v>461</v>
      </c>
      <c r="GR9" s="1" t="s">
        <v>461</v>
      </c>
      <c r="GS9" s="1" t="s">
        <v>461</v>
      </c>
      <c r="GT9" s="1" t="s">
        <v>461</v>
      </c>
      <c r="GU9" s="1" t="s">
        <v>461</v>
      </c>
      <c r="GV9" s="1" t="s">
        <v>461</v>
      </c>
      <c r="GW9" s="1" t="s">
        <v>461</v>
      </c>
      <c r="GX9" s="1" t="s">
        <v>461</v>
      </c>
      <c r="GY9" s="1" t="s">
        <v>461</v>
      </c>
      <c r="GZ9" s="1" t="s">
        <v>461</v>
      </c>
      <c r="HA9" s="1" t="s">
        <v>461</v>
      </c>
      <c r="HB9" s="1" t="s">
        <v>461</v>
      </c>
      <c r="HC9" s="1" t="s">
        <v>461</v>
      </c>
      <c r="HD9" s="1" t="s">
        <v>461</v>
      </c>
      <c r="HE9" s="1" t="s">
        <v>461</v>
      </c>
      <c r="HF9" s="1" t="s">
        <v>461</v>
      </c>
      <c r="HG9" s="1" t="s">
        <v>461</v>
      </c>
      <c r="HH9" s="1" t="s">
        <v>461</v>
      </c>
      <c r="HI9" s="1" t="s">
        <v>461</v>
      </c>
      <c r="HJ9" s="1" t="s">
        <v>461</v>
      </c>
      <c r="HK9" s="1" t="s">
        <v>461</v>
      </c>
      <c r="HL9" s="1">
        <v>0</v>
      </c>
      <c r="HM9" s="1">
        <v>1</v>
      </c>
      <c r="HN9" s="1">
        <v>3</v>
      </c>
      <c r="HO9" s="1">
        <v>2</v>
      </c>
      <c r="HP9" s="1">
        <v>3</v>
      </c>
      <c r="HQ9" s="1">
        <v>1</v>
      </c>
      <c r="HR9" s="1">
        <v>2</v>
      </c>
      <c r="HS9" s="1">
        <v>0</v>
      </c>
      <c r="HT9" s="1">
        <v>1</v>
      </c>
      <c r="HU9" s="1">
        <v>1</v>
      </c>
      <c r="HV9" s="1">
        <v>0</v>
      </c>
      <c r="HW9" s="1">
        <v>1</v>
      </c>
      <c r="HX9" s="1">
        <v>4</v>
      </c>
      <c r="HY9" s="1">
        <v>0</v>
      </c>
      <c r="HZ9" s="1">
        <v>110</v>
      </c>
      <c r="IA9" s="1">
        <v>898</v>
      </c>
      <c r="IB9">
        <v>37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1</v>
      </c>
      <c r="IJ9">
        <v>4</v>
      </c>
      <c r="IK9">
        <v>2</v>
      </c>
      <c r="IL9">
        <v>4</v>
      </c>
      <c r="IM9">
        <v>0</v>
      </c>
      <c r="IN9">
        <v>0</v>
      </c>
      <c r="IO9">
        <v>0</v>
      </c>
      <c r="IP9">
        <v>0</v>
      </c>
      <c r="IQ9">
        <v>0</v>
      </c>
      <c r="IR9">
        <v>3</v>
      </c>
      <c r="IS9">
        <v>8</v>
      </c>
      <c r="IT9">
        <v>5</v>
      </c>
      <c r="IU9">
        <v>0</v>
      </c>
      <c r="IV9">
        <v>98</v>
      </c>
      <c r="IW9">
        <v>3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103</v>
      </c>
      <c r="MY9">
        <v>877</v>
      </c>
      <c r="MZ9">
        <v>29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76</v>
      </c>
      <c r="NU9">
        <v>3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 s="1" t="s">
        <v>459</v>
      </c>
      <c r="RI9">
        <f>smallDiffsHist[[#This Row],[m_amplitudeHistogram.0]]*smallDiffsHist[[#This Row],[m_smallDiffsHistogram.0]]</f>
        <v>0</v>
      </c>
      <c r="RJ9">
        <f>smallDiffsHist[[#This Row],[m_amplitudeHistogram.1]]*smallDiffsHist[[#This Row],[m_smallDiffsHistogram.1]]</f>
        <v>0</v>
      </c>
      <c r="RK9">
        <f>smallDiffsHist[[#This Row],[m_amplitudeHistogram.2]]*smallDiffsHist[[#This Row],[m_smallDiffsHistogram.2]]</f>
        <v>0</v>
      </c>
      <c r="RL9">
        <f>smallDiffsHist[[#This Row],[m_amplitudeHistogram.3]]*smallDiffsHist[[#This Row],[m_smallDiffsHistogram.3]]</f>
        <v>0</v>
      </c>
      <c r="RM9">
        <f>smallDiffsHist[[#This Row],[m_amplitudeHistogram.4]]*smallDiffsHist[[#This Row],[m_smallDiffsHistogram.4]]</f>
        <v>0</v>
      </c>
      <c r="RN9">
        <f>smallDiffsHist[[#This Row],[m_amplitudeHistogram.5]]*smallDiffsHist[[#This Row],[m_smallDiffsHistogram.5]]</f>
        <v>0</v>
      </c>
      <c r="RO9">
        <f>smallDiffsHist[[#This Row],[m_amplitudeHistogram.6]]*smallDiffsHist[[#This Row],[m_smallDiffsHistogram.6]]</f>
        <v>0</v>
      </c>
      <c r="RP9">
        <f>smallDiffsHist[[#This Row],[m_amplitudeHistogram.7]]*smallDiffsHist[[#This Row],[m_smallDiffsHistogram.7]]</f>
        <v>0</v>
      </c>
      <c r="RQ9">
        <f>smallDiffsHist[[#This Row],[m_amplitudeHistogram.8]]*smallDiffsHist[[#This Row],[m_smallDiffsHistogram.8]]</f>
        <v>0</v>
      </c>
      <c r="RR9">
        <f>smallDiffsHist[[#This Row],[m_amplitudeHistogram.9]]*smallDiffsHist[[#This Row],[m_smallDiffsHistogram.9]]</f>
        <v>0</v>
      </c>
      <c r="RS9">
        <f>smallDiffsHist[[#This Row],[m_amplitudeHistogram.10]]*smallDiffsHist[[#This Row],[m_smallDiffsHistogram.10]]</f>
        <v>0</v>
      </c>
      <c r="RT9">
        <f>smallDiffsHist[[#This Row],[m_amplitudeHistogram.11]]*smallDiffsHist[[#This Row],[m_smallDiffsHistogram.11]]</f>
        <v>0</v>
      </c>
      <c r="RU9">
        <f>smallDiffsHist[[#This Row],[m_amplitudeHistogram.12]]*smallDiffsHist[[#This Row],[m_smallDiffsHistogram.12]]</f>
        <v>0</v>
      </c>
      <c r="RV9">
        <f>smallDiffsHist[[#This Row],[m_amplitudeHistogram.13]]*smallDiffsHist[[#This Row],[m_smallDiffsHistogram.13]]</f>
        <v>0</v>
      </c>
      <c r="RW9">
        <f>smallDiffsHist[[#This Row],[m_amplitudeHistogram.14]]*smallDiffsHist[[#This Row],[m_smallDiffsHistogram.14]]</f>
        <v>11330</v>
      </c>
      <c r="RX9">
        <f>smallDiffsHist[[#This Row],[m_amplitudeHistogram.15]]*smallDiffsHist[[#This Row],[m_smallDiffsHistogram.15]]</f>
        <v>787546</v>
      </c>
      <c r="RY9">
        <f>smallDiffsHist[[#This Row],[m_amplitudeHistogram.16]]*smallDiffsHist[[#This Row],[m_smallDiffsHistogram.16]]</f>
        <v>1073</v>
      </c>
      <c r="RZ9">
        <f>smallDiffsHist[[#This Row],[m_amplitudeHistogram.17]]*smallDiffsHist[[#This Row],[m_smallDiffsHistogram.17]]</f>
        <v>0</v>
      </c>
      <c r="SA9">
        <f>smallDiffsHist[[#This Row],[m_amplitudeHistogram.18]]*smallDiffsHist[[#This Row],[m_smallDiffsHistogram.18]]</f>
        <v>0</v>
      </c>
      <c r="SB9">
        <f>smallDiffsHist[[#This Row],[m_amplitudeHistogram.19]]*smallDiffsHist[[#This Row],[m_smallDiffsHistogram.19]]</f>
        <v>0</v>
      </c>
      <c r="SC9">
        <f>smallDiffsHist[[#This Row],[m_amplitudeHistogram.20]]*smallDiffsHist[[#This Row],[m_smallDiffsHistogram.20]]</f>
        <v>0</v>
      </c>
      <c r="SD9">
        <f>smallDiffsHist[[#This Row],[m_amplitudeHistogram.21]]*smallDiffsHist[[#This Row],[m_smallDiffsHistogram.21]]</f>
        <v>0</v>
      </c>
      <c r="SE9">
        <f>smallDiffsHist[[#This Row],[m_amplitudeHistogram.22]]*smallDiffsHist[[#This Row],[m_smallDiffsHistogram.22]]</f>
        <v>0</v>
      </c>
      <c r="SF9">
        <f>smallDiffsHist[[#This Row],[m_amplitudeHistogram.23]]*smallDiffsHist[[#This Row],[m_smallDiffsHistogram.23]]</f>
        <v>0</v>
      </c>
      <c r="SG9">
        <f>smallDiffsHist[[#This Row],[m_amplitudeHistogram.24]]*smallDiffsHist[[#This Row],[m_smallDiffsHistogram.24]]</f>
        <v>0</v>
      </c>
      <c r="SH9">
        <f>smallDiffsHist[[#This Row],[m_amplitudeHistogram.25]]*smallDiffsHist[[#This Row],[m_smallDiffsHistogram.25]]</f>
        <v>0</v>
      </c>
      <c r="SI9">
        <f>smallDiffsHist[[#This Row],[m_amplitudeHistogram.26]]*smallDiffsHist[[#This Row],[m_smallDiffsHistogram.26]]</f>
        <v>0</v>
      </c>
      <c r="SJ9">
        <f>smallDiffsHist[[#This Row],[m_amplitudeHistogram.27]]*smallDiffsHist[[#This Row],[m_smallDiffsHistogram.27]]</f>
        <v>0</v>
      </c>
      <c r="SK9">
        <f>smallDiffsHist[[#This Row],[m_amplitudeHistogram.28]]*smallDiffsHist[[#This Row],[m_smallDiffsHistogram.28]]</f>
        <v>0</v>
      </c>
      <c r="SL9">
        <f>smallDiffsHist[[#This Row],[m_amplitudeHistogram.29]]*smallDiffsHist[[#This Row],[m_smallDiffsHistogram.29]]</f>
        <v>0</v>
      </c>
      <c r="SM9">
        <f>smallDiffsHist[[#This Row],[m_amplitudeHistogram.30]]*smallDiffsHist[[#This Row],[m_smallDiffsHistogram.30]]</f>
        <v>0</v>
      </c>
      <c r="SN9">
        <f>smallDiffsHist[[#This Row],[m_amplitudeHistogram.31]]*smallDiffsHist[[#This Row],[m_smallDiffsHistogram.31]]</f>
        <v>0</v>
      </c>
      <c r="SO9">
        <f>smallDiffsHist[[#This Row],[m_amplitudeHistogram.32]]*smallDiffsHist[[#This Row],[m_smallDiffsHistogram.32]]</f>
        <v>0</v>
      </c>
      <c r="SP9">
        <f>smallDiffsHist[[#This Row],[m_amplitudeHistogram.33]]*smallDiffsHist[[#This Row],[m_smallDiffsHistogram.33]]</f>
        <v>0</v>
      </c>
      <c r="SQ9">
        <f>smallDiffsHist[[#This Row],[m_amplitudeHistogram.34]]*smallDiffsHist[[#This Row],[m_smallDiffsHistogram.34]]</f>
        <v>0</v>
      </c>
      <c r="SR9">
        <f>smallDiffsHist[[#This Row],[m_amplitudeHistogram.35]]*smallDiffsHist[[#This Row],[m_smallDiffsHistogram.35]]</f>
        <v>0</v>
      </c>
      <c r="SS9">
        <f>smallDiffsHist[[#This Row],[m_amplitudeHistogram.36]]*smallDiffsHist[[#This Row],[m_smallDiffsHistogram.36]]</f>
        <v>7448</v>
      </c>
      <c r="ST9">
        <f>smallDiffsHist[[#This Row],[m_amplitudeHistogram.37]]*smallDiffsHist[[#This Row],[m_smallDiffsHistogram.37]]</f>
        <v>9</v>
      </c>
      <c r="SU9">
        <f>smallDiffsHist[[#This Row],[m_amplitudeHistogram.38]]*smallDiffsHist[[#This Row],[m_smallDiffsHistogram.38]]</f>
        <v>0</v>
      </c>
      <c r="SV9">
        <f>smallDiffsHist[[#This Row],[m_amplitudeHistogram.39]]*smallDiffsHist[[#This Row],[m_smallDiffsHistogram.39]]</f>
        <v>0</v>
      </c>
      <c r="SW9">
        <f>smallDiffsHist[[#This Row],[m_amplitudeHistogram.40]]*smallDiffsHist[[#This Row],[m_smallDiffsHistogram.40]]</f>
        <v>0</v>
      </c>
      <c r="SX9">
        <f>smallDiffsHist[[#This Row],[m_amplitudeHistogram.41]]*smallDiffsHist[[#This Row],[m_smallDiffsHistogram.41]]</f>
        <v>0</v>
      </c>
      <c r="SY9">
        <f>smallDiffsHist[[#This Row],[m_amplitudeHistogram.42]]*smallDiffsHist[[#This Row],[m_smallDiffsHistogram.42]]</f>
        <v>0</v>
      </c>
      <c r="SZ9">
        <f>smallDiffsHist[[#This Row],[m_amplitudeHistogram.43]]*smallDiffsHist[[#This Row],[m_smallDiffsHistogram.43]]</f>
        <v>0</v>
      </c>
      <c r="TA9">
        <f>smallDiffsHist[[#This Row],[m_amplitudeHistogram.44]]*smallDiffsHist[[#This Row],[m_smallDiffsHistogram.44]]</f>
        <v>0</v>
      </c>
      <c r="TB9">
        <f>smallDiffsHist[[#This Row],[m_amplitudeHistogram.45]]*smallDiffsHist[[#This Row],[m_smallDiffsHistogram.45]]</f>
        <v>0</v>
      </c>
      <c r="TC9">
        <f>smallDiffsHist[[#This Row],[m_amplitudeHistogram.46]]*smallDiffsHist[[#This Row],[m_smallDiffsHistogram.46]]</f>
        <v>0</v>
      </c>
      <c r="TD9">
        <f>smallDiffsHist[[#This Row],[m_amplitudeHistogram.47]]*smallDiffsHist[[#This Row],[m_smallDiffsHistogram.47]]</f>
        <v>0</v>
      </c>
      <c r="TE9">
        <f>smallDiffsHist[[#This Row],[m_amplitudeHistogram.48]]*smallDiffsHist[[#This Row],[m_smallDiffsHistogram.48]]</f>
        <v>0</v>
      </c>
      <c r="TF9">
        <f>smallDiffsHist[[#This Row],[m_amplitudeHistogram.49]]*smallDiffsHist[[#This Row],[m_smallDiffsHistogram.49]]</f>
        <v>0</v>
      </c>
      <c r="TG9">
        <f>smallDiffsHist[[#This Row],[m_amplitudeHistogram.50]]*smallDiffsHist[[#This Row],[m_smallDiffsHistogram.50]]</f>
        <v>0</v>
      </c>
      <c r="TH9">
        <f>smallDiffsHist[[#This Row],[m_amplitudeHistogram.51]]*smallDiffsHist[[#This Row],[m_smallDiffsHistogram.51]]</f>
        <v>0</v>
      </c>
      <c r="TI9">
        <f>smallDiffsHist[[#This Row],[m_amplitudeHistogram.52]]*smallDiffsHist[[#This Row],[m_smallDiffsHistogram.52]]</f>
        <v>0</v>
      </c>
      <c r="TJ9">
        <f>smallDiffsHist[[#This Row],[m_amplitudeHistogram.53]]*smallDiffsHist[[#This Row],[m_smallDiffsHistogram.53]]</f>
        <v>0</v>
      </c>
      <c r="TK9">
        <f>smallDiffsHist[[#This Row],[m_amplitudeHistogram.54]]*smallDiffsHist[[#This Row],[m_smallDiffsHistogram.54]]</f>
        <v>0</v>
      </c>
      <c r="TL9">
        <f>smallDiffsHist[[#This Row],[m_amplitudeHistogram.55]]*smallDiffsHist[[#This Row],[m_smallDiffsHistogram.55]]</f>
        <v>0</v>
      </c>
      <c r="TM9">
        <f>smallDiffsHist[[#This Row],[m_amplitudeHistogram.56]]*smallDiffsHist[[#This Row],[m_smallDiffsHistogram.56]]</f>
        <v>0</v>
      </c>
      <c r="TN9">
        <f>smallDiffsHist[[#This Row],[m_amplitudeHistogram.57]]*smallDiffsHist[[#This Row],[m_smallDiffsHistogram.57]]</f>
        <v>0</v>
      </c>
      <c r="TO9">
        <f>smallDiffsHist[[#This Row],[m_amplitudeHistogram.58]]*smallDiffsHist[[#This Row],[m_smallDiffsHistogram.58]]</f>
        <v>0</v>
      </c>
      <c r="TP9">
        <f>smallDiffsHist[[#This Row],[m_amplitudeHistogram.59]]*smallDiffsHist[[#This Row],[m_smallDiffsHistogram.59]]</f>
        <v>0</v>
      </c>
      <c r="TQ9">
        <f>smallDiffsHist[[#This Row],[m_amplitudeHistogram.60]]*smallDiffsHist[[#This Row],[m_smallDiffsHistogram.60]]</f>
        <v>0</v>
      </c>
      <c r="TR9">
        <f>smallDiffsHist[[#This Row],[m_amplitudeHistogram.61]]*smallDiffsHist[[#This Row],[m_smallDiffsHistogram.61]]</f>
        <v>0</v>
      </c>
      <c r="TS9">
        <f>smallDiffsHist[[#This Row],[m_amplitudeHistogram.62]]*smallDiffsHist[[#This Row],[m_smallDiffsHistogram.62]]</f>
        <v>0</v>
      </c>
      <c r="TT9">
        <f>smallDiffsHist[[#This Row],[m_amplitudeHistogram.63]]*smallDiffsHist[[#This Row],[m_smallDiffsHistogram.63]]</f>
        <v>0</v>
      </c>
      <c r="TU9">
        <f>smallDiffsHist[[#This Row],[m_amplitudeHistogram.64]]*smallDiffsHist[[#This Row],[m_smallDiffsHistogram.64]]</f>
        <v>0</v>
      </c>
      <c r="TV9">
        <f>smallDiffsHist[[#This Row],[m_amplitudeHistogram.65]]*smallDiffsHist[[#This Row],[m_smallDiffsHistogram.65]]</f>
        <v>0</v>
      </c>
      <c r="TW9">
        <f>smallDiffsHist[[#This Row],[m_amplitudeHistogram.66]]*smallDiffsHist[[#This Row],[m_smallDiffsHistogram.66]]</f>
        <v>0</v>
      </c>
      <c r="TX9">
        <f>smallDiffsHist[[#This Row],[m_amplitudeHistogram.67]]*smallDiffsHist[[#This Row],[m_smallDiffsHistogram.67]]</f>
        <v>0</v>
      </c>
      <c r="TY9">
        <f>smallDiffsHist[[#This Row],[m_amplitudeHistogram.68]]*smallDiffsHist[[#This Row],[m_smallDiffsHistogram.68]]</f>
        <v>0</v>
      </c>
      <c r="TZ9">
        <f>smallDiffsHist[[#This Row],[m_amplitudeHistogram.69]]*smallDiffsHist[[#This Row],[m_smallDiffsHistogram.69]]</f>
        <v>0</v>
      </c>
      <c r="UA9">
        <f>smallDiffsHist[[#This Row],[m_amplitudeHistogram.70]]*smallDiffsHist[[#This Row],[m_smallDiffsHistogram.70]]</f>
        <v>0</v>
      </c>
      <c r="UB9">
        <f>smallDiffsHist[[#This Row],[m_amplitudeHistogram.71]]*smallDiffsHist[[#This Row],[m_smallDiffsHistogram.71]]</f>
        <v>0</v>
      </c>
      <c r="UC9">
        <f>smallDiffsHist[[#This Row],[m_amplitudeHistogram.72]]*smallDiffsHist[[#This Row],[m_smallDiffsHistogram.72]]</f>
        <v>0</v>
      </c>
      <c r="UD9">
        <f>smallDiffsHist[[#This Row],[m_amplitudeHistogram.73]]*smallDiffsHist[[#This Row],[m_smallDiffsHistogram.73]]</f>
        <v>0</v>
      </c>
      <c r="UE9">
        <f>smallDiffsHist[[#This Row],[m_amplitudeHistogram.74]]*smallDiffsHist[[#This Row],[m_smallDiffsHistogram.74]]</f>
        <v>0</v>
      </c>
      <c r="UF9">
        <f>smallDiffsHist[[#This Row],[m_amplitudeHistogram.75]]*smallDiffsHist[[#This Row],[m_smallDiffsHistogram.75]]</f>
        <v>0</v>
      </c>
      <c r="UG9">
        <f>smallDiffsHist[[#This Row],[m_amplitudeHistogram.76]]*smallDiffsHist[[#This Row],[m_smallDiffsHistogram.76]]</f>
        <v>0</v>
      </c>
      <c r="UH9">
        <f>smallDiffsHist[[#This Row],[m_amplitudeHistogram.77]]*smallDiffsHist[[#This Row],[m_smallDiffsHistogram.77]]</f>
        <v>0</v>
      </c>
      <c r="UI9">
        <f>smallDiffsHist[[#This Row],[m_amplitudeHistogram.78]]*smallDiffsHist[[#This Row],[m_smallDiffsHistogram.78]]</f>
        <v>0</v>
      </c>
      <c r="UJ9">
        <f>smallDiffsHist[[#This Row],[m_amplitudeHistogram.79]]*smallDiffsHist[[#This Row],[m_smallDiffsHistogram.79]]</f>
        <v>0</v>
      </c>
      <c r="UK9">
        <f>smallDiffsHist[[#This Row],[m_amplitudeHistogram.80]]*smallDiffsHist[[#This Row],[m_smallDiffsHistogram.80]]</f>
        <v>0</v>
      </c>
      <c r="UL9">
        <f>smallDiffsHist[[#This Row],[m_amplitudeHistogram.81]]*smallDiffsHist[[#This Row],[m_smallDiffsHistogram.81]]</f>
        <v>0</v>
      </c>
      <c r="UM9">
        <f>smallDiffsHist[[#This Row],[m_amplitudeHistogram.82]]*smallDiffsHist[[#This Row],[m_smallDiffsHistogram.82]]</f>
        <v>0</v>
      </c>
      <c r="UN9">
        <f>smallDiffsHist[[#This Row],[m_amplitudeHistogram.83]]*smallDiffsHist[[#This Row],[m_smallDiffsHistogram.83]]</f>
        <v>0</v>
      </c>
      <c r="UO9">
        <f>smallDiffsHist[[#This Row],[m_amplitudeHistogram.84]]*smallDiffsHist[[#This Row],[m_smallDiffsHistogram.84]]</f>
        <v>0</v>
      </c>
      <c r="UP9">
        <f>smallDiffsHist[[#This Row],[m_amplitudeHistogram.85]]*smallDiffsHist[[#This Row],[m_smallDiffsHistogram.85]]</f>
        <v>0</v>
      </c>
      <c r="UQ9">
        <f>smallDiffsHist[[#This Row],[m_amplitudeHistogram.86]]*smallDiffsHist[[#This Row],[m_smallDiffsHistogram.86]]</f>
        <v>0</v>
      </c>
      <c r="UR9">
        <f>smallDiffsHist[[#This Row],[m_amplitudeHistogram.87]]*smallDiffsHist[[#This Row],[m_smallDiffsHistogram.87]]</f>
        <v>0</v>
      </c>
      <c r="US9">
        <f>smallDiffsHist[[#This Row],[m_amplitudeHistogram.88]]*smallDiffsHist[[#This Row],[m_smallDiffsHistogram.88]]</f>
        <v>0</v>
      </c>
      <c r="UT9">
        <f>smallDiffsHist[[#This Row],[m_amplitudeHistogram.89]]*smallDiffsHist[[#This Row],[m_smallDiffsHistogram.89]]</f>
        <v>0</v>
      </c>
      <c r="UU9">
        <f>smallDiffsHist[[#This Row],[m_amplitudeHistogram.90]]*smallDiffsHist[[#This Row],[m_smallDiffsHistogram.90]]</f>
        <v>0</v>
      </c>
      <c r="UV9">
        <f>smallDiffsHist[[#This Row],[m_amplitudeHistogram.91]]*smallDiffsHist[[#This Row],[m_smallDiffsHistogram.91]]</f>
        <v>0</v>
      </c>
      <c r="UW9">
        <f>smallDiffsHist[[#This Row],[m_amplitudeHistogram.92]]*smallDiffsHist[[#This Row],[m_smallDiffsHistogram.92]]</f>
        <v>0</v>
      </c>
      <c r="UX9">
        <f>smallDiffsHist[[#This Row],[m_amplitudeHistogram.93]]*smallDiffsHist[[#This Row],[m_smallDiffsHistogram.93]]</f>
        <v>0</v>
      </c>
      <c r="UY9">
        <f>smallDiffsHist[[#This Row],[m_amplitudeHistogram.94]]*smallDiffsHist[[#This Row],[m_smallDiffsHistogram.94]]</f>
        <v>0</v>
      </c>
      <c r="UZ9">
        <f>smallDiffsHist[[#This Row],[m_amplitudeHistogram.95]]*smallDiffsHist[[#This Row],[m_smallDiffsHistogram.95]]</f>
        <v>0</v>
      </c>
      <c r="VA9">
        <f>smallDiffsHist[[#This Row],[m_amplitudeHistogram.96]]*smallDiffsHist[[#This Row],[m_smallDiffsHistogram.96]]</f>
        <v>0</v>
      </c>
      <c r="VB9">
        <f>smallDiffsHist[[#This Row],[m_amplitudeHistogram.97]]*smallDiffsHist[[#This Row],[m_smallDiffsHistogram.97]]</f>
        <v>0</v>
      </c>
      <c r="VC9">
        <f>smallDiffsHist[[#This Row],[m_amplitudeHistogram.98]]*smallDiffsHist[[#This Row],[m_smallDiffsHistogram.98]]</f>
        <v>0</v>
      </c>
      <c r="VD9">
        <f>smallDiffsHist[[#This Row],[m_amplitudeHistogram.99]]*smallDiffsHist[[#This Row],[m_smallDiffsHistogram.99]]</f>
        <v>0</v>
      </c>
      <c r="VE9">
        <f>smallDiffsHist[[#This Row],[m_amplitudeHistogram.100]]*smallDiffsHist[[#This Row],[m_smallDiffsHistogram.100]]</f>
        <v>0</v>
      </c>
      <c r="VF9">
        <f>smallDiffsHist[[#This Row],[m_amplitudeHistogram.101]]*smallDiffsHist[[#This Row],[m_smallDiffsHistogram.101]]</f>
        <v>0</v>
      </c>
      <c r="VG9">
        <f>smallDiffsHist[[#This Row],[m_amplitudeHistogram.102]]*smallDiffsHist[[#This Row],[m_smallDiffsHistogram.102]]</f>
        <v>0</v>
      </c>
      <c r="VH9">
        <f>smallDiffsHist[[#This Row],[m_amplitudeHistogram.103]]*smallDiffsHist[[#This Row],[m_smallDiffsHistogram.103]]</f>
        <v>0</v>
      </c>
      <c r="VI9">
        <f>smallDiffsHist[[#This Row],[m_amplitudeHistogram.104]]*smallDiffsHist[[#This Row],[m_smallDiffsHistogram.104]]</f>
        <v>0</v>
      </c>
      <c r="VJ9">
        <f>smallDiffsHist[[#This Row],[m_amplitudeHistogram.105]]*smallDiffsHist[[#This Row],[m_smallDiffsHistogram.105]]</f>
        <v>0</v>
      </c>
      <c r="VK9">
        <f>smallDiffsHist[[#This Row],[m_amplitudeHistogram.106]]*smallDiffsHist[[#This Row],[m_smallDiffsHistogram.106]]</f>
        <v>0</v>
      </c>
      <c r="VL9">
        <f>smallDiffsHist[[#This Row],[m_amplitudeHistogram.107]]*smallDiffsHist[[#This Row],[m_smallDiffsHistogram.107]]</f>
        <v>0</v>
      </c>
      <c r="VM9">
        <f>smallDiffsHist[[#This Row],[m_amplitudeHistogram.108]]*smallDiffsHist[[#This Row],[m_smallDiffsHistogram.108]]</f>
        <v>0</v>
      </c>
      <c r="VN9">
        <f>smallDiffsHist[[#This Row],[m_amplitudeHistogram.109]]*smallDiffsHist[[#This Row],[m_smallDiffsHistogram.109]]</f>
        <v>0</v>
      </c>
      <c r="VO9">
        <f>smallDiffsHist[[#This Row],[m_amplitudeHistogram.110]]*smallDiffsHist[[#This Row],[m_smallDiffsHistogram.110]]</f>
        <v>0</v>
      </c>
      <c r="VP9">
        <f>smallDiffsHist[[#This Row],[m_amplitudeHistogram.111]]*smallDiffsHist[[#This Row],[m_smallDiffsHistogram.111]]</f>
        <v>0</v>
      </c>
      <c r="VQ9">
        <f>smallDiffsHist[[#This Row],[m_amplitudeHistogram.112]]*smallDiffsHist[[#This Row],[m_smallDiffsHistogram.112]]</f>
        <v>0</v>
      </c>
      <c r="VR9">
        <f>smallDiffsHist[[#This Row],[m_amplitudeHistogram.113]]*smallDiffsHist[[#This Row],[m_smallDiffsHistogram.113]]</f>
        <v>0</v>
      </c>
      <c r="VS9">
        <f>smallDiffsHist[[#This Row],[m_amplitudeHistogram.114]]*smallDiffsHist[[#This Row],[m_smallDiffsHistogram.114]]</f>
        <v>0</v>
      </c>
      <c r="VT9">
        <f>smallDiffsHist[[#This Row],[m_amplitudeHistogram.115]]*smallDiffsHist[[#This Row],[m_smallDiffsHistogram.115]]</f>
        <v>0</v>
      </c>
      <c r="VU9">
        <f>smallDiffsHist[[#This Row],[m_amplitudeHistogram.116]]*smallDiffsHist[[#This Row],[m_smallDiffsHistogram.116]]</f>
        <v>0</v>
      </c>
      <c r="VV9">
        <f>smallDiffsHist[[#This Row],[m_amplitudeHistogram.117]]*smallDiffsHist[[#This Row],[m_smallDiffsHistogram.117]]</f>
        <v>0</v>
      </c>
      <c r="VW9">
        <f>smallDiffsHist[[#This Row],[m_amplitudeHistogram.118]]*smallDiffsHist[[#This Row],[m_smallDiffsHistogram.118]]</f>
        <v>0</v>
      </c>
      <c r="VX9">
        <f>smallDiffsHist[[#This Row],[m_amplitudeHistogram.119]]*smallDiffsHist[[#This Row],[m_smallDiffsHistogram.119]]</f>
        <v>0</v>
      </c>
      <c r="VY9">
        <f>smallDiffsHist[[#This Row],[m_amplitudeHistogram.120]]*smallDiffsHist[[#This Row],[m_smallDiffsHistogram.120]]</f>
        <v>0</v>
      </c>
      <c r="VZ9">
        <f>smallDiffsHist[[#This Row],[m_amplitudeHistogram.121]]*smallDiffsHist[[#This Row],[m_smallDiffsHistogram.121]]</f>
        <v>0</v>
      </c>
      <c r="WA9">
        <f>smallDiffsHist[[#This Row],[m_amplitudeHistogram.122]]*smallDiffsHist[[#This Row],[m_smallDiffsHistogram.122]]</f>
        <v>0</v>
      </c>
      <c r="WB9">
        <f>smallDiffsHist[[#This Row],[m_amplitudeHistogram.123]]*smallDiffsHist[[#This Row],[m_smallDiffsHistogram.123]]</f>
        <v>0</v>
      </c>
      <c r="WC9">
        <f>smallDiffsHist[[#This Row],[m_amplitudeHistogram.124]]*smallDiffsHist[[#This Row],[m_smallDiffsHistogram.124]]</f>
        <v>0</v>
      </c>
      <c r="WD9">
        <f>smallDiffsHist[[#This Row],[m_amplitudeHistogram.125]]*smallDiffsHist[[#This Row],[m_smallDiffsHistogram.125]]</f>
        <v>0</v>
      </c>
      <c r="WE9">
        <f>smallDiffsHist[[#This Row],[m_amplitudeHistogram.126]]*smallDiffsHist[[#This Row],[m_smallDiffsHistogram.126]]</f>
        <v>0</v>
      </c>
      <c r="WF9">
        <f>smallDiffsHist[[#This Row],[m_amplitudeHistogram.127]]*smallDiffsHist[[#This Row],[m_smallDiffsHistogram.127]]</f>
        <v>0</v>
      </c>
      <c r="WH9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0</v>
      </c>
      <c r="WI9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9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9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0</v>
      </c>
      <c r="WL9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0</v>
      </c>
      <c r="WM9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9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9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0</v>
      </c>
      <c r="WP9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9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9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9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9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9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9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1.4386461235280224E-2</v>
      </c>
      <c r="WW9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1</v>
      </c>
      <c r="WX9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1.3624600975689037E-3</v>
      </c>
      <c r="WY9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</v>
      </c>
      <c r="WZ9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</v>
      </c>
      <c r="XA9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9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9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9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9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9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9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9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9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9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9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9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9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9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9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9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9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9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9.4572253557252527E-3</v>
      </c>
      <c r="XS9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1.1427903893867787E-5</v>
      </c>
      <c r="XT9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</v>
      </c>
      <c r="XU9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9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9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9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9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9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9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9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9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9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9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9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9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9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9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9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9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9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9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9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9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9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9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9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9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9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9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9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9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9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9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9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9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9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9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9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9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9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9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9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9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9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9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9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9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9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9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9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9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9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9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9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9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9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9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9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9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9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9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9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9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9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9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9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9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9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9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9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9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9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9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9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9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9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9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9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9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9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9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9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9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9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9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9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9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9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9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9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9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10" spans="1:733" x14ac:dyDescent="0.3">
      <c r="A10" s="1" t="s">
        <v>459</v>
      </c>
      <c r="B10" s="1" t="s">
        <v>459</v>
      </c>
      <c r="C10">
        <v>1</v>
      </c>
      <c r="D10">
        <v>9</v>
      </c>
      <c r="E10" s="1" t="s">
        <v>462</v>
      </c>
      <c r="F10" s="1" t="s">
        <v>461</v>
      </c>
      <c r="G10">
        <v>2400</v>
      </c>
      <c r="H10">
        <v>1000000</v>
      </c>
      <c r="I10">
        <v>495</v>
      </c>
      <c r="J10">
        <v>0</v>
      </c>
      <c r="K10">
        <v>100</v>
      </c>
      <c r="L10">
        <v>100</v>
      </c>
      <c r="M10">
        <v>40</v>
      </c>
      <c r="N10" s="1" t="s">
        <v>459</v>
      </c>
      <c r="O10" s="1" t="s">
        <v>461</v>
      </c>
      <c r="P10" s="1" t="s">
        <v>553</v>
      </c>
      <c r="Q10" s="1" t="s">
        <v>554</v>
      </c>
      <c r="R10" s="1" t="s">
        <v>555</v>
      </c>
      <c r="S10" s="1" t="s">
        <v>556</v>
      </c>
      <c r="T10" s="1" t="s">
        <v>461</v>
      </c>
      <c r="U10" s="1" t="s">
        <v>461</v>
      </c>
      <c r="V10" s="1" t="s">
        <v>461</v>
      </c>
      <c r="W10" s="1" t="s">
        <v>461</v>
      </c>
      <c r="X10" s="1" t="s">
        <v>461</v>
      </c>
      <c r="Y10" s="1" t="s">
        <v>461</v>
      </c>
      <c r="Z10" s="1" t="s">
        <v>461</v>
      </c>
      <c r="AA10" s="1" t="s">
        <v>461</v>
      </c>
      <c r="AB10" s="1" t="s">
        <v>461</v>
      </c>
      <c r="AC10" s="1" t="s">
        <v>461</v>
      </c>
      <c r="AD10" s="1" t="s">
        <v>461</v>
      </c>
      <c r="AE10" s="1" t="s">
        <v>461</v>
      </c>
      <c r="AF10" s="1" t="s">
        <v>461</v>
      </c>
      <c r="AG10" s="1" t="s">
        <v>461</v>
      </c>
      <c r="AH10" s="1" t="s">
        <v>461</v>
      </c>
      <c r="AI10" s="1" t="s">
        <v>461</v>
      </c>
      <c r="AJ10" s="1" t="s">
        <v>461</v>
      </c>
      <c r="AK10" s="1" t="s">
        <v>461</v>
      </c>
      <c r="AL10" s="1" t="s">
        <v>461</v>
      </c>
      <c r="AM10" s="1" t="s">
        <v>461</v>
      </c>
      <c r="AN10" s="1" t="s">
        <v>461</v>
      </c>
      <c r="AO10" s="1" t="s">
        <v>461</v>
      </c>
      <c r="AP10" s="1" t="s">
        <v>461</v>
      </c>
      <c r="AQ10" s="1" t="s">
        <v>461</v>
      </c>
      <c r="AR10" s="1" t="s">
        <v>461</v>
      </c>
      <c r="AS10" s="1" t="s">
        <v>461</v>
      </c>
      <c r="AT10" s="1" t="s">
        <v>461</v>
      </c>
      <c r="AU10" s="1" t="s">
        <v>461</v>
      </c>
      <c r="AV10" s="1" t="s">
        <v>461</v>
      </c>
      <c r="AW10" s="1" t="s">
        <v>461</v>
      </c>
      <c r="AX10" s="1" t="s">
        <v>461</v>
      </c>
      <c r="AY10" s="1" t="s">
        <v>461</v>
      </c>
      <c r="AZ10" s="1" t="s">
        <v>461</v>
      </c>
      <c r="BA10" s="1" t="s">
        <v>461</v>
      </c>
      <c r="BB10" s="1" t="s">
        <v>461</v>
      </c>
      <c r="BC10" s="1" t="s">
        <v>461</v>
      </c>
      <c r="BD10" s="1" t="s">
        <v>461</v>
      </c>
      <c r="BE10" s="1" t="s">
        <v>461</v>
      </c>
      <c r="BF10" s="1" t="s">
        <v>461</v>
      </c>
      <c r="BG10" s="1" t="s">
        <v>461</v>
      </c>
      <c r="BH10" s="1" t="s">
        <v>461</v>
      </c>
      <c r="BI10" s="1" t="s">
        <v>461</v>
      </c>
      <c r="BJ10" s="1" t="s">
        <v>461</v>
      </c>
      <c r="BK10" s="1" t="s">
        <v>461</v>
      </c>
      <c r="BL10" s="1" t="s">
        <v>461</v>
      </c>
      <c r="BM10" s="1" t="s">
        <v>461</v>
      </c>
      <c r="BN10" s="1" t="s">
        <v>461</v>
      </c>
      <c r="BO10" s="1" t="s">
        <v>555</v>
      </c>
      <c r="BP10" s="1" t="s">
        <v>556</v>
      </c>
      <c r="BQ10" s="1" t="s">
        <v>461</v>
      </c>
      <c r="BR10" s="1" t="s">
        <v>461</v>
      </c>
      <c r="BS10" s="1" t="s">
        <v>557</v>
      </c>
      <c r="BT10" s="1" t="s">
        <v>533</v>
      </c>
      <c r="BU10" s="1" t="s">
        <v>461</v>
      </c>
      <c r="BV10" s="1" t="s">
        <v>461</v>
      </c>
      <c r="BW10" s="1" t="s">
        <v>461</v>
      </c>
      <c r="BX10" s="1" t="s">
        <v>461</v>
      </c>
      <c r="BY10" s="1" t="s">
        <v>461</v>
      </c>
      <c r="BZ10" s="1" t="s">
        <v>461</v>
      </c>
      <c r="CA10" s="1" t="s">
        <v>461</v>
      </c>
      <c r="CB10" s="1" t="s">
        <v>461</v>
      </c>
      <c r="CC10" s="1" t="s">
        <v>461</v>
      </c>
      <c r="CD10" s="1" t="s">
        <v>461</v>
      </c>
      <c r="CE10" s="1" t="s">
        <v>461</v>
      </c>
      <c r="CF10" s="1" t="s">
        <v>461</v>
      </c>
      <c r="CG10" s="1" t="s">
        <v>461</v>
      </c>
      <c r="CH10" s="1" t="s">
        <v>461</v>
      </c>
      <c r="CI10" s="1" t="s">
        <v>461</v>
      </c>
      <c r="CJ10" s="1" t="s">
        <v>461</v>
      </c>
      <c r="CK10" s="1" t="s">
        <v>461</v>
      </c>
      <c r="CL10" s="1" t="s">
        <v>461</v>
      </c>
      <c r="CM10" s="1" t="s">
        <v>461</v>
      </c>
      <c r="CN10" s="1" t="s">
        <v>461</v>
      </c>
      <c r="CO10" s="1" t="s">
        <v>461</v>
      </c>
      <c r="CP10" s="1" t="s">
        <v>461</v>
      </c>
      <c r="CQ10" s="1" t="s">
        <v>461</v>
      </c>
      <c r="CR10" s="1" t="s">
        <v>461</v>
      </c>
      <c r="CS10" s="1" t="s">
        <v>461</v>
      </c>
      <c r="CT10" s="1" t="s">
        <v>461</v>
      </c>
      <c r="CU10" s="1" t="s">
        <v>461</v>
      </c>
      <c r="CV10" s="1" t="s">
        <v>461</v>
      </c>
      <c r="CW10" s="1" t="s">
        <v>461</v>
      </c>
      <c r="CX10" s="1" t="s">
        <v>461</v>
      </c>
      <c r="CY10" s="1" t="s">
        <v>461</v>
      </c>
      <c r="CZ10" s="1" t="s">
        <v>461</v>
      </c>
      <c r="DA10" s="1" t="s">
        <v>461</v>
      </c>
      <c r="DB10" s="1" t="s">
        <v>461</v>
      </c>
      <c r="DC10" s="1" t="s">
        <v>461</v>
      </c>
      <c r="DD10" s="1" t="s">
        <v>461</v>
      </c>
      <c r="DE10" s="1" t="s">
        <v>461</v>
      </c>
      <c r="DF10" s="1" t="s">
        <v>461</v>
      </c>
      <c r="DG10" s="1" t="s">
        <v>461</v>
      </c>
      <c r="DH10" s="1" t="s">
        <v>461</v>
      </c>
      <c r="DI10" s="1" t="s">
        <v>461</v>
      </c>
      <c r="DJ10" s="1" t="s">
        <v>461</v>
      </c>
      <c r="DK10" s="1">
        <v>0</v>
      </c>
      <c r="DL10" s="1">
        <v>100</v>
      </c>
      <c r="DM10" s="1">
        <v>100</v>
      </c>
      <c r="DN10" s="1">
        <v>41</v>
      </c>
      <c r="DO10" s="1" t="s">
        <v>459</v>
      </c>
      <c r="DP10" s="1" t="s">
        <v>461</v>
      </c>
      <c r="DQ10" s="1" t="s">
        <v>558</v>
      </c>
      <c r="DR10" s="1" t="s">
        <v>461</v>
      </c>
      <c r="DS10" s="1" t="s">
        <v>461</v>
      </c>
      <c r="DT10" s="1" t="s">
        <v>461</v>
      </c>
      <c r="DU10" s="1" t="s">
        <v>559</v>
      </c>
      <c r="DV10" s="1" t="s">
        <v>461</v>
      </c>
      <c r="DW10" s="1" t="s">
        <v>461</v>
      </c>
      <c r="DX10" s="1" t="s">
        <v>461</v>
      </c>
      <c r="DY10" s="1" t="s">
        <v>461</v>
      </c>
      <c r="DZ10" s="1" t="s">
        <v>461</v>
      </c>
      <c r="EA10" s="1" t="s">
        <v>461</v>
      </c>
      <c r="EB10" s="1" t="s">
        <v>461</v>
      </c>
      <c r="EC10" s="1" t="s">
        <v>461</v>
      </c>
      <c r="ED10" s="1" t="s">
        <v>461</v>
      </c>
      <c r="EE10" s="1" t="s">
        <v>461</v>
      </c>
      <c r="EF10" s="1" t="s">
        <v>461</v>
      </c>
      <c r="EG10" s="1" t="s">
        <v>461</v>
      </c>
      <c r="EH10" s="1" t="s">
        <v>461</v>
      </c>
      <c r="EI10" s="1" t="s">
        <v>461</v>
      </c>
      <c r="EJ10" s="1" t="s">
        <v>461</v>
      </c>
      <c r="EK10" s="1" t="s">
        <v>461</v>
      </c>
      <c r="EL10" s="1" t="s">
        <v>461</v>
      </c>
      <c r="EM10" s="1" t="s">
        <v>461</v>
      </c>
      <c r="EN10" s="1" t="s">
        <v>461</v>
      </c>
      <c r="EO10" s="1" t="s">
        <v>461</v>
      </c>
      <c r="EP10" s="1" t="s">
        <v>461</v>
      </c>
      <c r="EQ10" s="1" t="s">
        <v>461</v>
      </c>
      <c r="ER10" s="1" t="s">
        <v>461</v>
      </c>
      <c r="ES10" s="1" t="s">
        <v>461</v>
      </c>
      <c r="ET10" s="1" t="s">
        <v>461</v>
      </c>
      <c r="EU10" s="1" t="s">
        <v>461</v>
      </c>
      <c r="EV10" s="1" t="s">
        <v>461</v>
      </c>
      <c r="EW10" s="1" t="s">
        <v>461</v>
      </c>
      <c r="EX10" s="1" t="s">
        <v>461</v>
      </c>
      <c r="EY10" s="1" t="s">
        <v>461</v>
      </c>
      <c r="EZ10" s="1" t="s">
        <v>461</v>
      </c>
      <c r="FA10" s="1" t="s">
        <v>461</v>
      </c>
      <c r="FB10" s="1" t="s">
        <v>461</v>
      </c>
      <c r="FC10" s="1" t="s">
        <v>461</v>
      </c>
      <c r="FD10" s="1" t="s">
        <v>461</v>
      </c>
      <c r="FE10" s="1" t="s">
        <v>461</v>
      </c>
      <c r="FF10" s="1" t="s">
        <v>461</v>
      </c>
      <c r="FG10" s="1" t="s">
        <v>461</v>
      </c>
      <c r="FH10" s="1" t="s">
        <v>461</v>
      </c>
      <c r="FI10" s="1" t="s">
        <v>461</v>
      </c>
      <c r="FJ10" s="1" t="s">
        <v>461</v>
      </c>
      <c r="FK10" s="1" t="s">
        <v>461</v>
      </c>
      <c r="FL10" s="1" t="s">
        <v>461</v>
      </c>
      <c r="FM10" s="1" t="s">
        <v>461</v>
      </c>
      <c r="FN10" s="1" t="s">
        <v>461</v>
      </c>
      <c r="FO10" s="1" t="s">
        <v>461</v>
      </c>
      <c r="FP10" s="1" t="s">
        <v>461</v>
      </c>
      <c r="FQ10" s="1" t="s">
        <v>461</v>
      </c>
      <c r="FR10" s="1" t="s">
        <v>461</v>
      </c>
      <c r="FS10" s="1" t="s">
        <v>461</v>
      </c>
      <c r="FT10" s="1" t="s">
        <v>461</v>
      </c>
      <c r="FU10" s="1" t="s">
        <v>461</v>
      </c>
      <c r="FV10" s="1" t="s">
        <v>461</v>
      </c>
      <c r="FW10" s="1" t="s">
        <v>461</v>
      </c>
      <c r="FX10" s="1" t="s">
        <v>461</v>
      </c>
      <c r="FY10" s="1" t="s">
        <v>461</v>
      </c>
      <c r="FZ10" s="1" t="s">
        <v>461</v>
      </c>
      <c r="GA10" s="1" t="s">
        <v>461</v>
      </c>
      <c r="GB10" s="1" t="s">
        <v>461</v>
      </c>
      <c r="GC10" s="1" t="s">
        <v>461</v>
      </c>
      <c r="GD10" s="1" t="s">
        <v>461</v>
      </c>
      <c r="GE10" s="1" t="s">
        <v>461</v>
      </c>
      <c r="GF10" s="1" t="s">
        <v>461</v>
      </c>
      <c r="GG10" s="1" t="s">
        <v>461</v>
      </c>
      <c r="GH10" s="1" t="s">
        <v>461</v>
      </c>
      <c r="GI10" s="1" t="s">
        <v>461</v>
      </c>
      <c r="GJ10" s="1" t="s">
        <v>461</v>
      </c>
      <c r="GK10" s="1" t="s">
        <v>461</v>
      </c>
      <c r="GL10" s="1" t="s">
        <v>461</v>
      </c>
      <c r="GM10" s="1" t="s">
        <v>461</v>
      </c>
      <c r="GN10" s="1" t="s">
        <v>461</v>
      </c>
      <c r="GO10" s="1" t="s">
        <v>461</v>
      </c>
      <c r="GP10" s="1" t="s">
        <v>461</v>
      </c>
      <c r="GQ10" s="1" t="s">
        <v>461</v>
      </c>
      <c r="GR10" s="1" t="s">
        <v>461</v>
      </c>
      <c r="GS10" s="1" t="s">
        <v>461</v>
      </c>
      <c r="GT10" s="1" t="s">
        <v>461</v>
      </c>
      <c r="GU10" s="1" t="s">
        <v>461</v>
      </c>
      <c r="GV10" s="1" t="s">
        <v>461</v>
      </c>
      <c r="GW10" s="1" t="s">
        <v>461</v>
      </c>
      <c r="GX10" s="1" t="s">
        <v>461</v>
      </c>
      <c r="GY10" s="1" t="s">
        <v>461</v>
      </c>
      <c r="GZ10" s="1" t="s">
        <v>461</v>
      </c>
      <c r="HA10" s="1" t="s">
        <v>461</v>
      </c>
      <c r="HB10" s="1" t="s">
        <v>461</v>
      </c>
      <c r="HC10" s="1" t="s">
        <v>461</v>
      </c>
      <c r="HD10" s="1" t="s">
        <v>461</v>
      </c>
      <c r="HE10" s="1" t="s">
        <v>461</v>
      </c>
      <c r="HF10" s="1" t="s">
        <v>461</v>
      </c>
      <c r="HG10" s="1" t="s">
        <v>461</v>
      </c>
      <c r="HH10" s="1" t="s">
        <v>461</v>
      </c>
      <c r="HI10" s="1" t="s">
        <v>461</v>
      </c>
      <c r="HJ10" s="1" t="s">
        <v>461</v>
      </c>
      <c r="HK10" s="1" t="s">
        <v>461</v>
      </c>
      <c r="HL10" s="1">
        <v>751</v>
      </c>
      <c r="HM10" s="1">
        <v>9</v>
      </c>
      <c r="HN10" s="1">
        <v>3</v>
      </c>
      <c r="HO10" s="1">
        <v>4</v>
      </c>
      <c r="HP10" s="1">
        <v>1</v>
      </c>
      <c r="HQ10" s="1">
        <v>1</v>
      </c>
      <c r="HR10" s="1">
        <v>0</v>
      </c>
      <c r="HS10" s="1">
        <v>4</v>
      </c>
      <c r="HT10" s="1">
        <v>1</v>
      </c>
      <c r="HU10" s="1">
        <v>0</v>
      </c>
      <c r="HV10" s="1">
        <v>2</v>
      </c>
      <c r="HW10" s="1">
        <v>0</v>
      </c>
      <c r="HX10" s="1">
        <v>2</v>
      </c>
      <c r="HY10" s="1">
        <v>1</v>
      </c>
      <c r="HZ10" s="1">
        <v>165</v>
      </c>
      <c r="IA10" s="1">
        <v>139</v>
      </c>
      <c r="IB10">
        <v>0</v>
      </c>
      <c r="IC10">
        <v>0</v>
      </c>
      <c r="ID10">
        <v>2</v>
      </c>
      <c r="IE10">
        <v>0</v>
      </c>
      <c r="IF10">
        <v>1</v>
      </c>
      <c r="IG10">
        <v>0</v>
      </c>
      <c r="IH10">
        <v>0</v>
      </c>
      <c r="II10">
        <v>1</v>
      </c>
      <c r="IJ10">
        <v>2</v>
      </c>
      <c r="IK10">
        <v>3</v>
      </c>
      <c r="IL10">
        <v>13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95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730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150</v>
      </c>
      <c r="MY10">
        <v>101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76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 s="1" t="s">
        <v>459</v>
      </c>
      <c r="RI10">
        <f>smallDiffsHist[[#This Row],[m_amplitudeHistogram.0]]*smallDiffsHist[[#This Row],[m_smallDiffsHistogram.0]]</f>
        <v>548230</v>
      </c>
      <c r="RJ10">
        <f>smallDiffsHist[[#This Row],[m_amplitudeHistogram.1]]*smallDiffsHist[[#This Row],[m_smallDiffsHistogram.1]]</f>
        <v>0</v>
      </c>
      <c r="RK10">
        <f>smallDiffsHist[[#This Row],[m_amplitudeHistogram.2]]*smallDiffsHist[[#This Row],[m_smallDiffsHistogram.2]]</f>
        <v>0</v>
      </c>
      <c r="RL10">
        <f>smallDiffsHist[[#This Row],[m_amplitudeHistogram.3]]*smallDiffsHist[[#This Row],[m_smallDiffsHistogram.3]]</f>
        <v>0</v>
      </c>
      <c r="RM10">
        <f>smallDiffsHist[[#This Row],[m_amplitudeHistogram.4]]*smallDiffsHist[[#This Row],[m_smallDiffsHistogram.4]]</f>
        <v>0</v>
      </c>
      <c r="RN10">
        <f>smallDiffsHist[[#This Row],[m_amplitudeHistogram.5]]*smallDiffsHist[[#This Row],[m_smallDiffsHistogram.5]]</f>
        <v>0</v>
      </c>
      <c r="RO10">
        <f>smallDiffsHist[[#This Row],[m_amplitudeHistogram.6]]*smallDiffsHist[[#This Row],[m_smallDiffsHistogram.6]]</f>
        <v>0</v>
      </c>
      <c r="RP10">
        <f>smallDiffsHist[[#This Row],[m_amplitudeHistogram.7]]*smallDiffsHist[[#This Row],[m_smallDiffsHistogram.7]]</f>
        <v>4</v>
      </c>
      <c r="RQ10">
        <f>smallDiffsHist[[#This Row],[m_amplitudeHistogram.8]]*smallDiffsHist[[#This Row],[m_smallDiffsHistogram.8]]</f>
        <v>0</v>
      </c>
      <c r="RR10">
        <f>smallDiffsHist[[#This Row],[m_amplitudeHistogram.9]]*smallDiffsHist[[#This Row],[m_smallDiffsHistogram.9]]</f>
        <v>0</v>
      </c>
      <c r="RS10">
        <f>smallDiffsHist[[#This Row],[m_amplitudeHistogram.10]]*smallDiffsHist[[#This Row],[m_smallDiffsHistogram.10]]</f>
        <v>0</v>
      </c>
      <c r="RT10">
        <f>smallDiffsHist[[#This Row],[m_amplitudeHistogram.11]]*smallDiffsHist[[#This Row],[m_smallDiffsHistogram.11]]</f>
        <v>0</v>
      </c>
      <c r="RU10">
        <f>smallDiffsHist[[#This Row],[m_amplitudeHistogram.12]]*smallDiffsHist[[#This Row],[m_smallDiffsHistogram.12]]</f>
        <v>0</v>
      </c>
      <c r="RV10">
        <f>smallDiffsHist[[#This Row],[m_amplitudeHistogram.13]]*smallDiffsHist[[#This Row],[m_smallDiffsHistogram.13]]</f>
        <v>0</v>
      </c>
      <c r="RW10">
        <f>smallDiffsHist[[#This Row],[m_amplitudeHistogram.14]]*smallDiffsHist[[#This Row],[m_smallDiffsHistogram.14]]</f>
        <v>24750</v>
      </c>
      <c r="RX10">
        <f>smallDiffsHist[[#This Row],[m_amplitudeHistogram.15]]*smallDiffsHist[[#This Row],[m_smallDiffsHistogram.15]]</f>
        <v>14039</v>
      </c>
      <c r="RY10">
        <f>smallDiffsHist[[#This Row],[m_amplitudeHistogram.16]]*smallDiffsHist[[#This Row],[m_smallDiffsHistogram.16]]</f>
        <v>0</v>
      </c>
      <c r="RZ10">
        <f>smallDiffsHist[[#This Row],[m_amplitudeHistogram.17]]*smallDiffsHist[[#This Row],[m_smallDiffsHistogram.17]]</f>
        <v>0</v>
      </c>
      <c r="SA10">
        <f>smallDiffsHist[[#This Row],[m_amplitudeHistogram.18]]*smallDiffsHist[[#This Row],[m_smallDiffsHistogram.18]]</f>
        <v>0</v>
      </c>
      <c r="SB10">
        <f>smallDiffsHist[[#This Row],[m_amplitudeHistogram.19]]*smallDiffsHist[[#This Row],[m_smallDiffsHistogram.19]]</f>
        <v>0</v>
      </c>
      <c r="SC10">
        <f>smallDiffsHist[[#This Row],[m_amplitudeHistogram.20]]*smallDiffsHist[[#This Row],[m_smallDiffsHistogram.20]]</f>
        <v>0</v>
      </c>
      <c r="SD10">
        <f>smallDiffsHist[[#This Row],[m_amplitudeHistogram.21]]*smallDiffsHist[[#This Row],[m_smallDiffsHistogram.21]]</f>
        <v>0</v>
      </c>
      <c r="SE10">
        <f>smallDiffsHist[[#This Row],[m_amplitudeHistogram.22]]*smallDiffsHist[[#This Row],[m_smallDiffsHistogram.22]]</f>
        <v>0</v>
      </c>
      <c r="SF10">
        <f>smallDiffsHist[[#This Row],[m_amplitudeHistogram.23]]*smallDiffsHist[[#This Row],[m_smallDiffsHistogram.23]]</f>
        <v>0</v>
      </c>
      <c r="SG10">
        <f>smallDiffsHist[[#This Row],[m_amplitudeHistogram.24]]*smallDiffsHist[[#This Row],[m_smallDiffsHistogram.24]]</f>
        <v>0</v>
      </c>
      <c r="SH10">
        <f>smallDiffsHist[[#This Row],[m_amplitudeHistogram.25]]*smallDiffsHist[[#This Row],[m_smallDiffsHistogram.25]]</f>
        <v>0</v>
      </c>
      <c r="SI10">
        <f>smallDiffsHist[[#This Row],[m_amplitudeHistogram.26]]*smallDiffsHist[[#This Row],[m_smallDiffsHistogram.26]]</f>
        <v>0</v>
      </c>
      <c r="SJ10">
        <f>smallDiffsHist[[#This Row],[m_amplitudeHistogram.27]]*smallDiffsHist[[#This Row],[m_smallDiffsHistogram.27]]</f>
        <v>0</v>
      </c>
      <c r="SK10">
        <f>smallDiffsHist[[#This Row],[m_amplitudeHistogram.28]]*smallDiffsHist[[#This Row],[m_smallDiffsHistogram.28]]</f>
        <v>0</v>
      </c>
      <c r="SL10">
        <f>smallDiffsHist[[#This Row],[m_amplitudeHistogram.29]]*smallDiffsHist[[#This Row],[m_smallDiffsHistogram.29]]</f>
        <v>0</v>
      </c>
      <c r="SM10">
        <f>smallDiffsHist[[#This Row],[m_amplitudeHistogram.30]]*smallDiffsHist[[#This Row],[m_smallDiffsHistogram.30]]</f>
        <v>0</v>
      </c>
      <c r="SN10">
        <f>smallDiffsHist[[#This Row],[m_amplitudeHistogram.31]]*smallDiffsHist[[#This Row],[m_smallDiffsHistogram.31]]</f>
        <v>0</v>
      </c>
      <c r="SO10">
        <f>smallDiffsHist[[#This Row],[m_amplitudeHistogram.32]]*smallDiffsHist[[#This Row],[m_smallDiffsHistogram.32]]</f>
        <v>0</v>
      </c>
      <c r="SP10">
        <f>smallDiffsHist[[#This Row],[m_amplitudeHistogram.33]]*smallDiffsHist[[#This Row],[m_smallDiffsHistogram.33]]</f>
        <v>0</v>
      </c>
      <c r="SQ10">
        <f>smallDiffsHist[[#This Row],[m_amplitudeHistogram.34]]*smallDiffsHist[[#This Row],[m_smallDiffsHistogram.34]]</f>
        <v>0</v>
      </c>
      <c r="SR10">
        <f>smallDiffsHist[[#This Row],[m_amplitudeHistogram.35]]*smallDiffsHist[[#This Row],[m_smallDiffsHistogram.35]]</f>
        <v>0</v>
      </c>
      <c r="SS10">
        <f>smallDiffsHist[[#This Row],[m_amplitudeHistogram.36]]*smallDiffsHist[[#This Row],[m_smallDiffsHistogram.36]]</f>
        <v>7220</v>
      </c>
      <c r="ST10">
        <f>smallDiffsHist[[#This Row],[m_amplitudeHistogram.37]]*smallDiffsHist[[#This Row],[m_smallDiffsHistogram.37]]</f>
        <v>0</v>
      </c>
      <c r="SU10">
        <f>smallDiffsHist[[#This Row],[m_amplitudeHistogram.38]]*smallDiffsHist[[#This Row],[m_smallDiffsHistogram.38]]</f>
        <v>0</v>
      </c>
      <c r="SV10">
        <f>smallDiffsHist[[#This Row],[m_amplitudeHistogram.39]]*smallDiffsHist[[#This Row],[m_smallDiffsHistogram.39]]</f>
        <v>0</v>
      </c>
      <c r="SW10">
        <f>smallDiffsHist[[#This Row],[m_amplitudeHistogram.40]]*smallDiffsHist[[#This Row],[m_smallDiffsHistogram.40]]</f>
        <v>0</v>
      </c>
      <c r="SX10">
        <f>smallDiffsHist[[#This Row],[m_amplitudeHistogram.41]]*smallDiffsHist[[#This Row],[m_smallDiffsHistogram.41]]</f>
        <v>0</v>
      </c>
      <c r="SY10">
        <f>smallDiffsHist[[#This Row],[m_amplitudeHistogram.42]]*smallDiffsHist[[#This Row],[m_smallDiffsHistogram.42]]</f>
        <v>0</v>
      </c>
      <c r="SZ10">
        <f>smallDiffsHist[[#This Row],[m_amplitudeHistogram.43]]*smallDiffsHist[[#This Row],[m_smallDiffsHistogram.43]]</f>
        <v>0</v>
      </c>
      <c r="TA10">
        <f>smallDiffsHist[[#This Row],[m_amplitudeHistogram.44]]*smallDiffsHist[[#This Row],[m_smallDiffsHistogram.44]]</f>
        <v>0</v>
      </c>
      <c r="TB10">
        <f>smallDiffsHist[[#This Row],[m_amplitudeHistogram.45]]*smallDiffsHist[[#This Row],[m_smallDiffsHistogram.45]]</f>
        <v>0</v>
      </c>
      <c r="TC10">
        <f>smallDiffsHist[[#This Row],[m_amplitudeHistogram.46]]*smallDiffsHist[[#This Row],[m_smallDiffsHistogram.46]]</f>
        <v>0</v>
      </c>
      <c r="TD10">
        <f>smallDiffsHist[[#This Row],[m_amplitudeHistogram.47]]*smallDiffsHist[[#This Row],[m_smallDiffsHistogram.47]]</f>
        <v>0</v>
      </c>
      <c r="TE10">
        <f>smallDiffsHist[[#This Row],[m_amplitudeHistogram.48]]*smallDiffsHist[[#This Row],[m_smallDiffsHistogram.48]]</f>
        <v>0</v>
      </c>
      <c r="TF10">
        <f>smallDiffsHist[[#This Row],[m_amplitudeHistogram.49]]*smallDiffsHist[[#This Row],[m_smallDiffsHistogram.49]]</f>
        <v>0</v>
      </c>
      <c r="TG10">
        <f>smallDiffsHist[[#This Row],[m_amplitudeHistogram.50]]*smallDiffsHist[[#This Row],[m_smallDiffsHistogram.50]]</f>
        <v>0</v>
      </c>
      <c r="TH10">
        <f>smallDiffsHist[[#This Row],[m_amplitudeHistogram.51]]*smallDiffsHist[[#This Row],[m_smallDiffsHistogram.51]]</f>
        <v>0</v>
      </c>
      <c r="TI10">
        <f>smallDiffsHist[[#This Row],[m_amplitudeHistogram.52]]*smallDiffsHist[[#This Row],[m_smallDiffsHistogram.52]]</f>
        <v>0</v>
      </c>
      <c r="TJ10">
        <f>smallDiffsHist[[#This Row],[m_amplitudeHistogram.53]]*smallDiffsHist[[#This Row],[m_smallDiffsHistogram.53]]</f>
        <v>0</v>
      </c>
      <c r="TK10">
        <f>smallDiffsHist[[#This Row],[m_amplitudeHistogram.54]]*smallDiffsHist[[#This Row],[m_smallDiffsHistogram.54]]</f>
        <v>0</v>
      </c>
      <c r="TL10">
        <f>smallDiffsHist[[#This Row],[m_amplitudeHistogram.55]]*smallDiffsHist[[#This Row],[m_smallDiffsHistogram.55]]</f>
        <v>0</v>
      </c>
      <c r="TM10">
        <f>smallDiffsHist[[#This Row],[m_amplitudeHistogram.56]]*smallDiffsHist[[#This Row],[m_smallDiffsHistogram.56]]</f>
        <v>0</v>
      </c>
      <c r="TN10">
        <f>smallDiffsHist[[#This Row],[m_amplitudeHistogram.57]]*smallDiffsHist[[#This Row],[m_smallDiffsHistogram.57]]</f>
        <v>0</v>
      </c>
      <c r="TO10">
        <f>smallDiffsHist[[#This Row],[m_amplitudeHistogram.58]]*smallDiffsHist[[#This Row],[m_smallDiffsHistogram.58]]</f>
        <v>0</v>
      </c>
      <c r="TP10">
        <f>smallDiffsHist[[#This Row],[m_amplitudeHistogram.59]]*smallDiffsHist[[#This Row],[m_smallDiffsHistogram.59]]</f>
        <v>0</v>
      </c>
      <c r="TQ10">
        <f>smallDiffsHist[[#This Row],[m_amplitudeHistogram.60]]*smallDiffsHist[[#This Row],[m_smallDiffsHistogram.60]]</f>
        <v>0</v>
      </c>
      <c r="TR10">
        <f>smallDiffsHist[[#This Row],[m_amplitudeHistogram.61]]*smallDiffsHist[[#This Row],[m_smallDiffsHistogram.61]]</f>
        <v>0</v>
      </c>
      <c r="TS10">
        <f>smallDiffsHist[[#This Row],[m_amplitudeHistogram.62]]*smallDiffsHist[[#This Row],[m_smallDiffsHistogram.62]]</f>
        <v>0</v>
      </c>
      <c r="TT10">
        <f>smallDiffsHist[[#This Row],[m_amplitudeHistogram.63]]*smallDiffsHist[[#This Row],[m_smallDiffsHistogram.63]]</f>
        <v>0</v>
      </c>
      <c r="TU10">
        <f>smallDiffsHist[[#This Row],[m_amplitudeHistogram.64]]*smallDiffsHist[[#This Row],[m_smallDiffsHistogram.64]]</f>
        <v>0</v>
      </c>
      <c r="TV10">
        <f>smallDiffsHist[[#This Row],[m_amplitudeHistogram.65]]*smallDiffsHist[[#This Row],[m_smallDiffsHistogram.65]]</f>
        <v>0</v>
      </c>
      <c r="TW10">
        <f>smallDiffsHist[[#This Row],[m_amplitudeHistogram.66]]*smallDiffsHist[[#This Row],[m_smallDiffsHistogram.66]]</f>
        <v>0</v>
      </c>
      <c r="TX10">
        <f>smallDiffsHist[[#This Row],[m_amplitudeHistogram.67]]*smallDiffsHist[[#This Row],[m_smallDiffsHistogram.67]]</f>
        <v>0</v>
      </c>
      <c r="TY10">
        <f>smallDiffsHist[[#This Row],[m_amplitudeHistogram.68]]*smallDiffsHist[[#This Row],[m_smallDiffsHistogram.68]]</f>
        <v>0</v>
      </c>
      <c r="TZ10">
        <f>smallDiffsHist[[#This Row],[m_amplitudeHistogram.69]]*smallDiffsHist[[#This Row],[m_smallDiffsHistogram.69]]</f>
        <v>0</v>
      </c>
      <c r="UA10">
        <f>smallDiffsHist[[#This Row],[m_amplitudeHistogram.70]]*smallDiffsHist[[#This Row],[m_smallDiffsHistogram.70]]</f>
        <v>0</v>
      </c>
      <c r="UB10">
        <f>smallDiffsHist[[#This Row],[m_amplitudeHistogram.71]]*smallDiffsHist[[#This Row],[m_smallDiffsHistogram.71]]</f>
        <v>0</v>
      </c>
      <c r="UC10">
        <f>smallDiffsHist[[#This Row],[m_amplitudeHistogram.72]]*smallDiffsHist[[#This Row],[m_smallDiffsHistogram.72]]</f>
        <v>0</v>
      </c>
      <c r="UD10">
        <f>smallDiffsHist[[#This Row],[m_amplitudeHistogram.73]]*smallDiffsHist[[#This Row],[m_smallDiffsHistogram.73]]</f>
        <v>0</v>
      </c>
      <c r="UE10">
        <f>smallDiffsHist[[#This Row],[m_amplitudeHistogram.74]]*smallDiffsHist[[#This Row],[m_smallDiffsHistogram.74]]</f>
        <v>0</v>
      </c>
      <c r="UF10">
        <f>smallDiffsHist[[#This Row],[m_amplitudeHistogram.75]]*smallDiffsHist[[#This Row],[m_smallDiffsHistogram.75]]</f>
        <v>0</v>
      </c>
      <c r="UG10">
        <f>smallDiffsHist[[#This Row],[m_amplitudeHistogram.76]]*smallDiffsHist[[#This Row],[m_smallDiffsHistogram.76]]</f>
        <v>0</v>
      </c>
      <c r="UH10">
        <f>smallDiffsHist[[#This Row],[m_amplitudeHistogram.77]]*smallDiffsHist[[#This Row],[m_smallDiffsHistogram.77]]</f>
        <v>0</v>
      </c>
      <c r="UI10">
        <f>smallDiffsHist[[#This Row],[m_amplitudeHistogram.78]]*smallDiffsHist[[#This Row],[m_smallDiffsHistogram.78]]</f>
        <v>0</v>
      </c>
      <c r="UJ10">
        <f>smallDiffsHist[[#This Row],[m_amplitudeHistogram.79]]*smallDiffsHist[[#This Row],[m_smallDiffsHistogram.79]]</f>
        <v>0</v>
      </c>
      <c r="UK10">
        <f>smallDiffsHist[[#This Row],[m_amplitudeHistogram.80]]*smallDiffsHist[[#This Row],[m_smallDiffsHistogram.80]]</f>
        <v>0</v>
      </c>
      <c r="UL10">
        <f>smallDiffsHist[[#This Row],[m_amplitudeHistogram.81]]*smallDiffsHist[[#This Row],[m_smallDiffsHistogram.81]]</f>
        <v>0</v>
      </c>
      <c r="UM10">
        <f>smallDiffsHist[[#This Row],[m_amplitudeHistogram.82]]*smallDiffsHist[[#This Row],[m_smallDiffsHistogram.82]]</f>
        <v>0</v>
      </c>
      <c r="UN10">
        <f>smallDiffsHist[[#This Row],[m_amplitudeHistogram.83]]*smallDiffsHist[[#This Row],[m_smallDiffsHistogram.83]]</f>
        <v>0</v>
      </c>
      <c r="UO10">
        <f>smallDiffsHist[[#This Row],[m_amplitudeHistogram.84]]*smallDiffsHist[[#This Row],[m_smallDiffsHistogram.84]]</f>
        <v>0</v>
      </c>
      <c r="UP10">
        <f>smallDiffsHist[[#This Row],[m_amplitudeHistogram.85]]*smallDiffsHist[[#This Row],[m_smallDiffsHistogram.85]]</f>
        <v>0</v>
      </c>
      <c r="UQ10">
        <f>smallDiffsHist[[#This Row],[m_amplitudeHistogram.86]]*smallDiffsHist[[#This Row],[m_smallDiffsHistogram.86]]</f>
        <v>0</v>
      </c>
      <c r="UR10">
        <f>smallDiffsHist[[#This Row],[m_amplitudeHistogram.87]]*smallDiffsHist[[#This Row],[m_smallDiffsHistogram.87]]</f>
        <v>0</v>
      </c>
      <c r="US10">
        <f>smallDiffsHist[[#This Row],[m_amplitudeHistogram.88]]*smallDiffsHist[[#This Row],[m_smallDiffsHistogram.88]]</f>
        <v>0</v>
      </c>
      <c r="UT10">
        <f>smallDiffsHist[[#This Row],[m_amplitudeHistogram.89]]*smallDiffsHist[[#This Row],[m_smallDiffsHistogram.89]]</f>
        <v>0</v>
      </c>
      <c r="UU10">
        <f>smallDiffsHist[[#This Row],[m_amplitudeHistogram.90]]*smallDiffsHist[[#This Row],[m_smallDiffsHistogram.90]]</f>
        <v>0</v>
      </c>
      <c r="UV10">
        <f>smallDiffsHist[[#This Row],[m_amplitudeHistogram.91]]*smallDiffsHist[[#This Row],[m_smallDiffsHistogram.91]]</f>
        <v>0</v>
      </c>
      <c r="UW10">
        <f>smallDiffsHist[[#This Row],[m_amplitudeHistogram.92]]*smallDiffsHist[[#This Row],[m_smallDiffsHistogram.92]]</f>
        <v>0</v>
      </c>
      <c r="UX10">
        <f>smallDiffsHist[[#This Row],[m_amplitudeHistogram.93]]*smallDiffsHist[[#This Row],[m_smallDiffsHistogram.93]]</f>
        <v>0</v>
      </c>
      <c r="UY10">
        <f>smallDiffsHist[[#This Row],[m_amplitudeHistogram.94]]*smallDiffsHist[[#This Row],[m_smallDiffsHistogram.94]]</f>
        <v>0</v>
      </c>
      <c r="UZ10">
        <f>smallDiffsHist[[#This Row],[m_amplitudeHistogram.95]]*smallDiffsHist[[#This Row],[m_smallDiffsHistogram.95]]</f>
        <v>0</v>
      </c>
      <c r="VA10">
        <f>smallDiffsHist[[#This Row],[m_amplitudeHistogram.96]]*smallDiffsHist[[#This Row],[m_smallDiffsHistogram.96]]</f>
        <v>0</v>
      </c>
      <c r="VB10">
        <f>smallDiffsHist[[#This Row],[m_amplitudeHistogram.97]]*smallDiffsHist[[#This Row],[m_smallDiffsHistogram.97]]</f>
        <v>0</v>
      </c>
      <c r="VC10">
        <f>smallDiffsHist[[#This Row],[m_amplitudeHistogram.98]]*smallDiffsHist[[#This Row],[m_smallDiffsHistogram.98]]</f>
        <v>0</v>
      </c>
      <c r="VD10">
        <f>smallDiffsHist[[#This Row],[m_amplitudeHistogram.99]]*smallDiffsHist[[#This Row],[m_smallDiffsHistogram.99]]</f>
        <v>0</v>
      </c>
      <c r="VE10">
        <f>smallDiffsHist[[#This Row],[m_amplitudeHistogram.100]]*smallDiffsHist[[#This Row],[m_smallDiffsHistogram.100]]</f>
        <v>0</v>
      </c>
      <c r="VF10">
        <f>smallDiffsHist[[#This Row],[m_amplitudeHistogram.101]]*smallDiffsHist[[#This Row],[m_smallDiffsHistogram.101]]</f>
        <v>0</v>
      </c>
      <c r="VG10">
        <f>smallDiffsHist[[#This Row],[m_amplitudeHistogram.102]]*smallDiffsHist[[#This Row],[m_smallDiffsHistogram.102]]</f>
        <v>0</v>
      </c>
      <c r="VH10">
        <f>smallDiffsHist[[#This Row],[m_amplitudeHistogram.103]]*smallDiffsHist[[#This Row],[m_smallDiffsHistogram.103]]</f>
        <v>0</v>
      </c>
      <c r="VI10">
        <f>smallDiffsHist[[#This Row],[m_amplitudeHistogram.104]]*smallDiffsHist[[#This Row],[m_smallDiffsHistogram.104]]</f>
        <v>0</v>
      </c>
      <c r="VJ10">
        <f>smallDiffsHist[[#This Row],[m_amplitudeHistogram.105]]*smallDiffsHist[[#This Row],[m_smallDiffsHistogram.105]]</f>
        <v>0</v>
      </c>
      <c r="VK10">
        <f>smallDiffsHist[[#This Row],[m_amplitudeHistogram.106]]*smallDiffsHist[[#This Row],[m_smallDiffsHistogram.106]]</f>
        <v>0</v>
      </c>
      <c r="VL10">
        <f>smallDiffsHist[[#This Row],[m_amplitudeHistogram.107]]*smallDiffsHist[[#This Row],[m_smallDiffsHistogram.107]]</f>
        <v>0</v>
      </c>
      <c r="VM10">
        <f>smallDiffsHist[[#This Row],[m_amplitudeHistogram.108]]*smallDiffsHist[[#This Row],[m_smallDiffsHistogram.108]]</f>
        <v>0</v>
      </c>
      <c r="VN10">
        <f>smallDiffsHist[[#This Row],[m_amplitudeHistogram.109]]*smallDiffsHist[[#This Row],[m_smallDiffsHistogram.109]]</f>
        <v>0</v>
      </c>
      <c r="VO10">
        <f>smallDiffsHist[[#This Row],[m_amplitudeHistogram.110]]*smallDiffsHist[[#This Row],[m_smallDiffsHistogram.110]]</f>
        <v>0</v>
      </c>
      <c r="VP10">
        <f>smallDiffsHist[[#This Row],[m_amplitudeHistogram.111]]*smallDiffsHist[[#This Row],[m_smallDiffsHistogram.111]]</f>
        <v>0</v>
      </c>
      <c r="VQ10">
        <f>smallDiffsHist[[#This Row],[m_amplitudeHistogram.112]]*smallDiffsHist[[#This Row],[m_smallDiffsHistogram.112]]</f>
        <v>0</v>
      </c>
      <c r="VR10">
        <f>smallDiffsHist[[#This Row],[m_amplitudeHistogram.113]]*smallDiffsHist[[#This Row],[m_smallDiffsHistogram.113]]</f>
        <v>0</v>
      </c>
      <c r="VS10">
        <f>smallDiffsHist[[#This Row],[m_amplitudeHistogram.114]]*smallDiffsHist[[#This Row],[m_smallDiffsHistogram.114]]</f>
        <v>0</v>
      </c>
      <c r="VT10">
        <f>smallDiffsHist[[#This Row],[m_amplitudeHistogram.115]]*smallDiffsHist[[#This Row],[m_smallDiffsHistogram.115]]</f>
        <v>0</v>
      </c>
      <c r="VU10">
        <f>smallDiffsHist[[#This Row],[m_amplitudeHistogram.116]]*smallDiffsHist[[#This Row],[m_smallDiffsHistogram.116]]</f>
        <v>0</v>
      </c>
      <c r="VV10">
        <f>smallDiffsHist[[#This Row],[m_amplitudeHistogram.117]]*smallDiffsHist[[#This Row],[m_smallDiffsHistogram.117]]</f>
        <v>0</v>
      </c>
      <c r="VW10">
        <f>smallDiffsHist[[#This Row],[m_amplitudeHistogram.118]]*smallDiffsHist[[#This Row],[m_smallDiffsHistogram.118]]</f>
        <v>0</v>
      </c>
      <c r="VX10">
        <f>smallDiffsHist[[#This Row],[m_amplitudeHistogram.119]]*smallDiffsHist[[#This Row],[m_smallDiffsHistogram.119]]</f>
        <v>0</v>
      </c>
      <c r="VY10">
        <f>smallDiffsHist[[#This Row],[m_amplitudeHistogram.120]]*smallDiffsHist[[#This Row],[m_smallDiffsHistogram.120]]</f>
        <v>0</v>
      </c>
      <c r="VZ10">
        <f>smallDiffsHist[[#This Row],[m_amplitudeHistogram.121]]*smallDiffsHist[[#This Row],[m_smallDiffsHistogram.121]]</f>
        <v>0</v>
      </c>
      <c r="WA10">
        <f>smallDiffsHist[[#This Row],[m_amplitudeHistogram.122]]*smallDiffsHist[[#This Row],[m_smallDiffsHistogram.122]]</f>
        <v>0</v>
      </c>
      <c r="WB10">
        <f>smallDiffsHist[[#This Row],[m_amplitudeHistogram.123]]*smallDiffsHist[[#This Row],[m_smallDiffsHistogram.123]]</f>
        <v>0</v>
      </c>
      <c r="WC10">
        <f>smallDiffsHist[[#This Row],[m_amplitudeHistogram.124]]*smallDiffsHist[[#This Row],[m_smallDiffsHistogram.124]]</f>
        <v>0</v>
      </c>
      <c r="WD10">
        <f>smallDiffsHist[[#This Row],[m_amplitudeHistogram.125]]*smallDiffsHist[[#This Row],[m_smallDiffsHistogram.125]]</f>
        <v>0</v>
      </c>
      <c r="WE10">
        <f>smallDiffsHist[[#This Row],[m_amplitudeHistogram.126]]*smallDiffsHist[[#This Row],[m_smallDiffsHistogram.126]]</f>
        <v>0</v>
      </c>
      <c r="WF10">
        <f>smallDiffsHist[[#This Row],[m_amplitudeHistogram.127]]*smallDiffsHist[[#This Row],[m_smallDiffsHistogram.127]]</f>
        <v>0</v>
      </c>
      <c r="WH10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22.150707070707071</v>
      </c>
      <c r="WI10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10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10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0</v>
      </c>
      <c r="WL10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0</v>
      </c>
      <c r="WM10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10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10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1.6161616161616162E-4</v>
      </c>
      <c r="WP10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10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10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10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10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10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10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1</v>
      </c>
      <c r="WW10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0.5672323232323232</v>
      </c>
      <c r="WX10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0</v>
      </c>
      <c r="WY10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</v>
      </c>
      <c r="WZ10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</v>
      </c>
      <c r="XA10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10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10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10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10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10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10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10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10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10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10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10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10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10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10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10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10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10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0.29171717171717176</v>
      </c>
      <c r="XS10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0</v>
      </c>
      <c r="XT10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</v>
      </c>
      <c r="XU10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10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10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10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10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10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10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10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10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10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10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10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10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10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10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10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10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10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10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10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10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10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10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10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10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10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10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10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10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10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10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10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10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10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10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10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10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10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10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10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10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10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10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10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10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10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10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10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10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10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10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10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10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10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10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10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10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10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10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10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10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10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10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10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10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10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10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10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10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10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10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10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10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10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10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10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10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10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10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10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10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10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10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10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10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10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10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10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10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  <row r="11" spans="1:733" x14ac:dyDescent="0.3">
      <c r="A11" s="1" t="s">
        <v>459</v>
      </c>
      <c r="B11" s="1" t="s">
        <v>459</v>
      </c>
      <c r="C11">
        <v>1</v>
      </c>
      <c r="D11">
        <v>9</v>
      </c>
      <c r="E11" s="1" t="s">
        <v>460</v>
      </c>
      <c r="F11" s="1" t="s">
        <v>461</v>
      </c>
      <c r="G11">
        <v>2400</v>
      </c>
      <c r="H11">
        <v>1000000</v>
      </c>
      <c r="I11">
        <v>588</v>
      </c>
      <c r="J11">
        <v>0</v>
      </c>
      <c r="K11">
        <v>100</v>
      </c>
      <c r="L11">
        <v>100</v>
      </c>
      <c r="M11">
        <v>41</v>
      </c>
      <c r="N11" s="1" t="s">
        <v>459</v>
      </c>
      <c r="O11" s="1" t="s">
        <v>461</v>
      </c>
      <c r="P11" s="1" t="s">
        <v>560</v>
      </c>
      <c r="Q11" s="1" t="s">
        <v>561</v>
      </c>
      <c r="R11" s="1" t="s">
        <v>461</v>
      </c>
      <c r="S11" s="1" t="s">
        <v>562</v>
      </c>
      <c r="T11" s="1" t="s">
        <v>461</v>
      </c>
      <c r="U11" s="1" t="s">
        <v>461</v>
      </c>
      <c r="V11" s="1" t="s">
        <v>461</v>
      </c>
      <c r="W11" s="1" t="s">
        <v>461</v>
      </c>
      <c r="X11" s="1" t="s">
        <v>461</v>
      </c>
      <c r="Y11" s="1" t="s">
        <v>461</v>
      </c>
      <c r="Z11" s="1" t="s">
        <v>461</v>
      </c>
      <c r="AA11" s="1" t="s">
        <v>461</v>
      </c>
      <c r="AB11" s="1" t="s">
        <v>461</v>
      </c>
      <c r="AC11" s="1" t="s">
        <v>461</v>
      </c>
      <c r="AD11" s="1" t="s">
        <v>461</v>
      </c>
      <c r="AE11" s="1" t="s">
        <v>461</v>
      </c>
      <c r="AF11" s="1" t="s">
        <v>461</v>
      </c>
      <c r="AG11" s="1" t="s">
        <v>461</v>
      </c>
      <c r="AH11" s="1" t="s">
        <v>461</v>
      </c>
      <c r="AI11" s="1" t="s">
        <v>461</v>
      </c>
      <c r="AJ11" s="1" t="s">
        <v>461</v>
      </c>
      <c r="AK11" s="1" t="s">
        <v>461</v>
      </c>
      <c r="AL11" s="1" t="s">
        <v>461</v>
      </c>
      <c r="AM11" s="1" t="s">
        <v>461</v>
      </c>
      <c r="AN11" s="1" t="s">
        <v>461</v>
      </c>
      <c r="AO11" s="1" t="s">
        <v>461</v>
      </c>
      <c r="AP11" s="1" t="s">
        <v>461</v>
      </c>
      <c r="AQ11" s="1" t="s">
        <v>461</v>
      </c>
      <c r="AR11" s="1" t="s">
        <v>461</v>
      </c>
      <c r="AS11" s="1" t="s">
        <v>461</v>
      </c>
      <c r="AT11" s="1" t="s">
        <v>461</v>
      </c>
      <c r="AU11" s="1" t="s">
        <v>461</v>
      </c>
      <c r="AV11" s="1" t="s">
        <v>461</v>
      </c>
      <c r="AW11" s="1" t="s">
        <v>461</v>
      </c>
      <c r="AX11" s="1" t="s">
        <v>461</v>
      </c>
      <c r="AY11" s="1" t="s">
        <v>461</v>
      </c>
      <c r="AZ11" s="1" t="s">
        <v>461</v>
      </c>
      <c r="BA11" s="1" t="s">
        <v>461</v>
      </c>
      <c r="BB11" s="1" t="s">
        <v>461</v>
      </c>
      <c r="BC11" s="1" t="s">
        <v>461</v>
      </c>
      <c r="BD11" s="1" t="s">
        <v>461</v>
      </c>
      <c r="BE11" s="1" t="s">
        <v>461</v>
      </c>
      <c r="BF11" s="1" t="s">
        <v>461</v>
      </c>
      <c r="BG11" s="1" t="s">
        <v>461</v>
      </c>
      <c r="BH11" s="1" t="s">
        <v>461</v>
      </c>
      <c r="BI11" s="1" t="s">
        <v>461</v>
      </c>
      <c r="BJ11" s="1" t="s">
        <v>461</v>
      </c>
      <c r="BK11" s="1" t="s">
        <v>461</v>
      </c>
      <c r="BL11" s="1" t="s">
        <v>461</v>
      </c>
      <c r="BM11" s="1" t="s">
        <v>461</v>
      </c>
      <c r="BN11" s="1" t="s">
        <v>461</v>
      </c>
      <c r="BO11" s="1" t="s">
        <v>562</v>
      </c>
      <c r="BP11" s="1" t="s">
        <v>461</v>
      </c>
      <c r="BQ11" s="1" t="s">
        <v>461</v>
      </c>
      <c r="BR11" s="1" t="s">
        <v>563</v>
      </c>
      <c r="BS11" s="1" t="s">
        <v>561</v>
      </c>
      <c r="BT11" s="1" t="s">
        <v>564</v>
      </c>
      <c r="BU11" s="1" t="s">
        <v>461</v>
      </c>
      <c r="BV11" s="1" t="s">
        <v>461</v>
      </c>
      <c r="BW11" s="1" t="s">
        <v>461</v>
      </c>
      <c r="BX11" s="1" t="s">
        <v>461</v>
      </c>
      <c r="BY11" s="1" t="s">
        <v>461</v>
      </c>
      <c r="BZ11" s="1" t="s">
        <v>461</v>
      </c>
      <c r="CA11" s="1" t="s">
        <v>461</v>
      </c>
      <c r="CB11" s="1" t="s">
        <v>461</v>
      </c>
      <c r="CC11" s="1" t="s">
        <v>461</v>
      </c>
      <c r="CD11" s="1" t="s">
        <v>461</v>
      </c>
      <c r="CE11" s="1" t="s">
        <v>461</v>
      </c>
      <c r="CF11" s="1" t="s">
        <v>461</v>
      </c>
      <c r="CG11" s="1" t="s">
        <v>461</v>
      </c>
      <c r="CH11" s="1" t="s">
        <v>461</v>
      </c>
      <c r="CI11" s="1" t="s">
        <v>461</v>
      </c>
      <c r="CJ11" s="1" t="s">
        <v>461</v>
      </c>
      <c r="CK11" s="1" t="s">
        <v>461</v>
      </c>
      <c r="CL11" s="1" t="s">
        <v>461</v>
      </c>
      <c r="CM11" s="1" t="s">
        <v>461</v>
      </c>
      <c r="CN11" s="1" t="s">
        <v>461</v>
      </c>
      <c r="CO11" s="1" t="s">
        <v>461</v>
      </c>
      <c r="CP11" s="1" t="s">
        <v>461</v>
      </c>
      <c r="CQ11" s="1" t="s">
        <v>461</v>
      </c>
      <c r="CR11" s="1" t="s">
        <v>461</v>
      </c>
      <c r="CS11" s="1" t="s">
        <v>461</v>
      </c>
      <c r="CT11" s="1" t="s">
        <v>461</v>
      </c>
      <c r="CU11" s="1" t="s">
        <v>461</v>
      </c>
      <c r="CV11" s="1" t="s">
        <v>461</v>
      </c>
      <c r="CW11" s="1" t="s">
        <v>461</v>
      </c>
      <c r="CX11" s="1" t="s">
        <v>461</v>
      </c>
      <c r="CY11" s="1" t="s">
        <v>461</v>
      </c>
      <c r="CZ11" s="1" t="s">
        <v>461</v>
      </c>
      <c r="DA11" s="1" t="s">
        <v>461</v>
      </c>
      <c r="DB11" s="1" t="s">
        <v>461</v>
      </c>
      <c r="DC11" s="1" t="s">
        <v>461</v>
      </c>
      <c r="DD11" s="1" t="s">
        <v>461</v>
      </c>
      <c r="DE11" s="1" t="s">
        <v>461</v>
      </c>
      <c r="DF11" s="1" t="s">
        <v>461</v>
      </c>
      <c r="DG11" s="1" t="s">
        <v>461</v>
      </c>
      <c r="DH11" s="1" t="s">
        <v>461</v>
      </c>
      <c r="DI11" s="1" t="s">
        <v>461</v>
      </c>
      <c r="DJ11" s="1" t="s">
        <v>461</v>
      </c>
      <c r="DK11" s="1">
        <v>0</v>
      </c>
      <c r="DL11" s="1">
        <v>100</v>
      </c>
      <c r="DM11" s="1">
        <v>100</v>
      </c>
      <c r="DN11" s="1">
        <v>41</v>
      </c>
      <c r="DO11" s="1" t="s">
        <v>459</v>
      </c>
      <c r="DP11" s="1" t="s">
        <v>461</v>
      </c>
      <c r="DQ11" s="1" t="s">
        <v>565</v>
      </c>
      <c r="DR11" s="1" t="s">
        <v>461</v>
      </c>
      <c r="DS11" s="1" t="s">
        <v>461</v>
      </c>
      <c r="DT11" s="1" t="s">
        <v>461</v>
      </c>
      <c r="DU11" s="1" t="s">
        <v>566</v>
      </c>
      <c r="DV11" s="1" t="s">
        <v>461</v>
      </c>
      <c r="DW11" s="1" t="s">
        <v>461</v>
      </c>
      <c r="DX11" s="1" t="s">
        <v>461</v>
      </c>
      <c r="DY11" s="1" t="s">
        <v>461</v>
      </c>
      <c r="DZ11" s="1" t="s">
        <v>461</v>
      </c>
      <c r="EA11" s="1" t="s">
        <v>461</v>
      </c>
      <c r="EB11" s="1" t="s">
        <v>461</v>
      </c>
      <c r="EC11" s="1" t="s">
        <v>461</v>
      </c>
      <c r="ED11" s="1" t="s">
        <v>461</v>
      </c>
      <c r="EE11" s="1" t="s">
        <v>461</v>
      </c>
      <c r="EF11" s="1" t="s">
        <v>461</v>
      </c>
      <c r="EG11" s="1" t="s">
        <v>461</v>
      </c>
      <c r="EH11" s="1" t="s">
        <v>461</v>
      </c>
      <c r="EI11" s="1" t="s">
        <v>461</v>
      </c>
      <c r="EJ11" s="1" t="s">
        <v>461</v>
      </c>
      <c r="EK11" s="1" t="s">
        <v>461</v>
      </c>
      <c r="EL11" s="1" t="s">
        <v>461</v>
      </c>
      <c r="EM11" s="1" t="s">
        <v>461</v>
      </c>
      <c r="EN11" s="1" t="s">
        <v>461</v>
      </c>
      <c r="EO11" s="1" t="s">
        <v>461</v>
      </c>
      <c r="EP11" s="1" t="s">
        <v>461</v>
      </c>
      <c r="EQ11" s="1" t="s">
        <v>461</v>
      </c>
      <c r="ER11" s="1" t="s">
        <v>461</v>
      </c>
      <c r="ES11" s="1" t="s">
        <v>461</v>
      </c>
      <c r="ET11" s="1" t="s">
        <v>461</v>
      </c>
      <c r="EU11" s="1" t="s">
        <v>461</v>
      </c>
      <c r="EV11" s="1" t="s">
        <v>461</v>
      </c>
      <c r="EW11" s="1" t="s">
        <v>461</v>
      </c>
      <c r="EX11" s="1" t="s">
        <v>461</v>
      </c>
      <c r="EY11" s="1" t="s">
        <v>461</v>
      </c>
      <c r="EZ11" s="1" t="s">
        <v>461</v>
      </c>
      <c r="FA11" s="1" t="s">
        <v>461</v>
      </c>
      <c r="FB11" s="1" t="s">
        <v>461</v>
      </c>
      <c r="FC11" s="1" t="s">
        <v>461</v>
      </c>
      <c r="FD11" s="1" t="s">
        <v>461</v>
      </c>
      <c r="FE11" s="1" t="s">
        <v>461</v>
      </c>
      <c r="FF11" s="1" t="s">
        <v>461</v>
      </c>
      <c r="FG11" s="1" t="s">
        <v>461</v>
      </c>
      <c r="FH11" s="1" t="s">
        <v>461</v>
      </c>
      <c r="FI11" s="1" t="s">
        <v>461</v>
      </c>
      <c r="FJ11" s="1" t="s">
        <v>461</v>
      </c>
      <c r="FK11" s="1" t="s">
        <v>461</v>
      </c>
      <c r="FL11" s="1" t="s">
        <v>461</v>
      </c>
      <c r="FM11" s="1" t="s">
        <v>461</v>
      </c>
      <c r="FN11" s="1" t="s">
        <v>461</v>
      </c>
      <c r="FO11" s="1" t="s">
        <v>461</v>
      </c>
      <c r="FP11" s="1" t="s">
        <v>461</v>
      </c>
      <c r="FQ11" s="1" t="s">
        <v>461</v>
      </c>
      <c r="FR11" s="1" t="s">
        <v>461</v>
      </c>
      <c r="FS11" s="1" t="s">
        <v>461</v>
      </c>
      <c r="FT11" s="1" t="s">
        <v>461</v>
      </c>
      <c r="FU11" s="1" t="s">
        <v>461</v>
      </c>
      <c r="FV11" s="1" t="s">
        <v>461</v>
      </c>
      <c r="FW11" s="1" t="s">
        <v>461</v>
      </c>
      <c r="FX11" s="1" t="s">
        <v>461</v>
      </c>
      <c r="FY11" s="1" t="s">
        <v>461</v>
      </c>
      <c r="FZ11" s="1" t="s">
        <v>461</v>
      </c>
      <c r="GA11" s="1" t="s">
        <v>461</v>
      </c>
      <c r="GB11" s="1" t="s">
        <v>461</v>
      </c>
      <c r="GC11" s="1" t="s">
        <v>461</v>
      </c>
      <c r="GD11" s="1" t="s">
        <v>461</v>
      </c>
      <c r="GE11" s="1" t="s">
        <v>461</v>
      </c>
      <c r="GF11" s="1" t="s">
        <v>461</v>
      </c>
      <c r="GG11" s="1" t="s">
        <v>461</v>
      </c>
      <c r="GH11" s="1" t="s">
        <v>461</v>
      </c>
      <c r="GI11" s="1" t="s">
        <v>461</v>
      </c>
      <c r="GJ11" s="1" t="s">
        <v>461</v>
      </c>
      <c r="GK11" s="1" t="s">
        <v>461</v>
      </c>
      <c r="GL11" s="1" t="s">
        <v>461</v>
      </c>
      <c r="GM11" s="1" t="s">
        <v>461</v>
      </c>
      <c r="GN11" s="1" t="s">
        <v>461</v>
      </c>
      <c r="GO11" s="1" t="s">
        <v>461</v>
      </c>
      <c r="GP11" s="1" t="s">
        <v>461</v>
      </c>
      <c r="GQ11" s="1" t="s">
        <v>461</v>
      </c>
      <c r="GR11" s="1" t="s">
        <v>461</v>
      </c>
      <c r="GS11" s="1" t="s">
        <v>461</v>
      </c>
      <c r="GT11" s="1" t="s">
        <v>461</v>
      </c>
      <c r="GU11" s="1" t="s">
        <v>461</v>
      </c>
      <c r="GV11" s="1" t="s">
        <v>461</v>
      </c>
      <c r="GW11" s="1" t="s">
        <v>461</v>
      </c>
      <c r="GX11" s="1" t="s">
        <v>461</v>
      </c>
      <c r="GY11" s="1" t="s">
        <v>461</v>
      </c>
      <c r="GZ11" s="1" t="s">
        <v>461</v>
      </c>
      <c r="HA11" s="1" t="s">
        <v>461</v>
      </c>
      <c r="HB11" s="1" t="s">
        <v>461</v>
      </c>
      <c r="HC11" s="1" t="s">
        <v>461</v>
      </c>
      <c r="HD11" s="1" t="s">
        <v>461</v>
      </c>
      <c r="HE11" s="1" t="s">
        <v>461</v>
      </c>
      <c r="HF11" s="1" t="s">
        <v>461</v>
      </c>
      <c r="HG11" s="1" t="s">
        <v>461</v>
      </c>
      <c r="HH11" s="1" t="s">
        <v>461</v>
      </c>
      <c r="HI11" s="1" t="s">
        <v>461</v>
      </c>
      <c r="HJ11" s="1" t="s">
        <v>461</v>
      </c>
      <c r="HK11" s="1" t="s">
        <v>461</v>
      </c>
      <c r="HL11" s="1">
        <v>950</v>
      </c>
      <c r="HM11" s="1">
        <v>4</v>
      </c>
      <c r="HN11" s="1">
        <v>8</v>
      </c>
      <c r="HO11" s="1">
        <v>7</v>
      </c>
      <c r="HP11" s="1">
        <v>4</v>
      </c>
      <c r="HQ11" s="1">
        <v>5</v>
      </c>
      <c r="HR11" s="1">
        <v>5</v>
      </c>
      <c r="HS11" s="1">
        <v>1</v>
      </c>
      <c r="HT11" s="1">
        <v>3</v>
      </c>
      <c r="HU11" s="1">
        <v>1</v>
      </c>
      <c r="HV11" s="1">
        <v>1</v>
      </c>
      <c r="HW11" s="1">
        <v>2</v>
      </c>
      <c r="HX11" s="1">
        <v>4</v>
      </c>
      <c r="HY11" s="1">
        <v>1</v>
      </c>
      <c r="HZ11" s="1">
        <v>3</v>
      </c>
      <c r="IA11" s="1">
        <v>68</v>
      </c>
      <c r="IB11">
        <v>14</v>
      </c>
      <c r="IC11">
        <v>2</v>
      </c>
      <c r="ID11">
        <v>3</v>
      </c>
      <c r="IE11">
        <v>3</v>
      </c>
      <c r="IF11">
        <v>1</v>
      </c>
      <c r="IG11">
        <v>1</v>
      </c>
      <c r="IH11">
        <v>0</v>
      </c>
      <c r="II11">
        <v>2</v>
      </c>
      <c r="IJ11">
        <v>1</v>
      </c>
      <c r="IK11">
        <v>10</v>
      </c>
      <c r="IL11">
        <v>16</v>
      </c>
      <c r="IM11">
        <v>6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73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914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20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54</v>
      </c>
      <c r="NU11">
        <v>1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 s="1" t="s">
        <v>459</v>
      </c>
      <c r="RI11">
        <f>smallDiffsHist[[#This Row],[m_amplitudeHistogram.0]]*smallDiffsHist[[#This Row],[m_smallDiffsHistogram.0]]</f>
        <v>868300</v>
      </c>
      <c r="RJ11">
        <f>smallDiffsHist[[#This Row],[m_amplitudeHistogram.1]]*smallDiffsHist[[#This Row],[m_smallDiffsHistogram.1]]</f>
        <v>0</v>
      </c>
      <c r="RK11">
        <f>smallDiffsHist[[#This Row],[m_amplitudeHistogram.2]]*smallDiffsHist[[#This Row],[m_smallDiffsHistogram.2]]</f>
        <v>0</v>
      </c>
      <c r="RL11">
        <f>smallDiffsHist[[#This Row],[m_amplitudeHistogram.3]]*smallDiffsHist[[#This Row],[m_smallDiffsHistogram.3]]</f>
        <v>0</v>
      </c>
      <c r="RM11">
        <f>smallDiffsHist[[#This Row],[m_amplitudeHistogram.4]]*smallDiffsHist[[#This Row],[m_smallDiffsHistogram.4]]</f>
        <v>0</v>
      </c>
      <c r="RN11">
        <f>smallDiffsHist[[#This Row],[m_amplitudeHistogram.5]]*smallDiffsHist[[#This Row],[m_smallDiffsHistogram.5]]</f>
        <v>0</v>
      </c>
      <c r="RO11">
        <f>smallDiffsHist[[#This Row],[m_amplitudeHistogram.6]]*smallDiffsHist[[#This Row],[m_smallDiffsHistogram.6]]</f>
        <v>0</v>
      </c>
      <c r="RP11">
        <f>smallDiffsHist[[#This Row],[m_amplitudeHistogram.7]]*smallDiffsHist[[#This Row],[m_smallDiffsHistogram.7]]</f>
        <v>0</v>
      </c>
      <c r="RQ11">
        <f>smallDiffsHist[[#This Row],[m_amplitudeHistogram.8]]*smallDiffsHist[[#This Row],[m_smallDiffsHistogram.8]]</f>
        <v>0</v>
      </c>
      <c r="RR11">
        <f>smallDiffsHist[[#This Row],[m_amplitudeHistogram.9]]*smallDiffsHist[[#This Row],[m_smallDiffsHistogram.9]]</f>
        <v>0</v>
      </c>
      <c r="RS11">
        <f>smallDiffsHist[[#This Row],[m_amplitudeHistogram.10]]*smallDiffsHist[[#This Row],[m_smallDiffsHistogram.10]]</f>
        <v>0</v>
      </c>
      <c r="RT11">
        <f>smallDiffsHist[[#This Row],[m_amplitudeHistogram.11]]*smallDiffsHist[[#This Row],[m_smallDiffsHistogram.11]]</f>
        <v>0</v>
      </c>
      <c r="RU11">
        <f>smallDiffsHist[[#This Row],[m_amplitudeHistogram.12]]*smallDiffsHist[[#This Row],[m_smallDiffsHistogram.12]]</f>
        <v>0</v>
      </c>
      <c r="RV11">
        <f>smallDiffsHist[[#This Row],[m_amplitudeHistogram.13]]*smallDiffsHist[[#This Row],[m_smallDiffsHistogram.13]]</f>
        <v>0</v>
      </c>
      <c r="RW11">
        <f>smallDiffsHist[[#This Row],[m_amplitudeHistogram.14]]*smallDiffsHist[[#This Row],[m_smallDiffsHistogram.14]]</f>
        <v>0</v>
      </c>
      <c r="RX11">
        <f>smallDiffsHist[[#This Row],[m_amplitudeHistogram.15]]*smallDiffsHist[[#This Row],[m_smallDiffsHistogram.15]]</f>
        <v>1360</v>
      </c>
      <c r="RY11">
        <f>smallDiffsHist[[#This Row],[m_amplitudeHistogram.16]]*smallDiffsHist[[#This Row],[m_smallDiffsHistogram.16]]</f>
        <v>14</v>
      </c>
      <c r="RZ11">
        <f>smallDiffsHist[[#This Row],[m_amplitudeHistogram.17]]*smallDiffsHist[[#This Row],[m_smallDiffsHistogram.17]]</f>
        <v>0</v>
      </c>
      <c r="SA11">
        <f>smallDiffsHist[[#This Row],[m_amplitudeHistogram.18]]*smallDiffsHist[[#This Row],[m_smallDiffsHistogram.18]]</f>
        <v>0</v>
      </c>
      <c r="SB11">
        <f>smallDiffsHist[[#This Row],[m_amplitudeHistogram.19]]*smallDiffsHist[[#This Row],[m_smallDiffsHistogram.19]]</f>
        <v>0</v>
      </c>
      <c r="SC11">
        <f>smallDiffsHist[[#This Row],[m_amplitudeHistogram.20]]*smallDiffsHist[[#This Row],[m_smallDiffsHistogram.20]]</f>
        <v>0</v>
      </c>
      <c r="SD11">
        <f>smallDiffsHist[[#This Row],[m_amplitudeHistogram.21]]*smallDiffsHist[[#This Row],[m_smallDiffsHistogram.21]]</f>
        <v>0</v>
      </c>
      <c r="SE11">
        <f>smallDiffsHist[[#This Row],[m_amplitudeHistogram.22]]*smallDiffsHist[[#This Row],[m_smallDiffsHistogram.22]]</f>
        <v>0</v>
      </c>
      <c r="SF11">
        <f>smallDiffsHist[[#This Row],[m_amplitudeHistogram.23]]*smallDiffsHist[[#This Row],[m_smallDiffsHistogram.23]]</f>
        <v>0</v>
      </c>
      <c r="SG11">
        <f>smallDiffsHist[[#This Row],[m_amplitudeHistogram.24]]*smallDiffsHist[[#This Row],[m_smallDiffsHistogram.24]]</f>
        <v>0</v>
      </c>
      <c r="SH11">
        <f>smallDiffsHist[[#This Row],[m_amplitudeHistogram.25]]*smallDiffsHist[[#This Row],[m_smallDiffsHistogram.25]]</f>
        <v>0</v>
      </c>
      <c r="SI11">
        <f>smallDiffsHist[[#This Row],[m_amplitudeHistogram.26]]*smallDiffsHist[[#This Row],[m_smallDiffsHistogram.26]]</f>
        <v>0</v>
      </c>
      <c r="SJ11">
        <f>smallDiffsHist[[#This Row],[m_amplitudeHistogram.27]]*smallDiffsHist[[#This Row],[m_smallDiffsHistogram.27]]</f>
        <v>0</v>
      </c>
      <c r="SK11">
        <f>smallDiffsHist[[#This Row],[m_amplitudeHistogram.28]]*smallDiffsHist[[#This Row],[m_smallDiffsHistogram.28]]</f>
        <v>0</v>
      </c>
      <c r="SL11">
        <f>smallDiffsHist[[#This Row],[m_amplitudeHistogram.29]]*smallDiffsHist[[#This Row],[m_smallDiffsHistogram.29]]</f>
        <v>0</v>
      </c>
      <c r="SM11">
        <f>smallDiffsHist[[#This Row],[m_amplitudeHistogram.30]]*smallDiffsHist[[#This Row],[m_smallDiffsHistogram.30]]</f>
        <v>0</v>
      </c>
      <c r="SN11">
        <f>smallDiffsHist[[#This Row],[m_amplitudeHistogram.31]]*smallDiffsHist[[#This Row],[m_smallDiffsHistogram.31]]</f>
        <v>0</v>
      </c>
      <c r="SO11">
        <f>smallDiffsHist[[#This Row],[m_amplitudeHistogram.32]]*smallDiffsHist[[#This Row],[m_smallDiffsHistogram.32]]</f>
        <v>0</v>
      </c>
      <c r="SP11">
        <f>smallDiffsHist[[#This Row],[m_amplitudeHistogram.33]]*smallDiffsHist[[#This Row],[m_smallDiffsHistogram.33]]</f>
        <v>0</v>
      </c>
      <c r="SQ11">
        <f>smallDiffsHist[[#This Row],[m_amplitudeHistogram.34]]*smallDiffsHist[[#This Row],[m_smallDiffsHistogram.34]]</f>
        <v>0</v>
      </c>
      <c r="SR11">
        <f>smallDiffsHist[[#This Row],[m_amplitudeHistogram.35]]*smallDiffsHist[[#This Row],[m_smallDiffsHistogram.35]]</f>
        <v>0</v>
      </c>
      <c r="SS11">
        <f>smallDiffsHist[[#This Row],[m_amplitudeHistogram.36]]*smallDiffsHist[[#This Row],[m_smallDiffsHistogram.36]]</f>
        <v>3942</v>
      </c>
      <c r="ST11">
        <f>smallDiffsHist[[#This Row],[m_amplitudeHistogram.37]]*smallDiffsHist[[#This Row],[m_smallDiffsHistogram.37]]</f>
        <v>1</v>
      </c>
      <c r="SU11">
        <f>smallDiffsHist[[#This Row],[m_amplitudeHistogram.38]]*smallDiffsHist[[#This Row],[m_smallDiffsHistogram.38]]</f>
        <v>0</v>
      </c>
      <c r="SV11">
        <f>smallDiffsHist[[#This Row],[m_amplitudeHistogram.39]]*smallDiffsHist[[#This Row],[m_smallDiffsHistogram.39]]</f>
        <v>0</v>
      </c>
      <c r="SW11">
        <f>smallDiffsHist[[#This Row],[m_amplitudeHistogram.40]]*smallDiffsHist[[#This Row],[m_smallDiffsHistogram.40]]</f>
        <v>0</v>
      </c>
      <c r="SX11">
        <f>smallDiffsHist[[#This Row],[m_amplitudeHistogram.41]]*smallDiffsHist[[#This Row],[m_smallDiffsHistogram.41]]</f>
        <v>0</v>
      </c>
      <c r="SY11">
        <f>smallDiffsHist[[#This Row],[m_amplitudeHistogram.42]]*smallDiffsHist[[#This Row],[m_smallDiffsHistogram.42]]</f>
        <v>0</v>
      </c>
      <c r="SZ11">
        <f>smallDiffsHist[[#This Row],[m_amplitudeHistogram.43]]*smallDiffsHist[[#This Row],[m_smallDiffsHistogram.43]]</f>
        <v>0</v>
      </c>
      <c r="TA11">
        <f>smallDiffsHist[[#This Row],[m_amplitudeHistogram.44]]*smallDiffsHist[[#This Row],[m_smallDiffsHistogram.44]]</f>
        <v>0</v>
      </c>
      <c r="TB11">
        <f>smallDiffsHist[[#This Row],[m_amplitudeHistogram.45]]*smallDiffsHist[[#This Row],[m_smallDiffsHistogram.45]]</f>
        <v>0</v>
      </c>
      <c r="TC11">
        <f>smallDiffsHist[[#This Row],[m_amplitudeHistogram.46]]*smallDiffsHist[[#This Row],[m_smallDiffsHistogram.46]]</f>
        <v>0</v>
      </c>
      <c r="TD11">
        <f>smallDiffsHist[[#This Row],[m_amplitudeHistogram.47]]*smallDiffsHist[[#This Row],[m_smallDiffsHistogram.47]]</f>
        <v>0</v>
      </c>
      <c r="TE11">
        <f>smallDiffsHist[[#This Row],[m_amplitudeHistogram.48]]*smallDiffsHist[[#This Row],[m_smallDiffsHistogram.48]]</f>
        <v>0</v>
      </c>
      <c r="TF11">
        <f>smallDiffsHist[[#This Row],[m_amplitudeHistogram.49]]*smallDiffsHist[[#This Row],[m_smallDiffsHistogram.49]]</f>
        <v>0</v>
      </c>
      <c r="TG11">
        <f>smallDiffsHist[[#This Row],[m_amplitudeHistogram.50]]*smallDiffsHist[[#This Row],[m_smallDiffsHistogram.50]]</f>
        <v>0</v>
      </c>
      <c r="TH11">
        <f>smallDiffsHist[[#This Row],[m_amplitudeHistogram.51]]*smallDiffsHist[[#This Row],[m_smallDiffsHistogram.51]]</f>
        <v>0</v>
      </c>
      <c r="TI11">
        <f>smallDiffsHist[[#This Row],[m_amplitudeHistogram.52]]*smallDiffsHist[[#This Row],[m_smallDiffsHistogram.52]]</f>
        <v>0</v>
      </c>
      <c r="TJ11">
        <f>smallDiffsHist[[#This Row],[m_amplitudeHistogram.53]]*smallDiffsHist[[#This Row],[m_smallDiffsHistogram.53]]</f>
        <v>0</v>
      </c>
      <c r="TK11">
        <f>smallDiffsHist[[#This Row],[m_amplitudeHistogram.54]]*smallDiffsHist[[#This Row],[m_smallDiffsHistogram.54]]</f>
        <v>0</v>
      </c>
      <c r="TL11">
        <f>smallDiffsHist[[#This Row],[m_amplitudeHistogram.55]]*smallDiffsHist[[#This Row],[m_smallDiffsHistogram.55]]</f>
        <v>0</v>
      </c>
      <c r="TM11">
        <f>smallDiffsHist[[#This Row],[m_amplitudeHistogram.56]]*smallDiffsHist[[#This Row],[m_smallDiffsHistogram.56]]</f>
        <v>0</v>
      </c>
      <c r="TN11">
        <f>smallDiffsHist[[#This Row],[m_amplitudeHistogram.57]]*smallDiffsHist[[#This Row],[m_smallDiffsHistogram.57]]</f>
        <v>0</v>
      </c>
      <c r="TO11">
        <f>smallDiffsHist[[#This Row],[m_amplitudeHistogram.58]]*smallDiffsHist[[#This Row],[m_smallDiffsHistogram.58]]</f>
        <v>0</v>
      </c>
      <c r="TP11">
        <f>smallDiffsHist[[#This Row],[m_amplitudeHistogram.59]]*smallDiffsHist[[#This Row],[m_smallDiffsHistogram.59]]</f>
        <v>0</v>
      </c>
      <c r="TQ11">
        <f>smallDiffsHist[[#This Row],[m_amplitudeHistogram.60]]*smallDiffsHist[[#This Row],[m_smallDiffsHistogram.60]]</f>
        <v>0</v>
      </c>
      <c r="TR11">
        <f>smallDiffsHist[[#This Row],[m_amplitudeHistogram.61]]*smallDiffsHist[[#This Row],[m_smallDiffsHistogram.61]]</f>
        <v>0</v>
      </c>
      <c r="TS11">
        <f>smallDiffsHist[[#This Row],[m_amplitudeHistogram.62]]*smallDiffsHist[[#This Row],[m_smallDiffsHistogram.62]]</f>
        <v>0</v>
      </c>
      <c r="TT11">
        <f>smallDiffsHist[[#This Row],[m_amplitudeHistogram.63]]*smallDiffsHist[[#This Row],[m_smallDiffsHistogram.63]]</f>
        <v>0</v>
      </c>
      <c r="TU11">
        <f>smallDiffsHist[[#This Row],[m_amplitudeHistogram.64]]*smallDiffsHist[[#This Row],[m_smallDiffsHistogram.64]]</f>
        <v>0</v>
      </c>
      <c r="TV11">
        <f>smallDiffsHist[[#This Row],[m_amplitudeHistogram.65]]*smallDiffsHist[[#This Row],[m_smallDiffsHistogram.65]]</f>
        <v>0</v>
      </c>
      <c r="TW11">
        <f>smallDiffsHist[[#This Row],[m_amplitudeHistogram.66]]*smallDiffsHist[[#This Row],[m_smallDiffsHistogram.66]]</f>
        <v>0</v>
      </c>
      <c r="TX11">
        <f>smallDiffsHist[[#This Row],[m_amplitudeHistogram.67]]*smallDiffsHist[[#This Row],[m_smallDiffsHistogram.67]]</f>
        <v>0</v>
      </c>
      <c r="TY11">
        <f>smallDiffsHist[[#This Row],[m_amplitudeHistogram.68]]*smallDiffsHist[[#This Row],[m_smallDiffsHistogram.68]]</f>
        <v>0</v>
      </c>
      <c r="TZ11">
        <f>smallDiffsHist[[#This Row],[m_amplitudeHistogram.69]]*smallDiffsHist[[#This Row],[m_smallDiffsHistogram.69]]</f>
        <v>0</v>
      </c>
      <c r="UA11">
        <f>smallDiffsHist[[#This Row],[m_amplitudeHistogram.70]]*smallDiffsHist[[#This Row],[m_smallDiffsHistogram.70]]</f>
        <v>0</v>
      </c>
      <c r="UB11">
        <f>smallDiffsHist[[#This Row],[m_amplitudeHistogram.71]]*smallDiffsHist[[#This Row],[m_smallDiffsHistogram.71]]</f>
        <v>0</v>
      </c>
      <c r="UC11">
        <f>smallDiffsHist[[#This Row],[m_amplitudeHistogram.72]]*smallDiffsHist[[#This Row],[m_smallDiffsHistogram.72]]</f>
        <v>0</v>
      </c>
      <c r="UD11">
        <f>smallDiffsHist[[#This Row],[m_amplitudeHistogram.73]]*smallDiffsHist[[#This Row],[m_smallDiffsHistogram.73]]</f>
        <v>0</v>
      </c>
      <c r="UE11">
        <f>smallDiffsHist[[#This Row],[m_amplitudeHistogram.74]]*smallDiffsHist[[#This Row],[m_smallDiffsHistogram.74]]</f>
        <v>0</v>
      </c>
      <c r="UF11">
        <f>smallDiffsHist[[#This Row],[m_amplitudeHistogram.75]]*smallDiffsHist[[#This Row],[m_smallDiffsHistogram.75]]</f>
        <v>0</v>
      </c>
      <c r="UG11">
        <f>smallDiffsHist[[#This Row],[m_amplitudeHistogram.76]]*smallDiffsHist[[#This Row],[m_smallDiffsHistogram.76]]</f>
        <v>0</v>
      </c>
      <c r="UH11">
        <f>smallDiffsHist[[#This Row],[m_amplitudeHistogram.77]]*smallDiffsHist[[#This Row],[m_smallDiffsHistogram.77]]</f>
        <v>0</v>
      </c>
      <c r="UI11">
        <f>smallDiffsHist[[#This Row],[m_amplitudeHistogram.78]]*smallDiffsHist[[#This Row],[m_smallDiffsHistogram.78]]</f>
        <v>0</v>
      </c>
      <c r="UJ11">
        <f>smallDiffsHist[[#This Row],[m_amplitudeHistogram.79]]*smallDiffsHist[[#This Row],[m_smallDiffsHistogram.79]]</f>
        <v>0</v>
      </c>
      <c r="UK11">
        <f>smallDiffsHist[[#This Row],[m_amplitudeHistogram.80]]*smallDiffsHist[[#This Row],[m_smallDiffsHistogram.80]]</f>
        <v>0</v>
      </c>
      <c r="UL11">
        <f>smallDiffsHist[[#This Row],[m_amplitudeHistogram.81]]*smallDiffsHist[[#This Row],[m_smallDiffsHistogram.81]]</f>
        <v>0</v>
      </c>
      <c r="UM11">
        <f>smallDiffsHist[[#This Row],[m_amplitudeHistogram.82]]*smallDiffsHist[[#This Row],[m_smallDiffsHistogram.82]]</f>
        <v>0</v>
      </c>
      <c r="UN11">
        <f>smallDiffsHist[[#This Row],[m_amplitudeHistogram.83]]*smallDiffsHist[[#This Row],[m_smallDiffsHistogram.83]]</f>
        <v>0</v>
      </c>
      <c r="UO11">
        <f>smallDiffsHist[[#This Row],[m_amplitudeHistogram.84]]*smallDiffsHist[[#This Row],[m_smallDiffsHistogram.84]]</f>
        <v>0</v>
      </c>
      <c r="UP11">
        <f>smallDiffsHist[[#This Row],[m_amplitudeHistogram.85]]*smallDiffsHist[[#This Row],[m_smallDiffsHistogram.85]]</f>
        <v>0</v>
      </c>
      <c r="UQ11">
        <f>smallDiffsHist[[#This Row],[m_amplitudeHistogram.86]]*smallDiffsHist[[#This Row],[m_smallDiffsHistogram.86]]</f>
        <v>0</v>
      </c>
      <c r="UR11">
        <f>smallDiffsHist[[#This Row],[m_amplitudeHistogram.87]]*smallDiffsHist[[#This Row],[m_smallDiffsHistogram.87]]</f>
        <v>0</v>
      </c>
      <c r="US11">
        <f>smallDiffsHist[[#This Row],[m_amplitudeHistogram.88]]*smallDiffsHist[[#This Row],[m_smallDiffsHistogram.88]]</f>
        <v>0</v>
      </c>
      <c r="UT11">
        <f>smallDiffsHist[[#This Row],[m_amplitudeHistogram.89]]*smallDiffsHist[[#This Row],[m_smallDiffsHistogram.89]]</f>
        <v>0</v>
      </c>
      <c r="UU11">
        <f>smallDiffsHist[[#This Row],[m_amplitudeHistogram.90]]*smallDiffsHist[[#This Row],[m_smallDiffsHistogram.90]]</f>
        <v>0</v>
      </c>
      <c r="UV11">
        <f>smallDiffsHist[[#This Row],[m_amplitudeHistogram.91]]*smallDiffsHist[[#This Row],[m_smallDiffsHistogram.91]]</f>
        <v>0</v>
      </c>
      <c r="UW11">
        <f>smallDiffsHist[[#This Row],[m_amplitudeHistogram.92]]*smallDiffsHist[[#This Row],[m_smallDiffsHistogram.92]]</f>
        <v>0</v>
      </c>
      <c r="UX11">
        <f>smallDiffsHist[[#This Row],[m_amplitudeHistogram.93]]*smallDiffsHist[[#This Row],[m_smallDiffsHistogram.93]]</f>
        <v>0</v>
      </c>
      <c r="UY11">
        <f>smallDiffsHist[[#This Row],[m_amplitudeHistogram.94]]*smallDiffsHist[[#This Row],[m_smallDiffsHistogram.94]]</f>
        <v>0</v>
      </c>
      <c r="UZ11">
        <f>smallDiffsHist[[#This Row],[m_amplitudeHistogram.95]]*smallDiffsHist[[#This Row],[m_smallDiffsHistogram.95]]</f>
        <v>0</v>
      </c>
      <c r="VA11">
        <f>smallDiffsHist[[#This Row],[m_amplitudeHistogram.96]]*smallDiffsHist[[#This Row],[m_smallDiffsHistogram.96]]</f>
        <v>0</v>
      </c>
      <c r="VB11">
        <f>smallDiffsHist[[#This Row],[m_amplitudeHistogram.97]]*smallDiffsHist[[#This Row],[m_smallDiffsHistogram.97]]</f>
        <v>0</v>
      </c>
      <c r="VC11">
        <f>smallDiffsHist[[#This Row],[m_amplitudeHistogram.98]]*smallDiffsHist[[#This Row],[m_smallDiffsHistogram.98]]</f>
        <v>0</v>
      </c>
      <c r="VD11">
        <f>smallDiffsHist[[#This Row],[m_amplitudeHistogram.99]]*smallDiffsHist[[#This Row],[m_smallDiffsHistogram.99]]</f>
        <v>0</v>
      </c>
      <c r="VE11">
        <f>smallDiffsHist[[#This Row],[m_amplitudeHistogram.100]]*smallDiffsHist[[#This Row],[m_smallDiffsHistogram.100]]</f>
        <v>0</v>
      </c>
      <c r="VF11">
        <f>smallDiffsHist[[#This Row],[m_amplitudeHistogram.101]]*smallDiffsHist[[#This Row],[m_smallDiffsHistogram.101]]</f>
        <v>0</v>
      </c>
      <c r="VG11">
        <f>smallDiffsHist[[#This Row],[m_amplitudeHistogram.102]]*smallDiffsHist[[#This Row],[m_smallDiffsHistogram.102]]</f>
        <v>0</v>
      </c>
      <c r="VH11">
        <f>smallDiffsHist[[#This Row],[m_amplitudeHistogram.103]]*smallDiffsHist[[#This Row],[m_smallDiffsHistogram.103]]</f>
        <v>0</v>
      </c>
      <c r="VI11">
        <f>smallDiffsHist[[#This Row],[m_amplitudeHistogram.104]]*smallDiffsHist[[#This Row],[m_smallDiffsHistogram.104]]</f>
        <v>0</v>
      </c>
      <c r="VJ11">
        <f>smallDiffsHist[[#This Row],[m_amplitudeHistogram.105]]*smallDiffsHist[[#This Row],[m_smallDiffsHistogram.105]]</f>
        <v>0</v>
      </c>
      <c r="VK11">
        <f>smallDiffsHist[[#This Row],[m_amplitudeHistogram.106]]*smallDiffsHist[[#This Row],[m_smallDiffsHistogram.106]]</f>
        <v>0</v>
      </c>
      <c r="VL11">
        <f>smallDiffsHist[[#This Row],[m_amplitudeHistogram.107]]*smallDiffsHist[[#This Row],[m_smallDiffsHistogram.107]]</f>
        <v>0</v>
      </c>
      <c r="VM11">
        <f>smallDiffsHist[[#This Row],[m_amplitudeHistogram.108]]*smallDiffsHist[[#This Row],[m_smallDiffsHistogram.108]]</f>
        <v>0</v>
      </c>
      <c r="VN11">
        <f>smallDiffsHist[[#This Row],[m_amplitudeHistogram.109]]*smallDiffsHist[[#This Row],[m_smallDiffsHistogram.109]]</f>
        <v>0</v>
      </c>
      <c r="VO11">
        <f>smallDiffsHist[[#This Row],[m_amplitudeHistogram.110]]*smallDiffsHist[[#This Row],[m_smallDiffsHistogram.110]]</f>
        <v>0</v>
      </c>
      <c r="VP11">
        <f>smallDiffsHist[[#This Row],[m_amplitudeHistogram.111]]*smallDiffsHist[[#This Row],[m_smallDiffsHistogram.111]]</f>
        <v>0</v>
      </c>
      <c r="VQ11">
        <f>smallDiffsHist[[#This Row],[m_amplitudeHistogram.112]]*smallDiffsHist[[#This Row],[m_smallDiffsHistogram.112]]</f>
        <v>0</v>
      </c>
      <c r="VR11">
        <f>smallDiffsHist[[#This Row],[m_amplitudeHistogram.113]]*smallDiffsHist[[#This Row],[m_smallDiffsHistogram.113]]</f>
        <v>0</v>
      </c>
      <c r="VS11">
        <f>smallDiffsHist[[#This Row],[m_amplitudeHistogram.114]]*smallDiffsHist[[#This Row],[m_smallDiffsHistogram.114]]</f>
        <v>0</v>
      </c>
      <c r="VT11">
        <f>smallDiffsHist[[#This Row],[m_amplitudeHistogram.115]]*smallDiffsHist[[#This Row],[m_smallDiffsHistogram.115]]</f>
        <v>0</v>
      </c>
      <c r="VU11">
        <f>smallDiffsHist[[#This Row],[m_amplitudeHistogram.116]]*smallDiffsHist[[#This Row],[m_smallDiffsHistogram.116]]</f>
        <v>0</v>
      </c>
      <c r="VV11">
        <f>smallDiffsHist[[#This Row],[m_amplitudeHistogram.117]]*smallDiffsHist[[#This Row],[m_smallDiffsHistogram.117]]</f>
        <v>0</v>
      </c>
      <c r="VW11">
        <f>smallDiffsHist[[#This Row],[m_amplitudeHistogram.118]]*smallDiffsHist[[#This Row],[m_smallDiffsHistogram.118]]</f>
        <v>0</v>
      </c>
      <c r="VX11">
        <f>smallDiffsHist[[#This Row],[m_amplitudeHistogram.119]]*smallDiffsHist[[#This Row],[m_smallDiffsHistogram.119]]</f>
        <v>0</v>
      </c>
      <c r="VY11">
        <f>smallDiffsHist[[#This Row],[m_amplitudeHistogram.120]]*smallDiffsHist[[#This Row],[m_smallDiffsHistogram.120]]</f>
        <v>0</v>
      </c>
      <c r="VZ11">
        <f>smallDiffsHist[[#This Row],[m_amplitudeHistogram.121]]*smallDiffsHist[[#This Row],[m_smallDiffsHistogram.121]]</f>
        <v>0</v>
      </c>
      <c r="WA11">
        <f>smallDiffsHist[[#This Row],[m_amplitudeHistogram.122]]*smallDiffsHist[[#This Row],[m_smallDiffsHistogram.122]]</f>
        <v>0</v>
      </c>
      <c r="WB11">
        <f>smallDiffsHist[[#This Row],[m_amplitudeHistogram.123]]*smallDiffsHist[[#This Row],[m_smallDiffsHistogram.123]]</f>
        <v>0</v>
      </c>
      <c r="WC11">
        <f>smallDiffsHist[[#This Row],[m_amplitudeHistogram.124]]*smallDiffsHist[[#This Row],[m_smallDiffsHistogram.124]]</f>
        <v>0</v>
      </c>
      <c r="WD11">
        <f>smallDiffsHist[[#This Row],[m_amplitudeHistogram.125]]*smallDiffsHist[[#This Row],[m_smallDiffsHistogram.125]]</f>
        <v>0</v>
      </c>
      <c r="WE11">
        <f>smallDiffsHist[[#This Row],[m_amplitudeHistogram.126]]*smallDiffsHist[[#This Row],[m_smallDiffsHistogram.126]]</f>
        <v>0</v>
      </c>
      <c r="WF11">
        <f>smallDiffsHist[[#This Row],[m_amplitudeHistogram.127]]*smallDiffsHist[[#This Row],[m_smallDiffsHistogram.127]]</f>
        <v>0</v>
      </c>
      <c r="WH11" s="3">
        <f>(smallDiffsHist[[#This Row],[m_amplitudeHistogram.0]]/MAX(smallDiffsHist[[#This Row],[m_amplitudeHistogram.1]:[m_amplitudeHistogram.127]]))*(smallDiffsHist[[#This Row],[m_smallDiffsHistogram.0]]/MAX(smallDiffsHist[[#This Row],[m_smallDiffsHistogram.1]:[m_smallDiffsHistogram.127]]))</f>
        <v>220.26889903602233</v>
      </c>
      <c r="WI11" s="3">
        <f>(smallDiffsHist[[#This Row],[m_amplitudeHistogram.1]]/MAX(smallDiffsHist[[#This Row],[m_amplitudeHistogram.1]:[m_amplitudeHistogram.127]]))*(smallDiffsHist[[#This Row],[m_smallDiffsHistogram.1]]/MAX(smallDiffsHist[[#This Row],[m_smallDiffsHistogram.1]:[m_smallDiffsHistogram.127]]))</f>
        <v>0</v>
      </c>
      <c r="WJ11" s="3">
        <f>(smallDiffsHist[[#This Row],[m_amplitudeHistogram.2]]/MAX(smallDiffsHist[[#This Row],[m_amplitudeHistogram.1]:[m_amplitudeHistogram.127]]))*(smallDiffsHist[[#This Row],[m_smallDiffsHistogram.2]]/MAX(smallDiffsHist[[#This Row],[m_smallDiffsHistogram.1]:[m_smallDiffsHistogram.127]]))</f>
        <v>0</v>
      </c>
      <c r="WK11" s="3">
        <f>(smallDiffsHist[[#This Row],[m_amplitudeHistogram.3]]/MAX(smallDiffsHist[[#This Row],[m_amplitudeHistogram.1]:[m_amplitudeHistogram.127]]))*(smallDiffsHist[[#This Row],[m_smallDiffsHistogram.3]]/MAX(smallDiffsHist[[#This Row],[m_smallDiffsHistogram.1]:[m_smallDiffsHistogram.127]]))</f>
        <v>0</v>
      </c>
      <c r="WL11" s="3">
        <f>(smallDiffsHist[[#This Row],[m_amplitudeHistogram.4]]/MAX(smallDiffsHist[[#This Row],[m_amplitudeHistogram.1]:[m_amplitudeHistogram.127]]))*(smallDiffsHist[[#This Row],[m_smallDiffsHistogram.4]]/MAX(smallDiffsHist[[#This Row],[m_smallDiffsHistogram.1]:[m_smallDiffsHistogram.127]]))</f>
        <v>0</v>
      </c>
      <c r="WM11" s="3">
        <f>(smallDiffsHist[[#This Row],[m_amplitudeHistogram.5]]/MAX(smallDiffsHist[[#This Row],[m_amplitudeHistogram.1]:[m_amplitudeHistogram.127]]))*(smallDiffsHist[[#This Row],[m_smallDiffsHistogram.5]]/MAX(smallDiffsHist[[#This Row],[m_smallDiffsHistogram.1]:[m_smallDiffsHistogram.127]]))</f>
        <v>0</v>
      </c>
      <c r="WN11" s="3">
        <f>(smallDiffsHist[[#This Row],[m_amplitudeHistogram.6]]/MAX(smallDiffsHist[[#This Row],[m_amplitudeHistogram.1]:[m_amplitudeHistogram.127]]))*(smallDiffsHist[[#This Row],[m_smallDiffsHistogram.6]]/MAX(smallDiffsHist[[#This Row],[m_smallDiffsHistogram.1]:[m_smallDiffsHistogram.127]]))</f>
        <v>0</v>
      </c>
      <c r="WO11" s="3">
        <f>(smallDiffsHist[[#This Row],[m_amplitudeHistogram.7]]/MAX(smallDiffsHist[[#This Row],[m_amplitudeHistogram.1]:[m_amplitudeHistogram.127]]))*(smallDiffsHist[[#This Row],[m_smallDiffsHistogram.7]]/MAX(smallDiffsHist[[#This Row],[m_smallDiffsHistogram.1]:[m_smallDiffsHistogram.127]]))</f>
        <v>0</v>
      </c>
      <c r="WP11" s="3">
        <f>(smallDiffsHist[[#This Row],[m_amplitudeHistogram.8]]/MAX(smallDiffsHist[[#This Row],[m_amplitudeHistogram.1]:[m_amplitudeHistogram.127]]))*(smallDiffsHist[[#This Row],[m_smallDiffsHistogram.8]]/MAX(smallDiffsHist[[#This Row],[m_smallDiffsHistogram.1]:[m_smallDiffsHistogram.127]]))</f>
        <v>0</v>
      </c>
      <c r="WQ11" s="3">
        <f>(smallDiffsHist[[#This Row],[m_amplitudeHistogram.9]]/MAX(smallDiffsHist[[#This Row],[m_amplitudeHistogram.1]:[m_amplitudeHistogram.127]]))*(smallDiffsHist[[#This Row],[m_smallDiffsHistogram.9]]/MAX(smallDiffsHist[[#This Row],[m_smallDiffsHistogram.1]:[m_smallDiffsHistogram.127]]))</f>
        <v>0</v>
      </c>
      <c r="WR11" s="3">
        <f>(smallDiffsHist[[#This Row],[m_amplitudeHistogram.10]]/MAX(smallDiffsHist[[#This Row],[m_amplitudeHistogram.1]:[m_amplitudeHistogram.127]]))*(smallDiffsHist[[#This Row],[m_smallDiffsHistogram.10]]/MAX(smallDiffsHist[[#This Row],[m_smallDiffsHistogram.1]:[m_smallDiffsHistogram.127]]))</f>
        <v>0</v>
      </c>
      <c r="WS11" s="3">
        <f>(smallDiffsHist[[#This Row],[m_amplitudeHistogram.11]]/MAX(smallDiffsHist[[#This Row],[m_amplitudeHistogram.1]:[m_amplitudeHistogram.127]]))*(smallDiffsHist[[#This Row],[m_smallDiffsHistogram.11]]/MAX(smallDiffsHist[[#This Row],[m_smallDiffsHistogram.1]:[m_smallDiffsHistogram.127]]))</f>
        <v>0</v>
      </c>
      <c r="WT11" s="3">
        <f>(smallDiffsHist[[#This Row],[m_amplitudeHistogram.12]]/MAX(smallDiffsHist[[#This Row],[m_amplitudeHistogram.1]:[m_amplitudeHistogram.127]]))*(smallDiffsHist[[#This Row],[m_smallDiffsHistogram.12]]/MAX(smallDiffsHist[[#This Row],[m_smallDiffsHistogram.1]:[m_smallDiffsHistogram.127]]))</f>
        <v>0</v>
      </c>
      <c r="WU11" s="3">
        <f>(smallDiffsHist[[#This Row],[m_amplitudeHistogram.13]]/MAX(smallDiffsHist[[#This Row],[m_amplitudeHistogram.1]:[m_amplitudeHistogram.127]]))*(smallDiffsHist[[#This Row],[m_smallDiffsHistogram.13]]/MAX(smallDiffsHist[[#This Row],[m_smallDiffsHistogram.1]:[m_smallDiffsHistogram.127]]))</f>
        <v>0</v>
      </c>
      <c r="WV11" s="3">
        <f>(smallDiffsHist[[#This Row],[m_amplitudeHistogram.14]]/MAX(smallDiffsHist[[#This Row],[m_amplitudeHistogram.1]:[m_amplitudeHistogram.127]]))*(smallDiffsHist[[#This Row],[m_smallDiffsHistogram.14]]/MAX(smallDiffsHist[[#This Row],[m_smallDiffsHistogram.1]:[m_smallDiffsHistogram.127]]))</f>
        <v>0</v>
      </c>
      <c r="WW11" s="3">
        <f>(smallDiffsHist[[#This Row],[m_amplitudeHistogram.15]]/MAX(smallDiffsHist[[#This Row],[m_amplitudeHistogram.1]:[m_amplitudeHistogram.127]]))*(smallDiffsHist[[#This Row],[m_smallDiffsHistogram.15]]/MAX(smallDiffsHist[[#This Row],[m_smallDiffsHistogram.1]:[m_smallDiffsHistogram.127]]))</f>
        <v>0.34500253678335868</v>
      </c>
      <c r="WX11" s="3">
        <f>(smallDiffsHist[[#This Row],[m_amplitudeHistogram.16]]/MAX(smallDiffsHist[[#This Row],[m_amplitudeHistogram.1]:[m_amplitudeHistogram.127]]))*(smallDiffsHist[[#This Row],[m_smallDiffsHistogram.16]]/MAX(smallDiffsHist[[#This Row],[m_smallDiffsHistogram.1]:[m_smallDiffsHistogram.127]]))</f>
        <v>3.5514967021816335E-3</v>
      </c>
      <c r="WY11" s="3">
        <f>(smallDiffsHist[[#This Row],[m_amplitudeHistogram.17]]/MAX(smallDiffsHist[[#This Row],[m_amplitudeHistogram.1]:[m_amplitudeHistogram.127]]))*(smallDiffsHist[[#This Row],[m_smallDiffsHistogram.17]]/MAX(smallDiffsHist[[#This Row],[m_smallDiffsHistogram.1]:[m_smallDiffsHistogram.127]]))</f>
        <v>0</v>
      </c>
      <c r="WZ11" s="3">
        <f>(smallDiffsHist[[#This Row],[m_amplitudeHistogram.18]]/MAX(smallDiffsHist[[#This Row],[m_amplitudeHistogram.1]:[m_amplitudeHistogram.127]]))*(smallDiffsHist[[#This Row],[m_smallDiffsHistogram.18]]/MAX(smallDiffsHist[[#This Row],[m_smallDiffsHistogram.1]:[m_smallDiffsHistogram.127]]))</f>
        <v>0</v>
      </c>
      <c r="XA11" s="3">
        <f>(smallDiffsHist[[#This Row],[m_amplitudeHistogram.19]]/MAX(smallDiffsHist[[#This Row],[m_amplitudeHistogram.1]:[m_amplitudeHistogram.127]]))*(smallDiffsHist[[#This Row],[m_smallDiffsHistogram.19]]/MAX(smallDiffsHist[[#This Row],[m_smallDiffsHistogram.1]:[m_smallDiffsHistogram.127]]))</f>
        <v>0</v>
      </c>
      <c r="XB11" s="3">
        <f>(smallDiffsHist[[#This Row],[m_amplitudeHistogram.20]]/MAX(smallDiffsHist[[#This Row],[m_amplitudeHistogram.1]:[m_amplitudeHistogram.127]]))*(smallDiffsHist[[#This Row],[m_smallDiffsHistogram.20]]/MAX(smallDiffsHist[[#This Row],[m_smallDiffsHistogram.1]:[m_smallDiffsHistogram.127]]))</f>
        <v>0</v>
      </c>
      <c r="XC11" s="3">
        <f>(smallDiffsHist[[#This Row],[m_amplitudeHistogram.21]]/MAX(smallDiffsHist[[#This Row],[m_amplitudeHistogram.1]:[m_amplitudeHistogram.127]]))*(smallDiffsHist[[#This Row],[m_smallDiffsHistogram.21]]/MAX(smallDiffsHist[[#This Row],[m_smallDiffsHistogram.1]:[m_smallDiffsHistogram.127]]))</f>
        <v>0</v>
      </c>
      <c r="XD11" s="3">
        <f>(smallDiffsHist[[#This Row],[m_amplitudeHistogram.22]]/MAX(smallDiffsHist[[#This Row],[m_amplitudeHistogram.1]:[m_amplitudeHistogram.127]]))*(smallDiffsHist[[#This Row],[m_smallDiffsHistogram.22]]/MAX(smallDiffsHist[[#This Row],[m_smallDiffsHistogram.1]:[m_smallDiffsHistogram.127]]))</f>
        <v>0</v>
      </c>
      <c r="XE11" s="3">
        <f>(smallDiffsHist[[#This Row],[m_amplitudeHistogram.23]]/MAX(smallDiffsHist[[#This Row],[m_amplitudeHistogram.1]:[m_amplitudeHistogram.127]]))*(smallDiffsHist[[#This Row],[m_smallDiffsHistogram.23]]/MAX(smallDiffsHist[[#This Row],[m_smallDiffsHistogram.1]:[m_smallDiffsHistogram.127]]))</f>
        <v>0</v>
      </c>
      <c r="XF11" s="3">
        <f>(smallDiffsHist[[#This Row],[m_amplitudeHistogram.24]]/MAX(smallDiffsHist[[#This Row],[m_amplitudeHistogram.1]:[m_amplitudeHistogram.127]]))*(smallDiffsHist[[#This Row],[m_smallDiffsHistogram.24]]/MAX(smallDiffsHist[[#This Row],[m_smallDiffsHistogram.1]:[m_smallDiffsHistogram.127]]))</f>
        <v>0</v>
      </c>
      <c r="XG11" s="3">
        <f>(smallDiffsHist[[#This Row],[m_amplitudeHistogram.25]]/MAX(smallDiffsHist[[#This Row],[m_amplitudeHistogram.1]:[m_amplitudeHistogram.127]]))*(smallDiffsHist[[#This Row],[m_smallDiffsHistogram.25]]/MAX(smallDiffsHist[[#This Row],[m_smallDiffsHistogram.1]:[m_smallDiffsHistogram.127]]))</f>
        <v>0</v>
      </c>
      <c r="XH11" s="3">
        <f>(smallDiffsHist[[#This Row],[m_amplitudeHistogram.26]]/MAX(smallDiffsHist[[#This Row],[m_amplitudeHistogram.1]:[m_amplitudeHistogram.127]]))*(smallDiffsHist[[#This Row],[m_smallDiffsHistogram.26]]/MAX(smallDiffsHist[[#This Row],[m_smallDiffsHistogram.1]:[m_smallDiffsHistogram.127]]))</f>
        <v>0</v>
      </c>
      <c r="XI11" s="3">
        <f>(smallDiffsHist[[#This Row],[m_amplitudeHistogram.27]]/MAX(smallDiffsHist[[#This Row],[m_amplitudeHistogram.1]:[m_amplitudeHistogram.127]]))*(smallDiffsHist[[#This Row],[m_smallDiffsHistogram.27]]/MAX(smallDiffsHist[[#This Row],[m_smallDiffsHistogram.1]:[m_smallDiffsHistogram.127]]))</f>
        <v>0</v>
      </c>
      <c r="XJ11" s="3">
        <f>(smallDiffsHist[[#This Row],[m_amplitudeHistogram.28]]/MAX(smallDiffsHist[[#This Row],[m_amplitudeHistogram.1]:[m_amplitudeHistogram.127]]))*(smallDiffsHist[[#This Row],[m_smallDiffsHistogram.28]]/MAX(smallDiffsHist[[#This Row],[m_smallDiffsHistogram.1]:[m_smallDiffsHistogram.127]]))</f>
        <v>0</v>
      </c>
      <c r="XK11" s="3">
        <f>(smallDiffsHist[[#This Row],[m_amplitudeHistogram.29]]/MAX(smallDiffsHist[[#This Row],[m_amplitudeHistogram.1]:[m_amplitudeHistogram.127]]))*(smallDiffsHist[[#This Row],[m_smallDiffsHistogram.29]]/MAX(smallDiffsHist[[#This Row],[m_smallDiffsHistogram.1]:[m_smallDiffsHistogram.127]]))</f>
        <v>0</v>
      </c>
      <c r="XL11" s="3">
        <f>(smallDiffsHist[[#This Row],[m_amplitudeHistogram.30]]/MAX(smallDiffsHist[[#This Row],[m_amplitudeHistogram.1]:[m_amplitudeHistogram.127]]))*(smallDiffsHist[[#This Row],[m_smallDiffsHistogram.30]]/MAX(smallDiffsHist[[#This Row],[m_smallDiffsHistogram.1]:[m_smallDiffsHistogram.127]]))</f>
        <v>0</v>
      </c>
      <c r="XM11" s="3">
        <f>(smallDiffsHist[[#This Row],[m_amplitudeHistogram.31]]/MAX(smallDiffsHist[[#This Row],[m_amplitudeHistogram.1]:[m_amplitudeHistogram.127]]))*(smallDiffsHist[[#This Row],[m_smallDiffsHistogram.31]]/MAX(smallDiffsHist[[#This Row],[m_smallDiffsHistogram.1]:[m_smallDiffsHistogram.127]]))</f>
        <v>0</v>
      </c>
      <c r="XN11" s="3">
        <f>(smallDiffsHist[[#This Row],[m_amplitudeHistogram.32]]/MAX(smallDiffsHist[[#This Row],[m_amplitudeHistogram.1]:[m_amplitudeHistogram.127]]))*(smallDiffsHist[[#This Row],[m_smallDiffsHistogram.32]]/MAX(smallDiffsHist[[#This Row],[m_smallDiffsHistogram.1]:[m_smallDiffsHistogram.127]]))</f>
        <v>0</v>
      </c>
      <c r="XO11" s="3">
        <f>(smallDiffsHist[[#This Row],[m_amplitudeHistogram.33]]/MAX(smallDiffsHist[[#This Row],[m_amplitudeHistogram.1]:[m_amplitudeHistogram.127]]))*(smallDiffsHist[[#This Row],[m_smallDiffsHistogram.33]]/MAX(smallDiffsHist[[#This Row],[m_smallDiffsHistogram.1]:[m_smallDiffsHistogram.127]]))</f>
        <v>0</v>
      </c>
      <c r="XP11" s="3">
        <f>(smallDiffsHist[[#This Row],[m_amplitudeHistogram.34]]/MAX(smallDiffsHist[[#This Row],[m_amplitudeHistogram.1]:[m_amplitudeHistogram.127]]))*(smallDiffsHist[[#This Row],[m_smallDiffsHistogram.34]]/MAX(smallDiffsHist[[#This Row],[m_smallDiffsHistogram.1]:[m_smallDiffsHistogram.127]]))</f>
        <v>0</v>
      </c>
      <c r="XQ11" s="3">
        <f>(smallDiffsHist[[#This Row],[m_amplitudeHistogram.35]]/MAX(smallDiffsHist[[#This Row],[m_amplitudeHistogram.1]:[m_amplitudeHistogram.127]]))*(smallDiffsHist[[#This Row],[m_smallDiffsHistogram.35]]/MAX(smallDiffsHist[[#This Row],[m_smallDiffsHistogram.1]:[m_smallDiffsHistogram.127]]))</f>
        <v>0</v>
      </c>
      <c r="XR11" s="3">
        <f>(smallDiffsHist[[#This Row],[m_amplitudeHistogram.36]]/MAX(smallDiffsHist[[#This Row],[m_amplitudeHistogram.1]:[m_amplitudeHistogram.127]]))*(smallDiffsHist[[#This Row],[m_smallDiffsHistogram.36]]/MAX(smallDiffsHist[[#This Row],[m_smallDiffsHistogram.1]:[m_smallDiffsHistogram.127]]))</f>
        <v>1</v>
      </c>
      <c r="XS11" s="3">
        <f>(smallDiffsHist[[#This Row],[m_amplitudeHistogram.37]]/MAX(smallDiffsHist[[#This Row],[m_amplitudeHistogram.1]:[m_amplitudeHistogram.127]]))*(smallDiffsHist[[#This Row],[m_smallDiffsHistogram.37]]/MAX(smallDiffsHist[[#This Row],[m_smallDiffsHistogram.1]:[m_smallDiffsHistogram.127]]))</f>
        <v>2.5367833587011668E-4</v>
      </c>
      <c r="XT11" s="3">
        <f>(smallDiffsHist[[#This Row],[m_amplitudeHistogram.38]]/MAX(smallDiffsHist[[#This Row],[m_amplitudeHistogram.1]:[m_amplitudeHistogram.127]]))*(smallDiffsHist[[#This Row],[m_smallDiffsHistogram.38]]/MAX(smallDiffsHist[[#This Row],[m_smallDiffsHistogram.1]:[m_smallDiffsHistogram.127]]))</f>
        <v>0</v>
      </c>
      <c r="XU11" s="3">
        <f>(smallDiffsHist[[#This Row],[m_amplitudeHistogram.39]]/MAX(smallDiffsHist[[#This Row],[m_amplitudeHistogram.1]:[m_amplitudeHistogram.127]]))*(smallDiffsHist[[#This Row],[m_smallDiffsHistogram.39]]/MAX(smallDiffsHist[[#This Row],[m_smallDiffsHistogram.1]:[m_smallDiffsHistogram.127]]))</f>
        <v>0</v>
      </c>
      <c r="XV11" s="3">
        <f>(smallDiffsHist[[#This Row],[m_amplitudeHistogram.40]]/MAX(smallDiffsHist[[#This Row],[m_amplitudeHistogram.1]:[m_amplitudeHistogram.127]]))*(smallDiffsHist[[#This Row],[m_smallDiffsHistogram.40]]/MAX(smallDiffsHist[[#This Row],[m_smallDiffsHistogram.1]:[m_smallDiffsHistogram.127]]))</f>
        <v>0</v>
      </c>
      <c r="XW11" s="3">
        <f>(smallDiffsHist[[#This Row],[m_amplitudeHistogram.41]]/MAX(smallDiffsHist[[#This Row],[m_amplitudeHistogram.1]:[m_amplitudeHistogram.127]]))*(smallDiffsHist[[#This Row],[m_smallDiffsHistogram.41]]/MAX(smallDiffsHist[[#This Row],[m_smallDiffsHistogram.1]:[m_smallDiffsHistogram.127]]))</f>
        <v>0</v>
      </c>
      <c r="XX11" s="3">
        <f>(smallDiffsHist[[#This Row],[m_amplitudeHistogram.42]]/MAX(smallDiffsHist[[#This Row],[m_amplitudeHistogram.1]:[m_amplitudeHistogram.127]]))*(smallDiffsHist[[#This Row],[m_smallDiffsHistogram.42]]/MAX(smallDiffsHist[[#This Row],[m_smallDiffsHistogram.1]:[m_smallDiffsHistogram.127]]))</f>
        <v>0</v>
      </c>
      <c r="XY11" s="3">
        <f>(smallDiffsHist[[#This Row],[m_amplitudeHistogram.43]]/MAX(smallDiffsHist[[#This Row],[m_amplitudeHistogram.1]:[m_amplitudeHistogram.127]]))*(smallDiffsHist[[#This Row],[m_smallDiffsHistogram.43]]/MAX(smallDiffsHist[[#This Row],[m_smallDiffsHistogram.1]:[m_smallDiffsHistogram.127]]))</f>
        <v>0</v>
      </c>
      <c r="XZ11" s="3">
        <f>(smallDiffsHist[[#This Row],[m_amplitudeHistogram.44]]/MAX(smallDiffsHist[[#This Row],[m_amplitudeHistogram.1]:[m_amplitudeHistogram.127]]))*(smallDiffsHist[[#This Row],[m_smallDiffsHistogram.44]]/MAX(smallDiffsHist[[#This Row],[m_smallDiffsHistogram.1]:[m_smallDiffsHistogram.127]]))</f>
        <v>0</v>
      </c>
      <c r="YA11" s="3">
        <f>(smallDiffsHist[[#This Row],[m_amplitudeHistogram.45]]/MAX(smallDiffsHist[[#This Row],[m_amplitudeHistogram.1]:[m_amplitudeHistogram.127]]))*(smallDiffsHist[[#This Row],[m_smallDiffsHistogram.45]]/MAX(smallDiffsHist[[#This Row],[m_smallDiffsHistogram.1]:[m_smallDiffsHistogram.127]]))</f>
        <v>0</v>
      </c>
      <c r="YB11" s="3">
        <f>(smallDiffsHist[[#This Row],[m_amplitudeHistogram.46]]/MAX(smallDiffsHist[[#This Row],[m_amplitudeHistogram.1]:[m_amplitudeHistogram.127]]))*(smallDiffsHist[[#This Row],[m_smallDiffsHistogram.46]]/MAX(smallDiffsHist[[#This Row],[m_smallDiffsHistogram.1]:[m_smallDiffsHistogram.127]]))</f>
        <v>0</v>
      </c>
      <c r="YC11" s="3">
        <f>(smallDiffsHist[[#This Row],[m_amplitudeHistogram.47]]/MAX(smallDiffsHist[[#This Row],[m_amplitudeHistogram.1]:[m_amplitudeHistogram.127]]))*(smallDiffsHist[[#This Row],[m_smallDiffsHistogram.47]]/MAX(smallDiffsHist[[#This Row],[m_smallDiffsHistogram.1]:[m_smallDiffsHistogram.127]]))</f>
        <v>0</v>
      </c>
      <c r="YD11" s="3">
        <f>(smallDiffsHist[[#This Row],[m_amplitudeHistogram.48]]/MAX(smallDiffsHist[[#This Row],[m_amplitudeHistogram.1]:[m_amplitudeHistogram.127]]))*(smallDiffsHist[[#This Row],[m_smallDiffsHistogram.48]]/MAX(smallDiffsHist[[#This Row],[m_smallDiffsHistogram.1]:[m_smallDiffsHistogram.127]]))</f>
        <v>0</v>
      </c>
      <c r="YE11" s="3">
        <f>(smallDiffsHist[[#This Row],[m_amplitudeHistogram.49]]/MAX(smallDiffsHist[[#This Row],[m_amplitudeHistogram.1]:[m_amplitudeHistogram.127]]))*(smallDiffsHist[[#This Row],[m_smallDiffsHistogram.49]]/MAX(smallDiffsHist[[#This Row],[m_smallDiffsHistogram.1]:[m_smallDiffsHistogram.127]]))</f>
        <v>0</v>
      </c>
      <c r="YF11" s="3">
        <f>(smallDiffsHist[[#This Row],[m_amplitudeHistogram.50]]/MAX(smallDiffsHist[[#This Row],[m_amplitudeHistogram.1]:[m_amplitudeHistogram.127]]))*(smallDiffsHist[[#This Row],[m_smallDiffsHistogram.50]]/MAX(smallDiffsHist[[#This Row],[m_smallDiffsHistogram.1]:[m_smallDiffsHistogram.127]]))</f>
        <v>0</v>
      </c>
      <c r="YG11" s="3">
        <f>(smallDiffsHist[[#This Row],[m_amplitudeHistogram.51]]/MAX(smallDiffsHist[[#This Row],[m_amplitudeHistogram.1]:[m_amplitudeHistogram.127]]))*(smallDiffsHist[[#This Row],[m_smallDiffsHistogram.51]]/MAX(smallDiffsHist[[#This Row],[m_smallDiffsHistogram.1]:[m_smallDiffsHistogram.127]]))</f>
        <v>0</v>
      </c>
      <c r="YH11" s="3">
        <f>(smallDiffsHist[[#This Row],[m_amplitudeHistogram.52]]/MAX(smallDiffsHist[[#This Row],[m_amplitudeHistogram.1]:[m_amplitudeHistogram.127]]))*(smallDiffsHist[[#This Row],[m_smallDiffsHistogram.52]]/MAX(smallDiffsHist[[#This Row],[m_smallDiffsHistogram.1]:[m_smallDiffsHistogram.127]]))</f>
        <v>0</v>
      </c>
      <c r="YI11" s="3">
        <f>(smallDiffsHist[[#This Row],[m_amplitudeHistogram.53]]/MAX(smallDiffsHist[[#This Row],[m_amplitudeHistogram.1]:[m_amplitudeHistogram.127]]))*(smallDiffsHist[[#This Row],[m_smallDiffsHistogram.53]]/MAX(smallDiffsHist[[#This Row],[m_smallDiffsHistogram.1]:[m_smallDiffsHistogram.127]]))</f>
        <v>0</v>
      </c>
      <c r="YJ11" s="3">
        <f>(smallDiffsHist[[#This Row],[m_amplitudeHistogram.54]]/MAX(smallDiffsHist[[#This Row],[m_amplitudeHistogram.1]:[m_amplitudeHistogram.127]]))*(smallDiffsHist[[#This Row],[m_smallDiffsHistogram.54]]/MAX(smallDiffsHist[[#This Row],[m_smallDiffsHistogram.1]:[m_smallDiffsHistogram.127]]))</f>
        <v>0</v>
      </c>
      <c r="YK11" s="3">
        <f>(smallDiffsHist[[#This Row],[m_amplitudeHistogram.55]]/MAX(smallDiffsHist[[#This Row],[m_amplitudeHistogram.1]:[m_amplitudeHistogram.127]]))*(smallDiffsHist[[#This Row],[m_smallDiffsHistogram.55]]/MAX(smallDiffsHist[[#This Row],[m_smallDiffsHistogram.1]:[m_smallDiffsHistogram.127]]))</f>
        <v>0</v>
      </c>
      <c r="YL11" s="3">
        <f>(smallDiffsHist[[#This Row],[m_amplitudeHistogram.56]]/MAX(smallDiffsHist[[#This Row],[m_amplitudeHistogram.1]:[m_amplitudeHistogram.127]]))*(smallDiffsHist[[#This Row],[m_smallDiffsHistogram.56]]/MAX(smallDiffsHist[[#This Row],[m_smallDiffsHistogram.1]:[m_smallDiffsHistogram.127]]))</f>
        <v>0</v>
      </c>
      <c r="YM11" s="3">
        <f>(smallDiffsHist[[#This Row],[m_amplitudeHistogram.57]]/MAX(smallDiffsHist[[#This Row],[m_amplitudeHistogram.1]:[m_amplitudeHistogram.127]]))*(smallDiffsHist[[#This Row],[m_smallDiffsHistogram.57]]/MAX(smallDiffsHist[[#This Row],[m_smallDiffsHistogram.1]:[m_smallDiffsHistogram.127]]))</f>
        <v>0</v>
      </c>
      <c r="YN11" s="3">
        <f>(smallDiffsHist[[#This Row],[m_amplitudeHistogram.58]]/MAX(smallDiffsHist[[#This Row],[m_amplitudeHistogram.1]:[m_amplitudeHistogram.127]]))*(smallDiffsHist[[#This Row],[m_smallDiffsHistogram.58]]/MAX(smallDiffsHist[[#This Row],[m_smallDiffsHistogram.1]:[m_smallDiffsHistogram.127]]))</f>
        <v>0</v>
      </c>
      <c r="YO11" s="3">
        <f>(smallDiffsHist[[#This Row],[m_amplitudeHistogram.59]]/MAX(smallDiffsHist[[#This Row],[m_amplitudeHistogram.1]:[m_amplitudeHistogram.127]]))*(smallDiffsHist[[#This Row],[m_smallDiffsHistogram.59]]/MAX(smallDiffsHist[[#This Row],[m_smallDiffsHistogram.1]:[m_smallDiffsHistogram.127]]))</f>
        <v>0</v>
      </c>
      <c r="YP11" s="3">
        <f>(smallDiffsHist[[#This Row],[m_amplitudeHistogram.60]]/MAX(smallDiffsHist[[#This Row],[m_amplitudeHistogram.1]:[m_amplitudeHistogram.127]]))*(smallDiffsHist[[#This Row],[m_smallDiffsHistogram.60]]/MAX(smallDiffsHist[[#This Row],[m_smallDiffsHistogram.1]:[m_smallDiffsHistogram.127]]))</f>
        <v>0</v>
      </c>
      <c r="YQ11" s="3">
        <f>(smallDiffsHist[[#This Row],[m_amplitudeHistogram.61]]/MAX(smallDiffsHist[[#This Row],[m_amplitudeHistogram.1]:[m_amplitudeHistogram.127]]))*(smallDiffsHist[[#This Row],[m_smallDiffsHistogram.61]]/MAX(smallDiffsHist[[#This Row],[m_smallDiffsHistogram.1]:[m_smallDiffsHistogram.127]]))</f>
        <v>0</v>
      </c>
      <c r="YR11" s="3">
        <f>(smallDiffsHist[[#This Row],[m_amplitudeHistogram.62]]/MAX(smallDiffsHist[[#This Row],[m_amplitudeHistogram.1]:[m_amplitudeHistogram.127]]))*(smallDiffsHist[[#This Row],[m_smallDiffsHistogram.62]]/MAX(smallDiffsHist[[#This Row],[m_smallDiffsHistogram.1]:[m_smallDiffsHistogram.127]]))</f>
        <v>0</v>
      </c>
      <c r="YS11" s="3">
        <f>(smallDiffsHist[[#This Row],[m_amplitudeHistogram.63]]/MAX(smallDiffsHist[[#This Row],[m_amplitudeHistogram.1]:[m_amplitudeHistogram.127]]))*(smallDiffsHist[[#This Row],[m_smallDiffsHistogram.63]]/MAX(smallDiffsHist[[#This Row],[m_smallDiffsHistogram.1]:[m_smallDiffsHistogram.127]]))</f>
        <v>0</v>
      </c>
      <c r="YT11" s="3">
        <f>(smallDiffsHist[[#This Row],[m_amplitudeHistogram.64]]/MAX(smallDiffsHist[[#This Row],[m_amplitudeHistogram.1]:[m_amplitudeHistogram.127]]))*(smallDiffsHist[[#This Row],[m_smallDiffsHistogram.64]]/MAX(smallDiffsHist[[#This Row],[m_smallDiffsHistogram.1]:[m_smallDiffsHistogram.127]]))</f>
        <v>0</v>
      </c>
      <c r="YU11" s="3">
        <f>(smallDiffsHist[[#This Row],[m_amplitudeHistogram.65]]/MAX(smallDiffsHist[[#This Row],[m_amplitudeHistogram.1]:[m_amplitudeHistogram.127]]))*(smallDiffsHist[[#This Row],[m_smallDiffsHistogram.65]]/MAX(smallDiffsHist[[#This Row],[m_smallDiffsHistogram.1]:[m_smallDiffsHistogram.127]]))</f>
        <v>0</v>
      </c>
      <c r="YV11" s="3">
        <f>(smallDiffsHist[[#This Row],[m_amplitudeHistogram.66]]/MAX(smallDiffsHist[[#This Row],[m_amplitudeHistogram.1]:[m_amplitudeHistogram.127]]))*(smallDiffsHist[[#This Row],[m_smallDiffsHistogram.66]]/MAX(smallDiffsHist[[#This Row],[m_smallDiffsHistogram.1]:[m_smallDiffsHistogram.127]]))</f>
        <v>0</v>
      </c>
      <c r="YW11" s="3">
        <f>(smallDiffsHist[[#This Row],[m_amplitudeHistogram.67]]/MAX(smallDiffsHist[[#This Row],[m_amplitudeHistogram.1]:[m_amplitudeHistogram.127]]))*(smallDiffsHist[[#This Row],[m_smallDiffsHistogram.67]]/MAX(smallDiffsHist[[#This Row],[m_smallDiffsHistogram.1]:[m_smallDiffsHistogram.127]]))</f>
        <v>0</v>
      </c>
      <c r="YX11" s="3">
        <f>(smallDiffsHist[[#This Row],[m_amplitudeHistogram.68]]/MAX(smallDiffsHist[[#This Row],[m_amplitudeHistogram.1]:[m_amplitudeHistogram.127]]))*(smallDiffsHist[[#This Row],[m_smallDiffsHistogram.68]]/MAX(smallDiffsHist[[#This Row],[m_smallDiffsHistogram.1]:[m_smallDiffsHistogram.127]]))</f>
        <v>0</v>
      </c>
      <c r="YY11" s="3">
        <f>(smallDiffsHist[[#This Row],[m_amplitudeHistogram.69]]/MAX(smallDiffsHist[[#This Row],[m_amplitudeHistogram.1]:[m_amplitudeHistogram.127]]))*(smallDiffsHist[[#This Row],[m_smallDiffsHistogram.69]]/MAX(smallDiffsHist[[#This Row],[m_smallDiffsHistogram.1]:[m_smallDiffsHistogram.127]]))</f>
        <v>0</v>
      </c>
      <c r="YZ11" s="3">
        <f>(smallDiffsHist[[#This Row],[m_amplitudeHistogram.70]]/MAX(smallDiffsHist[[#This Row],[m_amplitudeHistogram.1]:[m_amplitudeHistogram.127]]))*(smallDiffsHist[[#This Row],[m_smallDiffsHistogram.70]]/MAX(smallDiffsHist[[#This Row],[m_smallDiffsHistogram.1]:[m_smallDiffsHistogram.127]]))</f>
        <v>0</v>
      </c>
      <c r="ZA11" s="3">
        <f>(smallDiffsHist[[#This Row],[m_amplitudeHistogram.71]]/MAX(smallDiffsHist[[#This Row],[m_amplitudeHistogram.1]:[m_amplitudeHistogram.127]]))*(smallDiffsHist[[#This Row],[m_smallDiffsHistogram.71]]/MAX(smallDiffsHist[[#This Row],[m_smallDiffsHistogram.1]:[m_smallDiffsHistogram.127]]))</f>
        <v>0</v>
      </c>
      <c r="ZB11" s="3">
        <f>(smallDiffsHist[[#This Row],[m_amplitudeHistogram.72]]/MAX(smallDiffsHist[[#This Row],[m_amplitudeHistogram.1]:[m_amplitudeHistogram.127]]))*(smallDiffsHist[[#This Row],[m_smallDiffsHistogram.72]]/MAX(smallDiffsHist[[#This Row],[m_smallDiffsHistogram.1]:[m_smallDiffsHistogram.127]]))</f>
        <v>0</v>
      </c>
      <c r="ZC11" s="3">
        <f>(smallDiffsHist[[#This Row],[m_amplitudeHistogram.73]]/MAX(smallDiffsHist[[#This Row],[m_amplitudeHistogram.1]:[m_amplitudeHistogram.127]]))*(smallDiffsHist[[#This Row],[m_smallDiffsHistogram.73]]/MAX(smallDiffsHist[[#This Row],[m_smallDiffsHistogram.1]:[m_smallDiffsHistogram.127]]))</f>
        <v>0</v>
      </c>
      <c r="ZD11" s="3">
        <f>(smallDiffsHist[[#This Row],[m_amplitudeHistogram.74]]/MAX(smallDiffsHist[[#This Row],[m_amplitudeHistogram.1]:[m_amplitudeHistogram.127]]))*(smallDiffsHist[[#This Row],[m_smallDiffsHistogram.74]]/MAX(smallDiffsHist[[#This Row],[m_smallDiffsHistogram.1]:[m_smallDiffsHistogram.127]]))</f>
        <v>0</v>
      </c>
      <c r="ZE11" s="3">
        <f>(smallDiffsHist[[#This Row],[m_amplitudeHistogram.75]]/MAX(smallDiffsHist[[#This Row],[m_amplitudeHistogram.1]:[m_amplitudeHistogram.127]]))*(smallDiffsHist[[#This Row],[m_smallDiffsHistogram.75]]/MAX(smallDiffsHist[[#This Row],[m_smallDiffsHistogram.1]:[m_smallDiffsHistogram.127]]))</f>
        <v>0</v>
      </c>
      <c r="ZF11" s="3">
        <f>(smallDiffsHist[[#This Row],[m_amplitudeHistogram.76]]/MAX(smallDiffsHist[[#This Row],[m_amplitudeHistogram.1]:[m_amplitudeHistogram.127]]))*(smallDiffsHist[[#This Row],[m_smallDiffsHistogram.76]]/MAX(smallDiffsHist[[#This Row],[m_smallDiffsHistogram.1]:[m_smallDiffsHistogram.127]]))</f>
        <v>0</v>
      </c>
      <c r="ZG11" s="3">
        <f>(smallDiffsHist[[#This Row],[m_amplitudeHistogram.77]]/MAX(smallDiffsHist[[#This Row],[m_amplitudeHistogram.1]:[m_amplitudeHistogram.127]]))*(smallDiffsHist[[#This Row],[m_smallDiffsHistogram.77]]/MAX(smallDiffsHist[[#This Row],[m_smallDiffsHistogram.1]:[m_smallDiffsHistogram.127]]))</f>
        <v>0</v>
      </c>
      <c r="ZH11" s="3">
        <f>(smallDiffsHist[[#This Row],[m_amplitudeHistogram.78]]/MAX(smallDiffsHist[[#This Row],[m_amplitudeHistogram.1]:[m_amplitudeHistogram.127]]))*(smallDiffsHist[[#This Row],[m_smallDiffsHistogram.78]]/MAX(smallDiffsHist[[#This Row],[m_smallDiffsHistogram.1]:[m_smallDiffsHistogram.127]]))</f>
        <v>0</v>
      </c>
      <c r="ZI11" s="3">
        <f>(smallDiffsHist[[#This Row],[m_amplitudeHistogram.79]]/MAX(smallDiffsHist[[#This Row],[m_amplitudeHistogram.1]:[m_amplitudeHistogram.127]]))*(smallDiffsHist[[#This Row],[m_smallDiffsHistogram.79]]/MAX(smallDiffsHist[[#This Row],[m_smallDiffsHistogram.1]:[m_smallDiffsHistogram.127]]))</f>
        <v>0</v>
      </c>
      <c r="ZJ11" s="3">
        <f>(smallDiffsHist[[#This Row],[m_amplitudeHistogram.80]]/MAX(smallDiffsHist[[#This Row],[m_amplitudeHistogram.1]:[m_amplitudeHistogram.127]]))*(smallDiffsHist[[#This Row],[m_smallDiffsHistogram.80]]/MAX(smallDiffsHist[[#This Row],[m_smallDiffsHistogram.1]:[m_smallDiffsHistogram.127]]))</f>
        <v>0</v>
      </c>
      <c r="ZK11" s="3">
        <f>(smallDiffsHist[[#This Row],[m_amplitudeHistogram.81]]/MAX(smallDiffsHist[[#This Row],[m_amplitudeHistogram.1]:[m_amplitudeHistogram.127]]))*(smallDiffsHist[[#This Row],[m_smallDiffsHistogram.81]]/MAX(smallDiffsHist[[#This Row],[m_smallDiffsHistogram.1]:[m_smallDiffsHistogram.127]]))</f>
        <v>0</v>
      </c>
      <c r="ZL11" s="3">
        <f>(smallDiffsHist[[#This Row],[m_amplitudeHistogram.82]]/MAX(smallDiffsHist[[#This Row],[m_amplitudeHistogram.1]:[m_amplitudeHistogram.127]]))*(smallDiffsHist[[#This Row],[m_smallDiffsHistogram.82]]/MAX(smallDiffsHist[[#This Row],[m_smallDiffsHistogram.1]:[m_smallDiffsHistogram.127]]))</f>
        <v>0</v>
      </c>
      <c r="ZM11" s="3">
        <f>(smallDiffsHist[[#This Row],[m_amplitudeHistogram.83]]/MAX(smallDiffsHist[[#This Row],[m_amplitudeHistogram.1]:[m_amplitudeHistogram.127]]))*(smallDiffsHist[[#This Row],[m_smallDiffsHistogram.83]]/MAX(smallDiffsHist[[#This Row],[m_smallDiffsHistogram.1]:[m_smallDiffsHistogram.127]]))</f>
        <v>0</v>
      </c>
      <c r="ZN11" s="3">
        <f>(smallDiffsHist[[#This Row],[m_amplitudeHistogram.84]]/MAX(smallDiffsHist[[#This Row],[m_amplitudeHistogram.1]:[m_amplitudeHistogram.127]]))*(smallDiffsHist[[#This Row],[m_smallDiffsHistogram.84]]/MAX(smallDiffsHist[[#This Row],[m_smallDiffsHistogram.1]:[m_smallDiffsHistogram.127]]))</f>
        <v>0</v>
      </c>
      <c r="ZO11" s="3">
        <f>(smallDiffsHist[[#This Row],[m_amplitudeHistogram.85]]/MAX(smallDiffsHist[[#This Row],[m_amplitudeHistogram.1]:[m_amplitudeHistogram.127]]))*(smallDiffsHist[[#This Row],[m_smallDiffsHistogram.85]]/MAX(smallDiffsHist[[#This Row],[m_smallDiffsHistogram.1]:[m_smallDiffsHistogram.127]]))</f>
        <v>0</v>
      </c>
      <c r="ZP11" s="3">
        <f>(smallDiffsHist[[#This Row],[m_amplitudeHistogram.86]]/MAX(smallDiffsHist[[#This Row],[m_amplitudeHistogram.1]:[m_amplitudeHistogram.127]]))*(smallDiffsHist[[#This Row],[m_smallDiffsHistogram.86]]/MAX(smallDiffsHist[[#This Row],[m_smallDiffsHistogram.1]:[m_smallDiffsHistogram.127]]))</f>
        <v>0</v>
      </c>
      <c r="ZQ11" s="3">
        <f>(smallDiffsHist[[#This Row],[m_amplitudeHistogram.87]]/MAX(smallDiffsHist[[#This Row],[m_amplitudeHistogram.1]:[m_amplitudeHistogram.127]]))*(smallDiffsHist[[#This Row],[m_smallDiffsHistogram.87]]/MAX(smallDiffsHist[[#This Row],[m_smallDiffsHistogram.1]:[m_smallDiffsHistogram.127]]))</f>
        <v>0</v>
      </c>
      <c r="ZR11" s="3">
        <f>(smallDiffsHist[[#This Row],[m_amplitudeHistogram.88]]/MAX(smallDiffsHist[[#This Row],[m_amplitudeHistogram.1]:[m_amplitudeHistogram.127]]))*(smallDiffsHist[[#This Row],[m_smallDiffsHistogram.88]]/MAX(smallDiffsHist[[#This Row],[m_smallDiffsHistogram.1]:[m_smallDiffsHistogram.127]]))</f>
        <v>0</v>
      </c>
      <c r="ZS11" s="3">
        <f>(smallDiffsHist[[#This Row],[m_amplitudeHistogram.89]]/MAX(smallDiffsHist[[#This Row],[m_amplitudeHistogram.1]:[m_amplitudeHistogram.127]]))*(smallDiffsHist[[#This Row],[m_smallDiffsHistogram.89]]/MAX(smallDiffsHist[[#This Row],[m_smallDiffsHistogram.1]:[m_smallDiffsHistogram.127]]))</f>
        <v>0</v>
      </c>
      <c r="ZT11" s="3">
        <f>(smallDiffsHist[[#This Row],[m_amplitudeHistogram.90]]/MAX(smallDiffsHist[[#This Row],[m_amplitudeHistogram.1]:[m_amplitudeHistogram.127]]))*(smallDiffsHist[[#This Row],[m_smallDiffsHistogram.90]]/MAX(smallDiffsHist[[#This Row],[m_smallDiffsHistogram.1]:[m_smallDiffsHistogram.127]]))</f>
        <v>0</v>
      </c>
      <c r="ZU11" s="3">
        <f>(smallDiffsHist[[#This Row],[m_amplitudeHistogram.91]]/MAX(smallDiffsHist[[#This Row],[m_amplitudeHistogram.1]:[m_amplitudeHistogram.127]]))*(smallDiffsHist[[#This Row],[m_smallDiffsHistogram.91]]/MAX(smallDiffsHist[[#This Row],[m_smallDiffsHistogram.1]:[m_smallDiffsHistogram.127]]))</f>
        <v>0</v>
      </c>
      <c r="ZV11" s="3">
        <f>(smallDiffsHist[[#This Row],[m_amplitudeHistogram.92]]/MAX(smallDiffsHist[[#This Row],[m_amplitudeHistogram.1]:[m_amplitudeHistogram.127]]))*(smallDiffsHist[[#This Row],[m_smallDiffsHistogram.92]]/MAX(smallDiffsHist[[#This Row],[m_smallDiffsHistogram.1]:[m_smallDiffsHistogram.127]]))</f>
        <v>0</v>
      </c>
      <c r="ZW11" s="3">
        <f>(smallDiffsHist[[#This Row],[m_amplitudeHistogram.93]]/MAX(smallDiffsHist[[#This Row],[m_amplitudeHistogram.1]:[m_amplitudeHistogram.127]]))*(smallDiffsHist[[#This Row],[m_smallDiffsHistogram.93]]/MAX(smallDiffsHist[[#This Row],[m_smallDiffsHistogram.1]:[m_smallDiffsHistogram.127]]))</f>
        <v>0</v>
      </c>
      <c r="ZX11" s="3">
        <f>(smallDiffsHist[[#This Row],[m_amplitudeHistogram.94]]/MAX(smallDiffsHist[[#This Row],[m_amplitudeHistogram.1]:[m_amplitudeHistogram.127]]))*(smallDiffsHist[[#This Row],[m_smallDiffsHistogram.94]]/MAX(smallDiffsHist[[#This Row],[m_smallDiffsHistogram.1]:[m_smallDiffsHistogram.127]]))</f>
        <v>0</v>
      </c>
      <c r="ZY11" s="3">
        <f>(smallDiffsHist[[#This Row],[m_amplitudeHistogram.95]]/MAX(smallDiffsHist[[#This Row],[m_amplitudeHistogram.1]:[m_amplitudeHistogram.127]]))*(smallDiffsHist[[#This Row],[m_smallDiffsHistogram.95]]/MAX(smallDiffsHist[[#This Row],[m_smallDiffsHistogram.1]:[m_smallDiffsHistogram.127]]))</f>
        <v>0</v>
      </c>
      <c r="ZZ11" s="3">
        <f>(smallDiffsHist[[#This Row],[m_amplitudeHistogram.96]]/MAX(smallDiffsHist[[#This Row],[m_amplitudeHistogram.1]:[m_amplitudeHistogram.127]]))*(smallDiffsHist[[#This Row],[m_smallDiffsHistogram.96]]/MAX(smallDiffsHist[[#This Row],[m_smallDiffsHistogram.1]:[m_smallDiffsHistogram.127]]))</f>
        <v>0</v>
      </c>
      <c r="AAA11" s="3">
        <f>(smallDiffsHist[[#This Row],[m_amplitudeHistogram.97]]/MAX(smallDiffsHist[[#This Row],[m_amplitudeHistogram.1]:[m_amplitudeHistogram.127]]))*(smallDiffsHist[[#This Row],[m_smallDiffsHistogram.97]]/MAX(smallDiffsHist[[#This Row],[m_smallDiffsHistogram.1]:[m_smallDiffsHistogram.127]]))</f>
        <v>0</v>
      </c>
      <c r="AAB11" s="3">
        <f>(smallDiffsHist[[#This Row],[m_amplitudeHistogram.98]]/MAX(smallDiffsHist[[#This Row],[m_amplitudeHistogram.1]:[m_amplitudeHistogram.127]]))*(smallDiffsHist[[#This Row],[m_smallDiffsHistogram.98]]/MAX(smallDiffsHist[[#This Row],[m_smallDiffsHistogram.1]:[m_smallDiffsHistogram.127]]))</f>
        <v>0</v>
      </c>
      <c r="AAC11" s="3">
        <f>(smallDiffsHist[[#This Row],[m_amplitudeHistogram.99]]/MAX(smallDiffsHist[[#This Row],[m_amplitudeHistogram.1]:[m_amplitudeHistogram.127]]))*(smallDiffsHist[[#This Row],[m_smallDiffsHistogram.99]]/MAX(smallDiffsHist[[#This Row],[m_smallDiffsHistogram.1]:[m_smallDiffsHistogram.127]]))</f>
        <v>0</v>
      </c>
      <c r="AAD11" s="3">
        <f>(smallDiffsHist[[#This Row],[m_amplitudeHistogram.100]]/MAX(smallDiffsHist[[#This Row],[m_amplitudeHistogram.1]:[m_amplitudeHistogram.127]]))*(smallDiffsHist[[#This Row],[m_smallDiffsHistogram.100]]/MAX(smallDiffsHist[[#This Row],[m_smallDiffsHistogram.1]:[m_smallDiffsHistogram.127]]))</f>
        <v>0</v>
      </c>
      <c r="AAE11" s="3">
        <f>(smallDiffsHist[[#This Row],[m_amplitudeHistogram.101]]/MAX(smallDiffsHist[[#This Row],[m_amplitudeHistogram.1]:[m_amplitudeHistogram.127]]))*(smallDiffsHist[[#This Row],[m_smallDiffsHistogram.101]]/MAX(smallDiffsHist[[#This Row],[m_smallDiffsHistogram.1]:[m_smallDiffsHistogram.127]]))</f>
        <v>0</v>
      </c>
      <c r="AAF11" s="3">
        <f>(smallDiffsHist[[#This Row],[m_amplitudeHistogram.102]]/MAX(smallDiffsHist[[#This Row],[m_amplitudeHistogram.1]:[m_amplitudeHistogram.127]]))*(smallDiffsHist[[#This Row],[m_smallDiffsHistogram.102]]/MAX(smallDiffsHist[[#This Row],[m_smallDiffsHistogram.1]:[m_smallDiffsHistogram.127]]))</f>
        <v>0</v>
      </c>
      <c r="AAG11" s="3">
        <f>(smallDiffsHist[[#This Row],[m_amplitudeHistogram.103]]/MAX(smallDiffsHist[[#This Row],[m_amplitudeHistogram.1]:[m_amplitudeHistogram.127]]))*(smallDiffsHist[[#This Row],[m_smallDiffsHistogram.103]]/MAX(smallDiffsHist[[#This Row],[m_smallDiffsHistogram.1]:[m_smallDiffsHistogram.127]]))</f>
        <v>0</v>
      </c>
      <c r="AAH11" s="3">
        <f>(smallDiffsHist[[#This Row],[m_amplitudeHistogram.104]]/MAX(smallDiffsHist[[#This Row],[m_amplitudeHistogram.1]:[m_amplitudeHistogram.127]]))*(smallDiffsHist[[#This Row],[m_smallDiffsHistogram.104]]/MAX(smallDiffsHist[[#This Row],[m_smallDiffsHistogram.1]:[m_smallDiffsHistogram.127]]))</f>
        <v>0</v>
      </c>
      <c r="AAI11" s="3">
        <f>(smallDiffsHist[[#This Row],[m_amplitudeHistogram.105]]/MAX(smallDiffsHist[[#This Row],[m_amplitudeHistogram.1]:[m_amplitudeHistogram.127]]))*(smallDiffsHist[[#This Row],[m_smallDiffsHistogram.105]]/MAX(smallDiffsHist[[#This Row],[m_smallDiffsHistogram.1]:[m_smallDiffsHistogram.127]]))</f>
        <v>0</v>
      </c>
      <c r="AAJ11" s="3">
        <f>(smallDiffsHist[[#This Row],[m_amplitudeHistogram.106]]/MAX(smallDiffsHist[[#This Row],[m_amplitudeHistogram.1]:[m_amplitudeHistogram.127]]))*(smallDiffsHist[[#This Row],[m_smallDiffsHistogram.106]]/MAX(smallDiffsHist[[#This Row],[m_smallDiffsHistogram.1]:[m_smallDiffsHistogram.127]]))</f>
        <v>0</v>
      </c>
      <c r="AAK11" s="3">
        <f>(smallDiffsHist[[#This Row],[m_amplitudeHistogram.107]]/MAX(smallDiffsHist[[#This Row],[m_amplitudeHistogram.1]:[m_amplitudeHistogram.127]]))*(smallDiffsHist[[#This Row],[m_smallDiffsHistogram.107]]/MAX(smallDiffsHist[[#This Row],[m_smallDiffsHistogram.1]:[m_smallDiffsHistogram.127]]))</f>
        <v>0</v>
      </c>
      <c r="AAL11" s="3">
        <f>(smallDiffsHist[[#This Row],[m_amplitudeHistogram.108]]/MAX(smallDiffsHist[[#This Row],[m_amplitudeHistogram.1]:[m_amplitudeHistogram.127]]))*(smallDiffsHist[[#This Row],[m_smallDiffsHistogram.108]]/MAX(smallDiffsHist[[#This Row],[m_smallDiffsHistogram.1]:[m_smallDiffsHistogram.127]]))</f>
        <v>0</v>
      </c>
      <c r="AAM11" s="3">
        <f>(smallDiffsHist[[#This Row],[m_amplitudeHistogram.109]]/MAX(smallDiffsHist[[#This Row],[m_amplitudeHistogram.1]:[m_amplitudeHistogram.127]]))*(smallDiffsHist[[#This Row],[m_smallDiffsHistogram.109]]/MAX(smallDiffsHist[[#This Row],[m_smallDiffsHistogram.1]:[m_smallDiffsHistogram.127]]))</f>
        <v>0</v>
      </c>
      <c r="AAN11" s="3">
        <f>(smallDiffsHist[[#This Row],[m_amplitudeHistogram.110]]/MAX(smallDiffsHist[[#This Row],[m_amplitudeHistogram.1]:[m_amplitudeHistogram.127]]))*(smallDiffsHist[[#This Row],[m_smallDiffsHistogram.110]]/MAX(smallDiffsHist[[#This Row],[m_smallDiffsHistogram.1]:[m_smallDiffsHistogram.127]]))</f>
        <v>0</v>
      </c>
      <c r="AAO11" s="3">
        <f>(smallDiffsHist[[#This Row],[m_amplitudeHistogram.111]]/MAX(smallDiffsHist[[#This Row],[m_amplitudeHistogram.1]:[m_amplitudeHistogram.127]]))*(smallDiffsHist[[#This Row],[m_smallDiffsHistogram.111]]/MAX(smallDiffsHist[[#This Row],[m_smallDiffsHistogram.1]:[m_smallDiffsHistogram.127]]))</f>
        <v>0</v>
      </c>
      <c r="AAP11" s="3">
        <f>(smallDiffsHist[[#This Row],[m_amplitudeHistogram.112]]/MAX(smallDiffsHist[[#This Row],[m_amplitudeHistogram.1]:[m_amplitudeHistogram.127]]))*(smallDiffsHist[[#This Row],[m_smallDiffsHistogram.112]]/MAX(smallDiffsHist[[#This Row],[m_smallDiffsHistogram.1]:[m_smallDiffsHistogram.127]]))</f>
        <v>0</v>
      </c>
      <c r="AAQ11" s="3">
        <f>(smallDiffsHist[[#This Row],[m_amplitudeHistogram.113]]/MAX(smallDiffsHist[[#This Row],[m_amplitudeHistogram.1]:[m_amplitudeHistogram.127]]))*(smallDiffsHist[[#This Row],[m_smallDiffsHistogram.113]]/MAX(smallDiffsHist[[#This Row],[m_smallDiffsHistogram.1]:[m_smallDiffsHistogram.127]]))</f>
        <v>0</v>
      </c>
      <c r="AAR11" s="3">
        <f>(smallDiffsHist[[#This Row],[m_amplitudeHistogram.114]]/MAX(smallDiffsHist[[#This Row],[m_amplitudeHistogram.1]:[m_amplitudeHistogram.127]]))*(smallDiffsHist[[#This Row],[m_smallDiffsHistogram.114]]/MAX(smallDiffsHist[[#This Row],[m_smallDiffsHistogram.1]:[m_smallDiffsHistogram.127]]))</f>
        <v>0</v>
      </c>
      <c r="AAS11" s="3">
        <f>(smallDiffsHist[[#This Row],[m_amplitudeHistogram.115]]/MAX(smallDiffsHist[[#This Row],[m_amplitudeHistogram.1]:[m_amplitudeHistogram.127]]))*(smallDiffsHist[[#This Row],[m_smallDiffsHistogram.115]]/MAX(smallDiffsHist[[#This Row],[m_smallDiffsHistogram.1]:[m_smallDiffsHistogram.127]]))</f>
        <v>0</v>
      </c>
      <c r="AAT11" s="3">
        <f>(smallDiffsHist[[#This Row],[m_amplitudeHistogram.116]]/MAX(smallDiffsHist[[#This Row],[m_amplitudeHistogram.1]:[m_amplitudeHistogram.127]]))*(smallDiffsHist[[#This Row],[m_smallDiffsHistogram.116]]/MAX(smallDiffsHist[[#This Row],[m_smallDiffsHistogram.1]:[m_smallDiffsHistogram.127]]))</f>
        <v>0</v>
      </c>
      <c r="AAU11" s="3">
        <f>(smallDiffsHist[[#This Row],[m_amplitudeHistogram.117]]/MAX(smallDiffsHist[[#This Row],[m_amplitudeHistogram.1]:[m_amplitudeHistogram.127]]))*(smallDiffsHist[[#This Row],[m_smallDiffsHistogram.117]]/MAX(smallDiffsHist[[#This Row],[m_smallDiffsHistogram.1]:[m_smallDiffsHistogram.127]]))</f>
        <v>0</v>
      </c>
      <c r="AAV11" s="3">
        <f>(smallDiffsHist[[#This Row],[m_amplitudeHistogram.118]]/MAX(smallDiffsHist[[#This Row],[m_amplitudeHistogram.1]:[m_amplitudeHistogram.127]]))*(smallDiffsHist[[#This Row],[m_smallDiffsHistogram.118]]/MAX(smallDiffsHist[[#This Row],[m_smallDiffsHistogram.1]:[m_smallDiffsHistogram.127]]))</f>
        <v>0</v>
      </c>
      <c r="AAW11" s="3">
        <f>(smallDiffsHist[[#This Row],[m_amplitudeHistogram.119]]/MAX(smallDiffsHist[[#This Row],[m_amplitudeHistogram.1]:[m_amplitudeHistogram.127]]))*(smallDiffsHist[[#This Row],[m_smallDiffsHistogram.119]]/MAX(smallDiffsHist[[#This Row],[m_smallDiffsHistogram.1]:[m_smallDiffsHistogram.127]]))</f>
        <v>0</v>
      </c>
      <c r="AAX11" s="3">
        <f>(smallDiffsHist[[#This Row],[m_amplitudeHistogram.120]]/MAX(smallDiffsHist[[#This Row],[m_amplitudeHistogram.1]:[m_amplitudeHistogram.127]]))*(smallDiffsHist[[#This Row],[m_smallDiffsHistogram.120]]/MAX(smallDiffsHist[[#This Row],[m_smallDiffsHistogram.1]:[m_smallDiffsHistogram.127]]))</f>
        <v>0</v>
      </c>
      <c r="AAY11" s="3">
        <f>(smallDiffsHist[[#This Row],[m_amplitudeHistogram.121]]/MAX(smallDiffsHist[[#This Row],[m_amplitudeHistogram.1]:[m_amplitudeHistogram.127]]))*(smallDiffsHist[[#This Row],[m_smallDiffsHistogram.121]]/MAX(smallDiffsHist[[#This Row],[m_smallDiffsHistogram.1]:[m_smallDiffsHistogram.127]]))</f>
        <v>0</v>
      </c>
      <c r="AAZ11" s="3">
        <f>(smallDiffsHist[[#This Row],[m_amplitudeHistogram.122]]/MAX(smallDiffsHist[[#This Row],[m_amplitudeHistogram.1]:[m_amplitudeHistogram.127]]))*(smallDiffsHist[[#This Row],[m_smallDiffsHistogram.122]]/MAX(smallDiffsHist[[#This Row],[m_smallDiffsHistogram.1]:[m_smallDiffsHistogram.127]]))</f>
        <v>0</v>
      </c>
      <c r="ABA11" s="3">
        <f>(smallDiffsHist[[#This Row],[m_amplitudeHistogram.123]]/MAX(smallDiffsHist[[#This Row],[m_amplitudeHistogram.1]:[m_amplitudeHistogram.127]]))*(smallDiffsHist[[#This Row],[m_smallDiffsHistogram.123]]/MAX(smallDiffsHist[[#This Row],[m_smallDiffsHistogram.1]:[m_smallDiffsHistogram.127]]))</f>
        <v>0</v>
      </c>
      <c r="ABB11" s="3">
        <f>(smallDiffsHist[[#This Row],[m_amplitudeHistogram.124]]/MAX(smallDiffsHist[[#This Row],[m_amplitudeHistogram.1]:[m_amplitudeHistogram.127]]))*(smallDiffsHist[[#This Row],[m_smallDiffsHistogram.124]]/MAX(smallDiffsHist[[#This Row],[m_smallDiffsHistogram.1]:[m_smallDiffsHistogram.127]]))</f>
        <v>0</v>
      </c>
      <c r="ABC11" s="3">
        <f>(smallDiffsHist[[#This Row],[m_amplitudeHistogram.125]]/MAX(smallDiffsHist[[#This Row],[m_amplitudeHistogram.1]:[m_amplitudeHistogram.127]]))*(smallDiffsHist[[#This Row],[m_smallDiffsHistogram.125]]/MAX(smallDiffsHist[[#This Row],[m_smallDiffsHistogram.1]:[m_smallDiffsHistogram.127]]))</f>
        <v>0</v>
      </c>
      <c r="ABD11" s="3">
        <f>(smallDiffsHist[[#This Row],[m_amplitudeHistogram.126]]/MAX(smallDiffsHist[[#This Row],[m_amplitudeHistogram.1]:[m_amplitudeHistogram.127]]))*(smallDiffsHist[[#This Row],[m_smallDiffsHistogram.126]]/MAX(smallDiffsHist[[#This Row],[m_smallDiffsHistogram.1]:[m_smallDiffsHistogram.127]]))</f>
        <v>0</v>
      </c>
      <c r="ABE11" s="3">
        <f>(smallDiffsHist[[#This Row],[m_amplitudeHistogram.127]]/MAX(smallDiffsHist[[#This Row],[m_amplitudeHistogram.1]:[m_amplitudeHistogram.127]]))*(smallDiffsHist[[#This Row],[m_smallDiffsHistogram.127]]/MAX(smallDiffsHist[[#This Row],[m_smallDiffsHistogram.1]:[m_smallDiffsHistogram.127]]))</f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9BE3-F0E6-4683-A3F9-BA4FD39C08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c 5 7 2 9 - 8 5 b 4 - 4 9 2 e - 9 3 4 5 - 5 e e 7 f 9 b 5 4 3 3 1 "   x m l n s = " h t t p : / / s c h e m a s . m i c r o s o f t . c o m / D a t a M a s h u p " > A A A A A D o K A A B Q S w M E F A A C A A g A W 4 r O W m n g i L a l A A A A 9 g A A A B I A H A B D b 2 5 m a W c v U G F j a 2 F n Z S 5 4 b W w g o h g A K K A U A A A A A A A A A A A A A A A A A A A A A A A A A A A A h Y 9 L D o I w A E S v Q r q n H z B q S C k x b i U x M R q 3 T a n Q A M X Q 1 n I 3 F x 7 J K 4 h R 1 J 3 L e f M W M / f r j W Z D 2 w Q X 2 R v V 6 R Q Q i E E g t e g K p c s U O H s K l y B j d M t F z U s Z j L I 2 y W C K F F T W n h O E v P f Q x 7 D r S x R h T N A x 3 + x E J V s O P r L 6 L 4 d K G 8 u 1 k I D R w 2 s M i y C Z x Z A s 5 h B T N E G a K / 0 V o n H v s / 2 B d O 0 a 6 3 r J X B 3 u V x R N k a L 3 B / Y A U E s D B B Q A A g A I A F u K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i s 5 a n 3 9 V N T M H A A B 5 P w A A E w A c A E Z v c m 1 1 b G F z L 1 N l Y 3 R p b 2 4 x L m 0 g o h g A K K A U A A A A A A A A A A A A A A A A A A A A A A A A A A A A r Z t v b 9 N W H I X f V + p 3 i L I 3 R Q p R / N 8 e 6 g u U b g I J / b Q 1 H Z t E p 8 h N L m 2 E Y z P b K X S I 7 z 6 n Q a L M D + R E 0 D f A z Y l z z 3 1 u 7 H O P S u M W 7 a o q B 7 P d n 9 6 T 4 6 P j o + Y m r 9 1 y 0 K z z o j h b v X 7 d P F s 1 7 e B 0 U L j 2 + G j Q / c y q T b 1 w 3 c i 0 u R 2 f V Y v N 2 p X t y a + r w o 2 n V d l 2 / 2 h O h m c / X / 5 Z 1 W + a y 9 / q 6 r r O 1 + t V e e 1 P / O j y 5 f l f j 2 t 3 6 + r G P X 5 d 1 Y / / e H o 5 v b 1 q n p Z 5 c f e v q + e u e R v 4 8 3 y 5 m D e b q 3 W 1 3 B T u c p m 3 e e P a e V F d N 5 d f T m y 8 a G 6 H j 0 a v z l y x W q 9 a V 5 8 O R 8 P R Y F o V m 3 X Z n I Z J P B r 8 U i 6 q Z f f 5 p 5 4 f e a P B 7 5 u q d b P 2 r n C n n / 8 6 t q p 0 f z 8 a 7 S z + N O y m v e 5 e W w 6 e u X z Z T X b Y + b 3 I r z r h p 1 c + j Z / s V m M 0 e P V p / G l R z B Z 5 k d f N a V t v H l 5 y e p O X 1 9 0 V L + 7 e u s + X u 6 j z s u k W Y r 2 b 8 v b F 5 g Q + f / T h w 3 A + r d b b x e 4 M t p 1 u 0 L r 3 7 c f R o H v h e f N y t X T V C 5 f X Z e e 0 J x g 8 + F n P V 2 W 3 / u 1 Z t 6 r T T V 1 3 F 3 y Z F x v X v e l 5 2 c b h e D u H 3 r s e Q p q 1 e b t H v p 7 f b i c 0 W 1 S 1 G 3 e f u J v f n n n 9 7 y 3 P 7 6 f p l s p b 6 / z d L F + / L V x z 3 i 3 Y t + f 2 Z t 7 c S 8 8 F F 8 1 d u b i o X X N T F X u u u t P O 3 D 8 b V y 7 c C 1 d e t z f b H X q / / T s / V 6 u y O d / u g H H 3 X f h h l 8 r f f 8 + l 3 t x f a l p t 7 v f U d 8 x o t 6 D f f 6 X t d O b v 3 O r 6 p m 1 6 x G e T / p D X H / L 7 Q 0 F / K O w P R f 2 h u D + U 9 I f S / l A G U 6 X p w / w 9 M O C B A w 8 s e O D B A x M e u P D A h g c + f P D h E w f w 4 Y M P H 3 z 4 4 M M H H z 7 4 8 M G H D z 4 C 8 B G A j 4 A 2 F P g I w E c A P g L w E Y C P A H w E 4 C M E H y H 4 C M F H S N 8 M 8 B G C j x B 8 h O A j B B 8 h + I j A R w Q + I v A R g Y + I v u L g I w I f E f i I w E c E P m L w E Y O P G H z E 4 C M G H z H d q 8 B H D D 5 i 8 B G D j w R 8 J O A j A R 8 J + E j A R w I + E r r p g o 8 E f C T g I w U f K f h I w U c K P l L w k Y K P F H y k 9 P Q A H y n 4 y M B H B j 4 y 8 J G B j w x 8 Z O A j A x 8 Z + M j o M d j 3 s Z 6 X V T v 7 c V H p k K v t T 0 t 7 r n Z A Y N o 7 r 0 M y 0 5 6 L f T M 2 W X / f W H / b W H / X W H / T W H / P W H / L W H / H W H / D W H + / W H + 7 G M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g 9 h k E J s M Y p N B b D K I T Q a x y S A 2 G c Q m w 9 i 0 j Q u r d r N 0 n 5 / 7 k 3 5 u Q J 0 n 6 n x R F 4 i 6 U N R F o i 4 W d Y m o S 0 V d p q 6 z D E Q l 4 q l I P J W J p 0 L x V C q e i s V T u X g q G E 8 l 4 6 t k f P m 7 o p L x V T K + S s Z X y f g q G V 8 l 4 6 t k f J V M o J I J V D K B f B t T y Q Q q m U A l E 6 h k A p V M o J I J V D K h S i Z U y Y Q q m V B + w q h k Q p V M q J I J V T K h S i Z U y U Q q m U g l E 6 l k I p V M J D / 8 V T K R S i Z S y U Q q m U g l E 6 t k Y p V M r J K J V T K x S i a W c 5 l K J l b J x C q Z W C W T q G Q S l U y i k k l U M o l K J l H J J H J k V s k k K p l E J Z O q Z F K V T K q S S V U y q U o m V c m k K p l U P s 2 o Z F K V T K a S y V Q y m U o m U 8 l k K p l M J Z O p Z D K V T C Y f N P W T p n z U n M h n z Y l 8 2 J z I p 8 2 J f N y c y O f N i X z g n M g n z o l 8 5 J z I j A 6 o A 2 R G e i G g N w J 6 J a B 3 A n o p o L c C e i 0 g 9 w K e X A x 4 c j P g y d W A J 3 c D n l w O e H I 7 4 M n 1 g M f 9 w J e / i v m N S p K E u J o k x M U k I a 4 l C X E p S Y g r S U J c S B L K 6 4 h b n Y S 4 0 3 H B d T Q y G 7 4 b o V K m w 3 c j V M p 8 + G 6 E S p k Q 3 4 1 Q K T P i u x E q 9 e + P z I j v R q i U G f H d C J U y I / 1 u x H U l K m V G X F i i U m b E l S U q Z U Z c W q J S Z s S 1 J S p l R l x c o l J m x N U l K m V G X F 6 i U n 8 S y Y y 4 v 0 S l z I g b T F T K j L j D x I e r z I h b T F T K j L j H R K U e F 2 R G X G W i U m b E Z S Y q Z U Z c Z 6 J S Z s S F J i p l R l x p o l L P d D I j b j V R K T P i X h M j p c y I m 0 1 U y o y 4 2 0 S l z I j b T V T q w V t m x A U n K m V G X H G i U m b E J S c q Z U Z c c 6 J S Z s R F J y r 1 0 5 H M i L t O P E j J j L j t R K X M i P t O V M q M u P F E p c y I O 0 9 U 6 k f Y A 8 6 w + i G W e 0 + W 6 s d Y b j 5 Z q h 9 k u f t k q X 6 U 5 f a T p f p h l v t P 7 h E O q B x 0 W g e U D g e 0 D g f U D g f 0 D g c U D w c 0 D w d U D 3 r 3 8 J U q l K U H N E Q 6 L b 1 / + E o d y l K d l l 5 B Y C M 6 f P h L m x 8 f H R + t S v z P 3 0 / + A 1 B L A Q I t A B Q A A g A I A F u K z l p p 4 I i 2 p Q A A A P Y A A A A S A A A A A A A A A A A A A A A A A A A A A A B D b 2 5 m a W c v U G F j a 2 F n Z S 5 4 b W x Q S w E C L Q A U A A I A C A B b i s 5 a D 8 r p q 6 Q A A A D p A A A A E w A A A A A A A A A A A A A A A A D x A A A A W 0 N v b n R l b n R f V H l w Z X N d L n h t b F B L A Q I t A B Q A A g A I A F u K z l q f f 1 U 1 M w c A A H k / A A A T A A A A A A A A A A A A A A A A A O I B A A B G b 3 J t d W x h c y 9 T Z W N 0 a W 9 u M S 5 t U E s F B g A A A A A D A A M A w g A A A G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d j A Q A A A A A A d W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E R p Z m Z z S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M T I x M j Y 0 L T d i M T g t N D M z N S 0 4 N D U 5 L T d m Z D I 5 M D A 4 Z T J m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1 h b G x E a W Z m c 0 h p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s b E R p Z m Z z S G l z d C 9 B d X R v U m V t b 3 Z l Z E N v b H V t b n M x L n t f Q 2 9 t b W V u d C w w f S Z x d W 9 0 O y w m c X V v d D t T Z W N 0 a W 9 u M S 9 z b W F s b E R p Z m Z z S G l z d C 9 B d X R v U m V t b 3 Z l Z E N v b H V t b n M x L n t f S X N W a W R l b 0 x l Y X J u a W 5 n L D F 9 J n F 1 b 3 Q 7 L C Z x d W 9 0 O 1 N l Y 3 R p b 2 4 x L 3 N t Y W x s R G l m Z n N I a X N 0 L 0 F 1 d G 9 S Z W 1 v d m V k Q 2 9 s d W 1 u c z E u e y A g I C A g I C A g I C A g I G 1 f a W 5 2 Z X J 0 R G F 0 Y U N 1 c n J l b n R W Y W x 1 Z S w y f S Z x d W 9 0 O y w m c X V v d D t T Z W N 0 a W 9 u M S 9 z b W F s b E R p Z m Z z S G l z d C 9 B d X R v U m V t b 3 Z l Z E N v b H V t b n M x L n s g I C A g I C A g I C A g I C B D d m J z Q W 5 h b H l 6 Z X J T d G F 0 Z S w z f S Z x d W 9 0 O y w m c X V v d D t T Z W N 0 a W 9 u M S 9 z b W F s b E R p Z m Z z S G l z d C 9 B d X R v U m V t b 3 Z l Z E N v b H V t b n M x L n s g I C A g I C A g I C A g I C B t X 3 Z p Z G V v U 2 N v c m U u b V 9 p c 1 Z p Z G V v L D R 9 J n F 1 b 3 Q 7 L C Z x d W 9 0 O 1 N l Y 3 R p b 2 4 x L 3 N t Y W x s R G l m Z n N I a X N 0 L 0 F 1 d G 9 S Z W 1 v d m V k Q 2 9 s d W 1 u c z E u e y A g I C A g I C A g I C A g I G 1 f d m l k Z W 9 T Y 2 9 y Z S 5 t X 2 l z S W 5 2 Z X J 0 Z W R W a W R l b y w 1 f S Z x d W 9 0 O y w m c X V v d D t T Z W N 0 a W 9 u M S 9 z b W F s b E R p Z m Z z S G l z d C 9 B d X R v U m V t b 3 Z l Z E N v b H V t b n M x L n s g I C A g I C A g I C A g I C B t X 3 J h d 1 N h b X B s Z X N S Z W F k L D Z 9 J n F 1 b 3 Q 7 L C Z x d W 9 0 O 1 N l Y 3 R p b 2 4 x L 3 N t Y W x s R G l m Z n N I a X N 0 L 0 F 1 d G 9 S Z W 1 v d m V k Q 2 9 s d W 1 u c z E u e y A g I C A g I C A g I C A g I G t f c 2 F t c G x l U m F 0 Z S w 3 f S Z x d W 9 0 O y w m c X V v d D t T Z W N 0 a W 9 u M S 9 z b W F s b E R p Z m Z z S G l z d C 9 B d X R v U m V t b 3 Z l Z E N v b H V t b n M x L n s g I C A g I C A g I C A g I C B t X 3 N 5 b m N U c m V z a G 9 s Z C w 4 f S Z x d W 9 0 O y w m c X V v d D t T Z W N 0 a W 9 u M S 9 z b W F s b E R p Z m Z z S G l z d C 9 B d X R v U m V t b 3 Z l Z E N v b H V t b n M x L n s g I C A g I C A g I C A g I C B t X 3 N 5 b m N T Z X F 1 Z W 5 j Z U x l b m d 0 a E h p c 3 R v Z 3 J h b S 5 t X 2 J p b n N S Y W 5 n Z S 5 t a W 4 s O X 0 m c X V v d D s s J n F 1 b 3 Q 7 U 2 V j d G l v b j E v c 2 1 h b G x E a W Z m c 0 h p c 3 Q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z b W F s b E R p Z m Z z S G l z d C 9 B d X R v U m V t b 3 Z l Z E N v b H V t b n M x L n s g I C A g I C A g I C A g I C B t X 3 N 5 b m N T Z X F 1 Z W 5 j Z U x l b m d 0 a E h p c 3 R v Z 3 J h b S 5 r X 2 J p b n N D b 3 V u d C w x M X 0 m c X V v d D s s J n F 1 b 3 Q 7 U 2 V j d G l v b j E v c 2 1 h b G x E a W Z m c 0 h p c 3 Q v Q X V 0 b 1 J l b W 9 2 Z W R D b 2 x 1 b W 5 z M S 5 7 I C A g I C A g I C A g I C A g b V 9 z e W 5 j U 2 V x d W V u Y 2 V M Z W 5 n d G h I a X N 0 b 2 d y Y W 0 u b V 9 z Y W 1 w b G V z Q 2 9 1 b n Q s M T J 9 J n F 1 b 3 Q 7 L C Z x d W 9 0 O 1 N l Y 3 R p b 2 4 x L 3 N t Y W x s R G l m Z n N I a X N 0 L 0 F 1 d G 9 S Z W 1 v d m V k Q 2 9 s d W 1 u c z E u e y A g I C A g I C A g I C A g I G 1 f c 3 l u Y 1 N l c X V l b m N l T G V u Z 3 R o S G l z d G 9 n c m F t L m J p b n N f d 2 V p Z 2 h 0 c y w x M 3 0 m c X V v d D s s J n F 1 b 3 Q 7 U 2 V j d G l v b j E v c 2 1 h b G x E a W Z m c 0 h p c 3 Q v Q X V 0 b 1 J l b W 9 2 Z W R D b 2 x 1 b W 5 z M S 5 7 U z A s M T R 9 J n F 1 b 3 Q 7 L C Z x d W 9 0 O 1 N l Y 3 R p b 2 4 x L 3 N t Y W x s R G l m Z n N I a X N 0 L 0 F 1 d G 9 S Z W 1 v d m V k Q 2 9 s d W 1 u c z E u e 1 M x L D E 1 f S Z x d W 9 0 O y w m c X V v d D t T Z W N 0 a W 9 u M S 9 z b W F s b E R p Z m Z z S G l z d C 9 B d X R v U m V t b 3 Z l Z E N v b H V t b n M x L n t T M i w x N n 0 m c X V v d D s s J n F 1 b 3 Q 7 U 2 V j d G l v b j E v c 2 1 h b G x E a W Z m c 0 h p c 3 Q v Q X V 0 b 1 J l b W 9 2 Z W R D b 2 x 1 b W 5 z M S 5 7 U z M s M T d 9 J n F 1 b 3 Q 7 L C Z x d W 9 0 O 1 N l Y 3 R p b 2 4 x L 3 N t Y W x s R G l m Z n N I a X N 0 L 0 F 1 d G 9 S Z W 1 v d m V k Q 2 9 s d W 1 u c z E u e 1 M 0 L D E 4 f S Z x d W 9 0 O y w m c X V v d D t T Z W N 0 a W 9 u M S 9 z b W F s b E R p Z m Z z S G l z d C 9 B d X R v U m V t b 3 Z l Z E N v b H V t b n M x L n t T N S w x O X 0 m c X V v d D s s J n F 1 b 3 Q 7 U 2 V j d G l v b j E v c 2 1 h b G x E a W Z m c 0 h p c 3 Q v Q X V 0 b 1 J l b W 9 2 Z W R D b 2 x 1 b W 5 z M S 5 7 U z Y s M j B 9 J n F 1 b 3 Q 7 L C Z x d W 9 0 O 1 N l Y 3 R p b 2 4 x L 3 N t Y W x s R G l m Z n N I a X N 0 L 0 F 1 d G 9 S Z W 1 v d m V k Q 2 9 s d W 1 u c z E u e 1 M 3 L D I x f S Z x d W 9 0 O y w m c X V v d D t T Z W N 0 a W 9 u M S 9 z b W F s b E R p Z m Z z S G l z d C 9 B d X R v U m V t b 3 Z l Z E N v b H V t b n M x L n t T O C w y M n 0 m c X V v d D s s J n F 1 b 3 Q 7 U 2 V j d G l v b j E v c 2 1 h b G x E a W Z m c 0 h p c 3 Q v Q X V 0 b 1 J l b W 9 2 Z W R D b 2 x 1 b W 5 z M S 5 7 U z k s M j N 9 J n F 1 b 3 Q 7 L C Z x d W 9 0 O 1 N l Y 3 R p b 2 4 x L 3 N t Y W x s R G l m Z n N I a X N 0 L 0 F 1 d G 9 S Z W 1 v d m V k Q 2 9 s d W 1 u c z E u e 1 M x M C w y N H 0 m c X V v d D s s J n F 1 b 3 Q 7 U 2 V j d G l v b j E v c 2 1 h b G x E a W Z m c 0 h p c 3 Q v Q X V 0 b 1 J l b W 9 2 Z W R D b 2 x 1 b W 5 z M S 5 7 U z E x L D I 1 f S Z x d W 9 0 O y w m c X V v d D t T Z W N 0 a W 9 u M S 9 z b W F s b E R p Z m Z z S G l z d C 9 B d X R v U m V t b 3 Z l Z E N v b H V t b n M x L n t T M T I s M j Z 9 J n F 1 b 3 Q 7 L C Z x d W 9 0 O 1 N l Y 3 R p b 2 4 x L 3 N t Y W x s R G l m Z n N I a X N 0 L 0 F 1 d G 9 S Z W 1 v d m V k Q 2 9 s d W 1 u c z E u e 1 M x M y w y N 3 0 m c X V v d D s s J n F 1 b 3 Q 7 U 2 V j d G l v b j E v c 2 1 h b G x E a W Z m c 0 h p c 3 Q v Q X V 0 b 1 J l b W 9 2 Z W R D b 2 x 1 b W 5 z M S 5 7 U z E 0 L D I 4 f S Z x d W 9 0 O y w m c X V v d D t T Z W N 0 a W 9 u M S 9 z b W F s b E R p Z m Z z S G l z d C 9 B d X R v U m V t b 3 Z l Z E N v b H V t b n M x L n t T M T U s M j l 9 J n F 1 b 3 Q 7 L C Z x d W 9 0 O 1 N l Y 3 R p b 2 4 x L 3 N t Y W x s R G l m Z n N I a X N 0 L 0 F 1 d G 9 S Z W 1 v d m V k Q 2 9 s d W 1 u c z E u e 1 M x N i w z M H 0 m c X V v d D s s J n F 1 b 3 Q 7 U 2 V j d G l v b j E v c 2 1 h b G x E a W Z m c 0 h p c 3 Q v Q X V 0 b 1 J l b W 9 2 Z W R D b 2 x 1 b W 5 z M S 5 7 U z E 3 L D M x f S Z x d W 9 0 O y w m c X V v d D t T Z W N 0 a W 9 u M S 9 z b W F s b E R p Z m Z z S G l z d C 9 B d X R v U m V t b 3 Z l Z E N v b H V t b n M x L n t T M T g s M z J 9 J n F 1 b 3 Q 7 L C Z x d W 9 0 O 1 N l Y 3 R p b 2 4 x L 3 N t Y W x s R G l m Z n N I a X N 0 L 0 F 1 d G 9 S Z W 1 v d m V k Q 2 9 s d W 1 u c z E u e 1 M x O S w z M 3 0 m c X V v d D s s J n F 1 b 3 Q 7 U 2 V j d G l v b j E v c 2 1 h b G x E a W Z m c 0 h p c 3 Q v Q X V 0 b 1 J l b W 9 2 Z W R D b 2 x 1 b W 5 z M S 5 7 U z I w L D M 0 f S Z x d W 9 0 O y w m c X V v d D t T Z W N 0 a W 9 u M S 9 z b W F s b E R p Z m Z z S G l z d C 9 B d X R v U m V t b 3 Z l Z E N v b H V t b n M x L n t T M j E s M z V 9 J n F 1 b 3 Q 7 L C Z x d W 9 0 O 1 N l Y 3 R p b 2 4 x L 3 N t Y W x s R G l m Z n N I a X N 0 L 0 F 1 d G 9 S Z W 1 v d m V k Q 2 9 s d W 1 u c z E u e 1 M y M i w z N n 0 m c X V v d D s s J n F 1 b 3 Q 7 U 2 V j d G l v b j E v c 2 1 h b G x E a W Z m c 0 h p c 3 Q v Q X V 0 b 1 J l b W 9 2 Z W R D b 2 x 1 b W 5 z M S 5 7 U z I z L D M 3 f S Z x d W 9 0 O y w m c X V v d D t T Z W N 0 a W 9 u M S 9 z b W F s b E R p Z m Z z S G l z d C 9 B d X R v U m V t b 3 Z l Z E N v b H V t b n M x L n t T M j Q s M z h 9 J n F 1 b 3 Q 7 L C Z x d W 9 0 O 1 N l Y 3 R p b 2 4 x L 3 N t Y W x s R G l m Z n N I a X N 0 L 0 F 1 d G 9 S Z W 1 v d m V k Q 2 9 s d W 1 u c z E u e 1 M y N S w z O X 0 m c X V v d D s s J n F 1 b 3 Q 7 U 2 V j d G l v b j E v c 2 1 h b G x E a W Z m c 0 h p c 3 Q v Q X V 0 b 1 J l b W 9 2 Z W R D b 2 x 1 b W 5 z M S 5 7 U z I 2 L D Q w f S Z x d W 9 0 O y w m c X V v d D t T Z W N 0 a W 9 u M S 9 z b W F s b E R p Z m Z z S G l z d C 9 B d X R v U m V t b 3 Z l Z E N v b H V t b n M x L n t T M j c s N D F 9 J n F 1 b 3 Q 7 L C Z x d W 9 0 O 1 N l Y 3 R p b 2 4 x L 3 N t Y W x s R G l m Z n N I a X N 0 L 0 F 1 d G 9 S Z W 1 v d m V k Q 2 9 s d W 1 u c z E u e 1 M y O C w 0 M n 0 m c X V v d D s s J n F 1 b 3 Q 7 U 2 V j d G l v b j E v c 2 1 h b G x E a W Z m c 0 h p c 3 Q v Q X V 0 b 1 J l b W 9 2 Z W R D b 2 x 1 b W 5 z M S 5 7 U z I 5 L D Q z f S Z x d W 9 0 O y w m c X V v d D t T Z W N 0 a W 9 u M S 9 z b W F s b E R p Z m Z z S G l z d C 9 B d X R v U m V t b 3 Z l Z E N v b H V t b n M x L n t T M z A s N D R 9 J n F 1 b 3 Q 7 L C Z x d W 9 0 O 1 N l Y 3 R p b 2 4 x L 3 N t Y W x s R G l m Z n N I a X N 0 L 0 F 1 d G 9 S Z W 1 v d m V k Q 2 9 s d W 1 u c z E u e 1 M z M S w 0 N X 0 m c X V v d D s s J n F 1 b 3 Q 7 U 2 V j d G l v b j E v c 2 1 h b G x E a W Z m c 0 h p c 3 Q v Q X V 0 b 1 J l b W 9 2 Z W R D b 2 x 1 b W 5 z M S 5 7 U z M y L D Q 2 f S Z x d W 9 0 O y w m c X V v d D t T Z W N 0 a W 9 u M S 9 z b W F s b E R p Z m Z z S G l z d C 9 B d X R v U m V t b 3 Z l Z E N v b H V t b n M x L n t T M z M s N D d 9 J n F 1 b 3 Q 7 L C Z x d W 9 0 O 1 N l Y 3 R p b 2 4 x L 3 N t Y W x s R G l m Z n N I a X N 0 L 0 F 1 d G 9 S Z W 1 v d m V k Q 2 9 s d W 1 u c z E u e 1 M z N C w 0 O H 0 m c X V v d D s s J n F 1 b 3 Q 7 U 2 V j d G l v b j E v c 2 1 h b G x E a W Z m c 0 h p c 3 Q v Q X V 0 b 1 J l b W 9 2 Z W R D b 2 x 1 b W 5 z M S 5 7 U z M 1 L D Q 5 f S Z x d W 9 0 O y w m c X V v d D t T Z W N 0 a W 9 u M S 9 z b W F s b E R p Z m Z z S G l z d C 9 B d X R v U m V t b 3 Z l Z E N v b H V t b n M x L n t T M z Y s N T B 9 J n F 1 b 3 Q 7 L C Z x d W 9 0 O 1 N l Y 3 R p b 2 4 x L 3 N t Y W x s R G l m Z n N I a X N 0 L 0 F 1 d G 9 S Z W 1 v d m V k Q 2 9 s d W 1 u c z E u e 1 M z N y w 1 M X 0 m c X V v d D s s J n F 1 b 3 Q 7 U 2 V j d G l v b j E v c 2 1 h b G x E a W Z m c 0 h p c 3 Q v Q X V 0 b 1 J l b W 9 2 Z W R D b 2 x 1 b W 5 z M S 5 7 U z M 4 L D U y f S Z x d W 9 0 O y w m c X V v d D t T Z W N 0 a W 9 u M S 9 z b W F s b E R p Z m Z z S G l z d C 9 B d X R v U m V t b 3 Z l Z E N v b H V t b n M x L n t T M z k s N T N 9 J n F 1 b 3 Q 7 L C Z x d W 9 0 O 1 N l Y 3 R p b 2 4 x L 3 N t Y W x s R G l m Z n N I a X N 0 L 0 F 1 d G 9 S Z W 1 v d m V k Q 2 9 s d W 1 u c z E u e 1 M 0 M C w 1 N H 0 m c X V v d D s s J n F 1 b 3 Q 7 U 2 V j d G l v b j E v c 2 1 h b G x E a W Z m c 0 h p c 3 Q v Q X V 0 b 1 J l b W 9 2 Z W R D b 2 x 1 b W 5 z M S 5 7 U z Q x L D U 1 f S Z x d W 9 0 O y w m c X V v d D t T Z W N 0 a W 9 u M S 9 z b W F s b E R p Z m Z z S G l z d C 9 B d X R v U m V t b 3 Z l Z E N v b H V t b n M x L n t T N D I s N T Z 9 J n F 1 b 3 Q 7 L C Z x d W 9 0 O 1 N l Y 3 R p b 2 4 x L 3 N t Y W x s R G l m Z n N I a X N 0 L 0 F 1 d G 9 S Z W 1 v d m V k Q 2 9 s d W 1 u c z E u e 1 M 0 M y w 1 N 3 0 m c X V v d D s s J n F 1 b 3 Q 7 U 2 V j d G l v b j E v c 2 1 h b G x E a W Z m c 0 h p c 3 Q v Q X V 0 b 1 J l b W 9 2 Z W R D b 2 x 1 b W 5 z M S 5 7 U z Q 0 L D U 4 f S Z x d W 9 0 O y w m c X V v d D t T Z W N 0 a W 9 u M S 9 z b W F s b E R p Z m Z z S G l z d C 9 B d X R v U m V t b 3 Z l Z E N v b H V t b n M x L n t T N D U s N T l 9 J n F 1 b 3 Q 7 L C Z x d W 9 0 O 1 N l Y 3 R p b 2 4 x L 3 N t Y W x s R G l m Z n N I a X N 0 L 0 F 1 d G 9 S Z W 1 v d m V k Q 2 9 s d W 1 u c z E u e 1 M 0 N i w 2 M H 0 m c X V v d D s s J n F 1 b 3 Q 7 U 2 V j d G l v b j E v c 2 1 h b G x E a W Z m c 0 h p c 3 Q v Q X V 0 b 1 J l b W 9 2 Z W R D b 2 x 1 b W 5 z M S 5 7 U z Q 3 L D Y x f S Z x d W 9 0 O y w m c X V v d D t T Z W N 0 a W 9 u M S 9 z b W F s b E R p Z m Z z S G l z d C 9 B d X R v U m V t b 3 Z l Z E N v b H V t b n M x L n t T N D g s N j J 9 J n F 1 b 3 Q 7 L C Z x d W 9 0 O 1 N l Y 3 R p b 2 4 x L 3 N t Y W x s R G l m Z n N I a X N 0 L 0 F 1 d G 9 S Z W 1 v d m V k Q 2 9 s d W 1 u c z E u e 1 M 0 O S w 2 M 3 0 m c X V v d D s s J n F 1 b 3 Q 7 U 2 V j d G l v b j E v c 2 1 h b G x E a W Z m c 0 h p c 3 Q v Q X V 0 b 1 J l b W 9 2 Z W R D b 2 x 1 b W 5 z M S 5 7 U z U w L D Y 0 f S Z x d W 9 0 O y w m c X V v d D t T Z W N 0 a W 9 u M S 9 z b W F s b E R p Z m Z z S G l z d C 9 B d X R v U m V t b 3 Z l Z E N v b H V t b n M x L n t T N T E s N j V 9 J n F 1 b 3 Q 7 L C Z x d W 9 0 O 1 N l Y 3 R p b 2 4 x L 3 N t Y W x s R G l m Z n N I a X N 0 L 0 F 1 d G 9 S Z W 1 v d m V k Q 2 9 s d W 1 u c z E u e 1 M 1 M i w 2 N n 0 m c X V v d D s s J n F 1 b 3 Q 7 U 2 V j d G l v b j E v c 2 1 h b G x E a W Z m c 0 h p c 3 Q v Q X V 0 b 1 J l b W 9 2 Z W R D b 2 x 1 b W 5 z M S 5 7 U z U z L D Y 3 f S Z x d W 9 0 O y w m c X V v d D t T Z W N 0 a W 9 u M S 9 z b W F s b E R p Z m Z z S G l z d C 9 B d X R v U m V t b 3 Z l Z E N v b H V t b n M x L n t T N T Q s N j h 9 J n F 1 b 3 Q 7 L C Z x d W 9 0 O 1 N l Y 3 R p b 2 4 x L 3 N t Y W x s R G l m Z n N I a X N 0 L 0 F 1 d G 9 S Z W 1 v d m V k Q 2 9 s d W 1 u c z E u e 1 M 1 N S w 2 O X 0 m c X V v d D s s J n F 1 b 3 Q 7 U 2 V j d G l v b j E v c 2 1 h b G x E a W Z m c 0 h p c 3 Q v Q X V 0 b 1 J l b W 9 2 Z W R D b 2 x 1 b W 5 z M S 5 7 U z U 2 L D c w f S Z x d W 9 0 O y w m c X V v d D t T Z W N 0 a W 9 u M S 9 z b W F s b E R p Z m Z z S G l z d C 9 B d X R v U m V t b 3 Z l Z E N v b H V t b n M x L n t T N T c s N z F 9 J n F 1 b 3 Q 7 L C Z x d W 9 0 O 1 N l Y 3 R p b 2 4 x L 3 N t Y W x s R G l m Z n N I a X N 0 L 0 F 1 d G 9 S Z W 1 v d m V k Q 2 9 s d W 1 u c z E u e 1 M 1 O C w 3 M n 0 m c X V v d D s s J n F 1 b 3 Q 7 U 2 V j d G l v b j E v c 2 1 h b G x E a W Z m c 0 h p c 3 Q v Q X V 0 b 1 J l b W 9 2 Z W R D b 2 x 1 b W 5 z M S 5 7 U z U 5 L D c z f S Z x d W 9 0 O y w m c X V v d D t T Z W N 0 a W 9 u M S 9 z b W F s b E R p Z m Z z S G l z d C 9 B d X R v U m V t b 3 Z l Z E N v b H V t b n M x L n t T N j A s N z R 9 J n F 1 b 3 Q 7 L C Z x d W 9 0 O 1 N l Y 3 R p b 2 4 x L 3 N t Y W x s R G l m Z n N I a X N 0 L 0 F 1 d G 9 S Z W 1 v d m V k Q 2 9 s d W 1 u c z E u e 1 M 2 M S w 3 N X 0 m c X V v d D s s J n F 1 b 3 Q 7 U 2 V j d G l v b j E v c 2 1 h b G x E a W Z m c 0 h p c 3 Q v Q X V 0 b 1 J l b W 9 2 Z W R D b 2 x 1 b W 5 z M S 5 7 U z Y y L D c 2 f S Z x d W 9 0 O y w m c X V v d D t T Z W N 0 a W 9 u M S 9 z b W F s b E R p Z m Z z S G l z d C 9 B d X R v U m V t b 3 Z l Z E N v b H V t b n M x L n t T N j M s N z d 9 J n F 1 b 3 Q 7 L C Z x d W 9 0 O 1 N l Y 3 R p b 2 4 x L 3 N t Y W x s R G l m Z n N I a X N 0 L 0 F 1 d G 9 S Z W 1 v d m V k Q 2 9 s d W 1 u c z E u e 1 M 2 N C w 3 O H 0 m c X V v d D s s J n F 1 b 3 Q 7 U 2 V j d G l v b j E v c 2 1 h b G x E a W Z m c 0 h p c 3 Q v Q X V 0 b 1 J l b W 9 2 Z W R D b 2 x 1 b W 5 z M S 5 7 U z Y 1 L D c 5 f S Z x d W 9 0 O y w m c X V v d D t T Z W N 0 a W 9 u M S 9 z b W F s b E R p Z m Z z S G l z d C 9 B d X R v U m V t b 3 Z l Z E N v b H V t b n M x L n t T N j Y s O D B 9 J n F 1 b 3 Q 7 L C Z x d W 9 0 O 1 N l Y 3 R p b 2 4 x L 3 N t Y W x s R G l m Z n N I a X N 0 L 0 F 1 d G 9 S Z W 1 v d m V k Q 2 9 s d W 1 u c z E u e 1 M 2 N y w 4 M X 0 m c X V v d D s s J n F 1 b 3 Q 7 U 2 V j d G l v b j E v c 2 1 h b G x E a W Z m c 0 h p c 3 Q v Q X V 0 b 1 J l b W 9 2 Z W R D b 2 x 1 b W 5 z M S 5 7 U z Y 4 L D g y f S Z x d W 9 0 O y w m c X V v d D t T Z W N 0 a W 9 u M S 9 z b W F s b E R p Z m Z z S G l z d C 9 B d X R v U m V t b 3 Z l Z E N v b H V t b n M x L n t T N j k s O D N 9 J n F 1 b 3 Q 7 L C Z x d W 9 0 O 1 N l Y 3 R p b 2 4 x L 3 N t Y W x s R G l m Z n N I a X N 0 L 0 F 1 d G 9 S Z W 1 v d m V k Q 2 9 s d W 1 u c z E u e 1 M 3 M C w 4 N H 0 m c X V v d D s s J n F 1 b 3 Q 7 U 2 V j d G l v b j E v c 2 1 h b G x E a W Z m c 0 h p c 3 Q v Q X V 0 b 1 J l b W 9 2 Z W R D b 2 x 1 b W 5 z M S 5 7 U z c x L D g 1 f S Z x d W 9 0 O y w m c X V v d D t T Z W N 0 a W 9 u M S 9 z b W F s b E R p Z m Z z S G l z d C 9 B d X R v U m V t b 3 Z l Z E N v b H V t b n M x L n t T N z I s O D Z 9 J n F 1 b 3 Q 7 L C Z x d W 9 0 O 1 N l Y 3 R p b 2 4 x L 3 N t Y W x s R G l m Z n N I a X N 0 L 0 F 1 d G 9 S Z W 1 v d m V k Q 2 9 s d W 1 u c z E u e 1 M 3 M y w 4 N 3 0 m c X V v d D s s J n F 1 b 3 Q 7 U 2 V j d G l v b j E v c 2 1 h b G x E a W Z m c 0 h p c 3 Q v Q X V 0 b 1 J l b W 9 2 Z W R D b 2 x 1 b W 5 z M S 5 7 U z c 0 L D g 4 f S Z x d W 9 0 O y w m c X V v d D t T Z W N 0 a W 9 u M S 9 z b W F s b E R p Z m Z z S G l z d C 9 B d X R v U m V t b 3 Z l Z E N v b H V t b n M x L n t T N z U s O D l 9 J n F 1 b 3 Q 7 L C Z x d W 9 0 O 1 N l Y 3 R p b 2 4 x L 3 N t Y W x s R G l m Z n N I a X N 0 L 0 F 1 d G 9 S Z W 1 v d m V k Q 2 9 s d W 1 u c z E u e 1 M 3 N i w 5 M H 0 m c X V v d D s s J n F 1 b 3 Q 7 U 2 V j d G l v b j E v c 2 1 h b G x E a W Z m c 0 h p c 3 Q v Q X V 0 b 1 J l b W 9 2 Z W R D b 2 x 1 b W 5 z M S 5 7 U z c 3 L D k x f S Z x d W 9 0 O y w m c X V v d D t T Z W N 0 a W 9 u M S 9 z b W F s b E R p Z m Z z S G l z d C 9 B d X R v U m V t b 3 Z l Z E N v b H V t b n M x L n t T N z g s O T J 9 J n F 1 b 3 Q 7 L C Z x d W 9 0 O 1 N l Y 3 R p b 2 4 x L 3 N t Y W x s R G l m Z n N I a X N 0 L 0 F 1 d G 9 S Z W 1 v d m V k Q 2 9 s d W 1 u c z E u e 1 M 3 O S w 5 M 3 0 m c X V v d D s s J n F 1 b 3 Q 7 U 2 V j d G l v b j E v c 2 1 h b G x E a W Z m c 0 h p c 3 Q v Q X V 0 b 1 J l b W 9 2 Z W R D b 2 x 1 b W 5 z M S 5 7 U z g w L D k 0 f S Z x d W 9 0 O y w m c X V v d D t T Z W N 0 a W 9 u M S 9 z b W F s b E R p Z m Z z S G l z d C 9 B d X R v U m V t b 3 Z l Z E N v b H V t b n M x L n t T O D E s O T V 9 J n F 1 b 3 Q 7 L C Z x d W 9 0 O 1 N l Y 3 R p b 2 4 x L 3 N t Y W x s R G l m Z n N I a X N 0 L 0 F 1 d G 9 S Z W 1 v d m V k Q 2 9 s d W 1 u c z E u e 1 M 4 M i w 5 N n 0 m c X V v d D s s J n F 1 b 3 Q 7 U 2 V j d G l v b j E v c 2 1 h b G x E a W Z m c 0 h p c 3 Q v Q X V 0 b 1 J l b W 9 2 Z W R D b 2 x 1 b W 5 z M S 5 7 U z g z L D k 3 f S Z x d W 9 0 O y w m c X V v d D t T Z W N 0 a W 9 u M S 9 z b W F s b E R p Z m Z z S G l z d C 9 B d X R v U m V t b 3 Z l Z E N v b H V t b n M x L n t T O D Q s O T h 9 J n F 1 b 3 Q 7 L C Z x d W 9 0 O 1 N l Y 3 R p b 2 4 x L 3 N t Y W x s R G l m Z n N I a X N 0 L 0 F 1 d G 9 S Z W 1 v d m V k Q 2 9 s d W 1 u c z E u e 1 M 4 N S w 5 O X 0 m c X V v d D s s J n F 1 b 3 Q 7 U 2 V j d G l v b j E v c 2 1 h b G x E a W Z m c 0 h p c 3 Q v Q X V 0 b 1 J l b W 9 2 Z W R D b 2 x 1 b W 5 z M S 5 7 U z g 2 L D E w M H 0 m c X V v d D s s J n F 1 b 3 Q 7 U 2 V j d G l v b j E v c 2 1 h b G x E a W Z m c 0 h p c 3 Q v Q X V 0 b 1 J l b W 9 2 Z W R D b 2 x 1 b W 5 z M S 5 7 U z g 3 L D E w M X 0 m c X V v d D s s J n F 1 b 3 Q 7 U 2 V j d G l v b j E v c 2 1 h b G x E a W Z m c 0 h p c 3 Q v Q X V 0 b 1 J l b W 9 2 Z W R D b 2 x 1 b W 5 z M S 5 7 U z g 4 L D E w M n 0 m c X V v d D s s J n F 1 b 3 Q 7 U 2 V j d G l v b j E v c 2 1 h b G x E a W Z m c 0 h p c 3 Q v Q X V 0 b 1 J l b W 9 2 Z W R D b 2 x 1 b W 5 z M S 5 7 U z g 5 L D E w M 3 0 m c X V v d D s s J n F 1 b 3 Q 7 U 2 V j d G l v b j E v c 2 1 h b G x E a W Z m c 0 h p c 3 Q v Q X V 0 b 1 J l b W 9 2 Z W R D b 2 x 1 b W 5 z M S 5 7 U z k w L D E w N H 0 m c X V v d D s s J n F 1 b 3 Q 7 U 2 V j d G l v b j E v c 2 1 h b G x E a W Z m c 0 h p c 3 Q v Q X V 0 b 1 J l b W 9 2 Z W R D b 2 x 1 b W 5 z M S 5 7 U z k x L D E w N X 0 m c X V v d D s s J n F 1 b 3 Q 7 U 2 V j d G l v b j E v c 2 1 h b G x E a W Z m c 0 h p c 3 Q v Q X V 0 b 1 J l b W 9 2 Z W R D b 2 x 1 b W 5 z M S 5 7 U z k y L D E w N n 0 m c X V v d D s s J n F 1 b 3 Q 7 U 2 V j d G l v b j E v c 2 1 h b G x E a W Z m c 0 h p c 3 Q v Q X V 0 b 1 J l b W 9 2 Z W R D b 2 x 1 b W 5 z M S 5 7 U z k z L D E w N 3 0 m c X V v d D s s J n F 1 b 3 Q 7 U 2 V j d G l v b j E v c 2 1 h b G x E a W Z m c 0 h p c 3 Q v Q X V 0 b 1 J l b W 9 2 Z W R D b 2 x 1 b W 5 z M S 5 7 U z k 0 L D E w O H 0 m c X V v d D s s J n F 1 b 3 Q 7 U 2 V j d G l v b j E v c 2 1 h b G x E a W Z m c 0 h p c 3 Q v Q X V 0 b 1 J l b W 9 2 Z W R D b 2 x 1 b W 5 z M S 5 7 U z k 1 L D E w O X 0 m c X V v d D s s J n F 1 b 3 Q 7 U 2 V j d G l v b j E v c 2 1 h b G x E a W Z m c 0 h p c 3 Q v Q X V 0 b 1 J l b W 9 2 Z W R D b 2 x 1 b W 5 z M S 5 7 U z k 2 L D E x M H 0 m c X V v d D s s J n F 1 b 3 Q 7 U 2 V j d G l v b j E v c 2 1 h b G x E a W Z m c 0 h p c 3 Q v Q X V 0 b 1 J l b W 9 2 Z W R D b 2 x 1 b W 5 z M S 5 7 U z k 3 L D E x M X 0 m c X V v d D s s J n F 1 b 3 Q 7 U 2 V j d G l v b j E v c 2 1 h b G x E a W Z m c 0 h p c 3 Q v Q X V 0 b 1 J l b W 9 2 Z W R D b 2 x 1 b W 5 z M S 5 7 U z k 4 L D E x M n 0 m c X V v d D s s J n F 1 b 3 Q 7 U 2 V j d G l v b j E v c 2 1 h b G x E a W Z m c 0 h p c 3 Q v Q X V 0 b 1 J l b W 9 2 Z W R D b 2 x 1 b W 5 z M S 5 7 U z k 5 L D E x M 3 0 m c X V v d D s s J n F 1 b 3 Q 7 U 2 V j d G l v b j E v c 2 1 h b G x E a W Z m c 0 h p c 3 Q v Q X V 0 b 1 J l b W 9 2 Z W R D b 2 x 1 b W 5 z M S 5 7 b V 9 u b 3 R T e W 5 j U 2 V x d W V u Y 2 V M Z W 5 n d G h I a X N 0 b 2 d y Y W 0 u b V 9 i a W 5 z U m F u Z 2 U u b W l u L D E x N H 0 m c X V v d D s s J n F 1 b 3 Q 7 U 2 V j d G l v b j E v c 2 1 h b G x E a W Z m c 0 h p c 3 Q v Q X V 0 b 1 J l b W 9 2 Z W R D b 2 x 1 b W 5 z M S 5 7 I C A g I C A g I C A g I C A g b V 9 u b 3 R T e W 5 j U 2 V x d W V u Y 2 V M Z W 5 n d G h I a X N 0 b 2 d y Y W 0 u b V 9 i a W 5 z U m F u Z 2 U u b W F 4 L D E x N X 0 m c X V v d D s s J n F 1 b 3 Q 7 U 2 V j d G l v b j E v c 2 1 h b G x E a W Z m c 0 h p c 3 Q v Q X V 0 b 1 J l b W 9 2 Z W R D b 2 x 1 b W 5 z M S 5 7 I C A g I C A g I C A g I C A g b V 9 u b 3 R T e W 5 j U 2 V x d W V u Y 2 V M Z W 5 n d G h I a X N 0 b 2 d y Y W 0 u a 1 9 i a W 5 z Q 2 9 1 b n Q s M T E 2 f S Z x d W 9 0 O y w m c X V v d D t T Z W N 0 a W 9 u M S 9 z b W F s b E R p Z m Z z S G l z d C 9 B d X R v U m V t b 3 Z l Z E N v b H V t b n M x L n s g I C A g I C A g I C A g I C B t X 2 5 v d F N 5 b m N T Z X F 1 Z W 5 j Z U x l b m d 0 a E h p c 3 R v Z 3 J h b S 5 t X 3 N h b X B s Z X N D b 3 V u d C w x M T d 9 J n F 1 b 3 Q 7 L C Z x d W 9 0 O 1 N l Y 3 R p b 2 4 x L 3 N t Y W x s R G l m Z n N I a X N 0 L 0 F 1 d G 9 S Z W 1 v d m V k Q 2 9 s d W 1 u c z E u e y A g I C A g I C A g I C A g I G 1 f b m 9 0 U 3 l u Y 1 N l c X V l b m N l T G V u Z 3 R o S G l z d G 9 n c m F t L m J p b n N f d 2 V p Z 2 h 0 c y w x M T h 9 J n F 1 b 3 Q 7 L C Z x d W 9 0 O 1 N l Y 3 R p b 2 4 x L 3 N t Y W x s R G l m Z n N I a X N 0 L 0 F 1 d G 9 S Z W 1 v d m V k Q 2 9 s d W 1 u c z E u e 0 4 w L D E x O X 0 m c X V v d D s s J n F 1 b 3 Q 7 U 2 V j d G l v b j E v c 2 1 h b G x E a W Z m c 0 h p c 3 Q v Q X V 0 b 1 J l b W 9 2 Z W R D b 2 x 1 b W 5 z M S 5 7 T j E s M T I w f S Z x d W 9 0 O y w m c X V v d D t T Z W N 0 a W 9 u M S 9 z b W F s b E R p Z m Z z S G l z d C 9 B d X R v U m V t b 3 Z l Z E N v b H V t b n M x L n t O M i w x M j F 9 J n F 1 b 3 Q 7 L C Z x d W 9 0 O 1 N l Y 3 R p b 2 4 x L 3 N t Y W x s R G l m Z n N I a X N 0 L 0 F 1 d G 9 S Z W 1 v d m V k Q 2 9 s d W 1 u c z E u e 0 4 z L D E y M n 0 m c X V v d D s s J n F 1 b 3 Q 7 U 2 V j d G l v b j E v c 2 1 h b G x E a W Z m c 0 h p c 3 Q v Q X V 0 b 1 J l b W 9 2 Z W R D b 2 x 1 b W 5 z M S 5 7 T j Q s M T I z f S Z x d W 9 0 O y w m c X V v d D t T Z W N 0 a W 9 u M S 9 z b W F s b E R p Z m Z z S G l z d C 9 B d X R v U m V t b 3 Z l Z E N v b H V t b n M x L n t O N S w x M j R 9 J n F 1 b 3 Q 7 L C Z x d W 9 0 O 1 N l Y 3 R p b 2 4 x L 3 N t Y W x s R G l m Z n N I a X N 0 L 0 F 1 d G 9 S Z W 1 v d m V k Q 2 9 s d W 1 u c z E u e 0 4 2 L D E y N X 0 m c X V v d D s s J n F 1 b 3 Q 7 U 2 V j d G l v b j E v c 2 1 h b G x E a W Z m c 0 h p c 3 Q v Q X V 0 b 1 J l b W 9 2 Z W R D b 2 x 1 b W 5 z M S 5 7 T j c s M T I 2 f S Z x d W 9 0 O y w m c X V v d D t T Z W N 0 a W 9 u M S 9 z b W F s b E R p Z m Z z S G l z d C 9 B d X R v U m V t b 3 Z l Z E N v b H V t b n M x L n t O O C w x M j d 9 J n F 1 b 3 Q 7 L C Z x d W 9 0 O 1 N l Y 3 R p b 2 4 x L 3 N t Y W x s R G l m Z n N I a X N 0 L 0 F 1 d G 9 S Z W 1 v d m V k Q 2 9 s d W 1 u c z E u e 0 4 5 L D E y O H 0 m c X V v d D s s J n F 1 b 3 Q 7 U 2 V j d G l v b j E v c 2 1 h b G x E a W Z m c 0 h p c 3 Q v Q X V 0 b 1 J l b W 9 2 Z W R D b 2 x 1 b W 5 z M S 5 7 T j E w L D E y O X 0 m c X V v d D s s J n F 1 b 3 Q 7 U 2 V j d G l v b j E v c 2 1 h b G x E a W Z m c 0 h p c 3 Q v Q X V 0 b 1 J l b W 9 2 Z W R D b 2 x 1 b W 5 z M S 5 7 T j E x L D E z M H 0 m c X V v d D s s J n F 1 b 3 Q 7 U 2 V j d G l v b j E v c 2 1 h b G x E a W Z m c 0 h p c 3 Q v Q X V 0 b 1 J l b W 9 2 Z W R D b 2 x 1 b W 5 z M S 5 7 T j E y L D E z M X 0 m c X V v d D s s J n F 1 b 3 Q 7 U 2 V j d G l v b j E v c 2 1 h b G x E a W Z m c 0 h p c 3 Q v Q X V 0 b 1 J l b W 9 2 Z W R D b 2 x 1 b W 5 z M S 5 7 T j E z L D E z M n 0 m c X V v d D s s J n F 1 b 3 Q 7 U 2 V j d G l v b j E v c 2 1 h b G x E a W Z m c 0 h p c 3 Q v Q X V 0 b 1 J l b W 9 2 Z W R D b 2 x 1 b W 5 z M S 5 7 T j E 0 L D E z M 3 0 m c X V v d D s s J n F 1 b 3 Q 7 U 2 V j d G l v b j E v c 2 1 h b G x E a W Z m c 0 h p c 3 Q v Q X V 0 b 1 J l b W 9 2 Z W R D b 2 x 1 b W 5 z M S 5 7 T j E 1 L D E z N H 0 m c X V v d D s s J n F 1 b 3 Q 7 U 2 V j d G l v b j E v c 2 1 h b G x E a W Z m c 0 h p c 3 Q v Q X V 0 b 1 J l b W 9 2 Z W R D b 2 x 1 b W 5 z M S 5 7 T j E 2 L D E z N X 0 m c X V v d D s s J n F 1 b 3 Q 7 U 2 V j d G l v b j E v c 2 1 h b G x E a W Z m c 0 h p c 3 Q v Q X V 0 b 1 J l b W 9 2 Z W R D b 2 x 1 b W 5 z M S 5 7 T j E 3 L D E z N n 0 m c X V v d D s s J n F 1 b 3 Q 7 U 2 V j d G l v b j E v c 2 1 h b G x E a W Z m c 0 h p c 3 Q v Q X V 0 b 1 J l b W 9 2 Z W R D b 2 x 1 b W 5 z M S 5 7 T j E 4 L D E z N 3 0 m c X V v d D s s J n F 1 b 3 Q 7 U 2 V j d G l v b j E v c 2 1 h b G x E a W Z m c 0 h p c 3 Q v Q X V 0 b 1 J l b W 9 2 Z W R D b 2 x 1 b W 5 z M S 5 7 T j E 5 L D E z O H 0 m c X V v d D s s J n F 1 b 3 Q 7 U 2 V j d G l v b j E v c 2 1 h b G x E a W Z m c 0 h p c 3 Q v Q X V 0 b 1 J l b W 9 2 Z W R D b 2 x 1 b W 5 z M S 5 7 T j I w L D E z O X 0 m c X V v d D s s J n F 1 b 3 Q 7 U 2 V j d G l v b j E v c 2 1 h b G x E a W Z m c 0 h p c 3 Q v Q X V 0 b 1 J l b W 9 2 Z W R D b 2 x 1 b W 5 z M S 5 7 T j I x L D E 0 M H 0 m c X V v d D s s J n F 1 b 3 Q 7 U 2 V j d G l v b j E v c 2 1 h b G x E a W Z m c 0 h p c 3 Q v Q X V 0 b 1 J l b W 9 2 Z W R D b 2 x 1 b W 5 z M S 5 7 T j I y L D E 0 M X 0 m c X V v d D s s J n F 1 b 3 Q 7 U 2 V j d G l v b j E v c 2 1 h b G x E a W Z m c 0 h p c 3 Q v Q X V 0 b 1 J l b W 9 2 Z W R D b 2 x 1 b W 5 z M S 5 7 T j I z L D E 0 M n 0 m c X V v d D s s J n F 1 b 3 Q 7 U 2 V j d G l v b j E v c 2 1 h b G x E a W Z m c 0 h p c 3 Q v Q X V 0 b 1 J l b W 9 2 Z W R D b 2 x 1 b W 5 z M S 5 7 T j I 0 L D E 0 M 3 0 m c X V v d D s s J n F 1 b 3 Q 7 U 2 V j d G l v b j E v c 2 1 h b G x E a W Z m c 0 h p c 3 Q v Q X V 0 b 1 J l b W 9 2 Z W R D b 2 x 1 b W 5 z M S 5 7 T j I 1 L D E 0 N H 0 m c X V v d D s s J n F 1 b 3 Q 7 U 2 V j d G l v b j E v c 2 1 h b G x E a W Z m c 0 h p c 3 Q v Q X V 0 b 1 J l b W 9 2 Z W R D b 2 x 1 b W 5 z M S 5 7 T j I 2 L D E 0 N X 0 m c X V v d D s s J n F 1 b 3 Q 7 U 2 V j d G l v b j E v c 2 1 h b G x E a W Z m c 0 h p c 3 Q v Q X V 0 b 1 J l b W 9 2 Z W R D b 2 x 1 b W 5 z M S 5 7 T j I 3 L D E 0 N n 0 m c X V v d D s s J n F 1 b 3 Q 7 U 2 V j d G l v b j E v c 2 1 h b G x E a W Z m c 0 h p c 3 Q v Q X V 0 b 1 J l b W 9 2 Z W R D b 2 x 1 b W 5 z M S 5 7 T j I 4 L D E 0 N 3 0 m c X V v d D s s J n F 1 b 3 Q 7 U 2 V j d G l v b j E v c 2 1 h b G x E a W Z m c 0 h p c 3 Q v Q X V 0 b 1 J l b W 9 2 Z W R D b 2 x 1 b W 5 z M S 5 7 T j I 5 L D E 0 O H 0 m c X V v d D s s J n F 1 b 3 Q 7 U 2 V j d G l v b j E v c 2 1 h b G x E a W Z m c 0 h p c 3 Q v Q X V 0 b 1 J l b W 9 2 Z W R D b 2 x 1 b W 5 z M S 5 7 T j M w L D E 0 O X 0 m c X V v d D s s J n F 1 b 3 Q 7 U 2 V j d G l v b j E v c 2 1 h b G x E a W Z m c 0 h p c 3 Q v Q X V 0 b 1 J l b W 9 2 Z W R D b 2 x 1 b W 5 z M S 5 7 T j M x L D E 1 M H 0 m c X V v d D s s J n F 1 b 3 Q 7 U 2 V j d G l v b j E v c 2 1 h b G x E a W Z m c 0 h p c 3 Q v Q X V 0 b 1 J l b W 9 2 Z W R D b 2 x 1 b W 5 z M S 5 7 T j M y L D E 1 M X 0 m c X V v d D s s J n F 1 b 3 Q 7 U 2 V j d G l v b j E v c 2 1 h b G x E a W Z m c 0 h p c 3 Q v Q X V 0 b 1 J l b W 9 2 Z W R D b 2 x 1 b W 5 z M S 5 7 T j M z L D E 1 M n 0 m c X V v d D s s J n F 1 b 3 Q 7 U 2 V j d G l v b j E v c 2 1 h b G x E a W Z m c 0 h p c 3 Q v Q X V 0 b 1 J l b W 9 2 Z W R D b 2 x 1 b W 5 z M S 5 7 T j M 0 L D E 1 M 3 0 m c X V v d D s s J n F 1 b 3 Q 7 U 2 V j d G l v b j E v c 2 1 h b G x E a W Z m c 0 h p c 3 Q v Q X V 0 b 1 J l b W 9 2 Z W R D b 2 x 1 b W 5 z M S 5 7 T j M 1 L D E 1 N H 0 m c X V v d D s s J n F 1 b 3 Q 7 U 2 V j d G l v b j E v c 2 1 h b G x E a W Z m c 0 h p c 3 Q v Q X V 0 b 1 J l b W 9 2 Z W R D b 2 x 1 b W 5 z M S 5 7 T j M 2 L D E 1 N X 0 m c X V v d D s s J n F 1 b 3 Q 7 U 2 V j d G l v b j E v c 2 1 h b G x E a W Z m c 0 h p c 3 Q v Q X V 0 b 1 J l b W 9 2 Z W R D b 2 x 1 b W 5 z M S 5 7 T j M 3 L D E 1 N n 0 m c X V v d D s s J n F 1 b 3 Q 7 U 2 V j d G l v b j E v c 2 1 h b G x E a W Z m c 0 h p c 3 Q v Q X V 0 b 1 J l b W 9 2 Z W R D b 2 x 1 b W 5 z M S 5 7 T j M 4 L D E 1 N 3 0 m c X V v d D s s J n F 1 b 3 Q 7 U 2 V j d G l v b j E v c 2 1 h b G x E a W Z m c 0 h p c 3 Q v Q X V 0 b 1 J l b W 9 2 Z W R D b 2 x 1 b W 5 z M S 5 7 T j M 5 L D E 1 O H 0 m c X V v d D s s J n F 1 b 3 Q 7 U 2 V j d G l v b j E v c 2 1 h b G x E a W Z m c 0 h p c 3 Q v Q X V 0 b 1 J l b W 9 2 Z W R D b 2 x 1 b W 5 z M S 5 7 T j Q w L D E 1 O X 0 m c X V v d D s s J n F 1 b 3 Q 7 U 2 V j d G l v b j E v c 2 1 h b G x E a W Z m c 0 h p c 3 Q v Q X V 0 b 1 J l b W 9 2 Z W R D b 2 x 1 b W 5 z M S 5 7 T j Q x L D E 2 M H 0 m c X V v d D s s J n F 1 b 3 Q 7 U 2 V j d G l v b j E v c 2 1 h b G x E a W Z m c 0 h p c 3 Q v Q X V 0 b 1 J l b W 9 2 Z W R D b 2 x 1 b W 5 z M S 5 7 T j Q y L D E 2 M X 0 m c X V v d D s s J n F 1 b 3 Q 7 U 2 V j d G l v b j E v c 2 1 h b G x E a W Z m c 0 h p c 3 Q v Q X V 0 b 1 J l b W 9 2 Z W R D b 2 x 1 b W 5 z M S 5 7 T j Q z L D E 2 M n 0 m c X V v d D s s J n F 1 b 3 Q 7 U 2 V j d G l v b j E v c 2 1 h b G x E a W Z m c 0 h p c 3 Q v Q X V 0 b 1 J l b W 9 2 Z W R D b 2 x 1 b W 5 z M S 5 7 T j Q 0 L D E 2 M 3 0 m c X V v d D s s J n F 1 b 3 Q 7 U 2 V j d G l v b j E v c 2 1 h b G x E a W Z m c 0 h p c 3 Q v Q X V 0 b 1 J l b W 9 2 Z W R D b 2 x 1 b W 5 z M S 5 7 T j Q 1 L D E 2 N H 0 m c X V v d D s s J n F 1 b 3 Q 7 U 2 V j d G l v b j E v c 2 1 h b G x E a W Z m c 0 h p c 3 Q v Q X V 0 b 1 J l b W 9 2 Z W R D b 2 x 1 b W 5 z M S 5 7 T j Q 2 L D E 2 N X 0 m c X V v d D s s J n F 1 b 3 Q 7 U 2 V j d G l v b j E v c 2 1 h b G x E a W Z m c 0 h p c 3 Q v Q X V 0 b 1 J l b W 9 2 Z W R D b 2 x 1 b W 5 z M S 5 7 T j Q 3 L D E 2 N n 0 m c X V v d D s s J n F 1 b 3 Q 7 U 2 V j d G l v b j E v c 2 1 h b G x E a W Z m c 0 h p c 3 Q v Q X V 0 b 1 J l b W 9 2 Z W R D b 2 x 1 b W 5 z M S 5 7 T j Q 4 L D E 2 N 3 0 m c X V v d D s s J n F 1 b 3 Q 7 U 2 V j d G l v b j E v c 2 1 h b G x E a W Z m c 0 h p c 3 Q v Q X V 0 b 1 J l b W 9 2 Z W R D b 2 x 1 b W 5 z M S 5 7 T j Q 5 L D E 2 O H 0 m c X V v d D s s J n F 1 b 3 Q 7 U 2 V j d G l v b j E v c 2 1 h b G x E a W Z m c 0 h p c 3 Q v Q X V 0 b 1 J l b W 9 2 Z W R D b 2 x 1 b W 5 z M S 5 7 T j U w L D E 2 O X 0 m c X V v d D s s J n F 1 b 3 Q 7 U 2 V j d G l v b j E v c 2 1 h b G x E a W Z m c 0 h p c 3 Q v Q X V 0 b 1 J l b W 9 2 Z W R D b 2 x 1 b W 5 z M S 5 7 T j U x L D E 3 M H 0 m c X V v d D s s J n F 1 b 3 Q 7 U 2 V j d G l v b j E v c 2 1 h b G x E a W Z m c 0 h p c 3 Q v Q X V 0 b 1 J l b W 9 2 Z W R D b 2 x 1 b W 5 z M S 5 7 T j U y L D E 3 M X 0 m c X V v d D s s J n F 1 b 3 Q 7 U 2 V j d G l v b j E v c 2 1 h b G x E a W Z m c 0 h p c 3 Q v Q X V 0 b 1 J l b W 9 2 Z W R D b 2 x 1 b W 5 z M S 5 7 T j U z L D E 3 M n 0 m c X V v d D s s J n F 1 b 3 Q 7 U 2 V j d G l v b j E v c 2 1 h b G x E a W Z m c 0 h p c 3 Q v Q X V 0 b 1 J l b W 9 2 Z W R D b 2 x 1 b W 5 z M S 5 7 T j U 0 L D E 3 M 3 0 m c X V v d D s s J n F 1 b 3 Q 7 U 2 V j d G l v b j E v c 2 1 h b G x E a W Z m c 0 h p c 3 Q v Q X V 0 b 1 J l b W 9 2 Z W R D b 2 x 1 b W 5 z M S 5 7 T j U 1 L D E 3 N H 0 m c X V v d D s s J n F 1 b 3 Q 7 U 2 V j d G l v b j E v c 2 1 h b G x E a W Z m c 0 h p c 3 Q v Q X V 0 b 1 J l b W 9 2 Z W R D b 2 x 1 b W 5 z M S 5 7 T j U 2 L D E 3 N X 0 m c X V v d D s s J n F 1 b 3 Q 7 U 2 V j d G l v b j E v c 2 1 h b G x E a W Z m c 0 h p c 3 Q v Q X V 0 b 1 J l b W 9 2 Z W R D b 2 x 1 b W 5 z M S 5 7 T j U 3 L D E 3 N n 0 m c X V v d D s s J n F 1 b 3 Q 7 U 2 V j d G l v b j E v c 2 1 h b G x E a W Z m c 0 h p c 3 Q v Q X V 0 b 1 J l b W 9 2 Z W R D b 2 x 1 b W 5 z M S 5 7 T j U 4 L D E 3 N 3 0 m c X V v d D s s J n F 1 b 3 Q 7 U 2 V j d G l v b j E v c 2 1 h b G x E a W Z m c 0 h p c 3 Q v Q X V 0 b 1 J l b W 9 2 Z W R D b 2 x 1 b W 5 z M S 5 7 T j U 5 L D E 3 O H 0 m c X V v d D s s J n F 1 b 3 Q 7 U 2 V j d G l v b j E v c 2 1 h b G x E a W Z m c 0 h p c 3 Q v Q X V 0 b 1 J l b W 9 2 Z W R D b 2 x 1 b W 5 z M S 5 7 T j Y w L D E 3 O X 0 m c X V v d D s s J n F 1 b 3 Q 7 U 2 V j d G l v b j E v c 2 1 h b G x E a W Z m c 0 h p c 3 Q v Q X V 0 b 1 J l b W 9 2 Z W R D b 2 x 1 b W 5 z M S 5 7 T j Y x L D E 4 M H 0 m c X V v d D s s J n F 1 b 3 Q 7 U 2 V j d G l v b j E v c 2 1 h b G x E a W Z m c 0 h p c 3 Q v Q X V 0 b 1 J l b W 9 2 Z W R D b 2 x 1 b W 5 z M S 5 7 T j Y y L D E 4 M X 0 m c X V v d D s s J n F 1 b 3 Q 7 U 2 V j d G l v b j E v c 2 1 h b G x E a W Z m c 0 h p c 3 Q v Q X V 0 b 1 J l b W 9 2 Z W R D b 2 x 1 b W 5 z M S 5 7 T j Y z L D E 4 M n 0 m c X V v d D s s J n F 1 b 3 Q 7 U 2 V j d G l v b j E v c 2 1 h b G x E a W Z m c 0 h p c 3 Q v Q X V 0 b 1 J l b W 9 2 Z W R D b 2 x 1 b W 5 z M S 5 7 T j Y 0 L D E 4 M 3 0 m c X V v d D s s J n F 1 b 3 Q 7 U 2 V j d G l v b j E v c 2 1 h b G x E a W Z m c 0 h p c 3 Q v Q X V 0 b 1 J l b W 9 2 Z W R D b 2 x 1 b W 5 z M S 5 7 T j Y 1 L D E 4 N H 0 m c X V v d D s s J n F 1 b 3 Q 7 U 2 V j d G l v b j E v c 2 1 h b G x E a W Z m c 0 h p c 3 Q v Q X V 0 b 1 J l b W 9 2 Z W R D b 2 x 1 b W 5 z M S 5 7 T j Y 2 L D E 4 N X 0 m c X V v d D s s J n F 1 b 3 Q 7 U 2 V j d G l v b j E v c 2 1 h b G x E a W Z m c 0 h p c 3 Q v Q X V 0 b 1 J l b W 9 2 Z W R D b 2 x 1 b W 5 z M S 5 7 T j Y 3 L D E 4 N n 0 m c X V v d D s s J n F 1 b 3 Q 7 U 2 V j d G l v b j E v c 2 1 h b G x E a W Z m c 0 h p c 3 Q v Q X V 0 b 1 J l b W 9 2 Z W R D b 2 x 1 b W 5 z M S 5 7 T j Y 4 L D E 4 N 3 0 m c X V v d D s s J n F 1 b 3 Q 7 U 2 V j d G l v b j E v c 2 1 h b G x E a W Z m c 0 h p c 3 Q v Q X V 0 b 1 J l b W 9 2 Z W R D b 2 x 1 b W 5 z M S 5 7 T j Y 5 L D E 4 O H 0 m c X V v d D s s J n F 1 b 3 Q 7 U 2 V j d G l v b j E v c 2 1 h b G x E a W Z m c 0 h p c 3 Q v Q X V 0 b 1 J l b W 9 2 Z W R D b 2 x 1 b W 5 z M S 5 7 T j c w L D E 4 O X 0 m c X V v d D s s J n F 1 b 3 Q 7 U 2 V j d G l v b j E v c 2 1 h b G x E a W Z m c 0 h p c 3 Q v Q X V 0 b 1 J l b W 9 2 Z W R D b 2 x 1 b W 5 z M S 5 7 T j c x L D E 5 M H 0 m c X V v d D s s J n F 1 b 3 Q 7 U 2 V j d G l v b j E v c 2 1 h b G x E a W Z m c 0 h p c 3 Q v Q X V 0 b 1 J l b W 9 2 Z W R D b 2 x 1 b W 5 z M S 5 7 T j c y L D E 5 M X 0 m c X V v d D s s J n F 1 b 3 Q 7 U 2 V j d G l v b j E v c 2 1 h b G x E a W Z m c 0 h p c 3 Q v Q X V 0 b 1 J l b W 9 2 Z W R D b 2 x 1 b W 5 z M S 5 7 T j c z L D E 5 M n 0 m c X V v d D s s J n F 1 b 3 Q 7 U 2 V j d G l v b j E v c 2 1 h b G x E a W Z m c 0 h p c 3 Q v Q X V 0 b 1 J l b W 9 2 Z W R D b 2 x 1 b W 5 z M S 5 7 T j c 0 L D E 5 M 3 0 m c X V v d D s s J n F 1 b 3 Q 7 U 2 V j d G l v b j E v c 2 1 h b G x E a W Z m c 0 h p c 3 Q v Q X V 0 b 1 J l b W 9 2 Z W R D b 2 x 1 b W 5 z M S 5 7 T j c 1 L D E 5 N H 0 m c X V v d D s s J n F 1 b 3 Q 7 U 2 V j d G l v b j E v c 2 1 h b G x E a W Z m c 0 h p c 3 Q v Q X V 0 b 1 J l b W 9 2 Z W R D b 2 x 1 b W 5 z M S 5 7 T j c 2 L D E 5 N X 0 m c X V v d D s s J n F 1 b 3 Q 7 U 2 V j d G l v b j E v c 2 1 h b G x E a W Z m c 0 h p c 3 Q v Q X V 0 b 1 J l b W 9 2 Z W R D b 2 x 1 b W 5 z M S 5 7 T j c 3 L D E 5 N n 0 m c X V v d D s s J n F 1 b 3 Q 7 U 2 V j d G l v b j E v c 2 1 h b G x E a W Z m c 0 h p c 3 Q v Q X V 0 b 1 J l b W 9 2 Z W R D b 2 x 1 b W 5 z M S 5 7 T j c 4 L D E 5 N 3 0 m c X V v d D s s J n F 1 b 3 Q 7 U 2 V j d G l v b j E v c 2 1 h b G x E a W Z m c 0 h p c 3 Q v Q X V 0 b 1 J l b W 9 2 Z W R D b 2 x 1 b W 5 z M S 5 7 T j c 5 L D E 5 O H 0 m c X V v d D s s J n F 1 b 3 Q 7 U 2 V j d G l v b j E v c 2 1 h b G x E a W Z m c 0 h p c 3 Q v Q X V 0 b 1 J l b W 9 2 Z W R D b 2 x 1 b W 5 z M S 5 7 T j g w L D E 5 O X 0 m c X V v d D s s J n F 1 b 3 Q 7 U 2 V j d G l v b j E v c 2 1 h b G x E a W Z m c 0 h p c 3 Q v Q X V 0 b 1 J l b W 9 2 Z W R D b 2 x 1 b W 5 z M S 5 7 T j g x L D I w M H 0 m c X V v d D s s J n F 1 b 3 Q 7 U 2 V j d G l v b j E v c 2 1 h b G x E a W Z m c 0 h p c 3 Q v Q X V 0 b 1 J l b W 9 2 Z W R D b 2 x 1 b W 5 z M S 5 7 T j g y L D I w M X 0 m c X V v d D s s J n F 1 b 3 Q 7 U 2 V j d G l v b j E v c 2 1 h b G x E a W Z m c 0 h p c 3 Q v Q X V 0 b 1 J l b W 9 2 Z W R D b 2 x 1 b W 5 z M S 5 7 T j g z L D I w M n 0 m c X V v d D s s J n F 1 b 3 Q 7 U 2 V j d G l v b j E v c 2 1 h b G x E a W Z m c 0 h p c 3 Q v Q X V 0 b 1 J l b W 9 2 Z W R D b 2 x 1 b W 5 z M S 5 7 T j g 0 L D I w M 3 0 m c X V v d D s s J n F 1 b 3 Q 7 U 2 V j d G l v b j E v c 2 1 h b G x E a W Z m c 0 h p c 3 Q v Q X V 0 b 1 J l b W 9 2 Z W R D b 2 x 1 b W 5 z M S 5 7 T j g 1 L D I w N H 0 m c X V v d D s s J n F 1 b 3 Q 7 U 2 V j d G l v b j E v c 2 1 h b G x E a W Z m c 0 h p c 3 Q v Q X V 0 b 1 J l b W 9 2 Z W R D b 2 x 1 b W 5 z M S 5 7 T j g 2 L D I w N X 0 m c X V v d D s s J n F 1 b 3 Q 7 U 2 V j d G l v b j E v c 2 1 h b G x E a W Z m c 0 h p c 3 Q v Q X V 0 b 1 J l b W 9 2 Z W R D b 2 x 1 b W 5 z M S 5 7 T j g 3 L D I w N n 0 m c X V v d D s s J n F 1 b 3 Q 7 U 2 V j d G l v b j E v c 2 1 h b G x E a W Z m c 0 h p c 3 Q v Q X V 0 b 1 J l b W 9 2 Z W R D b 2 x 1 b W 5 z M S 5 7 T j g 4 L D I w N 3 0 m c X V v d D s s J n F 1 b 3 Q 7 U 2 V j d G l v b j E v c 2 1 h b G x E a W Z m c 0 h p c 3 Q v Q X V 0 b 1 J l b W 9 2 Z W R D b 2 x 1 b W 5 z M S 5 7 T j g 5 L D I w O H 0 m c X V v d D s s J n F 1 b 3 Q 7 U 2 V j d G l v b j E v c 2 1 h b G x E a W Z m c 0 h p c 3 Q v Q X V 0 b 1 J l b W 9 2 Z W R D b 2 x 1 b W 5 z M S 5 7 T j k w L D I w O X 0 m c X V v d D s s J n F 1 b 3 Q 7 U 2 V j d G l v b j E v c 2 1 h b G x E a W Z m c 0 h p c 3 Q v Q X V 0 b 1 J l b W 9 2 Z W R D b 2 x 1 b W 5 z M S 5 7 T j k x L D I x M H 0 m c X V v d D s s J n F 1 b 3 Q 7 U 2 V j d G l v b j E v c 2 1 h b G x E a W Z m c 0 h p c 3 Q v Q X V 0 b 1 J l b W 9 2 Z W R D b 2 x 1 b W 5 z M S 5 7 T j k y L D I x M X 0 m c X V v d D s s J n F 1 b 3 Q 7 U 2 V j d G l v b j E v c 2 1 h b G x E a W Z m c 0 h p c 3 Q v Q X V 0 b 1 J l b W 9 2 Z W R D b 2 x 1 b W 5 z M S 5 7 T j k z L D I x M n 0 m c X V v d D s s J n F 1 b 3 Q 7 U 2 V j d G l v b j E v c 2 1 h b G x E a W Z m c 0 h p c 3 Q v Q X V 0 b 1 J l b W 9 2 Z W R D b 2 x 1 b W 5 z M S 5 7 T j k 0 L D I x M 3 0 m c X V v d D s s J n F 1 b 3 Q 7 U 2 V j d G l v b j E v c 2 1 h b G x E a W Z m c 0 h p c 3 Q v Q X V 0 b 1 J l b W 9 2 Z W R D b 2 x 1 b W 5 z M S 5 7 T j k 1 L D I x N H 0 m c X V v d D s s J n F 1 b 3 Q 7 U 2 V j d G l v b j E v c 2 1 h b G x E a W Z m c 0 h p c 3 Q v Q X V 0 b 1 J l b W 9 2 Z W R D b 2 x 1 b W 5 z M S 5 7 T j k 2 L D I x N X 0 m c X V v d D s s J n F 1 b 3 Q 7 U 2 V j d G l v b j E v c 2 1 h b G x E a W Z m c 0 h p c 3 Q v Q X V 0 b 1 J l b W 9 2 Z W R D b 2 x 1 b W 5 z M S 5 7 T j k 3 L D I x N n 0 m c X V v d D s s J n F 1 b 3 Q 7 U 2 V j d G l v b j E v c 2 1 h b G x E a W Z m c 0 h p c 3 Q v Q X V 0 b 1 J l b W 9 2 Z W R D b 2 x 1 b W 5 z M S 5 7 T j k 4 L D I x N 3 0 m c X V v d D s s J n F 1 b 3 Q 7 U 2 V j d G l v b j E v c 2 1 h b G x E a W Z m c 0 h p c 3 Q v Q X V 0 b 1 J l b W 9 2 Z W R D b 2 x 1 b W 5 z M S 5 7 T j k 5 L D I x O H 0 m c X V v d D s s J n F 1 b 3 Q 7 U 2 V j d G l v b j E v c 2 1 h b G x E a W Z m c 0 h p c 3 Q v Q X V 0 b 1 J l b W 9 2 Z W R D b 2 x 1 b W 5 z M S 5 7 b V 9 h b X B s a X R 1 Z G V I a X N 0 b 2 d y Y W 0 u M C w y M T l 9 J n F 1 b 3 Q 7 L C Z x d W 9 0 O 1 N l Y 3 R p b 2 4 x L 3 N t Y W x s R G l m Z n N I a X N 0 L 0 F 1 d G 9 S Z W 1 v d m V k Q 2 9 s d W 1 u c z E u e 2 1 f Y W 1 w b G l 0 d W R l S G l z d G 9 n c m F t L j E s M j I w f S Z x d W 9 0 O y w m c X V v d D t T Z W N 0 a W 9 u M S 9 z b W F s b E R p Z m Z z S G l z d C 9 B d X R v U m V t b 3 Z l Z E N v b H V t b n M x L n t t X 2 F t c G x p d H V k Z U h p c 3 R v Z 3 J h b S 4 y L D I y M X 0 m c X V v d D s s J n F 1 b 3 Q 7 U 2 V j d G l v b j E v c 2 1 h b G x E a W Z m c 0 h p c 3 Q v Q X V 0 b 1 J l b W 9 2 Z W R D b 2 x 1 b W 5 z M S 5 7 b V 9 h b X B s a X R 1 Z G V I a X N 0 b 2 d y Y W 0 u M y w y M j J 9 J n F 1 b 3 Q 7 L C Z x d W 9 0 O 1 N l Y 3 R p b 2 4 x L 3 N t Y W x s R G l m Z n N I a X N 0 L 0 F 1 d G 9 S Z W 1 v d m V k Q 2 9 s d W 1 u c z E u e 2 1 f Y W 1 w b G l 0 d W R l S G l z d G 9 n c m F t L j Q s M j I z f S Z x d W 9 0 O y w m c X V v d D t T Z W N 0 a W 9 u M S 9 z b W F s b E R p Z m Z z S G l z d C 9 B d X R v U m V t b 3 Z l Z E N v b H V t b n M x L n t t X 2 F t c G x p d H V k Z U h p c 3 R v Z 3 J h b S 4 1 L D I y N H 0 m c X V v d D s s J n F 1 b 3 Q 7 U 2 V j d G l v b j E v c 2 1 h b G x E a W Z m c 0 h p c 3 Q v Q X V 0 b 1 J l b W 9 2 Z W R D b 2 x 1 b W 5 z M S 5 7 b V 9 h b X B s a X R 1 Z G V I a X N 0 b 2 d y Y W 0 u N i w y M j V 9 J n F 1 b 3 Q 7 L C Z x d W 9 0 O 1 N l Y 3 R p b 2 4 x L 3 N t Y W x s R G l m Z n N I a X N 0 L 0 F 1 d G 9 S Z W 1 v d m V k Q 2 9 s d W 1 u c z E u e 2 1 f Y W 1 w b G l 0 d W R l S G l z d G 9 n c m F t L j c s M j I 2 f S Z x d W 9 0 O y w m c X V v d D t T Z W N 0 a W 9 u M S 9 z b W F s b E R p Z m Z z S G l z d C 9 B d X R v U m V t b 3 Z l Z E N v b H V t b n M x L n t t X 2 F t c G x p d H V k Z U h p c 3 R v Z 3 J h b S 4 4 L D I y N 3 0 m c X V v d D s s J n F 1 b 3 Q 7 U 2 V j d G l v b j E v c 2 1 h b G x E a W Z m c 0 h p c 3 Q v Q X V 0 b 1 J l b W 9 2 Z W R D b 2 x 1 b W 5 z M S 5 7 b V 9 h b X B s a X R 1 Z G V I a X N 0 b 2 d y Y W 0 u O S w y M j h 9 J n F 1 b 3 Q 7 L C Z x d W 9 0 O 1 N l Y 3 R p b 2 4 x L 3 N t Y W x s R G l m Z n N I a X N 0 L 0 F 1 d G 9 S Z W 1 v d m V k Q 2 9 s d W 1 u c z E u e 2 1 f Y W 1 w b G l 0 d W R l S G l z d G 9 n c m F t L j E w L D I y O X 0 m c X V v d D s s J n F 1 b 3 Q 7 U 2 V j d G l v b j E v c 2 1 h b G x E a W Z m c 0 h p c 3 Q v Q X V 0 b 1 J l b W 9 2 Z W R D b 2 x 1 b W 5 z M S 5 7 b V 9 h b X B s a X R 1 Z G V I a X N 0 b 2 d y Y W 0 u M T E s M j M w f S Z x d W 9 0 O y w m c X V v d D t T Z W N 0 a W 9 u M S 9 z b W F s b E R p Z m Z z S G l z d C 9 B d X R v U m V t b 3 Z l Z E N v b H V t b n M x L n t t X 2 F t c G x p d H V k Z U h p c 3 R v Z 3 J h b S 4 x M i w y M z F 9 J n F 1 b 3 Q 7 L C Z x d W 9 0 O 1 N l Y 3 R p b 2 4 x L 3 N t Y W x s R G l m Z n N I a X N 0 L 0 F 1 d G 9 S Z W 1 v d m V k Q 2 9 s d W 1 u c z E u e 2 1 f Y W 1 w b G l 0 d W R l S G l z d G 9 n c m F t L j E z L D I z M n 0 m c X V v d D s s J n F 1 b 3 Q 7 U 2 V j d G l v b j E v c 2 1 h b G x E a W Z m c 0 h p c 3 Q v Q X V 0 b 1 J l b W 9 2 Z W R D b 2 x 1 b W 5 z M S 5 7 b V 9 h b X B s a X R 1 Z G V I a X N 0 b 2 d y Y W 0 u M T Q s M j M z f S Z x d W 9 0 O y w m c X V v d D t T Z W N 0 a W 9 u M S 9 z b W F s b E R p Z m Z z S G l z d C 9 B d X R v U m V t b 3 Z l Z E N v b H V t b n M x L n t t X 2 F t c G x p d H V k Z U h p c 3 R v Z 3 J h b S 4 x N S w y M z R 9 J n F 1 b 3 Q 7 L C Z x d W 9 0 O 1 N l Y 3 R p b 2 4 x L 3 N t Y W x s R G l m Z n N I a X N 0 L 0 F 1 d G 9 S Z W 1 v d m V k Q 2 9 s d W 1 u c z E u e 2 1 f Y W 1 w b G l 0 d W R l S G l z d G 9 n c m F t L j E 2 L D I z N X 0 m c X V v d D s s J n F 1 b 3 Q 7 U 2 V j d G l v b j E v c 2 1 h b G x E a W Z m c 0 h p c 3 Q v Q X V 0 b 1 J l b W 9 2 Z W R D b 2 x 1 b W 5 z M S 5 7 b V 9 h b X B s a X R 1 Z G V I a X N 0 b 2 d y Y W 0 u M T c s M j M 2 f S Z x d W 9 0 O y w m c X V v d D t T Z W N 0 a W 9 u M S 9 z b W F s b E R p Z m Z z S G l z d C 9 B d X R v U m V t b 3 Z l Z E N v b H V t b n M x L n t t X 2 F t c G x p d H V k Z U h p c 3 R v Z 3 J h b S 4 x O C w y M z d 9 J n F 1 b 3 Q 7 L C Z x d W 9 0 O 1 N l Y 3 R p b 2 4 x L 3 N t Y W x s R G l m Z n N I a X N 0 L 0 F 1 d G 9 S Z W 1 v d m V k Q 2 9 s d W 1 u c z E u e 2 1 f Y W 1 w b G l 0 d W R l S G l z d G 9 n c m F t L j E 5 L D I z O H 0 m c X V v d D s s J n F 1 b 3 Q 7 U 2 V j d G l v b j E v c 2 1 h b G x E a W Z m c 0 h p c 3 Q v Q X V 0 b 1 J l b W 9 2 Z W R D b 2 x 1 b W 5 z M S 5 7 b V 9 h b X B s a X R 1 Z G V I a X N 0 b 2 d y Y W 0 u M j A s M j M 5 f S Z x d W 9 0 O y w m c X V v d D t T Z W N 0 a W 9 u M S 9 z b W F s b E R p Z m Z z S G l z d C 9 B d X R v U m V t b 3 Z l Z E N v b H V t b n M x L n t t X 2 F t c G x p d H V k Z U h p c 3 R v Z 3 J h b S 4 y M S w y N D B 9 J n F 1 b 3 Q 7 L C Z x d W 9 0 O 1 N l Y 3 R p b 2 4 x L 3 N t Y W x s R G l m Z n N I a X N 0 L 0 F 1 d G 9 S Z W 1 v d m V k Q 2 9 s d W 1 u c z E u e 2 1 f Y W 1 w b G l 0 d W R l S G l z d G 9 n c m F t L j I y L D I 0 M X 0 m c X V v d D s s J n F 1 b 3 Q 7 U 2 V j d G l v b j E v c 2 1 h b G x E a W Z m c 0 h p c 3 Q v Q X V 0 b 1 J l b W 9 2 Z W R D b 2 x 1 b W 5 z M S 5 7 b V 9 h b X B s a X R 1 Z G V I a X N 0 b 2 d y Y W 0 u M j M s M j Q y f S Z x d W 9 0 O y w m c X V v d D t T Z W N 0 a W 9 u M S 9 z b W F s b E R p Z m Z z S G l z d C 9 B d X R v U m V t b 3 Z l Z E N v b H V t b n M x L n t t X 2 F t c G x p d H V k Z U h p c 3 R v Z 3 J h b S 4 y N C w y N D N 9 J n F 1 b 3 Q 7 L C Z x d W 9 0 O 1 N l Y 3 R p b 2 4 x L 3 N t Y W x s R G l m Z n N I a X N 0 L 0 F 1 d G 9 S Z W 1 v d m V k Q 2 9 s d W 1 u c z E u e 2 1 f Y W 1 w b G l 0 d W R l S G l z d G 9 n c m F t L j I 1 L D I 0 N H 0 m c X V v d D s s J n F 1 b 3 Q 7 U 2 V j d G l v b j E v c 2 1 h b G x E a W Z m c 0 h p c 3 Q v Q X V 0 b 1 J l b W 9 2 Z W R D b 2 x 1 b W 5 z M S 5 7 b V 9 h b X B s a X R 1 Z G V I a X N 0 b 2 d y Y W 0 u M j Y s M j Q 1 f S Z x d W 9 0 O y w m c X V v d D t T Z W N 0 a W 9 u M S 9 z b W F s b E R p Z m Z z S G l z d C 9 B d X R v U m V t b 3 Z l Z E N v b H V t b n M x L n t t X 2 F t c G x p d H V k Z U h p c 3 R v Z 3 J h b S 4 y N y w y N D Z 9 J n F 1 b 3 Q 7 L C Z x d W 9 0 O 1 N l Y 3 R p b 2 4 x L 3 N t Y W x s R G l m Z n N I a X N 0 L 0 F 1 d G 9 S Z W 1 v d m V k Q 2 9 s d W 1 u c z E u e 2 1 f Y W 1 w b G l 0 d W R l S G l z d G 9 n c m F t L j I 4 L D I 0 N 3 0 m c X V v d D s s J n F 1 b 3 Q 7 U 2 V j d G l v b j E v c 2 1 h b G x E a W Z m c 0 h p c 3 Q v Q X V 0 b 1 J l b W 9 2 Z W R D b 2 x 1 b W 5 z M S 5 7 b V 9 h b X B s a X R 1 Z G V I a X N 0 b 2 d y Y W 0 u M j k s M j Q 4 f S Z x d W 9 0 O y w m c X V v d D t T Z W N 0 a W 9 u M S 9 z b W F s b E R p Z m Z z S G l z d C 9 B d X R v U m V t b 3 Z l Z E N v b H V t b n M x L n t t X 2 F t c G x p d H V k Z U h p c 3 R v Z 3 J h b S 4 z M C w y N D l 9 J n F 1 b 3 Q 7 L C Z x d W 9 0 O 1 N l Y 3 R p b 2 4 x L 3 N t Y W x s R G l m Z n N I a X N 0 L 0 F 1 d G 9 S Z W 1 v d m V k Q 2 9 s d W 1 u c z E u e 2 1 f Y W 1 w b G l 0 d W R l S G l z d G 9 n c m F t L j M x L D I 1 M H 0 m c X V v d D s s J n F 1 b 3 Q 7 U 2 V j d G l v b j E v c 2 1 h b G x E a W Z m c 0 h p c 3 Q v Q X V 0 b 1 J l b W 9 2 Z W R D b 2 x 1 b W 5 z M S 5 7 b V 9 h b X B s a X R 1 Z G V I a X N 0 b 2 d y Y W 0 u M z I s M j U x f S Z x d W 9 0 O y w m c X V v d D t T Z W N 0 a W 9 u M S 9 z b W F s b E R p Z m Z z S G l z d C 9 B d X R v U m V t b 3 Z l Z E N v b H V t b n M x L n t t X 2 F t c G x p d H V k Z U h p c 3 R v Z 3 J h b S 4 z M y w y N T J 9 J n F 1 b 3 Q 7 L C Z x d W 9 0 O 1 N l Y 3 R p b 2 4 x L 3 N t Y W x s R G l m Z n N I a X N 0 L 0 F 1 d G 9 S Z W 1 v d m V k Q 2 9 s d W 1 u c z E u e 2 1 f Y W 1 w b G l 0 d W R l S G l z d G 9 n c m F t L j M 0 L D I 1 M 3 0 m c X V v d D s s J n F 1 b 3 Q 7 U 2 V j d G l v b j E v c 2 1 h b G x E a W Z m c 0 h p c 3 Q v Q X V 0 b 1 J l b W 9 2 Z W R D b 2 x 1 b W 5 z M S 5 7 b V 9 h b X B s a X R 1 Z G V I a X N 0 b 2 d y Y W 0 u M z U s M j U 0 f S Z x d W 9 0 O y w m c X V v d D t T Z W N 0 a W 9 u M S 9 z b W F s b E R p Z m Z z S G l z d C 9 B d X R v U m V t b 3 Z l Z E N v b H V t b n M x L n t t X 2 F t c G x p d H V k Z U h p c 3 R v Z 3 J h b S 4 z N i w y N T V 9 J n F 1 b 3 Q 7 L C Z x d W 9 0 O 1 N l Y 3 R p b 2 4 x L 3 N t Y W x s R G l m Z n N I a X N 0 L 0 F 1 d G 9 S Z W 1 v d m V k Q 2 9 s d W 1 u c z E u e 2 1 f Y W 1 w b G l 0 d W R l S G l z d G 9 n c m F t L j M 3 L D I 1 N n 0 m c X V v d D s s J n F 1 b 3 Q 7 U 2 V j d G l v b j E v c 2 1 h b G x E a W Z m c 0 h p c 3 Q v Q X V 0 b 1 J l b W 9 2 Z W R D b 2 x 1 b W 5 z M S 5 7 b V 9 h b X B s a X R 1 Z G V I a X N 0 b 2 d y Y W 0 u M z g s M j U 3 f S Z x d W 9 0 O y w m c X V v d D t T Z W N 0 a W 9 u M S 9 z b W F s b E R p Z m Z z S G l z d C 9 B d X R v U m V t b 3 Z l Z E N v b H V t b n M x L n t t X 2 F t c G x p d H V k Z U h p c 3 R v Z 3 J h b S 4 z O S w y N T h 9 J n F 1 b 3 Q 7 L C Z x d W 9 0 O 1 N l Y 3 R p b 2 4 x L 3 N t Y W x s R G l m Z n N I a X N 0 L 0 F 1 d G 9 S Z W 1 v d m V k Q 2 9 s d W 1 u c z E u e 2 1 f Y W 1 w b G l 0 d W R l S G l z d G 9 n c m F t L j Q w L D I 1 O X 0 m c X V v d D s s J n F 1 b 3 Q 7 U 2 V j d G l v b j E v c 2 1 h b G x E a W Z m c 0 h p c 3 Q v Q X V 0 b 1 J l b W 9 2 Z W R D b 2 x 1 b W 5 z M S 5 7 b V 9 h b X B s a X R 1 Z G V I a X N 0 b 2 d y Y W 0 u N D E s M j Y w f S Z x d W 9 0 O y w m c X V v d D t T Z W N 0 a W 9 u M S 9 z b W F s b E R p Z m Z z S G l z d C 9 B d X R v U m V t b 3 Z l Z E N v b H V t b n M x L n t t X 2 F t c G x p d H V k Z U h p c 3 R v Z 3 J h b S 4 0 M i w y N j F 9 J n F 1 b 3 Q 7 L C Z x d W 9 0 O 1 N l Y 3 R p b 2 4 x L 3 N t Y W x s R G l m Z n N I a X N 0 L 0 F 1 d G 9 S Z W 1 v d m V k Q 2 9 s d W 1 u c z E u e 2 1 f Y W 1 w b G l 0 d W R l S G l z d G 9 n c m F t L j Q z L D I 2 M n 0 m c X V v d D s s J n F 1 b 3 Q 7 U 2 V j d G l v b j E v c 2 1 h b G x E a W Z m c 0 h p c 3 Q v Q X V 0 b 1 J l b W 9 2 Z W R D b 2 x 1 b W 5 z M S 5 7 b V 9 h b X B s a X R 1 Z G V I a X N 0 b 2 d y Y W 0 u N D Q s M j Y z f S Z x d W 9 0 O y w m c X V v d D t T Z W N 0 a W 9 u M S 9 z b W F s b E R p Z m Z z S G l z d C 9 B d X R v U m V t b 3 Z l Z E N v b H V t b n M x L n t t X 2 F t c G x p d H V k Z U h p c 3 R v Z 3 J h b S 4 0 N S w y N j R 9 J n F 1 b 3 Q 7 L C Z x d W 9 0 O 1 N l Y 3 R p b 2 4 x L 3 N t Y W x s R G l m Z n N I a X N 0 L 0 F 1 d G 9 S Z W 1 v d m V k Q 2 9 s d W 1 u c z E u e 2 1 f Y W 1 w b G l 0 d W R l S G l z d G 9 n c m F t L j Q 2 L D I 2 N X 0 m c X V v d D s s J n F 1 b 3 Q 7 U 2 V j d G l v b j E v c 2 1 h b G x E a W Z m c 0 h p c 3 Q v Q X V 0 b 1 J l b W 9 2 Z W R D b 2 x 1 b W 5 z M S 5 7 b V 9 h b X B s a X R 1 Z G V I a X N 0 b 2 d y Y W 0 u N D c s M j Y 2 f S Z x d W 9 0 O y w m c X V v d D t T Z W N 0 a W 9 u M S 9 z b W F s b E R p Z m Z z S G l z d C 9 B d X R v U m V t b 3 Z l Z E N v b H V t b n M x L n t t X 2 F t c G x p d H V k Z U h p c 3 R v Z 3 J h b S 4 0 O C w y N j d 9 J n F 1 b 3 Q 7 L C Z x d W 9 0 O 1 N l Y 3 R p b 2 4 x L 3 N t Y W x s R G l m Z n N I a X N 0 L 0 F 1 d G 9 S Z W 1 v d m V k Q 2 9 s d W 1 u c z E u e 2 1 f Y W 1 w b G l 0 d W R l S G l z d G 9 n c m F t L j Q 5 L D I 2 O H 0 m c X V v d D s s J n F 1 b 3 Q 7 U 2 V j d G l v b j E v c 2 1 h b G x E a W Z m c 0 h p c 3 Q v Q X V 0 b 1 J l b W 9 2 Z W R D b 2 x 1 b W 5 z M S 5 7 b V 9 h b X B s a X R 1 Z G V I a X N 0 b 2 d y Y W 0 u N T A s M j Y 5 f S Z x d W 9 0 O y w m c X V v d D t T Z W N 0 a W 9 u M S 9 z b W F s b E R p Z m Z z S G l z d C 9 B d X R v U m V t b 3 Z l Z E N v b H V t b n M x L n t t X 2 F t c G x p d H V k Z U h p c 3 R v Z 3 J h b S 4 1 M S w y N z B 9 J n F 1 b 3 Q 7 L C Z x d W 9 0 O 1 N l Y 3 R p b 2 4 x L 3 N t Y W x s R G l m Z n N I a X N 0 L 0 F 1 d G 9 S Z W 1 v d m V k Q 2 9 s d W 1 u c z E u e 2 1 f Y W 1 w b G l 0 d W R l S G l z d G 9 n c m F t L j U y L D I 3 M X 0 m c X V v d D s s J n F 1 b 3 Q 7 U 2 V j d G l v b j E v c 2 1 h b G x E a W Z m c 0 h p c 3 Q v Q X V 0 b 1 J l b W 9 2 Z W R D b 2 x 1 b W 5 z M S 5 7 b V 9 h b X B s a X R 1 Z G V I a X N 0 b 2 d y Y W 0 u N T M s M j c y f S Z x d W 9 0 O y w m c X V v d D t T Z W N 0 a W 9 u M S 9 z b W F s b E R p Z m Z z S G l z d C 9 B d X R v U m V t b 3 Z l Z E N v b H V t b n M x L n t t X 2 F t c G x p d H V k Z U h p c 3 R v Z 3 J h b S 4 1 N C w y N z N 9 J n F 1 b 3 Q 7 L C Z x d W 9 0 O 1 N l Y 3 R p b 2 4 x L 3 N t Y W x s R G l m Z n N I a X N 0 L 0 F 1 d G 9 S Z W 1 v d m V k Q 2 9 s d W 1 u c z E u e 2 1 f Y W 1 w b G l 0 d W R l S G l z d G 9 n c m F t L j U 1 L D I 3 N H 0 m c X V v d D s s J n F 1 b 3 Q 7 U 2 V j d G l v b j E v c 2 1 h b G x E a W Z m c 0 h p c 3 Q v Q X V 0 b 1 J l b W 9 2 Z W R D b 2 x 1 b W 5 z M S 5 7 b V 9 h b X B s a X R 1 Z G V I a X N 0 b 2 d y Y W 0 u N T Y s M j c 1 f S Z x d W 9 0 O y w m c X V v d D t T Z W N 0 a W 9 u M S 9 z b W F s b E R p Z m Z z S G l z d C 9 B d X R v U m V t b 3 Z l Z E N v b H V t b n M x L n t t X 2 F t c G x p d H V k Z U h p c 3 R v Z 3 J h b S 4 1 N y w y N z Z 9 J n F 1 b 3 Q 7 L C Z x d W 9 0 O 1 N l Y 3 R p b 2 4 x L 3 N t Y W x s R G l m Z n N I a X N 0 L 0 F 1 d G 9 S Z W 1 v d m V k Q 2 9 s d W 1 u c z E u e 2 1 f Y W 1 w b G l 0 d W R l S G l z d G 9 n c m F t L j U 4 L D I 3 N 3 0 m c X V v d D s s J n F 1 b 3 Q 7 U 2 V j d G l v b j E v c 2 1 h b G x E a W Z m c 0 h p c 3 Q v Q X V 0 b 1 J l b W 9 2 Z W R D b 2 x 1 b W 5 z M S 5 7 b V 9 h b X B s a X R 1 Z G V I a X N 0 b 2 d y Y W 0 u N T k s M j c 4 f S Z x d W 9 0 O y w m c X V v d D t T Z W N 0 a W 9 u M S 9 z b W F s b E R p Z m Z z S G l z d C 9 B d X R v U m V t b 3 Z l Z E N v b H V t b n M x L n t t X 2 F t c G x p d H V k Z U h p c 3 R v Z 3 J h b S 4 2 M C w y N z l 9 J n F 1 b 3 Q 7 L C Z x d W 9 0 O 1 N l Y 3 R p b 2 4 x L 3 N t Y W x s R G l m Z n N I a X N 0 L 0 F 1 d G 9 S Z W 1 v d m V k Q 2 9 s d W 1 u c z E u e 2 1 f Y W 1 w b G l 0 d W R l S G l z d G 9 n c m F t L j Y x L D I 4 M H 0 m c X V v d D s s J n F 1 b 3 Q 7 U 2 V j d G l v b j E v c 2 1 h b G x E a W Z m c 0 h p c 3 Q v Q X V 0 b 1 J l b W 9 2 Z W R D b 2 x 1 b W 5 z M S 5 7 b V 9 h b X B s a X R 1 Z G V I a X N 0 b 2 d y Y W 0 u N j I s M j g x f S Z x d W 9 0 O y w m c X V v d D t T Z W N 0 a W 9 u M S 9 z b W F s b E R p Z m Z z S G l z d C 9 B d X R v U m V t b 3 Z l Z E N v b H V t b n M x L n t t X 2 F t c G x p d H V k Z U h p c 3 R v Z 3 J h b S 4 2 M y w y O D J 9 J n F 1 b 3 Q 7 L C Z x d W 9 0 O 1 N l Y 3 R p b 2 4 x L 3 N t Y W x s R G l m Z n N I a X N 0 L 0 F 1 d G 9 S Z W 1 v d m V k Q 2 9 s d W 1 u c z E u e 2 1 f Y W 1 w b G l 0 d W R l S G l z d G 9 n c m F t L j Y 0 L D I 4 M 3 0 m c X V v d D s s J n F 1 b 3 Q 7 U 2 V j d G l v b j E v c 2 1 h b G x E a W Z m c 0 h p c 3 Q v Q X V 0 b 1 J l b W 9 2 Z W R D b 2 x 1 b W 5 z M S 5 7 b V 9 h b X B s a X R 1 Z G V I a X N 0 b 2 d y Y W 0 u N j U s M j g 0 f S Z x d W 9 0 O y w m c X V v d D t T Z W N 0 a W 9 u M S 9 z b W F s b E R p Z m Z z S G l z d C 9 B d X R v U m V t b 3 Z l Z E N v b H V t b n M x L n t t X 2 F t c G x p d H V k Z U h p c 3 R v Z 3 J h b S 4 2 N i w y O D V 9 J n F 1 b 3 Q 7 L C Z x d W 9 0 O 1 N l Y 3 R p b 2 4 x L 3 N t Y W x s R G l m Z n N I a X N 0 L 0 F 1 d G 9 S Z W 1 v d m V k Q 2 9 s d W 1 u c z E u e 2 1 f Y W 1 w b G l 0 d W R l S G l z d G 9 n c m F t L j Y 3 L D I 4 N n 0 m c X V v d D s s J n F 1 b 3 Q 7 U 2 V j d G l v b j E v c 2 1 h b G x E a W Z m c 0 h p c 3 Q v Q X V 0 b 1 J l b W 9 2 Z W R D b 2 x 1 b W 5 z M S 5 7 b V 9 h b X B s a X R 1 Z G V I a X N 0 b 2 d y Y W 0 u N j g s M j g 3 f S Z x d W 9 0 O y w m c X V v d D t T Z W N 0 a W 9 u M S 9 z b W F s b E R p Z m Z z S G l z d C 9 B d X R v U m V t b 3 Z l Z E N v b H V t b n M x L n t t X 2 F t c G x p d H V k Z U h p c 3 R v Z 3 J h b S 4 2 O S w y O D h 9 J n F 1 b 3 Q 7 L C Z x d W 9 0 O 1 N l Y 3 R p b 2 4 x L 3 N t Y W x s R G l m Z n N I a X N 0 L 0 F 1 d G 9 S Z W 1 v d m V k Q 2 9 s d W 1 u c z E u e 2 1 f Y W 1 w b G l 0 d W R l S G l z d G 9 n c m F t L j c w L D I 4 O X 0 m c X V v d D s s J n F 1 b 3 Q 7 U 2 V j d G l v b j E v c 2 1 h b G x E a W Z m c 0 h p c 3 Q v Q X V 0 b 1 J l b W 9 2 Z W R D b 2 x 1 b W 5 z M S 5 7 b V 9 h b X B s a X R 1 Z G V I a X N 0 b 2 d y Y W 0 u N z E s M j k w f S Z x d W 9 0 O y w m c X V v d D t T Z W N 0 a W 9 u M S 9 z b W F s b E R p Z m Z z S G l z d C 9 B d X R v U m V t b 3 Z l Z E N v b H V t b n M x L n t t X 2 F t c G x p d H V k Z U h p c 3 R v Z 3 J h b S 4 3 M i w y O T F 9 J n F 1 b 3 Q 7 L C Z x d W 9 0 O 1 N l Y 3 R p b 2 4 x L 3 N t Y W x s R G l m Z n N I a X N 0 L 0 F 1 d G 9 S Z W 1 v d m V k Q 2 9 s d W 1 u c z E u e 2 1 f Y W 1 w b G l 0 d W R l S G l z d G 9 n c m F t L j c z L D I 5 M n 0 m c X V v d D s s J n F 1 b 3 Q 7 U 2 V j d G l v b j E v c 2 1 h b G x E a W Z m c 0 h p c 3 Q v Q X V 0 b 1 J l b W 9 2 Z W R D b 2 x 1 b W 5 z M S 5 7 b V 9 h b X B s a X R 1 Z G V I a X N 0 b 2 d y Y W 0 u N z Q s M j k z f S Z x d W 9 0 O y w m c X V v d D t T Z W N 0 a W 9 u M S 9 z b W F s b E R p Z m Z z S G l z d C 9 B d X R v U m V t b 3 Z l Z E N v b H V t b n M x L n t t X 2 F t c G x p d H V k Z U h p c 3 R v Z 3 J h b S 4 3 N S w y O T R 9 J n F 1 b 3 Q 7 L C Z x d W 9 0 O 1 N l Y 3 R p b 2 4 x L 3 N t Y W x s R G l m Z n N I a X N 0 L 0 F 1 d G 9 S Z W 1 v d m V k Q 2 9 s d W 1 u c z E u e 2 1 f Y W 1 w b G l 0 d W R l S G l z d G 9 n c m F t L j c 2 L D I 5 N X 0 m c X V v d D s s J n F 1 b 3 Q 7 U 2 V j d G l v b j E v c 2 1 h b G x E a W Z m c 0 h p c 3 Q v Q X V 0 b 1 J l b W 9 2 Z W R D b 2 x 1 b W 5 z M S 5 7 b V 9 h b X B s a X R 1 Z G V I a X N 0 b 2 d y Y W 0 u N z c s M j k 2 f S Z x d W 9 0 O y w m c X V v d D t T Z W N 0 a W 9 u M S 9 z b W F s b E R p Z m Z z S G l z d C 9 B d X R v U m V t b 3 Z l Z E N v b H V t b n M x L n t t X 2 F t c G x p d H V k Z U h p c 3 R v Z 3 J h b S 4 3 O C w y O T d 9 J n F 1 b 3 Q 7 L C Z x d W 9 0 O 1 N l Y 3 R p b 2 4 x L 3 N t Y W x s R G l m Z n N I a X N 0 L 0 F 1 d G 9 S Z W 1 v d m V k Q 2 9 s d W 1 u c z E u e 2 1 f Y W 1 w b G l 0 d W R l S G l z d G 9 n c m F t L j c 5 L D I 5 O H 0 m c X V v d D s s J n F 1 b 3 Q 7 U 2 V j d G l v b j E v c 2 1 h b G x E a W Z m c 0 h p c 3 Q v Q X V 0 b 1 J l b W 9 2 Z W R D b 2 x 1 b W 5 z M S 5 7 b V 9 h b X B s a X R 1 Z G V I a X N 0 b 2 d y Y W 0 u O D A s M j k 5 f S Z x d W 9 0 O y w m c X V v d D t T Z W N 0 a W 9 u M S 9 z b W F s b E R p Z m Z z S G l z d C 9 B d X R v U m V t b 3 Z l Z E N v b H V t b n M x L n t t X 2 F t c G x p d H V k Z U h p c 3 R v Z 3 J h b S 4 4 M S w z M D B 9 J n F 1 b 3 Q 7 L C Z x d W 9 0 O 1 N l Y 3 R p b 2 4 x L 3 N t Y W x s R G l m Z n N I a X N 0 L 0 F 1 d G 9 S Z W 1 v d m V k Q 2 9 s d W 1 u c z E u e 2 1 f Y W 1 w b G l 0 d W R l S G l z d G 9 n c m F t L j g y L D M w M X 0 m c X V v d D s s J n F 1 b 3 Q 7 U 2 V j d G l v b j E v c 2 1 h b G x E a W Z m c 0 h p c 3 Q v Q X V 0 b 1 J l b W 9 2 Z W R D b 2 x 1 b W 5 z M S 5 7 b V 9 h b X B s a X R 1 Z G V I a X N 0 b 2 d y Y W 0 u O D M s M z A y f S Z x d W 9 0 O y w m c X V v d D t T Z W N 0 a W 9 u M S 9 z b W F s b E R p Z m Z z S G l z d C 9 B d X R v U m V t b 3 Z l Z E N v b H V t b n M x L n t t X 2 F t c G x p d H V k Z U h p c 3 R v Z 3 J h b S 4 4 N C w z M D N 9 J n F 1 b 3 Q 7 L C Z x d W 9 0 O 1 N l Y 3 R p b 2 4 x L 3 N t Y W x s R G l m Z n N I a X N 0 L 0 F 1 d G 9 S Z W 1 v d m V k Q 2 9 s d W 1 u c z E u e 2 1 f Y W 1 w b G l 0 d W R l S G l z d G 9 n c m F t L j g 1 L D M w N H 0 m c X V v d D s s J n F 1 b 3 Q 7 U 2 V j d G l v b j E v c 2 1 h b G x E a W Z m c 0 h p c 3 Q v Q X V 0 b 1 J l b W 9 2 Z W R D b 2 x 1 b W 5 z M S 5 7 b V 9 h b X B s a X R 1 Z G V I a X N 0 b 2 d y Y W 0 u O D Y s M z A 1 f S Z x d W 9 0 O y w m c X V v d D t T Z W N 0 a W 9 u M S 9 z b W F s b E R p Z m Z z S G l z d C 9 B d X R v U m V t b 3 Z l Z E N v b H V t b n M x L n t t X 2 F t c G x p d H V k Z U h p c 3 R v Z 3 J h b S 4 4 N y w z M D Z 9 J n F 1 b 3 Q 7 L C Z x d W 9 0 O 1 N l Y 3 R p b 2 4 x L 3 N t Y W x s R G l m Z n N I a X N 0 L 0 F 1 d G 9 S Z W 1 v d m V k Q 2 9 s d W 1 u c z E u e 2 1 f Y W 1 w b G l 0 d W R l S G l z d G 9 n c m F t L j g 4 L D M w N 3 0 m c X V v d D s s J n F 1 b 3 Q 7 U 2 V j d G l v b j E v c 2 1 h b G x E a W Z m c 0 h p c 3 Q v Q X V 0 b 1 J l b W 9 2 Z W R D b 2 x 1 b W 5 z M S 5 7 b V 9 h b X B s a X R 1 Z G V I a X N 0 b 2 d y Y W 0 u O D k s M z A 4 f S Z x d W 9 0 O y w m c X V v d D t T Z W N 0 a W 9 u M S 9 z b W F s b E R p Z m Z z S G l z d C 9 B d X R v U m V t b 3 Z l Z E N v b H V t b n M x L n t t X 2 F t c G x p d H V k Z U h p c 3 R v Z 3 J h b S 4 5 M C w z M D l 9 J n F 1 b 3 Q 7 L C Z x d W 9 0 O 1 N l Y 3 R p b 2 4 x L 3 N t Y W x s R G l m Z n N I a X N 0 L 0 F 1 d G 9 S Z W 1 v d m V k Q 2 9 s d W 1 u c z E u e 2 1 f Y W 1 w b G l 0 d W R l S G l z d G 9 n c m F t L j k x L D M x M H 0 m c X V v d D s s J n F 1 b 3 Q 7 U 2 V j d G l v b j E v c 2 1 h b G x E a W Z m c 0 h p c 3 Q v Q X V 0 b 1 J l b W 9 2 Z W R D b 2 x 1 b W 5 z M S 5 7 b V 9 h b X B s a X R 1 Z G V I a X N 0 b 2 d y Y W 0 u O T I s M z E x f S Z x d W 9 0 O y w m c X V v d D t T Z W N 0 a W 9 u M S 9 z b W F s b E R p Z m Z z S G l z d C 9 B d X R v U m V t b 3 Z l Z E N v b H V t b n M x L n t t X 2 F t c G x p d H V k Z U h p c 3 R v Z 3 J h b S 4 5 M y w z M T J 9 J n F 1 b 3 Q 7 L C Z x d W 9 0 O 1 N l Y 3 R p b 2 4 x L 3 N t Y W x s R G l m Z n N I a X N 0 L 0 F 1 d G 9 S Z W 1 v d m V k Q 2 9 s d W 1 u c z E u e 2 1 f Y W 1 w b G l 0 d W R l S G l z d G 9 n c m F t L j k 0 L D M x M 3 0 m c X V v d D s s J n F 1 b 3 Q 7 U 2 V j d G l v b j E v c 2 1 h b G x E a W Z m c 0 h p c 3 Q v Q X V 0 b 1 J l b W 9 2 Z W R D b 2 x 1 b W 5 z M S 5 7 b V 9 h b X B s a X R 1 Z G V I a X N 0 b 2 d y Y W 0 u O T U s M z E 0 f S Z x d W 9 0 O y w m c X V v d D t T Z W N 0 a W 9 u M S 9 z b W F s b E R p Z m Z z S G l z d C 9 B d X R v U m V t b 3 Z l Z E N v b H V t b n M x L n t t X 2 F t c G x p d H V k Z U h p c 3 R v Z 3 J h b S 4 5 N i w z M T V 9 J n F 1 b 3 Q 7 L C Z x d W 9 0 O 1 N l Y 3 R p b 2 4 x L 3 N t Y W x s R G l m Z n N I a X N 0 L 0 F 1 d G 9 S Z W 1 v d m V k Q 2 9 s d W 1 u c z E u e 2 1 f Y W 1 w b G l 0 d W R l S G l z d G 9 n c m F t L j k 3 L D M x N n 0 m c X V v d D s s J n F 1 b 3 Q 7 U 2 V j d G l v b j E v c 2 1 h b G x E a W Z m c 0 h p c 3 Q v Q X V 0 b 1 J l b W 9 2 Z W R D b 2 x 1 b W 5 z M S 5 7 b V 9 h b X B s a X R 1 Z G V I a X N 0 b 2 d y Y W 0 u O T g s M z E 3 f S Z x d W 9 0 O y w m c X V v d D t T Z W N 0 a W 9 u M S 9 z b W F s b E R p Z m Z z S G l z d C 9 B d X R v U m V t b 3 Z l Z E N v b H V t b n M x L n t t X 2 F t c G x p d H V k Z U h p c 3 R v Z 3 J h b S 4 5 O S w z M T h 9 J n F 1 b 3 Q 7 L C Z x d W 9 0 O 1 N l Y 3 R p b 2 4 x L 3 N t Y W x s R G l m Z n N I a X N 0 L 0 F 1 d G 9 S Z W 1 v d m V k Q 2 9 s d W 1 u c z E u e 2 1 f Y W 1 w b G l 0 d W R l S G l z d G 9 n c m F t L j E w M C w z M T l 9 J n F 1 b 3 Q 7 L C Z x d W 9 0 O 1 N l Y 3 R p b 2 4 x L 3 N t Y W x s R G l m Z n N I a X N 0 L 0 F 1 d G 9 S Z W 1 v d m V k Q 2 9 s d W 1 u c z E u e 2 1 f Y W 1 w b G l 0 d W R l S G l z d G 9 n c m F t L j E w M S w z M j B 9 J n F 1 b 3 Q 7 L C Z x d W 9 0 O 1 N l Y 3 R p b 2 4 x L 3 N t Y W x s R G l m Z n N I a X N 0 L 0 F 1 d G 9 S Z W 1 v d m V k Q 2 9 s d W 1 u c z E u e 2 1 f Y W 1 w b G l 0 d W R l S G l z d G 9 n c m F t L j E w M i w z M j F 9 J n F 1 b 3 Q 7 L C Z x d W 9 0 O 1 N l Y 3 R p b 2 4 x L 3 N t Y W x s R G l m Z n N I a X N 0 L 0 F 1 d G 9 S Z W 1 v d m V k Q 2 9 s d W 1 u c z E u e 2 1 f Y W 1 w b G l 0 d W R l S G l z d G 9 n c m F t L j E w M y w z M j J 9 J n F 1 b 3 Q 7 L C Z x d W 9 0 O 1 N l Y 3 R p b 2 4 x L 3 N t Y W x s R G l m Z n N I a X N 0 L 0 F 1 d G 9 S Z W 1 v d m V k Q 2 9 s d W 1 u c z E u e 2 1 f Y W 1 w b G l 0 d W R l S G l z d G 9 n c m F t L j E w N C w z M j N 9 J n F 1 b 3 Q 7 L C Z x d W 9 0 O 1 N l Y 3 R p b 2 4 x L 3 N t Y W x s R G l m Z n N I a X N 0 L 0 F 1 d G 9 S Z W 1 v d m V k Q 2 9 s d W 1 u c z E u e 2 1 f Y W 1 w b G l 0 d W R l S G l z d G 9 n c m F t L j E w N S w z M j R 9 J n F 1 b 3 Q 7 L C Z x d W 9 0 O 1 N l Y 3 R p b 2 4 x L 3 N t Y W x s R G l m Z n N I a X N 0 L 0 F 1 d G 9 S Z W 1 v d m V k Q 2 9 s d W 1 u c z E u e 2 1 f Y W 1 w b G l 0 d W R l S G l z d G 9 n c m F t L j E w N i w z M j V 9 J n F 1 b 3 Q 7 L C Z x d W 9 0 O 1 N l Y 3 R p b 2 4 x L 3 N t Y W x s R G l m Z n N I a X N 0 L 0 F 1 d G 9 S Z W 1 v d m V k Q 2 9 s d W 1 u c z E u e 2 1 f Y W 1 w b G l 0 d W R l S G l z d G 9 n c m F t L j E w N y w z M j Z 9 J n F 1 b 3 Q 7 L C Z x d W 9 0 O 1 N l Y 3 R p b 2 4 x L 3 N t Y W x s R G l m Z n N I a X N 0 L 0 F 1 d G 9 S Z W 1 v d m V k Q 2 9 s d W 1 u c z E u e 2 1 f Y W 1 w b G l 0 d W R l S G l z d G 9 n c m F t L j E w O C w z M j d 9 J n F 1 b 3 Q 7 L C Z x d W 9 0 O 1 N l Y 3 R p b 2 4 x L 3 N t Y W x s R G l m Z n N I a X N 0 L 0 F 1 d G 9 S Z W 1 v d m V k Q 2 9 s d W 1 u c z E u e 2 1 f Y W 1 w b G l 0 d W R l S G l z d G 9 n c m F t L j E w O S w z M j h 9 J n F 1 b 3 Q 7 L C Z x d W 9 0 O 1 N l Y 3 R p b 2 4 x L 3 N t Y W x s R G l m Z n N I a X N 0 L 0 F 1 d G 9 S Z W 1 v d m V k Q 2 9 s d W 1 u c z E u e 2 1 f Y W 1 w b G l 0 d W R l S G l z d G 9 n c m F t L j E x M C w z M j l 9 J n F 1 b 3 Q 7 L C Z x d W 9 0 O 1 N l Y 3 R p b 2 4 x L 3 N t Y W x s R G l m Z n N I a X N 0 L 0 F 1 d G 9 S Z W 1 v d m V k Q 2 9 s d W 1 u c z E u e 2 1 f Y W 1 w b G l 0 d W R l S G l z d G 9 n c m F t L j E x M S w z M z B 9 J n F 1 b 3 Q 7 L C Z x d W 9 0 O 1 N l Y 3 R p b 2 4 x L 3 N t Y W x s R G l m Z n N I a X N 0 L 0 F 1 d G 9 S Z W 1 v d m V k Q 2 9 s d W 1 u c z E u e 2 1 f Y W 1 w b G l 0 d W R l S G l z d G 9 n c m F t L j E x M i w z M z F 9 J n F 1 b 3 Q 7 L C Z x d W 9 0 O 1 N l Y 3 R p b 2 4 x L 3 N t Y W x s R G l m Z n N I a X N 0 L 0 F 1 d G 9 S Z W 1 v d m V k Q 2 9 s d W 1 u c z E u e 2 1 f Y W 1 w b G l 0 d W R l S G l z d G 9 n c m F t L j E x M y w z M z J 9 J n F 1 b 3 Q 7 L C Z x d W 9 0 O 1 N l Y 3 R p b 2 4 x L 3 N t Y W x s R G l m Z n N I a X N 0 L 0 F 1 d G 9 S Z W 1 v d m V k Q 2 9 s d W 1 u c z E u e 2 1 f Y W 1 w b G l 0 d W R l S G l z d G 9 n c m F t L j E x N C w z M z N 9 J n F 1 b 3 Q 7 L C Z x d W 9 0 O 1 N l Y 3 R p b 2 4 x L 3 N t Y W x s R G l m Z n N I a X N 0 L 0 F 1 d G 9 S Z W 1 v d m V k Q 2 9 s d W 1 u c z E u e 2 1 f Y W 1 w b G l 0 d W R l S G l z d G 9 n c m F t L j E x N S w z M z R 9 J n F 1 b 3 Q 7 L C Z x d W 9 0 O 1 N l Y 3 R p b 2 4 x L 3 N t Y W x s R G l m Z n N I a X N 0 L 0 F 1 d G 9 S Z W 1 v d m V k Q 2 9 s d W 1 u c z E u e 2 1 f Y W 1 w b G l 0 d W R l S G l z d G 9 n c m F t L j E x N i w z M z V 9 J n F 1 b 3 Q 7 L C Z x d W 9 0 O 1 N l Y 3 R p b 2 4 x L 3 N t Y W x s R G l m Z n N I a X N 0 L 0 F 1 d G 9 S Z W 1 v d m V k Q 2 9 s d W 1 u c z E u e 2 1 f Y W 1 w b G l 0 d W R l S G l z d G 9 n c m F t L j E x N y w z M z Z 9 J n F 1 b 3 Q 7 L C Z x d W 9 0 O 1 N l Y 3 R p b 2 4 x L 3 N t Y W x s R G l m Z n N I a X N 0 L 0 F 1 d G 9 S Z W 1 v d m V k Q 2 9 s d W 1 u c z E u e 2 1 f Y W 1 w b G l 0 d W R l S G l z d G 9 n c m F t L j E x O C w z M z d 9 J n F 1 b 3 Q 7 L C Z x d W 9 0 O 1 N l Y 3 R p b 2 4 x L 3 N t Y W x s R G l m Z n N I a X N 0 L 0 F 1 d G 9 S Z W 1 v d m V k Q 2 9 s d W 1 u c z E u e 2 1 f Y W 1 w b G l 0 d W R l S G l z d G 9 n c m F t L j E x O S w z M z h 9 J n F 1 b 3 Q 7 L C Z x d W 9 0 O 1 N l Y 3 R p b 2 4 x L 3 N t Y W x s R G l m Z n N I a X N 0 L 0 F 1 d G 9 S Z W 1 v d m V k Q 2 9 s d W 1 u c z E u e 2 1 f Y W 1 w b G l 0 d W R l S G l z d G 9 n c m F t L j E y M C w z M z l 9 J n F 1 b 3 Q 7 L C Z x d W 9 0 O 1 N l Y 3 R p b 2 4 x L 3 N t Y W x s R G l m Z n N I a X N 0 L 0 F 1 d G 9 S Z W 1 v d m V k Q 2 9 s d W 1 u c z E u e 2 1 f Y W 1 w b G l 0 d W R l S G l z d G 9 n c m F t L j E y M S w z N D B 9 J n F 1 b 3 Q 7 L C Z x d W 9 0 O 1 N l Y 3 R p b 2 4 x L 3 N t Y W x s R G l m Z n N I a X N 0 L 0 F 1 d G 9 S Z W 1 v d m V k Q 2 9 s d W 1 u c z E u e 2 1 f Y W 1 w b G l 0 d W R l S G l z d G 9 n c m F t L j E y M i w z N D F 9 J n F 1 b 3 Q 7 L C Z x d W 9 0 O 1 N l Y 3 R p b 2 4 x L 3 N t Y W x s R G l m Z n N I a X N 0 L 0 F 1 d G 9 S Z W 1 v d m V k Q 2 9 s d W 1 u c z E u e 2 1 f Y W 1 w b G l 0 d W R l S G l z d G 9 n c m F t L j E y M y w z N D J 9 J n F 1 b 3 Q 7 L C Z x d W 9 0 O 1 N l Y 3 R p b 2 4 x L 3 N t Y W x s R G l m Z n N I a X N 0 L 0 F 1 d G 9 S Z W 1 v d m V k Q 2 9 s d W 1 u c z E u e 2 1 f Y W 1 w b G l 0 d W R l S G l z d G 9 n c m F t L j E y N C w z N D N 9 J n F 1 b 3 Q 7 L C Z x d W 9 0 O 1 N l Y 3 R p b 2 4 x L 3 N t Y W x s R G l m Z n N I a X N 0 L 0 F 1 d G 9 S Z W 1 v d m V k Q 2 9 s d W 1 u c z E u e 2 1 f Y W 1 w b G l 0 d W R l S G l z d G 9 n c m F t L j E y N S w z N D R 9 J n F 1 b 3 Q 7 L C Z x d W 9 0 O 1 N l Y 3 R p b 2 4 x L 3 N t Y W x s R G l m Z n N I a X N 0 L 0 F 1 d G 9 S Z W 1 v d m V k Q 2 9 s d W 1 u c z E u e 2 1 f Y W 1 w b G l 0 d W R l S G l z d G 9 n c m F t L j E y N i w z N D V 9 J n F 1 b 3 Q 7 L C Z x d W 9 0 O 1 N l Y 3 R p b 2 4 x L 3 N t Y W x s R G l m Z n N I a X N 0 L 0 F 1 d G 9 S Z W 1 v d m V k Q 2 9 s d W 1 u c z E u e 2 1 f Y W 1 w b G l 0 d W R l S G l z d G 9 n c m F t L j E y N y w z N D Z 9 J n F 1 b 3 Q 7 L C Z x d W 9 0 O 1 N l Y 3 R p b 2 4 x L 3 N t Y W x s R G l m Z n N I a X N 0 L 0 F 1 d G 9 S Z W 1 v d m V k Q 2 9 s d W 1 u c z E u e 2 1 f c 2 1 h b G x E a W Z m c 0 h p c 3 R v Z 3 J h b S 4 w L D M 0 N 3 0 m c X V v d D s s J n F 1 b 3 Q 7 U 2 V j d G l v b j E v c 2 1 h b G x E a W Z m c 0 h p c 3 Q v Q X V 0 b 1 J l b W 9 2 Z W R D b 2 x 1 b W 5 z M S 5 7 b V 9 z b W F s b E R p Z m Z z S G l z d G 9 n c m F t L j E s M z Q 4 f S Z x d W 9 0 O y w m c X V v d D t T Z W N 0 a W 9 u M S 9 z b W F s b E R p Z m Z z S G l z d C 9 B d X R v U m V t b 3 Z l Z E N v b H V t b n M x L n t t X 3 N t Y W x s R G l m Z n N I a X N 0 b 2 d y Y W 0 u M i w z N D l 9 J n F 1 b 3 Q 7 L C Z x d W 9 0 O 1 N l Y 3 R p b 2 4 x L 3 N t Y W x s R G l m Z n N I a X N 0 L 0 F 1 d G 9 S Z W 1 v d m V k Q 2 9 s d W 1 u c z E u e 2 1 f c 2 1 h b G x E a W Z m c 0 h p c 3 R v Z 3 J h b S 4 z L D M 1 M H 0 m c X V v d D s s J n F 1 b 3 Q 7 U 2 V j d G l v b j E v c 2 1 h b G x E a W Z m c 0 h p c 3 Q v Q X V 0 b 1 J l b W 9 2 Z W R D b 2 x 1 b W 5 z M S 5 7 b V 9 z b W F s b E R p Z m Z z S G l z d G 9 n c m F t L j Q s M z U x f S Z x d W 9 0 O y w m c X V v d D t T Z W N 0 a W 9 u M S 9 z b W F s b E R p Z m Z z S G l z d C 9 B d X R v U m V t b 3 Z l Z E N v b H V t b n M x L n t t X 3 N t Y W x s R G l m Z n N I a X N 0 b 2 d y Y W 0 u N S w z N T J 9 J n F 1 b 3 Q 7 L C Z x d W 9 0 O 1 N l Y 3 R p b 2 4 x L 3 N t Y W x s R G l m Z n N I a X N 0 L 0 F 1 d G 9 S Z W 1 v d m V k Q 2 9 s d W 1 u c z E u e 2 1 f c 2 1 h b G x E a W Z m c 0 h p c 3 R v Z 3 J h b S 4 2 L D M 1 M 3 0 m c X V v d D s s J n F 1 b 3 Q 7 U 2 V j d G l v b j E v c 2 1 h b G x E a W Z m c 0 h p c 3 Q v Q X V 0 b 1 J l b W 9 2 Z W R D b 2 x 1 b W 5 z M S 5 7 b V 9 z b W F s b E R p Z m Z z S G l z d G 9 n c m F t L j c s M z U 0 f S Z x d W 9 0 O y w m c X V v d D t T Z W N 0 a W 9 u M S 9 z b W F s b E R p Z m Z z S G l z d C 9 B d X R v U m V t b 3 Z l Z E N v b H V t b n M x L n t t X 3 N t Y W x s R G l m Z n N I a X N 0 b 2 d y Y W 0 u O C w z N T V 9 J n F 1 b 3 Q 7 L C Z x d W 9 0 O 1 N l Y 3 R p b 2 4 x L 3 N t Y W x s R G l m Z n N I a X N 0 L 0 F 1 d G 9 S Z W 1 v d m V k Q 2 9 s d W 1 u c z E u e 2 1 f c 2 1 h b G x E a W Z m c 0 h p c 3 R v Z 3 J h b S 4 5 L D M 1 N n 0 m c X V v d D s s J n F 1 b 3 Q 7 U 2 V j d G l v b j E v c 2 1 h b G x E a W Z m c 0 h p c 3 Q v Q X V 0 b 1 J l b W 9 2 Z W R D b 2 x 1 b W 5 z M S 5 7 b V 9 z b W F s b E R p Z m Z z S G l z d G 9 n c m F t L j E w L D M 1 N 3 0 m c X V v d D s s J n F 1 b 3 Q 7 U 2 V j d G l v b j E v c 2 1 h b G x E a W Z m c 0 h p c 3 Q v Q X V 0 b 1 J l b W 9 2 Z W R D b 2 x 1 b W 5 z M S 5 7 b V 9 z b W F s b E R p Z m Z z S G l z d G 9 n c m F t L j E x L D M 1 O H 0 m c X V v d D s s J n F 1 b 3 Q 7 U 2 V j d G l v b j E v c 2 1 h b G x E a W Z m c 0 h p c 3 Q v Q X V 0 b 1 J l b W 9 2 Z W R D b 2 x 1 b W 5 z M S 5 7 b V 9 z b W F s b E R p Z m Z z S G l z d G 9 n c m F t L j E y L D M 1 O X 0 m c X V v d D s s J n F 1 b 3 Q 7 U 2 V j d G l v b j E v c 2 1 h b G x E a W Z m c 0 h p c 3 Q v Q X V 0 b 1 J l b W 9 2 Z W R D b 2 x 1 b W 5 z M S 5 7 b V 9 z b W F s b E R p Z m Z z S G l z d G 9 n c m F t L j E z L D M 2 M H 0 m c X V v d D s s J n F 1 b 3 Q 7 U 2 V j d G l v b j E v c 2 1 h b G x E a W Z m c 0 h p c 3 Q v Q X V 0 b 1 J l b W 9 2 Z W R D b 2 x 1 b W 5 z M S 5 7 b V 9 z b W F s b E R p Z m Z z S G l z d G 9 n c m F t L j E 0 L D M 2 M X 0 m c X V v d D s s J n F 1 b 3 Q 7 U 2 V j d G l v b j E v c 2 1 h b G x E a W Z m c 0 h p c 3 Q v Q X V 0 b 1 J l b W 9 2 Z W R D b 2 x 1 b W 5 z M S 5 7 b V 9 z b W F s b E R p Z m Z z S G l z d G 9 n c m F t L j E 1 L D M 2 M n 0 m c X V v d D s s J n F 1 b 3 Q 7 U 2 V j d G l v b j E v c 2 1 h b G x E a W Z m c 0 h p c 3 Q v Q X V 0 b 1 J l b W 9 2 Z W R D b 2 x 1 b W 5 z M S 5 7 b V 9 z b W F s b E R p Z m Z z S G l z d G 9 n c m F t L j E 2 L D M 2 M 3 0 m c X V v d D s s J n F 1 b 3 Q 7 U 2 V j d G l v b j E v c 2 1 h b G x E a W Z m c 0 h p c 3 Q v Q X V 0 b 1 J l b W 9 2 Z W R D b 2 x 1 b W 5 z M S 5 7 b V 9 z b W F s b E R p Z m Z z S G l z d G 9 n c m F t L j E 3 L D M 2 N H 0 m c X V v d D s s J n F 1 b 3 Q 7 U 2 V j d G l v b j E v c 2 1 h b G x E a W Z m c 0 h p c 3 Q v Q X V 0 b 1 J l b W 9 2 Z W R D b 2 x 1 b W 5 z M S 5 7 b V 9 z b W F s b E R p Z m Z z S G l z d G 9 n c m F t L j E 4 L D M 2 N X 0 m c X V v d D s s J n F 1 b 3 Q 7 U 2 V j d G l v b j E v c 2 1 h b G x E a W Z m c 0 h p c 3 Q v Q X V 0 b 1 J l b W 9 2 Z W R D b 2 x 1 b W 5 z M S 5 7 b V 9 z b W F s b E R p Z m Z z S G l z d G 9 n c m F t L j E 5 L D M 2 N n 0 m c X V v d D s s J n F 1 b 3 Q 7 U 2 V j d G l v b j E v c 2 1 h b G x E a W Z m c 0 h p c 3 Q v Q X V 0 b 1 J l b W 9 2 Z W R D b 2 x 1 b W 5 z M S 5 7 b V 9 z b W F s b E R p Z m Z z S G l z d G 9 n c m F t L j I w L D M 2 N 3 0 m c X V v d D s s J n F 1 b 3 Q 7 U 2 V j d G l v b j E v c 2 1 h b G x E a W Z m c 0 h p c 3 Q v Q X V 0 b 1 J l b W 9 2 Z W R D b 2 x 1 b W 5 z M S 5 7 b V 9 z b W F s b E R p Z m Z z S G l z d G 9 n c m F t L j I x L D M 2 O H 0 m c X V v d D s s J n F 1 b 3 Q 7 U 2 V j d G l v b j E v c 2 1 h b G x E a W Z m c 0 h p c 3 Q v Q X V 0 b 1 J l b W 9 2 Z W R D b 2 x 1 b W 5 z M S 5 7 b V 9 z b W F s b E R p Z m Z z S G l z d G 9 n c m F t L j I y L D M 2 O X 0 m c X V v d D s s J n F 1 b 3 Q 7 U 2 V j d G l v b j E v c 2 1 h b G x E a W Z m c 0 h p c 3 Q v Q X V 0 b 1 J l b W 9 2 Z W R D b 2 x 1 b W 5 z M S 5 7 b V 9 z b W F s b E R p Z m Z z S G l z d G 9 n c m F t L j I z L D M 3 M H 0 m c X V v d D s s J n F 1 b 3 Q 7 U 2 V j d G l v b j E v c 2 1 h b G x E a W Z m c 0 h p c 3 Q v Q X V 0 b 1 J l b W 9 2 Z W R D b 2 x 1 b W 5 z M S 5 7 b V 9 z b W F s b E R p Z m Z z S G l z d G 9 n c m F t L j I 0 L D M 3 M X 0 m c X V v d D s s J n F 1 b 3 Q 7 U 2 V j d G l v b j E v c 2 1 h b G x E a W Z m c 0 h p c 3 Q v Q X V 0 b 1 J l b W 9 2 Z W R D b 2 x 1 b W 5 z M S 5 7 b V 9 z b W F s b E R p Z m Z z S G l z d G 9 n c m F t L j I 1 L D M 3 M n 0 m c X V v d D s s J n F 1 b 3 Q 7 U 2 V j d G l v b j E v c 2 1 h b G x E a W Z m c 0 h p c 3 Q v Q X V 0 b 1 J l b W 9 2 Z W R D b 2 x 1 b W 5 z M S 5 7 b V 9 z b W F s b E R p Z m Z z S G l z d G 9 n c m F t L j I 2 L D M 3 M 3 0 m c X V v d D s s J n F 1 b 3 Q 7 U 2 V j d G l v b j E v c 2 1 h b G x E a W Z m c 0 h p c 3 Q v Q X V 0 b 1 J l b W 9 2 Z W R D b 2 x 1 b W 5 z M S 5 7 b V 9 z b W F s b E R p Z m Z z S G l z d G 9 n c m F t L j I 3 L D M 3 N H 0 m c X V v d D s s J n F 1 b 3 Q 7 U 2 V j d G l v b j E v c 2 1 h b G x E a W Z m c 0 h p c 3 Q v Q X V 0 b 1 J l b W 9 2 Z W R D b 2 x 1 b W 5 z M S 5 7 b V 9 z b W F s b E R p Z m Z z S G l z d G 9 n c m F t L j I 4 L D M 3 N X 0 m c X V v d D s s J n F 1 b 3 Q 7 U 2 V j d G l v b j E v c 2 1 h b G x E a W Z m c 0 h p c 3 Q v Q X V 0 b 1 J l b W 9 2 Z W R D b 2 x 1 b W 5 z M S 5 7 b V 9 z b W F s b E R p Z m Z z S G l z d G 9 n c m F t L j I 5 L D M 3 N n 0 m c X V v d D s s J n F 1 b 3 Q 7 U 2 V j d G l v b j E v c 2 1 h b G x E a W Z m c 0 h p c 3 Q v Q X V 0 b 1 J l b W 9 2 Z W R D b 2 x 1 b W 5 z M S 5 7 b V 9 z b W F s b E R p Z m Z z S G l z d G 9 n c m F t L j M w L D M 3 N 3 0 m c X V v d D s s J n F 1 b 3 Q 7 U 2 V j d G l v b j E v c 2 1 h b G x E a W Z m c 0 h p c 3 Q v Q X V 0 b 1 J l b W 9 2 Z W R D b 2 x 1 b W 5 z M S 5 7 b V 9 z b W F s b E R p Z m Z z S G l z d G 9 n c m F t L j M x L D M 3 O H 0 m c X V v d D s s J n F 1 b 3 Q 7 U 2 V j d G l v b j E v c 2 1 h b G x E a W Z m c 0 h p c 3 Q v Q X V 0 b 1 J l b W 9 2 Z W R D b 2 x 1 b W 5 z M S 5 7 b V 9 z b W F s b E R p Z m Z z S G l z d G 9 n c m F t L j M y L D M 3 O X 0 m c X V v d D s s J n F 1 b 3 Q 7 U 2 V j d G l v b j E v c 2 1 h b G x E a W Z m c 0 h p c 3 Q v Q X V 0 b 1 J l b W 9 2 Z W R D b 2 x 1 b W 5 z M S 5 7 b V 9 z b W F s b E R p Z m Z z S G l z d G 9 n c m F t L j M z L D M 4 M H 0 m c X V v d D s s J n F 1 b 3 Q 7 U 2 V j d G l v b j E v c 2 1 h b G x E a W Z m c 0 h p c 3 Q v Q X V 0 b 1 J l b W 9 2 Z W R D b 2 x 1 b W 5 z M S 5 7 b V 9 z b W F s b E R p Z m Z z S G l z d G 9 n c m F t L j M 0 L D M 4 M X 0 m c X V v d D s s J n F 1 b 3 Q 7 U 2 V j d G l v b j E v c 2 1 h b G x E a W Z m c 0 h p c 3 Q v Q X V 0 b 1 J l b W 9 2 Z W R D b 2 x 1 b W 5 z M S 5 7 b V 9 z b W F s b E R p Z m Z z S G l z d G 9 n c m F t L j M 1 L D M 4 M n 0 m c X V v d D s s J n F 1 b 3 Q 7 U 2 V j d G l v b j E v c 2 1 h b G x E a W Z m c 0 h p c 3 Q v Q X V 0 b 1 J l b W 9 2 Z W R D b 2 x 1 b W 5 z M S 5 7 b V 9 z b W F s b E R p Z m Z z S G l z d G 9 n c m F t L j M 2 L D M 4 M 3 0 m c X V v d D s s J n F 1 b 3 Q 7 U 2 V j d G l v b j E v c 2 1 h b G x E a W Z m c 0 h p c 3 Q v Q X V 0 b 1 J l b W 9 2 Z W R D b 2 x 1 b W 5 z M S 5 7 b V 9 z b W F s b E R p Z m Z z S G l z d G 9 n c m F t L j M 3 L D M 4 N H 0 m c X V v d D s s J n F 1 b 3 Q 7 U 2 V j d G l v b j E v c 2 1 h b G x E a W Z m c 0 h p c 3 Q v Q X V 0 b 1 J l b W 9 2 Z W R D b 2 x 1 b W 5 z M S 5 7 b V 9 z b W F s b E R p Z m Z z S G l z d G 9 n c m F t L j M 4 L D M 4 N X 0 m c X V v d D s s J n F 1 b 3 Q 7 U 2 V j d G l v b j E v c 2 1 h b G x E a W Z m c 0 h p c 3 Q v Q X V 0 b 1 J l b W 9 2 Z W R D b 2 x 1 b W 5 z M S 5 7 b V 9 z b W F s b E R p Z m Z z S G l z d G 9 n c m F t L j M 5 L D M 4 N n 0 m c X V v d D s s J n F 1 b 3 Q 7 U 2 V j d G l v b j E v c 2 1 h b G x E a W Z m c 0 h p c 3 Q v Q X V 0 b 1 J l b W 9 2 Z W R D b 2 x 1 b W 5 z M S 5 7 b V 9 z b W F s b E R p Z m Z z S G l z d G 9 n c m F t L j Q w L D M 4 N 3 0 m c X V v d D s s J n F 1 b 3 Q 7 U 2 V j d G l v b j E v c 2 1 h b G x E a W Z m c 0 h p c 3 Q v Q X V 0 b 1 J l b W 9 2 Z W R D b 2 x 1 b W 5 z M S 5 7 b V 9 z b W F s b E R p Z m Z z S G l z d G 9 n c m F t L j Q x L D M 4 O H 0 m c X V v d D s s J n F 1 b 3 Q 7 U 2 V j d G l v b j E v c 2 1 h b G x E a W Z m c 0 h p c 3 Q v Q X V 0 b 1 J l b W 9 2 Z W R D b 2 x 1 b W 5 z M S 5 7 b V 9 z b W F s b E R p Z m Z z S G l z d G 9 n c m F t L j Q y L D M 4 O X 0 m c X V v d D s s J n F 1 b 3 Q 7 U 2 V j d G l v b j E v c 2 1 h b G x E a W Z m c 0 h p c 3 Q v Q X V 0 b 1 J l b W 9 2 Z W R D b 2 x 1 b W 5 z M S 5 7 b V 9 z b W F s b E R p Z m Z z S G l z d G 9 n c m F t L j Q z L D M 5 M H 0 m c X V v d D s s J n F 1 b 3 Q 7 U 2 V j d G l v b j E v c 2 1 h b G x E a W Z m c 0 h p c 3 Q v Q X V 0 b 1 J l b W 9 2 Z W R D b 2 x 1 b W 5 z M S 5 7 b V 9 z b W F s b E R p Z m Z z S G l z d G 9 n c m F t L j Q 0 L D M 5 M X 0 m c X V v d D s s J n F 1 b 3 Q 7 U 2 V j d G l v b j E v c 2 1 h b G x E a W Z m c 0 h p c 3 Q v Q X V 0 b 1 J l b W 9 2 Z W R D b 2 x 1 b W 5 z M S 5 7 b V 9 z b W F s b E R p Z m Z z S G l z d G 9 n c m F t L j Q 1 L D M 5 M n 0 m c X V v d D s s J n F 1 b 3 Q 7 U 2 V j d G l v b j E v c 2 1 h b G x E a W Z m c 0 h p c 3 Q v Q X V 0 b 1 J l b W 9 2 Z W R D b 2 x 1 b W 5 z M S 5 7 b V 9 z b W F s b E R p Z m Z z S G l z d G 9 n c m F t L j Q 2 L D M 5 M 3 0 m c X V v d D s s J n F 1 b 3 Q 7 U 2 V j d G l v b j E v c 2 1 h b G x E a W Z m c 0 h p c 3 Q v Q X V 0 b 1 J l b W 9 2 Z W R D b 2 x 1 b W 5 z M S 5 7 b V 9 z b W F s b E R p Z m Z z S G l z d G 9 n c m F t L j Q 3 L D M 5 N H 0 m c X V v d D s s J n F 1 b 3 Q 7 U 2 V j d G l v b j E v c 2 1 h b G x E a W Z m c 0 h p c 3 Q v Q X V 0 b 1 J l b W 9 2 Z W R D b 2 x 1 b W 5 z M S 5 7 b V 9 z b W F s b E R p Z m Z z S G l z d G 9 n c m F t L j Q 4 L D M 5 N X 0 m c X V v d D s s J n F 1 b 3 Q 7 U 2 V j d G l v b j E v c 2 1 h b G x E a W Z m c 0 h p c 3 Q v Q X V 0 b 1 J l b W 9 2 Z W R D b 2 x 1 b W 5 z M S 5 7 b V 9 z b W F s b E R p Z m Z z S G l z d G 9 n c m F t L j Q 5 L D M 5 N n 0 m c X V v d D s s J n F 1 b 3 Q 7 U 2 V j d G l v b j E v c 2 1 h b G x E a W Z m c 0 h p c 3 Q v Q X V 0 b 1 J l b W 9 2 Z W R D b 2 x 1 b W 5 z M S 5 7 b V 9 z b W F s b E R p Z m Z z S G l z d G 9 n c m F t L j U w L D M 5 N 3 0 m c X V v d D s s J n F 1 b 3 Q 7 U 2 V j d G l v b j E v c 2 1 h b G x E a W Z m c 0 h p c 3 Q v Q X V 0 b 1 J l b W 9 2 Z W R D b 2 x 1 b W 5 z M S 5 7 b V 9 z b W F s b E R p Z m Z z S G l z d G 9 n c m F t L j U x L D M 5 O H 0 m c X V v d D s s J n F 1 b 3 Q 7 U 2 V j d G l v b j E v c 2 1 h b G x E a W Z m c 0 h p c 3 Q v Q X V 0 b 1 J l b W 9 2 Z W R D b 2 x 1 b W 5 z M S 5 7 b V 9 z b W F s b E R p Z m Z z S G l z d G 9 n c m F t L j U y L D M 5 O X 0 m c X V v d D s s J n F 1 b 3 Q 7 U 2 V j d G l v b j E v c 2 1 h b G x E a W Z m c 0 h p c 3 Q v Q X V 0 b 1 J l b W 9 2 Z W R D b 2 x 1 b W 5 z M S 5 7 b V 9 z b W F s b E R p Z m Z z S G l z d G 9 n c m F t L j U z L D Q w M H 0 m c X V v d D s s J n F 1 b 3 Q 7 U 2 V j d G l v b j E v c 2 1 h b G x E a W Z m c 0 h p c 3 Q v Q X V 0 b 1 J l b W 9 2 Z W R D b 2 x 1 b W 5 z M S 5 7 b V 9 z b W F s b E R p Z m Z z S G l z d G 9 n c m F t L j U 0 L D Q w M X 0 m c X V v d D s s J n F 1 b 3 Q 7 U 2 V j d G l v b j E v c 2 1 h b G x E a W Z m c 0 h p c 3 Q v Q X V 0 b 1 J l b W 9 2 Z W R D b 2 x 1 b W 5 z M S 5 7 b V 9 z b W F s b E R p Z m Z z S G l z d G 9 n c m F t L j U 1 L D Q w M n 0 m c X V v d D s s J n F 1 b 3 Q 7 U 2 V j d G l v b j E v c 2 1 h b G x E a W Z m c 0 h p c 3 Q v Q X V 0 b 1 J l b W 9 2 Z W R D b 2 x 1 b W 5 z M S 5 7 b V 9 z b W F s b E R p Z m Z z S G l z d G 9 n c m F t L j U 2 L D Q w M 3 0 m c X V v d D s s J n F 1 b 3 Q 7 U 2 V j d G l v b j E v c 2 1 h b G x E a W Z m c 0 h p c 3 Q v Q X V 0 b 1 J l b W 9 2 Z W R D b 2 x 1 b W 5 z M S 5 7 b V 9 z b W F s b E R p Z m Z z S G l z d G 9 n c m F t L j U 3 L D Q w N H 0 m c X V v d D s s J n F 1 b 3 Q 7 U 2 V j d G l v b j E v c 2 1 h b G x E a W Z m c 0 h p c 3 Q v Q X V 0 b 1 J l b W 9 2 Z W R D b 2 x 1 b W 5 z M S 5 7 b V 9 z b W F s b E R p Z m Z z S G l z d G 9 n c m F t L j U 4 L D Q w N X 0 m c X V v d D s s J n F 1 b 3 Q 7 U 2 V j d G l v b j E v c 2 1 h b G x E a W Z m c 0 h p c 3 Q v Q X V 0 b 1 J l b W 9 2 Z W R D b 2 x 1 b W 5 z M S 5 7 b V 9 z b W F s b E R p Z m Z z S G l z d G 9 n c m F t L j U 5 L D Q w N n 0 m c X V v d D s s J n F 1 b 3 Q 7 U 2 V j d G l v b j E v c 2 1 h b G x E a W Z m c 0 h p c 3 Q v Q X V 0 b 1 J l b W 9 2 Z W R D b 2 x 1 b W 5 z M S 5 7 b V 9 z b W F s b E R p Z m Z z S G l z d G 9 n c m F t L j Y w L D Q w N 3 0 m c X V v d D s s J n F 1 b 3 Q 7 U 2 V j d G l v b j E v c 2 1 h b G x E a W Z m c 0 h p c 3 Q v Q X V 0 b 1 J l b W 9 2 Z W R D b 2 x 1 b W 5 z M S 5 7 b V 9 z b W F s b E R p Z m Z z S G l z d G 9 n c m F t L j Y x L D Q w O H 0 m c X V v d D s s J n F 1 b 3 Q 7 U 2 V j d G l v b j E v c 2 1 h b G x E a W Z m c 0 h p c 3 Q v Q X V 0 b 1 J l b W 9 2 Z W R D b 2 x 1 b W 5 z M S 5 7 b V 9 z b W F s b E R p Z m Z z S G l z d G 9 n c m F t L j Y y L D Q w O X 0 m c X V v d D s s J n F 1 b 3 Q 7 U 2 V j d G l v b j E v c 2 1 h b G x E a W Z m c 0 h p c 3 Q v Q X V 0 b 1 J l b W 9 2 Z W R D b 2 x 1 b W 5 z M S 5 7 b V 9 z b W F s b E R p Z m Z z S G l z d G 9 n c m F t L j Y z L D Q x M H 0 m c X V v d D s s J n F 1 b 3 Q 7 U 2 V j d G l v b j E v c 2 1 h b G x E a W Z m c 0 h p c 3 Q v Q X V 0 b 1 J l b W 9 2 Z W R D b 2 x 1 b W 5 z M S 5 7 b V 9 z b W F s b E R p Z m Z z S G l z d G 9 n c m F t L j Y 0 L D Q x M X 0 m c X V v d D s s J n F 1 b 3 Q 7 U 2 V j d G l v b j E v c 2 1 h b G x E a W Z m c 0 h p c 3 Q v Q X V 0 b 1 J l b W 9 2 Z W R D b 2 x 1 b W 5 z M S 5 7 b V 9 z b W F s b E R p Z m Z z S G l z d G 9 n c m F t L j Y 1 L D Q x M n 0 m c X V v d D s s J n F 1 b 3 Q 7 U 2 V j d G l v b j E v c 2 1 h b G x E a W Z m c 0 h p c 3 Q v Q X V 0 b 1 J l b W 9 2 Z W R D b 2 x 1 b W 5 z M S 5 7 b V 9 z b W F s b E R p Z m Z z S G l z d G 9 n c m F t L j Y 2 L D Q x M 3 0 m c X V v d D s s J n F 1 b 3 Q 7 U 2 V j d G l v b j E v c 2 1 h b G x E a W Z m c 0 h p c 3 Q v Q X V 0 b 1 J l b W 9 2 Z W R D b 2 x 1 b W 5 z M S 5 7 b V 9 z b W F s b E R p Z m Z z S G l z d G 9 n c m F t L j Y 3 L D Q x N H 0 m c X V v d D s s J n F 1 b 3 Q 7 U 2 V j d G l v b j E v c 2 1 h b G x E a W Z m c 0 h p c 3 Q v Q X V 0 b 1 J l b W 9 2 Z W R D b 2 x 1 b W 5 z M S 5 7 b V 9 z b W F s b E R p Z m Z z S G l z d G 9 n c m F t L j Y 4 L D Q x N X 0 m c X V v d D s s J n F 1 b 3 Q 7 U 2 V j d G l v b j E v c 2 1 h b G x E a W Z m c 0 h p c 3 Q v Q X V 0 b 1 J l b W 9 2 Z W R D b 2 x 1 b W 5 z M S 5 7 b V 9 z b W F s b E R p Z m Z z S G l z d G 9 n c m F t L j Y 5 L D Q x N n 0 m c X V v d D s s J n F 1 b 3 Q 7 U 2 V j d G l v b j E v c 2 1 h b G x E a W Z m c 0 h p c 3 Q v Q X V 0 b 1 J l b W 9 2 Z W R D b 2 x 1 b W 5 z M S 5 7 b V 9 z b W F s b E R p Z m Z z S G l z d G 9 n c m F t L j c w L D Q x N 3 0 m c X V v d D s s J n F 1 b 3 Q 7 U 2 V j d G l v b j E v c 2 1 h b G x E a W Z m c 0 h p c 3 Q v Q X V 0 b 1 J l b W 9 2 Z W R D b 2 x 1 b W 5 z M S 5 7 b V 9 z b W F s b E R p Z m Z z S G l z d G 9 n c m F t L j c x L D Q x O H 0 m c X V v d D s s J n F 1 b 3 Q 7 U 2 V j d G l v b j E v c 2 1 h b G x E a W Z m c 0 h p c 3 Q v Q X V 0 b 1 J l b W 9 2 Z W R D b 2 x 1 b W 5 z M S 5 7 b V 9 z b W F s b E R p Z m Z z S G l z d G 9 n c m F t L j c y L D Q x O X 0 m c X V v d D s s J n F 1 b 3 Q 7 U 2 V j d G l v b j E v c 2 1 h b G x E a W Z m c 0 h p c 3 Q v Q X V 0 b 1 J l b W 9 2 Z W R D b 2 x 1 b W 5 z M S 5 7 b V 9 z b W F s b E R p Z m Z z S G l z d G 9 n c m F t L j c z L D Q y M H 0 m c X V v d D s s J n F 1 b 3 Q 7 U 2 V j d G l v b j E v c 2 1 h b G x E a W Z m c 0 h p c 3 Q v Q X V 0 b 1 J l b W 9 2 Z W R D b 2 x 1 b W 5 z M S 5 7 b V 9 z b W F s b E R p Z m Z z S G l z d G 9 n c m F t L j c 0 L D Q y M X 0 m c X V v d D s s J n F 1 b 3 Q 7 U 2 V j d G l v b j E v c 2 1 h b G x E a W Z m c 0 h p c 3 Q v Q X V 0 b 1 J l b W 9 2 Z W R D b 2 x 1 b W 5 z M S 5 7 b V 9 z b W F s b E R p Z m Z z S G l z d G 9 n c m F t L j c 1 L D Q y M n 0 m c X V v d D s s J n F 1 b 3 Q 7 U 2 V j d G l v b j E v c 2 1 h b G x E a W Z m c 0 h p c 3 Q v Q X V 0 b 1 J l b W 9 2 Z W R D b 2 x 1 b W 5 z M S 5 7 b V 9 z b W F s b E R p Z m Z z S G l z d G 9 n c m F t L j c 2 L D Q y M 3 0 m c X V v d D s s J n F 1 b 3 Q 7 U 2 V j d G l v b j E v c 2 1 h b G x E a W Z m c 0 h p c 3 Q v Q X V 0 b 1 J l b W 9 2 Z W R D b 2 x 1 b W 5 z M S 5 7 b V 9 z b W F s b E R p Z m Z z S G l z d G 9 n c m F t L j c 3 L D Q y N H 0 m c X V v d D s s J n F 1 b 3 Q 7 U 2 V j d G l v b j E v c 2 1 h b G x E a W Z m c 0 h p c 3 Q v Q X V 0 b 1 J l b W 9 2 Z W R D b 2 x 1 b W 5 z M S 5 7 b V 9 z b W F s b E R p Z m Z z S G l z d G 9 n c m F t L j c 4 L D Q y N X 0 m c X V v d D s s J n F 1 b 3 Q 7 U 2 V j d G l v b j E v c 2 1 h b G x E a W Z m c 0 h p c 3 Q v Q X V 0 b 1 J l b W 9 2 Z W R D b 2 x 1 b W 5 z M S 5 7 b V 9 z b W F s b E R p Z m Z z S G l z d G 9 n c m F t L j c 5 L D Q y N n 0 m c X V v d D s s J n F 1 b 3 Q 7 U 2 V j d G l v b j E v c 2 1 h b G x E a W Z m c 0 h p c 3 Q v Q X V 0 b 1 J l b W 9 2 Z W R D b 2 x 1 b W 5 z M S 5 7 b V 9 z b W F s b E R p Z m Z z S G l z d G 9 n c m F t L j g w L D Q y N 3 0 m c X V v d D s s J n F 1 b 3 Q 7 U 2 V j d G l v b j E v c 2 1 h b G x E a W Z m c 0 h p c 3 Q v Q X V 0 b 1 J l b W 9 2 Z W R D b 2 x 1 b W 5 z M S 5 7 b V 9 z b W F s b E R p Z m Z z S G l z d G 9 n c m F t L j g x L D Q y O H 0 m c X V v d D s s J n F 1 b 3 Q 7 U 2 V j d G l v b j E v c 2 1 h b G x E a W Z m c 0 h p c 3 Q v Q X V 0 b 1 J l b W 9 2 Z W R D b 2 x 1 b W 5 z M S 5 7 b V 9 z b W F s b E R p Z m Z z S G l z d G 9 n c m F t L j g y L D Q y O X 0 m c X V v d D s s J n F 1 b 3 Q 7 U 2 V j d G l v b j E v c 2 1 h b G x E a W Z m c 0 h p c 3 Q v Q X V 0 b 1 J l b W 9 2 Z W R D b 2 x 1 b W 5 z M S 5 7 b V 9 z b W F s b E R p Z m Z z S G l z d G 9 n c m F t L j g z L D Q z M H 0 m c X V v d D s s J n F 1 b 3 Q 7 U 2 V j d G l v b j E v c 2 1 h b G x E a W Z m c 0 h p c 3 Q v Q X V 0 b 1 J l b W 9 2 Z W R D b 2 x 1 b W 5 z M S 5 7 b V 9 z b W F s b E R p Z m Z z S G l z d G 9 n c m F t L j g 0 L D Q z M X 0 m c X V v d D s s J n F 1 b 3 Q 7 U 2 V j d G l v b j E v c 2 1 h b G x E a W Z m c 0 h p c 3 Q v Q X V 0 b 1 J l b W 9 2 Z W R D b 2 x 1 b W 5 z M S 5 7 b V 9 z b W F s b E R p Z m Z z S G l z d G 9 n c m F t L j g 1 L D Q z M n 0 m c X V v d D s s J n F 1 b 3 Q 7 U 2 V j d G l v b j E v c 2 1 h b G x E a W Z m c 0 h p c 3 Q v Q X V 0 b 1 J l b W 9 2 Z W R D b 2 x 1 b W 5 z M S 5 7 b V 9 z b W F s b E R p Z m Z z S G l z d G 9 n c m F t L j g 2 L D Q z M 3 0 m c X V v d D s s J n F 1 b 3 Q 7 U 2 V j d G l v b j E v c 2 1 h b G x E a W Z m c 0 h p c 3 Q v Q X V 0 b 1 J l b W 9 2 Z W R D b 2 x 1 b W 5 z M S 5 7 b V 9 z b W F s b E R p Z m Z z S G l z d G 9 n c m F t L j g 3 L D Q z N H 0 m c X V v d D s s J n F 1 b 3 Q 7 U 2 V j d G l v b j E v c 2 1 h b G x E a W Z m c 0 h p c 3 Q v Q X V 0 b 1 J l b W 9 2 Z W R D b 2 x 1 b W 5 z M S 5 7 b V 9 z b W F s b E R p Z m Z z S G l z d G 9 n c m F t L j g 4 L D Q z N X 0 m c X V v d D s s J n F 1 b 3 Q 7 U 2 V j d G l v b j E v c 2 1 h b G x E a W Z m c 0 h p c 3 Q v Q X V 0 b 1 J l b W 9 2 Z W R D b 2 x 1 b W 5 z M S 5 7 b V 9 z b W F s b E R p Z m Z z S G l z d G 9 n c m F t L j g 5 L D Q z N n 0 m c X V v d D s s J n F 1 b 3 Q 7 U 2 V j d G l v b j E v c 2 1 h b G x E a W Z m c 0 h p c 3 Q v Q X V 0 b 1 J l b W 9 2 Z W R D b 2 x 1 b W 5 z M S 5 7 b V 9 z b W F s b E R p Z m Z z S G l z d G 9 n c m F t L j k w L D Q z N 3 0 m c X V v d D s s J n F 1 b 3 Q 7 U 2 V j d G l v b j E v c 2 1 h b G x E a W Z m c 0 h p c 3 Q v Q X V 0 b 1 J l b W 9 2 Z W R D b 2 x 1 b W 5 z M S 5 7 b V 9 z b W F s b E R p Z m Z z S G l z d G 9 n c m F t L j k x L D Q z O H 0 m c X V v d D s s J n F 1 b 3 Q 7 U 2 V j d G l v b j E v c 2 1 h b G x E a W Z m c 0 h p c 3 Q v Q X V 0 b 1 J l b W 9 2 Z W R D b 2 x 1 b W 5 z M S 5 7 b V 9 z b W F s b E R p Z m Z z S G l z d G 9 n c m F t L j k y L D Q z O X 0 m c X V v d D s s J n F 1 b 3 Q 7 U 2 V j d G l v b j E v c 2 1 h b G x E a W Z m c 0 h p c 3 Q v Q X V 0 b 1 J l b W 9 2 Z W R D b 2 x 1 b W 5 z M S 5 7 b V 9 z b W F s b E R p Z m Z z S G l z d G 9 n c m F t L j k z L D Q 0 M H 0 m c X V v d D s s J n F 1 b 3 Q 7 U 2 V j d G l v b j E v c 2 1 h b G x E a W Z m c 0 h p c 3 Q v Q X V 0 b 1 J l b W 9 2 Z W R D b 2 x 1 b W 5 z M S 5 7 b V 9 z b W F s b E R p Z m Z z S G l z d G 9 n c m F t L j k 0 L D Q 0 M X 0 m c X V v d D s s J n F 1 b 3 Q 7 U 2 V j d G l v b j E v c 2 1 h b G x E a W Z m c 0 h p c 3 Q v Q X V 0 b 1 J l b W 9 2 Z W R D b 2 x 1 b W 5 z M S 5 7 b V 9 z b W F s b E R p Z m Z z S G l z d G 9 n c m F t L j k 1 L D Q 0 M n 0 m c X V v d D s s J n F 1 b 3 Q 7 U 2 V j d G l v b j E v c 2 1 h b G x E a W Z m c 0 h p c 3 Q v Q X V 0 b 1 J l b W 9 2 Z W R D b 2 x 1 b W 5 z M S 5 7 b V 9 z b W F s b E R p Z m Z z S G l z d G 9 n c m F t L j k 2 L D Q 0 M 3 0 m c X V v d D s s J n F 1 b 3 Q 7 U 2 V j d G l v b j E v c 2 1 h b G x E a W Z m c 0 h p c 3 Q v Q X V 0 b 1 J l b W 9 2 Z W R D b 2 x 1 b W 5 z M S 5 7 b V 9 z b W F s b E R p Z m Z z S G l z d G 9 n c m F t L j k 3 L D Q 0 N H 0 m c X V v d D s s J n F 1 b 3 Q 7 U 2 V j d G l v b j E v c 2 1 h b G x E a W Z m c 0 h p c 3 Q v Q X V 0 b 1 J l b W 9 2 Z W R D b 2 x 1 b W 5 z M S 5 7 b V 9 z b W F s b E R p Z m Z z S G l z d G 9 n c m F t L j k 4 L D Q 0 N X 0 m c X V v d D s s J n F 1 b 3 Q 7 U 2 V j d G l v b j E v c 2 1 h b G x E a W Z m c 0 h p c 3 Q v Q X V 0 b 1 J l b W 9 2 Z W R D b 2 x 1 b W 5 z M S 5 7 b V 9 z b W F s b E R p Z m Z z S G l z d G 9 n c m F t L j k 5 L D Q 0 N n 0 m c X V v d D s s J n F 1 b 3 Q 7 U 2 V j d G l v b j E v c 2 1 h b G x E a W Z m c 0 h p c 3 Q v Q X V 0 b 1 J l b W 9 2 Z W R D b 2 x 1 b W 5 z M S 5 7 b V 9 z b W F s b E R p Z m Z z S G l z d G 9 n c m F t L j E w M C w 0 N D d 9 J n F 1 b 3 Q 7 L C Z x d W 9 0 O 1 N l Y 3 R p b 2 4 x L 3 N t Y W x s R G l m Z n N I a X N 0 L 0 F 1 d G 9 S Z W 1 v d m V k Q 2 9 s d W 1 u c z E u e 2 1 f c 2 1 h b G x E a W Z m c 0 h p c 3 R v Z 3 J h b S 4 x M D E s N D Q 4 f S Z x d W 9 0 O y w m c X V v d D t T Z W N 0 a W 9 u M S 9 z b W F s b E R p Z m Z z S G l z d C 9 B d X R v U m V t b 3 Z l Z E N v b H V t b n M x L n t t X 3 N t Y W x s R G l m Z n N I a X N 0 b 2 d y Y W 0 u M T A y L D Q 0 O X 0 m c X V v d D s s J n F 1 b 3 Q 7 U 2 V j d G l v b j E v c 2 1 h b G x E a W Z m c 0 h p c 3 Q v Q X V 0 b 1 J l b W 9 2 Z W R D b 2 x 1 b W 5 z M S 5 7 b V 9 z b W F s b E R p Z m Z z S G l z d G 9 n c m F t L j E w M y w 0 N T B 9 J n F 1 b 3 Q 7 L C Z x d W 9 0 O 1 N l Y 3 R p b 2 4 x L 3 N t Y W x s R G l m Z n N I a X N 0 L 0 F 1 d G 9 S Z W 1 v d m V k Q 2 9 s d W 1 u c z E u e 2 1 f c 2 1 h b G x E a W Z m c 0 h p c 3 R v Z 3 J h b S 4 x M D Q s N D U x f S Z x d W 9 0 O y w m c X V v d D t T Z W N 0 a W 9 u M S 9 z b W F s b E R p Z m Z z S G l z d C 9 B d X R v U m V t b 3 Z l Z E N v b H V t b n M x L n t t X 3 N t Y W x s R G l m Z n N I a X N 0 b 2 d y Y W 0 u M T A 1 L D Q 1 M n 0 m c X V v d D s s J n F 1 b 3 Q 7 U 2 V j d G l v b j E v c 2 1 h b G x E a W Z m c 0 h p c 3 Q v Q X V 0 b 1 J l b W 9 2 Z W R D b 2 x 1 b W 5 z M S 5 7 b V 9 z b W F s b E R p Z m Z z S G l z d G 9 n c m F t L j E w N i w 0 N T N 9 J n F 1 b 3 Q 7 L C Z x d W 9 0 O 1 N l Y 3 R p b 2 4 x L 3 N t Y W x s R G l m Z n N I a X N 0 L 0 F 1 d G 9 S Z W 1 v d m V k Q 2 9 s d W 1 u c z E u e 2 1 f c 2 1 h b G x E a W Z m c 0 h p c 3 R v Z 3 J h b S 4 x M D c s N D U 0 f S Z x d W 9 0 O y w m c X V v d D t T Z W N 0 a W 9 u M S 9 z b W F s b E R p Z m Z z S G l z d C 9 B d X R v U m V t b 3 Z l Z E N v b H V t b n M x L n t t X 3 N t Y W x s R G l m Z n N I a X N 0 b 2 d y Y W 0 u M T A 4 L D Q 1 N X 0 m c X V v d D s s J n F 1 b 3 Q 7 U 2 V j d G l v b j E v c 2 1 h b G x E a W Z m c 0 h p c 3 Q v Q X V 0 b 1 J l b W 9 2 Z W R D b 2 x 1 b W 5 z M S 5 7 b V 9 z b W F s b E R p Z m Z z S G l z d G 9 n c m F t L j E w O S w 0 N T Z 9 J n F 1 b 3 Q 7 L C Z x d W 9 0 O 1 N l Y 3 R p b 2 4 x L 3 N t Y W x s R G l m Z n N I a X N 0 L 0 F 1 d G 9 S Z W 1 v d m V k Q 2 9 s d W 1 u c z E u e 2 1 f c 2 1 h b G x E a W Z m c 0 h p c 3 R v Z 3 J h b S 4 x M T A s N D U 3 f S Z x d W 9 0 O y w m c X V v d D t T Z W N 0 a W 9 u M S 9 z b W F s b E R p Z m Z z S G l z d C 9 B d X R v U m V t b 3 Z l Z E N v b H V t b n M x L n t t X 3 N t Y W x s R G l m Z n N I a X N 0 b 2 d y Y W 0 u M T E x L D Q 1 O H 0 m c X V v d D s s J n F 1 b 3 Q 7 U 2 V j d G l v b j E v c 2 1 h b G x E a W Z m c 0 h p c 3 Q v Q X V 0 b 1 J l b W 9 2 Z W R D b 2 x 1 b W 5 z M S 5 7 b V 9 z b W F s b E R p Z m Z z S G l z d G 9 n c m F t L j E x M i w 0 N T l 9 J n F 1 b 3 Q 7 L C Z x d W 9 0 O 1 N l Y 3 R p b 2 4 x L 3 N t Y W x s R G l m Z n N I a X N 0 L 0 F 1 d G 9 S Z W 1 v d m V k Q 2 9 s d W 1 u c z E u e 2 1 f c 2 1 h b G x E a W Z m c 0 h p c 3 R v Z 3 J h b S 4 x M T M s N D Y w f S Z x d W 9 0 O y w m c X V v d D t T Z W N 0 a W 9 u M S 9 z b W F s b E R p Z m Z z S G l z d C 9 B d X R v U m V t b 3 Z l Z E N v b H V t b n M x L n t t X 3 N t Y W x s R G l m Z n N I a X N 0 b 2 d y Y W 0 u M T E 0 L D Q 2 M X 0 m c X V v d D s s J n F 1 b 3 Q 7 U 2 V j d G l v b j E v c 2 1 h b G x E a W Z m c 0 h p c 3 Q v Q X V 0 b 1 J l b W 9 2 Z W R D b 2 x 1 b W 5 z M S 5 7 b V 9 z b W F s b E R p Z m Z z S G l z d G 9 n c m F t L j E x N S w 0 N j J 9 J n F 1 b 3 Q 7 L C Z x d W 9 0 O 1 N l Y 3 R p b 2 4 x L 3 N t Y W x s R G l m Z n N I a X N 0 L 0 F 1 d G 9 S Z W 1 v d m V k Q 2 9 s d W 1 u c z E u e 2 1 f c 2 1 h b G x E a W Z m c 0 h p c 3 R v Z 3 J h b S 4 x M T Y s N D Y z f S Z x d W 9 0 O y w m c X V v d D t T Z W N 0 a W 9 u M S 9 z b W F s b E R p Z m Z z S G l z d C 9 B d X R v U m V t b 3 Z l Z E N v b H V t b n M x L n t t X 3 N t Y W x s R G l m Z n N I a X N 0 b 2 d y Y W 0 u M T E 3 L D Q 2 N H 0 m c X V v d D s s J n F 1 b 3 Q 7 U 2 V j d G l v b j E v c 2 1 h b G x E a W Z m c 0 h p c 3 Q v Q X V 0 b 1 J l b W 9 2 Z W R D b 2 x 1 b W 5 z M S 5 7 b V 9 z b W F s b E R p Z m Z z S G l z d G 9 n c m F t L j E x O C w 0 N j V 9 J n F 1 b 3 Q 7 L C Z x d W 9 0 O 1 N l Y 3 R p b 2 4 x L 3 N t Y W x s R G l m Z n N I a X N 0 L 0 F 1 d G 9 S Z W 1 v d m V k Q 2 9 s d W 1 u c z E u e 2 1 f c 2 1 h b G x E a W Z m c 0 h p c 3 R v Z 3 J h b S 4 x M T k s N D Y 2 f S Z x d W 9 0 O y w m c X V v d D t T Z W N 0 a W 9 u M S 9 z b W F s b E R p Z m Z z S G l z d C 9 B d X R v U m V t b 3 Z l Z E N v b H V t b n M x L n t t X 3 N t Y W x s R G l m Z n N I a X N 0 b 2 d y Y W 0 u M T I w L D Q 2 N 3 0 m c X V v d D s s J n F 1 b 3 Q 7 U 2 V j d G l v b j E v c 2 1 h b G x E a W Z m c 0 h p c 3 Q v Q X V 0 b 1 J l b W 9 2 Z W R D b 2 x 1 b W 5 z M S 5 7 b V 9 z b W F s b E R p Z m Z z S G l z d G 9 n c m F t L j E y M S w 0 N j h 9 J n F 1 b 3 Q 7 L C Z x d W 9 0 O 1 N l Y 3 R p b 2 4 x L 3 N t Y W x s R G l m Z n N I a X N 0 L 0 F 1 d G 9 S Z W 1 v d m V k Q 2 9 s d W 1 u c z E u e 2 1 f c 2 1 h b G x E a W Z m c 0 h p c 3 R v Z 3 J h b S 4 x M j I s N D Y 5 f S Z x d W 9 0 O y w m c X V v d D t T Z W N 0 a W 9 u M S 9 z b W F s b E R p Z m Z z S G l z d C 9 B d X R v U m V t b 3 Z l Z E N v b H V t b n M x L n t t X 3 N t Y W x s R G l m Z n N I a X N 0 b 2 d y Y W 0 u M T I z L D Q 3 M H 0 m c X V v d D s s J n F 1 b 3 Q 7 U 2 V j d G l v b j E v c 2 1 h b G x E a W Z m c 0 h p c 3 Q v Q X V 0 b 1 J l b W 9 2 Z W R D b 2 x 1 b W 5 z M S 5 7 b V 9 z b W F s b E R p Z m Z z S G l z d G 9 n c m F t L j E y N C w 0 N z F 9 J n F 1 b 3 Q 7 L C Z x d W 9 0 O 1 N l Y 3 R p b 2 4 x L 3 N t Y W x s R G l m Z n N I a X N 0 L 0 F 1 d G 9 S Z W 1 v d m V k Q 2 9 s d W 1 u c z E u e 2 1 f c 2 1 h b G x E a W Z m c 0 h p c 3 R v Z 3 J h b S 4 x M j U s N D c y f S Z x d W 9 0 O y w m c X V v d D t T Z W N 0 a W 9 u M S 9 z b W F s b E R p Z m Z z S G l z d C 9 B d X R v U m V t b 3 Z l Z E N v b H V t b n M x L n t t X 3 N t Y W x s R G l m Z n N I a X N 0 b 2 d y Y W 0 u M T I 2 L D Q 3 M 3 0 m c X V v d D s s J n F 1 b 3 Q 7 U 2 V j d G l v b j E v c 2 1 h b G x E a W Z m c 0 h p c 3 Q v Q X V 0 b 1 J l b W 9 2 Z W R D b 2 x 1 b W 5 z M S 5 7 b V 9 z b W F s b E R p Z m Z z S G l z d G 9 n c m F t L j E y N y w 0 N z R 9 J n F 1 b 3 Q 7 L C Z x d W 9 0 O 1 N l Y 3 R p b 2 4 x L 3 N t Y W x s R G l m Z n N I a X N 0 L 0 F 1 d G 9 S Z W 1 v d m V k Q 2 9 s d W 1 u c z E u e 0 N v b H V t b j E s N D c 1 f S Z x d W 9 0 O 1 0 s J n F 1 b 3 Q 7 Q 2 9 s d W 1 u Q 2 9 1 b n Q m c X V v d D s 6 N D c 2 L C Z x d W 9 0 O 0 t l e U N v b H V t b k 5 h b W V z J n F 1 b 3 Q 7 O l t d L C Z x d W 9 0 O 0 N v b H V t b k l k Z W 5 0 a X R p Z X M m c X V v d D s 6 W y Z x d W 9 0 O 1 N l Y 3 R p b 2 4 x L 3 N t Y W x s R G l m Z n N I a X N 0 L 0 F 1 d G 9 S Z W 1 v d m V k Q 2 9 s d W 1 u c z E u e 1 9 D b 2 1 t Z W 5 0 L D B 9 J n F 1 b 3 Q 7 L C Z x d W 9 0 O 1 N l Y 3 R p b 2 4 x L 3 N t Y W x s R G l m Z n N I a X N 0 L 0 F 1 d G 9 S Z W 1 v d m V k Q 2 9 s d W 1 u c z E u e 1 9 J c 1 Z p Z G V v T G V h c m 5 p b m c s M X 0 m c X V v d D s s J n F 1 b 3 Q 7 U 2 V j d G l v b j E v c 2 1 h b G x E a W Z m c 0 h p c 3 Q v Q X V 0 b 1 J l b W 9 2 Z W R D b 2 x 1 b W 5 z M S 5 7 I C A g I C A g I C A g I C A g b V 9 p b n Z l c n R E Y X R h Q 3 V y c m V u d F Z h b H V l L D J 9 J n F 1 b 3 Q 7 L C Z x d W 9 0 O 1 N l Y 3 R p b 2 4 x L 3 N t Y W x s R G l m Z n N I a X N 0 L 0 F 1 d G 9 S Z W 1 v d m V k Q 2 9 s d W 1 u c z E u e y A g I C A g I C A g I C A g I E N 2 Y n N B b m F s e X p l c l N 0 Y X R l L D N 9 J n F 1 b 3 Q 7 L C Z x d W 9 0 O 1 N l Y 3 R p b 2 4 x L 3 N t Y W x s R G l m Z n N I a X N 0 L 0 F 1 d G 9 S Z W 1 v d m V k Q 2 9 s d W 1 u c z E u e y A g I C A g I C A g I C A g I G 1 f d m l k Z W 9 T Y 2 9 y Z S 5 t X 2 l z V m l k Z W 8 s N H 0 m c X V v d D s s J n F 1 b 3 Q 7 U 2 V j d G l v b j E v c 2 1 h b G x E a W Z m c 0 h p c 3 Q v Q X V 0 b 1 J l b W 9 2 Z W R D b 2 x 1 b W 5 z M S 5 7 I C A g I C A g I C A g I C A g b V 9 2 a W R l b 1 N j b 3 J l L m 1 f a X N J b n Z l c n R l Z F Z p Z G V v L D V 9 J n F 1 b 3 Q 7 L C Z x d W 9 0 O 1 N l Y 3 R p b 2 4 x L 3 N t Y W x s R G l m Z n N I a X N 0 L 0 F 1 d G 9 S Z W 1 v d m V k Q 2 9 s d W 1 u c z E u e y A g I C A g I C A g I C A g I G 1 f c m F 3 U 2 F t c G x l c 1 J l Y W Q s N n 0 m c X V v d D s s J n F 1 b 3 Q 7 U 2 V j d G l v b j E v c 2 1 h b G x E a W Z m c 0 h p c 3 Q v Q X V 0 b 1 J l b W 9 2 Z W R D b 2 x 1 b W 5 z M S 5 7 I C A g I C A g I C A g I C A g a 1 9 z Y W 1 w b G V S Y X R l L D d 9 J n F 1 b 3 Q 7 L C Z x d W 9 0 O 1 N l Y 3 R p b 2 4 x L 3 N t Y W x s R G l m Z n N I a X N 0 L 0 F 1 d G 9 S Z W 1 v d m V k Q 2 9 s d W 1 u c z E u e y A g I C A g I C A g I C A g I G 1 f c 3 l u Y 1 R y Z X N o b 2 x k L D h 9 J n F 1 b 3 Q 7 L C Z x d W 9 0 O 1 N l Y 3 R p b 2 4 x L 3 N t Y W x s R G l m Z n N I a X N 0 L 0 F 1 d G 9 S Z W 1 v d m V k Q 2 9 s d W 1 u c z E u e y A g I C A g I C A g I C A g I G 1 f c 3 l u Y 1 N l c X V l b m N l T G V u Z 3 R o S G l z d G 9 n c m F t L m 1 f Y m l u c 1 J h b m d l L m 1 p b i w 5 f S Z x d W 9 0 O y w m c X V v d D t T Z W N 0 a W 9 u M S 9 z b W F s b E R p Z m Z z S G l z d C 9 B d X R v U m V t b 3 Z l Z E N v b H V t b n M x L n s g I C A g I C A g I C A g I C B t X 3 N 5 b m N T Z X F 1 Z W 5 j Z U x l b m d 0 a E h p c 3 R v Z 3 J h b S 5 t X 2 J p b n N S Y W 5 n Z S 5 t Y X g s M T B 9 J n F 1 b 3 Q 7 L C Z x d W 9 0 O 1 N l Y 3 R p b 2 4 x L 3 N t Y W x s R G l m Z n N I a X N 0 L 0 F 1 d G 9 S Z W 1 v d m V k Q 2 9 s d W 1 u c z E u e y A g I C A g I C A g I C A g I G 1 f c 3 l u Y 1 N l c X V l b m N l T G V u Z 3 R o S G l z d G 9 n c m F t L m t f Y m l u c 0 N v d W 5 0 L D E x f S Z x d W 9 0 O y w m c X V v d D t T Z W N 0 a W 9 u M S 9 z b W F s b E R p Z m Z z S G l z d C 9 B d X R v U m V t b 3 Z l Z E N v b H V t b n M x L n s g I C A g I C A g I C A g I C B t X 3 N 5 b m N T Z X F 1 Z W 5 j Z U x l b m d 0 a E h p c 3 R v Z 3 J h b S 5 t X 3 N h b X B s Z X N D b 3 V u d C w x M n 0 m c X V v d D s s J n F 1 b 3 Q 7 U 2 V j d G l v b j E v c 2 1 h b G x E a W Z m c 0 h p c 3 Q v Q X V 0 b 1 J l b W 9 2 Z W R D b 2 x 1 b W 5 z M S 5 7 I C A g I C A g I C A g I C A g b V 9 z e W 5 j U 2 V x d W V u Y 2 V M Z W 5 n d G h I a X N 0 b 2 d y Y W 0 u Y m l u c 1 9 3 Z W l n a H R z L D E z f S Z x d W 9 0 O y w m c X V v d D t T Z W N 0 a W 9 u M S 9 z b W F s b E R p Z m Z z S G l z d C 9 B d X R v U m V t b 3 Z l Z E N v b H V t b n M x L n t T M C w x N H 0 m c X V v d D s s J n F 1 b 3 Q 7 U 2 V j d G l v b j E v c 2 1 h b G x E a W Z m c 0 h p c 3 Q v Q X V 0 b 1 J l b W 9 2 Z W R D b 2 x 1 b W 5 z M S 5 7 U z E s M T V 9 J n F 1 b 3 Q 7 L C Z x d W 9 0 O 1 N l Y 3 R p b 2 4 x L 3 N t Y W x s R G l m Z n N I a X N 0 L 0 F 1 d G 9 S Z W 1 v d m V k Q 2 9 s d W 1 u c z E u e 1 M y L D E 2 f S Z x d W 9 0 O y w m c X V v d D t T Z W N 0 a W 9 u M S 9 z b W F s b E R p Z m Z z S G l z d C 9 B d X R v U m V t b 3 Z l Z E N v b H V t b n M x L n t T M y w x N 3 0 m c X V v d D s s J n F 1 b 3 Q 7 U 2 V j d G l v b j E v c 2 1 h b G x E a W Z m c 0 h p c 3 Q v Q X V 0 b 1 J l b W 9 2 Z W R D b 2 x 1 b W 5 z M S 5 7 U z Q s M T h 9 J n F 1 b 3 Q 7 L C Z x d W 9 0 O 1 N l Y 3 R p b 2 4 x L 3 N t Y W x s R G l m Z n N I a X N 0 L 0 F 1 d G 9 S Z W 1 v d m V k Q 2 9 s d W 1 u c z E u e 1 M 1 L D E 5 f S Z x d W 9 0 O y w m c X V v d D t T Z W N 0 a W 9 u M S 9 z b W F s b E R p Z m Z z S G l z d C 9 B d X R v U m V t b 3 Z l Z E N v b H V t b n M x L n t T N i w y M H 0 m c X V v d D s s J n F 1 b 3 Q 7 U 2 V j d G l v b j E v c 2 1 h b G x E a W Z m c 0 h p c 3 Q v Q X V 0 b 1 J l b W 9 2 Z W R D b 2 x 1 b W 5 z M S 5 7 U z c s M j F 9 J n F 1 b 3 Q 7 L C Z x d W 9 0 O 1 N l Y 3 R p b 2 4 x L 3 N t Y W x s R G l m Z n N I a X N 0 L 0 F 1 d G 9 S Z W 1 v d m V k Q 2 9 s d W 1 u c z E u e 1 M 4 L D I y f S Z x d W 9 0 O y w m c X V v d D t T Z W N 0 a W 9 u M S 9 z b W F s b E R p Z m Z z S G l z d C 9 B d X R v U m V t b 3 Z l Z E N v b H V t b n M x L n t T O S w y M 3 0 m c X V v d D s s J n F 1 b 3 Q 7 U 2 V j d G l v b j E v c 2 1 h b G x E a W Z m c 0 h p c 3 Q v Q X V 0 b 1 J l b W 9 2 Z W R D b 2 x 1 b W 5 z M S 5 7 U z E w L D I 0 f S Z x d W 9 0 O y w m c X V v d D t T Z W N 0 a W 9 u M S 9 z b W F s b E R p Z m Z z S G l z d C 9 B d X R v U m V t b 3 Z l Z E N v b H V t b n M x L n t T M T E s M j V 9 J n F 1 b 3 Q 7 L C Z x d W 9 0 O 1 N l Y 3 R p b 2 4 x L 3 N t Y W x s R G l m Z n N I a X N 0 L 0 F 1 d G 9 S Z W 1 v d m V k Q 2 9 s d W 1 u c z E u e 1 M x M i w y N n 0 m c X V v d D s s J n F 1 b 3 Q 7 U 2 V j d G l v b j E v c 2 1 h b G x E a W Z m c 0 h p c 3 Q v Q X V 0 b 1 J l b W 9 2 Z W R D b 2 x 1 b W 5 z M S 5 7 U z E z L D I 3 f S Z x d W 9 0 O y w m c X V v d D t T Z W N 0 a W 9 u M S 9 z b W F s b E R p Z m Z z S G l z d C 9 B d X R v U m V t b 3 Z l Z E N v b H V t b n M x L n t T M T Q s M j h 9 J n F 1 b 3 Q 7 L C Z x d W 9 0 O 1 N l Y 3 R p b 2 4 x L 3 N t Y W x s R G l m Z n N I a X N 0 L 0 F 1 d G 9 S Z W 1 v d m V k Q 2 9 s d W 1 u c z E u e 1 M x N S w y O X 0 m c X V v d D s s J n F 1 b 3 Q 7 U 2 V j d G l v b j E v c 2 1 h b G x E a W Z m c 0 h p c 3 Q v Q X V 0 b 1 J l b W 9 2 Z W R D b 2 x 1 b W 5 z M S 5 7 U z E 2 L D M w f S Z x d W 9 0 O y w m c X V v d D t T Z W N 0 a W 9 u M S 9 z b W F s b E R p Z m Z z S G l z d C 9 B d X R v U m V t b 3 Z l Z E N v b H V t b n M x L n t T M T c s M z F 9 J n F 1 b 3 Q 7 L C Z x d W 9 0 O 1 N l Y 3 R p b 2 4 x L 3 N t Y W x s R G l m Z n N I a X N 0 L 0 F 1 d G 9 S Z W 1 v d m V k Q 2 9 s d W 1 u c z E u e 1 M x O C w z M n 0 m c X V v d D s s J n F 1 b 3 Q 7 U 2 V j d G l v b j E v c 2 1 h b G x E a W Z m c 0 h p c 3 Q v Q X V 0 b 1 J l b W 9 2 Z W R D b 2 x 1 b W 5 z M S 5 7 U z E 5 L D M z f S Z x d W 9 0 O y w m c X V v d D t T Z W N 0 a W 9 u M S 9 z b W F s b E R p Z m Z z S G l z d C 9 B d X R v U m V t b 3 Z l Z E N v b H V t b n M x L n t T M j A s M z R 9 J n F 1 b 3 Q 7 L C Z x d W 9 0 O 1 N l Y 3 R p b 2 4 x L 3 N t Y W x s R G l m Z n N I a X N 0 L 0 F 1 d G 9 S Z W 1 v d m V k Q 2 9 s d W 1 u c z E u e 1 M y M S w z N X 0 m c X V v d D s s J n F 1 b 3 Q 7 U 2 V j d G l v b j E v c 2 1 h b G x E a W Z m c 0 h p c 3 Q v Q X V 0 b 1 J l b W 9 2 Z W R D b 2 x 1 b W 5 z M S 5 7 U z I y L D M 2 f S Z x d W 9 0 O y w m c X V v d D t T Z W N 0 a W 9 u M S 9 z b W F s b E R p Z m Z z S G l z d C 9 B d X R v U m V t b 3 Z l Z E N v b H V t b n M x L n t T M j M s M z d 9 J n F 1 b 3 Q 7 L C Z x d W 9 0 O 1 N l Y 3 R p b 2 4 x L 3 N t Y W x s R G l m Z n N I a X N 0 L 0 F 1 d G 9 S Z W 1 v d m V k Q 2 9 s d W 1 u c z E u e 1 M y N C w z O H 0 m c X V v d D s s J n F 1 b 3 Q 7 U 2 V j d G l v b j E v c 2 1 h b G x E a W Z m c 0 h p c 3 Q v Q X V 0 b 1 J l b W 9 2 Z W R D b 2 x 1 b W 5 z M S 5 7 U z I 1 L D M 5 f S Z x d W 9 0 O y w m c X V v d D t T Z W N 0 a W 9 u M S 9 z b W F s b E R p Z m Z z S G l z d C 9 B d X R v U m V t b 3 Z l Z E N v b H V t b n M x L n t T M j Y s N D B 9 J n F 1 b 3 Q 7 L C Z x d W 9 0 O 1 N l Y 3 R p b 2 4 x L 3 N t Y W x s R G l m Z n N I a X N 0 L 0 F 1 d G 9 S Z W 1 v d m V k Q 2 9 s d W 1 u c z E u e 1 M y N y w 0 M X 0 m c X V v d D s s J n F 1 b 3 Q 7 U 2 V j d G l v b j E v c 2 1 h b G x E a W Z m c 0 h p c 3 Q v Q X V 0 b 1 J l b W 9 2 Z W R D b 2 x 1 b W 5 z M S 5 7 U z I 4 L D Q y f S Z x d W 9 0 O y w m c X V v d D t T Z W N 0 a W 9 u M S 9 z b W F s b E R p Z m Z z S G l z d C 9 B d X R v U m V t b 3 Z l Z E N v b H V t b n M x L n t T M j k s N D N 9 J n F 1 b 3 Q 7 L C Z x d W 9 0 O 1 N l Y 3 R p b 2 4 x L 3 N t Y W x s R G l m Z n N I a X N 0 L 0 F 1 d G 9 S Z W 1 v d m V k Q 2 9 s d W 1 u c z E u e 1 M z M C w 0 N H 0 m c X V v d D s s J n F 1 b 3 Q 7 U 2 V j d G l v b j E v c 2 1 h b G x E a W Z m c 0 h p c 3 Q v Q X V 0 b 1 J l b W 9 2 Z W R D b 2 x 1 b W 5 z M S 5 7 U z M x L D Q 1 f S Z x d W 9 0 O y w m c X V v d D t T Z W N 0 a W 9 u M S 9 z b W F s b E R p Z m Z z S G l z d C 9 B d X R v U m V t b 3 Z l Z E N v b H V t b n M x L n t T M z I s N D Z 9 J n F 1 b 3 Q 7 L C Z x d W 9 0 O 1 N l Y 3 R p b 2 4 x L 3 N t Y W x s R G l m Z n N I a X N 0 L 0 F 1 d G 9 S Z W 1 v d m V k Q 2 9 s d W 1 u c z E u e 1 M z M y w 0 N 3 0 m c X V v d D s s J n F 1 b 3 Q 7 U 2 V j d G l v b j E v c 2 1 h b G x E a W Z m c 0 h p c 3 Q v Q X V 0 b 1 J l b W 9 2 Z W R D b 2 x 1 b W 5 z M S 5 7 U z M 0 L D Q 4 f S Z x d W 9 0 O y w m c X V v d D t T Z W N 0 a W 9 u M S 9 z b W F s b E R p Z m Z z S G l z d C 9 B d X R v U m V t b 3 Z l Z E N v b H V t b n M x L n t T M z U s N D l 9 J n F 1 b 3 Q 7 L C Z x d W 9 0 O 1 N l Y 3 R p b 2 4 x L 3 N t Y W x s R G l m Z n N I a X N 0 L 0 F 1 d G 9 S Z W 1 v d m V k Q 2 9 s d W 1 u c z E u e 1 M z N i w 1 M H 0 m c X V v d D s s J n F 1 b 3 Q 7 U 2 V j d G l v b j E v c 2 1 h b G x E a W Z m c 0 h p c 3 Q v Q X V 0 b 1 J l b W 9 2 Z W R D b 2 x 1 b W 5 z M S 5 7 U z M 3 L D U x f S Z x d W 9 0 O y w m c X V v d D t T Z W N 0 a W 9 u M S 9 z b W F s b E R p Z m Z z S G l z d C 9 B d X R v U m V t b 3 Z l Z E N v b H V t b n M x L n t T M z g s N T J 9 J n F 1 b 3 Q 7 L C Z x d W 9 0 O 1 N l Y 3 R p b 2 4 x L 3 N t Y W x s R G l m Z n N I a X N 0 L 0 F 1 d G 9 S Z W 1 v d m V k Q 2 9 s d W 1 u c z E u e 1 M z O S w 1 M 3 0 m c X V v d D s s J n F 1 b 3 Q 7 U 2 V j d G l v b j E v c 2 1 h b G x E a W Z m c 0 h p c 3 Q v Q X V 0 b 1 J l b W 9 2 Z W R D b 2 x 1 b W 5 z M S 5 7 U z Q w L D U 0 f S Z x d W 9 0 O y w m c X V v d D t T Z W N 0 a W 9 u M S 9 z b W F s b E R p Z m Z z S G l z d C 9 B d X R v U m V t b 3 Z l Z E N v b H V t b n M x L n t T N D E s N T V 9 J n F 1 b 3 Q 7 L C Z x d W 9 0 O 1 N l Y 3 R p b 2 4 x L 3 N t Y W x s R G l m Z n N I a X N 0 L 0 F 1 d G 9 S Z W 1 v d m V k Q 2 9 s d W 1 u c z E u e 1 M 0 M i w 1 N n 0 m c X V v d D s s J n F 1 b 3 Q 7 U 2 V j d G l v b j E v c 2 1 h b G x E a W Z m c 0 h p c 3 Q v Q X V 0 b 1 J l b W 9 2 Z W R D b 2 x 1 b W 5 z M S 5 7 U z Q z L D U 3 f S Z x d W 9 0 O y w m c X V v d D t T Z W N 0 a W 9 u M S 9 z b W F s b E R p Z m Z z S G l z d C 9 B d X R v U m V t b 3 Z l Z E N v b H V t b n M x L n t T N D Q s N T h 9 J n F 1 b 3 Q 7 L C Z x d W 9 0 O 1 N l Y 3 R p b 2 4 x L 3 N t Y W x s R G l m Z n N I a X N 0 L 0 F 1 d G 9 S Z W 1 v d m V k Q 2 9 s d W 1 u c z E u e 1 M 0 N S w 1 O X 0 m c X V v d D s s J n F 1 b 3 Q 7 U 2 V j d G l v b j E v c 2 1 h b G x E a W Z m c 0 h p c 3 Q v Q X V 0 b 1 J l b W 9 2 Z W R D b 2 x 1 b W 5 z M S 5 7 U z Q 2 L D Y w f S Z x d W 9 0 O y w m c X V v d D t T Z W N 0 a W 9 u M S 9 z b W F s b E R p Z m Z z S G l z d C 9 B d X R v U m V t b 3 Z l Z E N v b H V t b n M x L n t T N D c s N j F 9 J n F 1 b 3 Q 7 L C Z x d W 9 0 O 1 N l Y 3 R p b 2 4 x L 3 N t Y W x s R G l m Z n N I a X N 0 L 0 F 1 d G 9 S Z W 1 v d m V k Q 2 9 s d W 1 u c z E u e 1 M 0 O C w 2 M n 0 m c X V v d D s s J n F 1 b 3 Q 7 U 2 V j d G l v b j E v c 2 1 h b G x E a W Z m c 0 h p c 3 Q v Q X V 0 b 1 J l b W 9 2 Z W R D b 2 x 1 b W 5 z M S 5 7 U z Q 5 L D Y z f S Z x d W 9 0 O y w m c X V v d D t T Z W N 0 a W 9 u M S 9 z b W F s b E R p Z m Z z S G l z d C 9 B d X R v U m V t b 3 Z l Z E N v b H V t b n M x L n t T N T A s N j R 9 J n F 1 b 3 Q 7 L C Z x d W 9 0 O 1 N l Y 3 R p b 2 4 x L 3 N t Y W x s R G l m Z n N I a X N 0 L 0 F 1 d G 9 S Z W 1 v d m V k Q 2 9 s d W 1 u c z E u e 1 M 1 M S w 2 N X 0 m c X V v d D s s J n F 1 b 3 Q 7 U 2 V j d G l v b j E v c 2 1 h b G x E a W Z m c 0 h p c 3 Q v Q X V 0 b 1 J l b W 9 2 Z W R D b 2 x 1 b W 5 z M S 5 7 U z U y L D Y 2 f S Z x d W 9 0 O y w m c X V v d D t T Z W N 0 a W 9 u M S 9 z b W F s b E R p Z m Z z S G l z d C 9 B d X R v U m V t b 3 Z l Z E N v b H V t b n M x L n t T N T M s N j d 9 J n F 1 b 3 Q 7 L C Z x d W 9 0 O 1 N l Y 3 R p b 2 4 x L 3 N t Y W x s R G l m Z n N I a X N 0 L 0 F 1 d G 9 S Z W 1 v d m V k Q 2 9 s d W 1 u c z E u e 1 M 1 N C w 2 O H 0 m c X V v d D s s J n F 1 b 3 Q 7 U 2 V j d G l v b j E v c 2 1 h b G x E a W Z m c 0 h p c 3 Q v Q X V 0 b 1 J l b W 9 2 Z W R D b 2 x 1 b W 5 z M S 5 7 U z U 1 L D Y 5 f S Z x d W 9 0 O y w m c X V v d D t T Z W N 0 a W 9 u M S 9 z b W F s b E R p Z m Z z S G l z d C 9 B d X R v U m V t b 3 Z l Z E N v b H V t b n M x L n t T N T Y s N z B 9 J n F 1 b 3 Q 7 L C Z x d W 9 0 O 1 N l Y 3 R p b 2 4 x L 3 N t Y W x s R G l m Z n N I a X N 0 L 0 F 1 d G 9 S Z W 1 v d m V k Q 2 9 s d W 1 u c z E u e 1 M 1 N y w 3 M X 0 m c X V v d D s s J n F 1 b 3 Q 7 U 2 V j d G l v b j E v c 2 1 h b G x E a W Z m c 0 h p c 3 Q v Q X V 0 b 1 J l b W 9 2 Z W R D b 2 x 1 b W 5 z M S 5 7 U z U 4 L D c y f S Z x d W 9 0 O y w m c X V v d D t T Z W N 0 a W 9 u M S 9 z b W F s b E R p Z m Z z S G l z d C 9 B d X R v U m V t b 3 Z l Z E N v b H V t b n M x L n t T N T k s N z N 9 J n F 1 b 3 Q 7 L C Z x d W 9 0 O 1 N l Y 3 R p b 2 4 x L 3 N t Y W x s R G l m Z n N I a X N 0 L 0 F 1 d G 9 S Z W 1 v d m V k Q 2 9 s d W 1 u c z E u e 1 M 2 M C w 3 N H 0 m c X V v d D s s J n F 1 b 3 Q 7 U 2 V j d G l v b j E v c 2 1 h b G x E a W Z m c 0 h p c 3 Q v Q X V 0 b 1 J l b W 9 2 Z W R D b 2 x 1 b W 5 z M S 5 7 U z Y x L D c 1 f S Z x d W 9 0 O y w m c X V v d D t T Z W N 0 a W 9 u M S 9 z b W F s b E R p Z m Z z S G l z d C 9 B d X R v U m V t b 3 Z l Z E N v b H V t b n M x L n t T N j I s N z Z 9 J n F 1 b 3 Q 7 L C Z x d W 9 0 O 1 N l Y 3 R p b 2 4 x L 3 N t Y W x s R G l m Z n N I a X N 0 L 0 F 1 d G 9 S Z W 1 v d m V k Q 2 9 s d W 1 u c z E u e 1 M 2 M y w 3 N 3 0 m c X V v d D s s J n F 1 b 3 Q 7 U 2 V j d G l v b j E v c 2 1 h b G x E a W Z m c 0 h p c 3 Q v Q X V 0 b 1 J l b W 9 2 Z W R D b 2 x 1 b W 5 z M S 5 7 U z Y 0 L D c 4 f S Z x d W 9 0 O y w m c X V v d D t T Z W N 0 a W 9 u M S 9 z b W F s b E R p Z m Z z S G l z d C 9 B d X R v U m V t b 3 Z l Z E N v b H V t b n M x L n t T N j U s N z l 9 J n F 1 b 3 Q 7 L C Z x d W 9 0 O 1 N l Y 3 R p b 2 4 x L 3 N t Y W x s R G l m Z n N I a X N 0 L 0 F 1 d G 9 S Z W 1 v d m V k Q 2 9 s d W 1 u c z E u e 1 M 2 N i w 4 M H 0 m c X V v d D s s J n F 1 b 3 Q 7 U 2 V j d G l v b j E v c 2 1 h b G x E a W Z m c 0 h p c 3 Q v Q X V 0 b 1 J l b W 9 2 Z W R D b 2 x 1 b W 5 z M S 5 7 U z Y 3 L D g x f S Z x d W 9 0 O y w m c X V v d D t T Z W N 0 a W 9 u M S 9 z b W F s b E R p Z m Z z S G l z d C 9 B d X R v U m V t b 3 Z l Z E N v b H V t b n M x L n t T N j g s O D J 9 J n F 1 b 3 Q 7 L C Z x d W 9 0 O 1 N l Y 3 R p b 2 4 x L 3 N t Y W x s R G l m Z n N I a X N 0 L 0 F 1 d G 9 S Z W 1 v d m V k Q 2 9 s d W 1 u c z E u e 1 M 2 O S w 4 M 3 0 m c X V v d D s s J n F 1 b 3 Q 7 U 2 V j d G l v b j E v c 2 1 h b G x E a W Z m c 0 h p c 3 Q v Q X V 0 b 1 J l b W 9 2 Z W R D b 2 x 1 b W 5 z M S 5 7 U z c w L D g 0 f S Z x d W 9 0 O y w m c X V v d D t T Z W N 0 a W 9 u M S 9 z b W F s b E R p Z m Z z S G l z d C 9 B d X R v U m V t b 3 Z l Z E N v b H V t b n M x L n t T N z E s O D V 9 J n F 1 b 3 Q 7 L C Z x d W 9 0 O 1 N l Y 3 R p b 2 4 x L 3 N t Y W x s R G l m Z n N I a X N 0 L 0 F 1 d G 9 S Z W 1 v d m V k Q 2 9 s d W 1 u c z E u e 1 M 3 M i w 4 N n 0 m c X V v d D s s J n F 1 b 3 Q 7 U 2 V j d G l v b j E v c 2 1 h b G x E a W Z m c 0 h p c 3 Q v Q X V 0 b 1 J l b W 9 2 Z W R D b 2 x 1 b W 5 z M S 5 7 U z c z L D g 3 f S Z x d W 9 0 O y w m c X V v d D t T Z W N 0 a W 9 u M S 9 z b W F s b E R p Z m Z z S G l z d C 9 B d X R v U m V t b 3 Z l Z E N v b H V t b n M x L n t T N z Q s O D h 9 J n F 1 b 3 Q 7 L C Z x d W 9 0 O 1 N l Y 3 R p b 2 4 x L 3 N t Y W x s R G l m Z n N I a X N 0 L 0 F 1 d G 9 S Z W 1 v d m V k Q 2 9 s d W 1 u c z E u e 1 M 3 N S w 4 O X 0 m c X V v d D s s J n F 1 b 3 Q 7 U 2 V j d G l v b j E v c 2 1 h b G x E a W Z m c 0 h p c 3 Q v Q X V 0 b 1 J l b W 9 2 Z W R D b 2 x 1 b W 5 z M S 5 7 U z c 2 L D k w f S Z x d W 9 0 O y w m c X V v d D t T Z W N 0 a W 9 u M S 9 z b W F s b E R p Z m Z z S G l z d C 9 B d X R v U m V t b 3 Z l Z E N v b H V t b n M x L n t T N z c s O T F 9 J n F 1 b 3 Q 7 L C Z x d W 9 0 O 1 N l Y 3 R p b 2 4 x L 3 N t Y W x s R G l m Z n N I a X N 0 L 0 F 1 d G 9 S Z W 1 v d m V k Q 2 9 s d W 1 u c z E u e 1 M 3 O C w 5 M n 0 m c X V v d D s s J n F 1 b 3 Q 7 U 2 V j d G l v b j E v c 2 1 h b G x E a W Z m c 0 h p c 3 Q v Q X V 0 b 1 J l b W 9 2 Z W R D b 2 x 1 b W 5 z M S 5 7 U z c 5 L D k z f S Z x d W 9 0 O y w m c X V v d D t T Z W N 0 a W 9 u M S 9 z b W F s b E R p Z m Z z S G l z d C 9 B d X R v U m V t b 3 Z l Z E N v b H V t b n M x L n t T O D A s O T R 9 J n F 1 b 3 Q 7 L C Z x d W 9 0 O 1 N l Y 3 R p b 2 4 x L 3 N t Y W x s R G l m Z n N I a X N 0 L 0 F 1 d G 9 S Z W 1 v d m V k Q 2 9 s d W 1 u c z E u e 1 M 4 M S w 5 N X 0 m c X V v d D s s J n F 1 b 3 Q 7 U 2 V j d G l v b j E v c 2 1 h b G x E a W Z m c 0 h p c 3 Q v Q X V 0 b 1 J l b W 9 2 Z W R D b 2 x 1 b W 5 z M S 5 7 U z g y L D k 2 f S Z x d W 9 0 O y w m c X V v d D t T Z W N 0 a W 9 u M S 9 z b W F s b E R p Z m Z z S G l z d C 9 B d X R v U m V t b 3 Z l Z E N v b H V t b n M x L n t T O D M s O T d 9 J n F 1 b 3 Q 7 L C Z x d W 9 0 O 1 N l Y 3 R p b 2 4 x L 3 N t Y W x s R G l m Z n N I a X N 0 L 0 F 1 d G 9 S Z W 1 v d m V k Q 2 9 s d W 1 u c z E u e 1 M 4 N C w 5 O H 0 m c X V v d D s s J n F 1 b 3 Q 7 U 2 V j d G l v b j E v c 2 1 h b G x E a W Z m c 0 h p c 3 Q v Q X V 0 b 1 J l b W 9 2 Z W R D b 2 x 1 b W 5 z M S 5 7 U z g 1 L D k 5 f S Z x d W 9 0 O y w m c X V v d D t T Z W N 0 a W 9 u M S 9 z b W F s b E R p Z m Z z S G l z d C 9 B d X R v U m V t b 3 Z l Z E N v b H V t b n M x L n t T O D Y s M T A w f S Z x d W 9 0 O y w m c X V v d D t T Z W N 0 a W 9 u M S 9 z b W F s b E R p Z m Z z S G l z d C 9 B d X R v U m V t b 3 Z l Z E N v b H V t b n M x L n t T O D c s M T A x f S Z x d W 9 0 O y w m c X V v d D t T Z W N 0 a W 9 u M S 9 z b W F s b E R p Z m Z z S G l z d C 9 B d X R v U m V t b 3 Z l Z E N v b H V t b n M x L n t T O D g s M T A y f S Z x d W 9 0 O y w m c X V v d D t T Z W N 0 a W 9 u M S 9 z b W F s b E R p Z m Z z S G l z d C 9 B d X R v U m V t b 3 Z l Z E N v b H V t b n M x L n t T O D k s M T A z f S Z x d W 9 0 O y w m c X V v d D t T Z W N 0 a W 9 u M S 9 z b W F s b E R p Z m Z z S G l z d C 9 B d X R v U m V t b 3 Z l Z E N v b H V t b n M x L n t T O T A s M T A 0 f S Z x d W 9 0 O y w m c X V v d D t T Z W N 0 a W 9 u M S 9 z b W F s b E R p Z m Z z S G l z d C 9 B d X R v U m V t b 3 Z l Z E N v b H V t b n M x L n t T O T E s M T A 1 f S Z x d W 9 0 O y w m c X V v d D t T Z W N 0 a W 9 u M S 9 z b W F s b E R p Z m Z z S G l z d C 9 B d X R v U m V t b 3 Z l Z E N v b H V t b n M x L n t T O T I s M T A 2 f S Z x d W 9 0 O y w m c X V v d D t T Z W N 0 a W 9 u M S 9 z b W F s b E R p Z m Z z S G l z d C 9 B d X R v U m V t b 3 Z l Z E N v b H V t b n M x L n t T O T M s M T A 3 f S Z x d W 9 0 O y w m c X V v d D t T Z W N 0 a W 9 u M S 9 z b W F s b E R p Z m Z z S G l z d C 9 B d X R v U m V t b 3 Z l Z E N v b H V t b n M x L n t T O T Q s M T A 4 f S Z x d W 9 0 O y w m c X V v d D t T Z W N 0 a W 9 u M S 9 z b W F s b E R p Z m Z z S G l z d C 9 B d X R v U m V t b 3 Z l Z E N v b H V t b n M x L n t T O T U s M T A 5 f S Z x d W 9 0 O y w m c X V v d D t T Z W N 0 a W 9 u M S 9 z b W F s b E R p Z m Z z S G l z d C 9 B d X R v U m V t b 3 Z l Z E N v b H V t b n M x L n t T O T Y s M T E w f S Z x d W 9 0 O y w m c X V v d D t T Z W N 0 a W 9 u M S 9 z b W F s b E R p Z m Z z S G l z d C 9 B d X R v U m V t b 3 Z l Z E N v b H V t b n M x L n t T O T c s M T E x f S Z x d W 9 0 O y w m c X V v d D t T Z W N 0 a W 9 u M S 9 z b W F s b E R p Z m Z z S G l z d C 9 B d X R v U m V t b 3 Z l Z E N v b H V t b n M x L n t T O T g s M T E y f S Z x d W 9 0 O y w m c X V v d D t T Z W N 0 a W 9 u M S 9 z b W F s b E R p Z m Z z S G l z d C 9 B d X R v U m V t b 3 Z l Z E N v b H V t b n M x L n t T O T k s M T E z f S Z x d W 9 0 O y w m c X V v d D t T Z W N 0 a W 9 u M S 9 z b W F s b E R p Z m Z z S G l z d C 9 B d X R v U m V t b 3 Z l Z E N v b H V t b n M x L n t t X 2 5 v d F N 5 b m N T Z X F 1 Z W 5 j Z U x l b m d 0 a E h p c 3 R v Z 3 J h b S 5 t X 2 J p b n N S Y W 5 n Z S 5 t a W 4 s M T E 0 f S Z x d W 9 0 O y w m c X V v d D t T Z W N 0 a W 9 u M S 9 z b W F s b E R p Z m Z z S G l z d C 9 B d X R v U m V t b 3 Z l Z E N v b H V t b n M x L n s g I C A g I C A g I C A g I C B t X 2 5 v d F N 5 b m N T Z X F 1 Z W 5 j Z U x l b m d 0 a E h p c 3 R v Z 3 J h b S 5 t X 2 J p b n N S Y W 5 n Z S 5 t Y X g s M T E 1 f S Z x d W 9 0 O y w m c X V v d D t T Z W N 0 a W 9 u M S 9 z b W F s b E R p Z m Z z S G l z d C 9 B d X R v U m V t b 3 Z l Z E N v b H V t b n M x L n s g I C A g I C A g I C A g I C B t X 2 5 v d F N 5 b m N T Z X F 1 Z W 5 j Z U x l b m d 0 a E h p c 3 R v Z 3 J h b S 5 r X 2 J p b n N D b 3 V u d C w x M T Z 9 J n F 1 b 3 Q 7 L C Z x d W 9 0 O 1 N l Y 3 R p b 2 4 x L 3 N t Y W x s R G l m Z n N I a X N 0 L 0 F 1 d G 9 S Z W 1 v d m V k Q 2 9 s d W 1 u c z E u e y A g I C A g I C A g I C A g I G 1 f b m 9 0 U 3 l u Y 1 N l c X V l b m N l T G V u Z 3 R o S G l z d G 9 n c m F t L m 1 f c 2 F t c G x l c 0 N v d W 5 0 L D E x N 3 0 m c X V v d D s s J n F 1 b 3 Q 7 U 2 V j d G l v b j E v c 2 1 h b G x E a W Z m c 0 h p c 3 Q v Q X V 0 b 1 J l b W 9 2 Z W R D b 2 x 1 b W 5 z M S 5 7 I C A g I C A g I C A g I C A g b V 9 u b 3 R T e W 5 j U 2 V x d W V u Y 2 V M Z W 5 n d G h I a X N 0 b 2 d y Y W 0 u Y m l u c 1 9 3 Z W l n a H R z L D E x O H 0 m c X V v d D s s J n F 1 b 3 Q 7 U 2 V j d G l v b j E v c 2 1 h b G x E a W Z m c 0 h p c 3 Q v Q X V 0 b 1 J l b W 9 2 Z W R D b 2 x 1 b W 5 z M S 5 7 T j A s M T E 5 f S Z x d W 9 0 O y w m c X V v d D t T Z W N 0 a W 9 u M S 9 z b W F s b E R p Z m Z z S G l z d C 9 B d X R v U m V t b 3 Z l Z E N v b H V t b n M x L n t O M S w x M j B 9 J n F 1 b 3 Q 7 L C Z x d W 9 0 O 1 N l Y 3 R p b 2 4 x L 3 N t Y W x s R G l m Z n N I a X N 0 L 0 F 1 d G 9 S Z W 1 v d m V k Q 2 9 s d W 1 u c z E u e 0 4 y L D E y M X 0 m c X V v d D s s J n F 1 b 3 Q 7 U 2 V j d G l v b j E v c 2 1 h b G x E a W Z m c 0 h p c 3 Q v Q X V 0 b 1 J l b W 9 2 Z W R D b 2 x 1 b W 5 z M S 5 7 T j M s M T I y f S Z x d W 9 0 O y w m c X V v d D t T Z W N 0 a W 9 u M S 9 z b W F s b E R p Z m Z z S G l z d C 9 B d X R v U m V t b 3 Z l Z E N v b H V t b n M x L n t O N C w x M j N 9 J n F 1 b 3 Q 7 L C Z x d W 9 0 O 1 N l Y 3 R p b 2 4 x L 3 N t Y W x s R G l m Z n N I a X N 0 L 0 F 1 d G 9 S Z W 1 v d m V k Q 2 9 s d W 1 u c z E u e 0 4 1 L D E y N H 0 m c X V v d D s s J n F 1 b 3 Q 7 U 2 V j d G l v b j E v c 2 1 h b G x E a W Z m c 0 h p c 3 Q v Q X V 0 b 1 J l b W 9 2 Z W R D b 2 x 1 b W 5 z M S 5 7 T j Y s M T I 1 f S Z x d W 9 0 O y w m c X V v d D t T Z W N 0 a W 9 u M S 9 z b W F s b E R p Z m Z z S G l z d C 9 B d X R v U m V t b 3 Z l Z E N v b H V t b n M x L n t O N y w x M j Z 9 J n F 1 b 3 Q 7 L C Z x d W 9 0 O 1 N l Y 3 R p b 2 4 x L 3 N t Y W x s R G l m Z n N I a X N 0 L 0 F 1 d G 9 S Z W 1 v d m V k Q 2 9 s d W 1 u c z E u e 0 4 4 L D E y N 3 0 m c X V v d D s s J n F 1 b 3 Q 7 U 2 V j d G l v b j E v c 2 1 h b G x E a W Z m c 0 h p c 3 Q v Q X V 0 b 1 J l b W 9 2 Z W R D b 2 x 1 b W 5 z M S 5 7 T j k s M T I 4 f S Z x d W 9 0 O y w m c X V v d D t T Z W N 0 a W 9 u M S 9 z b W F s b E R p Z m Z z S G l z d C 9 B d X R v U m V t b 3 Z l Z E N v b H V t b n M x L n t O M T A s M T I 5 f S Z x d W 9 0 O y w m c X V v d D t T Z W N 0 a W 9 u M S 9 z b W F s b E R p Z m Z z S G l z d C 9 B d X R v U m V t b 3 Z l Z E N v b H V t b n M x L n t O M T E s M T M w f S Z x d W 9 0 O y w m c X V v d D t T Z W N 0 a W 9 u M S 9 z b W F s b E R p Z m Z z S G l z d C 9 B d X R v U m V t b 3 Z l Z E N v b H V t b n M x L n t O M T I s M T M x f S Z x d W 9 0 O y w m c X V v d D t T Z W N 0 a W 9 u M S 9 z b W F s b E R p Z m Z z S G l z d C 9 B d X R v U m V t b 3 Z l Z E N v b H V t b n M x L n t O M T M s M T M y f S Z x d W 9 0 O y w m c X V v d D t T Z W N 0 a W 9 u M S 9 z b W F s b E R p Z m Z z S G l z d C 9 B d X R v U m V t b 3 Z l Z E N v b H V t b n M x L n t O M T Q s M T M z f S Z x d W 9 0 O y w m c X V v d D t T Z W N 0 a W 9 u M S 9 z b W F s b E R p Z m Z z S G l z d C 9 B d X R v U m V t b 3 Z l Z E N v b H V t b n M x L n t O M T U s M T M 0 f S Z x d W 9 0 O y w m c X V v d D t T Z W N 0 a W 9 u M S 9 z b W F s b E R p Z m Z z S G l z d C 9 B d X R v U m V t b 3 Z l Z E N v b H V t b n M x L n t O M T Y s M T M 1 f S Z x d W 9 0 O y w m c X V v d D t T Z W N 0 a W 9 u M S 9 z b W F s b E R p Z m Z z S G l z d C 9 B d X R v U m V t b 3 Z l Z E N v b H V t b n M x L n t O M T c s M T M 2 f S Z x d W 9 0 O y w m c X V v d D t T Z W N 0 a W 9 u M S 9 z b W F s b E R p Z m Z z S G l z d C 9 B d X R v U m V t b 3 Z l Z E N v b H V t b n M x L n t O M T g s M T M 3 f S Z x d W 9 0 O y w m c X V v d D t T Z W N 0 a W 9 u M S 9 z b W F s b E R p Z m Z z S G l z d C 9 B d X R v U m V t b 3 Z l Z E N v b H V t b n M x L n t O M T k s M T M 4 f S Z x d W 9 0 O y w m c X V v d D t T Z W N 0 a W 9 u M S 9 z b W F s b E R p Z m Z z S G l z d C 9 B d X R v U m V t b 3 Z l Z E N v b H V t b n M x L n t O M j A s M T M 5 f S Z x d W 9 0 O y w m c X V v d D t T Z W N 0 a W 9 u M S 9 z b W F s b E R p Z m Z z S G l z d C 9 B d X R v U m V t b 3 Z l Z E N v b H V t b n M x L n t O M j E s M T Q w f S Z x d W 9 0 O y w m c X V v d D t T Z W N 0 a W 9 u M S 9 z b W F s b E R p Z m Z z S G l z d C 9 B d X R v U m V t b 3 Z l Z E N v b H V t b n M x L n t O M j I s M T Q x f S Z x d W 9 0 O y w m c X V v d D t T Z W N 0 a W 9 u M S 9 z b W F s b E R p Z m Z z S G l z d C 9 B d X R v U m V t b 3 Z l Z E N v b H V t b n M x L n t O M j M s M T Q y f S Z x d W 9 0 O y w m c X V v d D t T Z W N 0 a W 9 u M S 9 z b W F s b E R p Z m Z z S G l z d C 9 B d X R v U m V t b 3 Z l Z E N v b H V t b n M x L n t O M j Q s M T Q z f S Z x d W 9 0 O y w m c X V v d D t T Z W N 0 a W 9 u M S 9 z b W F s b E R p Z m Z z S G l z d C 9 B d X R v U m V t b 3 Z l Z E N v b H V t b n M x L n t O M j U s M T Q 0 f S Z x d W 9 0 O y w m c X V v d D t T Z W N 0 a W 9 u M S 9 z b W F s b E R p Z m Z z S G l z d C 9 B d X R v U m V t b 3 Z l Z E N v b H V t b n M x L n t O M j Y s M T Q 1 f S Z x d W 9 0 O y w m c X V v d D t T Z W N 0 a W 9 u M S 9 z b W F s b E R p Z m Z z S G l z d C 9 B d X R v U m V t b 3 Z l Z E N v b H V t b n M x L n t O M j c s M T Q 2 f S Z x d W 9 0 O y w m c X V v d D t T Z W N 0 a W 9 u M S 9 z b W F s b E R p Z m Z z S G l z d C 9 B d X R v U m V t b 3 Z l Z E N v b H V t b n M x L n t O M j g s M T Q 3 f S Z x d W 9 0 O y w m c X V v d D t T Z W N 0 a W 9 u M S 9 z b W F s b E R p Z m Z z S G l z d C 9 B d X R v U m V t b 3 Z l Z E N v b H V t b n M x L n t O M j k s M T Q 4 f S Z x d W 9 0 O y w m c X V v d D t T Z W N 0 a W 9 u M S 9 z b W F s b E R p Z m Z z S G l z d C 9 B d X R v U m V t b 3 Z l Z E N v b H V t b n M x L n t O M z A s M T Q 5 f S Z x d W 9 0 O y w m c X V v d D t T Z W N 0 a W 9 u M S 9 z b W F s b E R p Z m Z z S G l z d C 9 B d X R v U m V t b 3 Z l Z E N v b H V t b n M x L n t O M z E s M T U w f S Z x d W 9 0 O y w m c X V v d D t T Z W N 0 a W 9 u M S 9 z b W F s b E R p Z m Z z S G l z d C 9 B d X R v U m V t b 3 Z l Z E N v b H V t b n M x L n t O M z I s M T U x f S Z x d W 9 0 O y w m c X V v d D t T Z W N 0 a W 9 u M S 9 z b W F s b E R p Z m Z z S G l z d C 9 B d X R v U m V t b 3 Z l Z E N v b H V t b n M x L n t O M z M s M T U y f S Z x d W 9 0 O y w m c X V v d D t T Z W N 0 a W 9 u M S 9 z b W F s b E R p Z m Z z S G l z d C 9 B d X R v U m V t b 3 Z l Z E N v b H V t b n M x L n t O M z Q s M T U z f S Z x d W 9 0 O y w m c X V v d D t T Z W N 0 a W 9 u M S 9 z b W F s b E R p Z m Z z S G l z d C 9 B d X R v U m V t b 3 Z l Z E N v b H V t b n M x L n t O M z U s M T U 0 f S Z x d W 9 0 O y w m c X V v d D t T Z W N 0 a W 9 u M S 9 z b W F s b E R p Z m Z z S G l z d C 9 B d X R v U m V t b 3 Z l Z E N v b H V t b n M x L n t O M z Y s M T U 1 f S Z x d W 9 0 O y w m c X V v d D t T Z W N 0 a W 9 u M S 9 z b W F s b E R p Z m Z z S G l z d C 9 B d X R v U m V t b 3 Z l Z E N v b H V t b n M x L n t O M z c s M T U 2 f S Z x d W 9 0 O y w m c X V v d D t T Z W N 0 a W 9 u M S 9 z b W F s b E R p Z m Z z S G l z d C 9 B d X R v U m V t b 3 Z l Z E N v b H V t b n M x L n t O M z g s M T U 3 f S Z x d W 9 0 O y w m c X V v d D t T Z W N 0 a W 9 u M S 9 z b W F s b E R p Z m Z z S G l z d C 9 B d X R v U m V t b 3 Z l Z E N v b H V t b n M x L n t O M z k s M T U 4 f S Z x d W 9 0 O y w m c X V v d D t T Z W N 0 a W 9 u M S 9 z b W F s b E R p Z m Z z S G l z d C 9 B d X R v U m V t b 3 Z l Z E N v b H V t b n M x L n t O N D A s M T U 5 f S Z x d W 9 0 O y w m c X V v d D t T Z W N 0 a W 9 u M S 9 z b W F s b E R p Z m Z z S G l z d C 9 B d X R v U m V t b 3 Z l Z E N v b H V t b n M x L n t O N D E s M T Y w f S Z x d W 9 0 O y w m c X V v d D t T Z W N 0 a W 9 u M S 9 z b W F s b E R p Z m Z z S G l z d C 9 B d X R v U m V t b 3 Z l Z E N v b H V t b n M x L n t O N D I s M T Y x f S Z x d W 9 0 O y w m c X V v d D t T Z W N 0 a W 9 u M S 9 z b W F s b E R p Z m Z z S G l z d C 9 B d X R v U m V t b 3 Z l Z E N v b H V t b n M x L n t O N D M s M T Y y f S Z x d W 9 0 O y w m c X V v d D t T Z W N 0 a W 9 u M S 9 z b W F s b E R p Z m Z z S G l z d C 9 B d X R v U m V t b 3 Z l Z E N v b H V t b n M x L n t O N D Q s M T Y z f S Z x d W 9 0 O y w m c X V v d D t T Z W N 0 a W 9 u M S 9 z b W F s b E R p Z m Z z S G l z d C 9 B d X R v U m V t b 3 Z l Z E N v b H V t b n M x L n t O N D U s M T Y 0 f S Z x d W 9 0 O y w m c X V v d D t T Z W N 0 a W 9 u M S 9 z b W F s b E R p Z m Z z S G l z d C 9 B d X R v U m V t b 3 Z l Z E N v b H V t b n M x L n t O N D Y s M T Y 1 f S Z x d W 9 0 O y w m c X V v d D t T Z W N 0 a W 9 u M S 9 z b W F s b E R p Z m Z z S G l z d C 9 B d X R v U m V t b 3 Z l Z E N v b H V t b n M x L n t O N D c s M T Y 2 f S Z x d W 9 0 O y w m c X V v d D t T Z W N 0 a W 9 u M S 9 z b W F s b E R p Z m Z z S G l z d C 9 B d X R v U m V t b 3 Z l Z E N v b H V t b n M x L n t O N D g s M T Y 3 f S Z x d W 9 0 O y w m c X V v d D t T Z W N 0 a W 9 u M S 9 z b W F s b E R p Z m Z z S G l z d C 9 B d X R v U m V t b 3 Z l Z E N v b H V t b n M x L n t O N D k s M T Y 4 f S Z x d W 9 0 O y w m c X V v d D t T Z W N 0 a W 9 u M S 9 z b W F s b E R p Z m Z z S G l z d C 9 B d X R v U m V t b 3 Z l Z E N v b H V t b n M x L n t O N T A s M T Y 5 f S Z x d W 9 0 O y w m c X V v d D t T Z W N 0 a W 9 u M S 9 z b W F s b E R p Z m Z z S G l z d C 9 B d X R v U m V t b 3 Z l Z E N v b H V t b n M x L n t O N T E s M T c w f S Z x d W 9 0 O y w m c X V v d D t T Z W N 0 a W 9 u M S 9 z b W F s b E R p Z m Z z S G l z d C 9 B d X R v U m V t b 3 Z l Z E N v b H V t b n M x L n t O N T I s M T c x f S Z x d W 9 0 O y w m c X V v d D t T Z W N 0 a W 9 u M S 9 z b W F s b E R p Z m Z z S G l z d C 9 B d X R v U m V t b 3 Z l Z E N v b H V t b n M x L n t O N T M s M T c y f S Z x d W 9 0 O y w m c X V v d D t T Z W N 0 a W 9 u M S 9 z b W F s b E R p Z m Z z S G l z d C 9 B d X R v U m V t b 3 Z l Z E N v b H V t b n M x L n t O N T Q s M T c z f S Z x d W 9 0 O y w m c X V v d D t T Z W N 0 a W 9 u M S 9 z b W F s b E R p Z m Z z S G l z d C 9 B d X R v U m V t b 3 Z l Z E N v b H V t b n M x L n t O N T U s M T c 0 f S Z x d W 9 0 O y w m c X V v d D t T Z W N 0 a W 9 u M S 9 z b W F s b E R p Z m Z z S G l z d C 9 B d X R v U m V t b 3 Z l Z E N v b H V t b n M x L n t O N T Y s M T c 1 f S Z x d W 9 0 O y w m c X V v d D t T Z W N 0 a W 9 u M S 9 z b W F s b E R p Z m Z z S G l z d C 9 B d X R v U m V t b 3 Z l Z E N v b H V t b n M x L n t O N T c s M T c 2 f S Z x d W 9 0 O y w m c X V v d D t T Z W N 0 a W 9 u M S 9 z b W F s b E R p Z m Z z S G l z d C 9 B d X R v U m V t b 3 Z l Z E N v b H V t b n M x L n t O N T g s M T c 3 f S Z x d W 9 0 O y w m c X V v d D t T Z W N 0 a W 9 u M S 9 z b W F s b E R p Z m Z z S G l z d C 9 B d X R v U m V t b 3 Z l Z E N v b H V t b n M x L n t O N T k s M T c 4 f S Z x d W 9 0 O y w m c X V v d D t T Z W N 0 a W 9 u M S 9 z b W F s b E R p Z m Z z S G l z d C 9 B d X R v U m V t b 3 Z l Z E N v b H V t b n M x L n t O N j A s M T c 5 f S Z x d W 9 0 O y w m c X V v d D t T Z W N 0 a W 9 u M S 9 z b W F s b E R p Z m Z z S G l z d C 9 B d X R v U m V t b 3 Z l Z E N v b H V t b n M x L n t O N j E s M T g w f S Z x d W 9 0 O y w m c X V v d D t T Z W N 0 a W 9 u M S 9 z b W F s b E R p Z m Z z S G l z d C 9 B d X R v U m V t b 3 Z l Z E N v b H V t b n M x L n t O N j I s M T g x f S Z x d W 9 0 O y w m c X V v d D t T Z W N 0 a W 9 u M S 9 z b W F s b E R p Z m Z z S G l z d C 9 B d X R v U m V t b 3 Z l Z E N v b H V t b n M x L n t O N j M s M T g y f S Z x d W 9 0 O y w m c X V v d D t T Z W N 0 a W 9 u M S 9 z b W F s b E R p Z m Z z S G l z d C 9 B d X R v U m V t b 3 Z l Z E N v b H V t b n M x L n t O N j Q s M T g z f S Z x d W 9 0 O y w m c X V v d D t T Z W N 0 a W 9 u M S 9 z b W F s b E R p Z m Z z S G l z d C 9 B d X R v U m V t b 3 Z l Z E N v b H V t b n M x L n t O N j U s M T g 0 f S Z x d W 9 0 O y w m c X V v d D t T Z W N 0 a W 9 u M S 9 z b W F s b E R p Z m Z z S G l z d C 9 B d X R v U m V t b 3 Z l Z E N v b H V t b n M x L n t O N j Y s M T g 1 f S Z x d W 9 0 O y w m c X V v d D t T Z W N 0 a W 9 u M S 9 z b W F s b E R p Z m Z z S G l z d C 9 B d X R v U m V t b 3 Z l Z E N v b H V t b n M x L n t O N j c s M T g 2 f S Z x d W 9 0 O y w m c X V v d D t T Z W N 0 a W 9 u M S 9 z b W F s b E R p Z m Z z S G l z d C 9 B d X R v U m V t b 3 Z l Z E N v b H V t b n M x L n t O N j g s M T g 3 f S Z x d W 9 0 O y w m c X V v d D t T Z W N 0 a W 9 u M S 9 z b W F s b E R p Z m Z z S G l z d C 9 B d X R v U m V t b 3 Z l Z E N v b H V t b n M x L n t O N j k s M T g 4 f S Z x d W 9 0 O y w m c X V v d D t T Z W N 0 a W 9 u M S 9 z b W F s b E R p Z m Z z S G l z d C 9 B d X R v U m V t b 3 Z l Z E N v b H V t b n M x L n t O N z A s M T g 5 f S Z x d W 9 0 O y w m c X V v d D t T Z W N 0 a W 9 u M S 9 z b W F s b E R p Z m Z z S G l z d C 9 B d X R v U m V t b 3 Z l Z E N v b H V t b n M x L n t O N z E s M T k w f S Z x d W 9 0 O y w m c X V v d D t T Z W N 0 a W 9 u M S 9 z b W F s b E R p Z m Z z S G l z d C 9 B d X R v U m V t b 3 Z l Z E N v b H V t b n M x L n t O N z I s M T k x f S Z x d W 9 0 O y w m c X V v d D t T Z W N 0 a W 9 u M S 9 z b W F s b E R p Z m Z z S G l z d C 9 B d X R v U m V t b 3 Z l Z E N v b H V t b n M x L n t O N z M s M T k y f S Z x d W 9 0 O y w m c X V v d D t T Z W N 0 a W 9 u M S 9 z b W F s b E R p Z m Z z S G l z d C 9 B d X R v U m V t b 3 Z l Z E N v b H V t b n M x L n t O N z Q s M T k z f S Z x d W 9 0 O y w m c X V v d D t T Z W N 0 a W 9 u M S 9 z b W F s b E R p Z m Z z S G l z d C 9 B d X R v U m V t b 3 Z l Z E N v b H V t b n M x L n t O N z U s M T k 0 f S Z x d W 9 0 O y w m c X V v d D t T Z W N 0 a W 9 u M S 9 z b W F s b E R p Z m Z z S G l z d C 9 B d X R v U m V t b 3 Z l Z E N v b H V t b n M x L n t O N z Y s M T k 1 f S Z x d W 9 0 O y w m c X V v d D t T Z W N 0 a W 9 u M S 9 z b W F s b E R p Z m Z z S G l z d C 9 B d X R v U m V t b 3 Z l Z E N v b H V t b n M x L n t O N z c s M T k 2 f S Z x d W 9 0 O y w m c X V v d D t T Z W N 0 a W 9 u M S 9 z b W F s b E R p Z m Z z S G l z d C 9 B d X R v U m V t b 3 Z l Z E N v b H V t b n M x L n t O N z g s M T k 3 f S Z x d W 9 0 O y w m c X V v d D t T Z W N 0 a W 9 u M S 9 z b W F s b E R p Z m Z z S G l z d C 9 B d X R v U m V t b 3 Z l Z E N v b H V t b n M x L n t O N z k s M T k 4 f S Z x d W 9 0 O y w m c X V v d D t T Z W N 0 a W 9 u M S 9 z b W F s b E R p Z m Z z S G l z d C 9 B d X R v U m V t b 3 Z l Z E N v b H V t b n M x L n t O O D A s M T k 5 f S Z x d W 9 0 O y w m c X V v d D t T Z W N 0 a W 9 u M S 9 z b W F s b E R p Z m Z z S G l z d C 9 B d X R v U m V t b 3 Z l Z E N v b H V t b n M x L n t O O D E s M j A w f S Z x d W 9 0 O y w m c X V v d D t T Z W N 0 a W 9 u M S 9 z b W F s b E R p Z m Z z S G l z d C 9 B d X R v U m V t b 3 Z l Z E N v b H V t b n M x L n t O O D I s M j A x f S Z x d W 9 0 O y w m c X V v d D t T Z W N 0 a W 9 u M S 9 z b W F s b E R p Z m Z z S G l z d C 9 B d X R v U m V t b 3 Z l Z E N v b H V t b n M x L n t O O D M s M j A y f S Z x d W 9 0 O y w m c X V v d D t T Z W N 0 a W 9 u M S 9 z b W F s b E R p Z m Z z S G l z d C 9 B d X R v U m V t b 3 Z l Z E N v b H V t b n M x L n t O O D Q s M j A z f S Z x d W 9 0 O y w m c X V v d D t T Z W N 0 a W 9 u M S 9 z b W F s b E R p Z m Z z S G l z d C 9 B d X R v U m V t b 3 Z l Z E N v b H V t b n M x L n t O O D U s M j A 0 f S Z x d W 9 0 O y w m c X V v d D t T Z W N 0 a W 9 u M S 9 z b W F s b E R p Z m Z z S G l z d C 9 B d X R v U m V t b 3 Z l Z E N v b H V t b n M x L n t O O D Y s M j A 1 f S Z x d W 9 0 O y w m c X V v d D t T Z W N 0 a W 9 u M S 9 z b W F s b E R p Z m Z z S G l z d C 9 B d X R v U m V t b 3 Z l Z E N v b H V t b n M x L n t O O D c s M j A 2 f S Z x d W 9 0 O y w m c X V v d D t T Z W N 0 a W 9 u M S 9 z b W F s b E R p Z m Z z S G l z d C 9 B d X R v U m V t b 3 Z l Z E N v b H V t b n M x L n t O O D g s M j A 3 f S Z x d W 9 0 O y w m c X V v d D t T Z W N 0 a W 9 u M S 9 z b W F s b E R p Z m Z z S G l z d C 9 B d X R v U m V t b 3 Z l Z E N v b H V t b n M x L n t O O D k s M j A 4 f S Z x d W 9 0 O y w m c X V v d D t T Z W N 0 a W 9 u M S 9 z b W F s b E R p Z m Z z S G l z d C 9 B d X R v U m V t b 3 Z l Z E N v b H V t b n M x L n t O O T A s M j A 5 f S Z x d W 9 0 O y w m c X V v d D t T Z W N 0 a W 9 u M S 9 z b W F s b E R p Z m Z z S G l z d C 9 B d X R v U m V t b 3 Z l Z E N v b H V t b n M x L n t O O T E s M j E w f S Z x d W 9 0 O y w m c X V v d D t T Z W N 0 a W 9 u M S 9 z b W F s b E R p Z m Z z S G l z d C 9 B d X R v U m V t b 3 Z l Z E N v b H V t b n M x L n t O O T I s M j E x f S Z x d W 9 0 O y w m c X V v d D t T Z W N 0 a W 9 u M S 9 z b W F s b E R p Z m Z z S G l z d C 9 B d X R v U m V t b 3 Z l Z E N v b H V t b n M x L n t O O T M s M j E y f S Z x d W 9 0 O y w m c X V v d D t T Z W N 0 a W 9 u M S 9 z b W F s b E R p Z m Z z S G l z d C 9 B d X R v U m V t b 3 Z l Z E N v b H V t b n M x L n t O O T Q s M j E z f S Z x d W 9 0 O y w m c X V v d D t T Z W N 0 a W 9 u M S 9 z b W F s b E R p Z m Z z S G l z d C 9 B d X R v U m V t b 3 Z l Z E N v b H V t b n M x L n t O O T U s M j E 0 f S Z x d W 9 0 O y w m c X V v d D t T Z W N 0 a W 9 u M S 9 z b W F s b E R p Z m Z z S G l z d C 9 B d X R v U m V t b 3 Z l Z E N v b H V t b n M x L n t O O T Y s M j E 1 f S Z x d W 9 0 O y w m c X V v d D t T Z W N 0 a W 9 u M S 9 z b W F s b E R p Z m Z z S G l z d C 9 B d X R v U m V t b 3 Z l Z E N v b H V t b n M x L n t O O T c s M j E 2 f S Z x d W 9 0 O y w m c X V v d D t T Z W N 0 a W 9 u M S 9 z b W F s b E R p Z m Z z S G l z d C 9 B d X R v U m V t b 3 Z l Z E N v b H V t b n M x L n t O O T g s M j E 3 f S Z x d W 9 0 O y w m c X V v d D t T Z W N 0 a W 9 u M S 9 z b W F s b E R p Z m Z z S G l z d C 9 B d X R v U m V t b 3 Z l Z E N v b H V t b n M x L n t O O T k s M j E 4 f S Z x d W 9 0 O y w m c X V v d D t T Z W N 0 a W 9 u M S 9 z b W F s b E R p Z m Z z S G l z d C 9 B d X R v U m V t b 3 Z l Z E N v b H V t b n M x L n t t X 2 F t c G x p d H V k Z U h p c 3 R v Z 3 J h b S 4 w L D I x O X 0 m c X V v d D s s J n F 1 b 3 Q 7 U 2 V j d G l v b j E v c 2 1 h b G x E a W Z m c 0 h p c 3 Q v Q X V 0 b 1 J l b W 9 2 Z W R D b 2 x 1 b W 5 z M S 5 7 b V 9 h b X B s a X R 1 Z G V I a X N 0 b 2 d y Y W 0 u M S w y M j B 9 J n F 1 b 3 Q 7 L C Z x d W 9 0 O 1 N l Y 3 R p b 2 4 x L 3 N t Y W x s R G l m Z n N I a X N 0 L 0 F 1 d G 9 S Z W 1 v d m V k Q 2 9 s d W 1 u c z E u e 2 1 f Y W 1 w b G l 0 d W R l S G l z d G 9 n c m F t L j I s M j I x f S Z x d W 9 0 O y w m c X V v d D t T Z W N 0 a W 9 u M S 9 z b W F s b E R p Z m Z z S G l z d C 9 B d X R v U m V t b 3 Z l Z E N v b H V t b n M x L n t t X 2 F t c G x p d H V k Z U h p c 3 R v Z 3 J h b S 4 z L D I y M n 0 m c X V v d D s s J n F 1 b 3 Q 7 U 2 V j d G l v b j E v c 2 1 h b G x E a W Z m c 0 h p c 3 Q v Q X V 0 b 1 J l b W 9 2 Z W R D b 2 x 1 b W 5 z M S 5 7 b V 9 h b X B s a X R 1 Z G V I a X N 0 b 2 d y Y W 0 u N C w y M j N 9 J n F 1 b 3 Q 7 L C Z x d W 9 0 O 1 N l Y 3 R p b 2 4 x L 3 N t Y W x s R G l m Z n N I a X N 0 L 0 F 1 d G 9 S Z W 1 v d m V k Q 2 9 s d W 1 u c z E u e 2 1 f Y W 1 w b G l 0 d W R l S G l z d G 9 n c m F t L j U s M j I 0 f S Z x d W 9 0 O y w m c X V v d D t T Z W N 0 a W 9 u M S 9 z b W F s b E R p Z m Z z S G l z d C 9 B d X R v U m V t b 3 Z l Z E N v b H V t b n M x L n t t X 2 F t c G x p d H V k Z U h p c 3 R v Z 3 J h b S 4 2 L D I y N X 0 m c X V v d D s s J n F 1 b 3 Q 7 U 2 V j d G l v b j E v c 2 1 h b G x E a W Z m c 0 h p c 3 Q v Q X V 0 b 1 J l b W 9 2 Z W R D b 2 x 1 b W 5 z M S 5 7 b V 9 h b X B s a X R 1 Z G V I a X N 0 b 2 d y Y W 0 u N y w y M j Z 9 J n F 1 b 3 Q 7 L C Z x d W 9 0 O 1 N l Y 3 R p b 2 4 x L 3 N t Y W x s R G l m Z n N I a X N 0 L 0 F 1 d G 9 S Z W 1 v d m V k Q 2 9 s d W 1 u c z E u e 2 1 f Y W 1 w b G l 0 d W R l S G l z d G 9 n c m F t L j g s M j I 3 f S Z x d W 9 0 O y w m c X V v d D t T Z W N 0 a W 9 u M S 9 z b W F s b E R p Z m Z z S G l z d C 9 B d X R v U m V t b 3 Z l Z E N v b H V t b n M x L n t t X 2 F t c G x p d H V k Z U h p c 3 R v Z 3 J h b S 4 5 L D I y O H 0 m c X V v d D s s J n F 1 b 3 Q 7 U 2 V j d G l v b j E v c 2 1 h b G x E a W Z m c 0 h p c 3 Q v Q X V 0 b 1 J l b W 9 2 Z W R D b 2 x 1 b W 5 z M S 5 7 b V 9 h b X B s a X R 1 Z G V I a X N 0 b 2 d y Y W 0 u M T A s M j I 5 f S Z x d W 9 0 O y w m c X V v d D t T Z W N 0 a W 9 u M S 9 z b W F s b E R p Z m Z z S G l z d C 9 B d X R v U m V t b 3 Z l Z E N v b H V t b n M x L n t t X 2 F t c G x p d H V k Z U h p c 3 R v Z 3 J h b S 4 x M S w y M z B 9 J n F 1 b 3 Q 7 L C Z x d W 9 0 O 1 N l Y 3 R p b 2 4 x L 3 N t Y W x s R G l m Z n N I a X N 0 L 0 F 1 d G 9 S Z W 1 v d m V k Q 2 9 s d W 1 u c z E u e 2 1 f Y W 1 w b G l 0 d W R l S G l z d G 9 n c m F t L j E y L D I z M X 0 m c X V v d D s s J n F 1 b 3 Q 7 U 2 V j d G l v b j E v c 2 1 h b G x E a W Z m c 0 h p c 3 Q v Q X V 0 b 1 J l b W 9 2 Z W R D b 2 x 1 b W 5 z M S 5 7 b V 9 h b X B s a X R 1 Z G V I a X N 0 b 2 d y Y W 0 u M T M s M j M y f S Z x d W 9 0 O y w m c X V v d D t T Z W N 0 a W 9 u M S 9 z b W F s b E R p Z m Z z S G l z d C 9 B d X R v U m V t b 3 Z l Z E N v b H V t b n M x L n t t X 2 F t c G x p d H V k Z U h p c 3 R v Z 3 J h b S 4 x N C w y M z N 9 J n F 1 b 3 Q 7 L C Z x d W 9 0 O 1 N l Y 3 R p b 2 4 x L 3 N t Y W x s R G l m Z n N I a X N 0 L 0 F 1 d G 9 S Z W 1 v d m V k Q 2 9 s d W 1 u c z E u e 2 1 f Y W 1 w b G l 0 d W R l S G l z d G 9 n c m F t L j E 1 L D I z N H 0 m c X V v d D s s J n F 1 b 3 Q 7 U 2 V j d G l v b j E v c 2 1 h b G x E a W Z m c 0 h p c 3 Q v Q X V 0 b 1 J l b W 9 2 Z W R D b 2 x 1 b W 5 z M S 5 7 b V 9 h b X B s a X R 1 Z G V I a X N 0 b 2 d y Y W 0 u M T Y s M j M 1 f S Z x d W 9 0 O y w m c X V v d D t T Z W N 0 a W 9 u M S 9 z b W F s b E R p Z m Z z S G l z d C 9 B d X R v U m V t b 3 Z l Z E N v b H V t b n M x L n t t X 2 F t c G x p d H V k Z U h p c 3 R v Z 3 J h b S 4 x N y w y M z Z 9 J n F 1 b 3 Q 7 L C Z x d W 9 0 O 1 N l Y 3 R p b 2 4 x L 3 N t Y W x s R G l m Z n N I a X N 0 L 0 F 1 d G 9 S Z W 1 v d m V k Q 2 9 s d W 1 u c z E u e 2 1 f Y W 1 w b G l 0 d W R l S G l z d G 9 n c m F t L j E 4 L D I z N 3 0 m c X V v d D s s J n F 1 b 3 Q 7 U 2 V j d G l v b j E v c 2 1 h b G x E a W Z m c 0 h p c 3 Q v Q X V 0 b 1 J l b W 9 2 Z W R D b 2 x 1 b W 5 z M S 5 7 b V 9 h b X B s a X R 1 Z G V I a X N 0 b 2 d y Y W 0 u M T k s M j M 4 f S Z x d W 9 0 O y w m c X V v d D t T Z W N 0 a W 9 u M S 9 z b W F s b E R p Z m Z z S G l z d C 9 B d X R v U m V t b 3 Z l Z E N v b H V t b n M x L n t t X 2 F t c G x p d H V k Z U h p c 3 R v Z 3 J h b S 4 y M C w y M z l 9 J n F 1 b 3 Q 7 L C Z x d W 9 0 O 1 N l Y 3 R p b 2 4 x L 3 N t Y W x s R G l m Z n N I a X N 0 L 0 F 1 d G 9 S Z W 1 v d m V k Q 2 9 s d W 1 u c z E u e 2 1 f Y W 1 w b G l 0 d W R l S G l z d G 9 n c m F t L j I x L D I 0 M H 0 m c X V v d D s s J n F 1 b 3 Q 7 U 2 V j d G l v b j E v c 2 1 h b G x E a W Z m c 0 h p c 3 Q v Q X V 0 b 1 J l b W 9 2 Z W R D b 2 x 1 b W 5 z M S 5 7 b V 9 h b X B s a X R 1 Z G V I a X N 0 b 2 d y Y W 0 u M j I s M j Q x f S Z x d W 9 0 O y w m c X V v d D t T Z W N 0 a W 9 u M S 9 z b W F s b E R p Z m Z z S G l z d C 9 B d X R v U m V t b 3 Z l Z E N v b H V t b n M x L n t t X 2 F t c G x p d H V k Z U h p c 3 R v Z 3 J h b S 4 y M y w y N D J 9 J n F 1 b 3 Q 7 L C Z x d W 9 0 O 1 N l Y 3 R p b 2 4 x L 3 N t Y W x s R G l m Z n N I a X N 0 L 0 F 1 d G 9 S Z W 1 v d m V k Q 2 9 s d W 1 u c z E u e 2 1 f Y W 1 w b G l 0 d W R l S G l z d G 9 n c m F t L j I 0 L D I 0 M 3 0 m c X V v d D s s J n F 1 b 3 Q 7 U 2 V j d G l v b j E v c 2 1 h b G x E a W Z m c 0 h p c 3 Q v Q X V 0 b 1 J l b W 9 2 Z W R D b 2 x 1 b W 5 z M S 5 7 b V 9 h b X B s a X R 1 Z G V I a X N 0 b 2 d y Y W 0 u M j U s M j Q 0 f S Z x d W 9 0 O y w m c X V v d D t T Z W N 0 a W 9 u M S 9 z b W F s b E R p Z m Z z S G l z d C 9 B d X R v U m V t b 3 Z l Z E N v b H V t b n M x L n t t X 2 F t c G x p d H V k Z U h p c 3 R v Z 3 J h b S 4 y N i w y N D V 9 J n F 1 b 3 Q 7 L C Z x d W 9 0 O 1 N l Y 3 R p b 2 4 x L 3 N t Y W x s R G l m Z n N I a X N 0 L 0 F 1 d G 9 S Z W 1 v d m V k Q 2 9 s d W 1 u c z E u e 2 1 f Y W 1 w b G l 0 d W R l S G l z d G 9 n c m F t L j I 3 L D I 0 N n 0 m c X V v d D s s J n F 1 b 3 Q 7 U 2 V j d G l v b j E v c 2 1 h b G x E a W Z m c 0 h p c 3 Q v Q X V 0 b 1 J l b W 9 2 Z W R D b 2 x 1 b W 5 z M S 5 7 b V 9 h b X B s a X R 1 Z G V I a X N 0 b 2 d y Y W 0 u M j g s M j Q 3 f S Z x d W 9 0 O y w m c X V v d D t T Z W N 0 a W 9 u M S 9 z b W F s b E R p Z m Z z S G l z d C 9 B d X R v U m V t b 3 Z l Z E N v b H V t b n M x L n t t X 2 F t c G x p d H V k Z U h p c 3 R v Z 3 J h b S 4 y O S w y N D h 9 J n F 1 b 3 Q 7 L C Z x d W 9 0 O 1 N l Y 3 R p b 2 4 x L 3 N t Y W x s R G l m Z n N I a X N 0 L 0 F 1 d G 9 S Z W 1 v d m V k Q 2 9 s d W 1 u c z E u e 2 1 f Y W 1 w b G l 0 d W R l S G l z d G 9 n c m F t L j M w L D I 0 O X 0 m c X V v d D s s J n F 1 b 3 Q 7 U 2 V j d G l v b j E v c 2 1 h b G x E a W Z m c 0 h p c 3 Q v Q X V 0 b 1 J l b W 9 2 Z W R D b 2 x 1 b W 5 z M S 5 7 b V 9 h b X B s a X R 1 Z G V I a X N 0 b 2 d y Y W 0 u M z E s M j U w f S Z x d W 9 0 O y w m c X V v d D t T Z W N 0 a W 9 u M S 9 z b W F s b E R p Z m Z z S G l z d C 9 B d X R v U m V t b 3 Z l Z E N v b H V t b n M x L n t t X 2 F t c G x p d H V k Z U h p c 3 R v Z 3 J h b S 4 z M i w y N T F 9 J n F 1 b 3 Q 7 L C Z x d W 9 0 O 1 N l Y 3 R p b 2 4 x L 3 N t Y W x s R G l m Z n N I a X N 0 L 0 F 1 d G 9 S Z W 1 v d m V k Q 2 9 s d W 1 u c z E u e 2 1 f Y W 1 w b G l 0 d W R l S G l z d G 9 n c m F t L j M z L D I 1 M n 0 m c X V v d D s s J n F 1 b 3 Q 7 U 2 V j d G l v b j E v c 2 1 h b G x E a W Z m c 0 h p c 3 Q v Q X V 0 b 1 J l b W 9 2 Z W R D b 2 x 1 b W 5 z M S 5 7 b V 9 h b X B s a X R 1 Z G V I a X N 0 b 2 d y Y W 0 u M z Q s M j U z f S Z x d W 9 0 O y w m c X V v d D t T Z W N 0 a W 9 u M S 9 z b W F s b E R p Z m Z z S G l z d C 9 B d X R v U m V t b 3 Z l Z E N v b H V t b n M x L n t t X 2 F t c G x p d H V k Z U h p c 3 R v Z 3 J h b S 4 z N S w y N T R 9 J n F 1 b 3 Q 7 L C Z x d W 9 0 O 1 N l Y 3 R p b 2 4 x L 3 N t Y W x s R G l m Z n N I a X N 0 L 0 F 1 d G 9 S Z W 1 v d m V k Q 2 9 s d W 1 u c z E u e 2 1 f Y W 1 w b G l 0 d W R l S G l z d G 9 n c m F t L j M 2 L D I 1 N X 0 m c X V v d D s s J n F 1 b 3 Q 7 U 2 V j d G l v b j E v c 2 1 h b G x E a W Z m c 0 h p c 3 Q v Q X V 0 b 1 J l b W 9 2 Z W R D b 2 x 1 b W 5 z M S 5 7 b V 9 h b X B s a X R 1 Z G V I a X N 0 b 2 d y Y W 0 u M z c s M j U 2 f S Z x d W 9 0 O y w m c X V v d D t T Z W N 0 a W 9 u M S 9 z b W F s b E R p Z m Z z S G l z d C 9 B d X R v U m V t b 3 Z l Z E N v b H V t b n M x L n t t X 2 F t c G x p d H V k Z U h p c 3 R v Z 3 J h b S 4 z O C w y N T d 9 J n F 1 b 3 Q 7 L C Z x d W 9 0 O 1 N l Y 3 R p b 2 4 x L 3 N t Y W x s R G l m Z n N I a X N 0 L 0 F 1 d G 9 S Z W 1 v d m V k Q 2 9 s d W 1 u c z E u e 2 1 f Y W 1 w b G l 0 d W R l S G l z d G 9 n c m F t L j M 5 L D I 1 O H 0 m c X V v d D s s J n F 1 b 3 Q 7 U 2 V j d G l v b j E v c 2 1 h b G x E a W Z m c 0 h p c 3 Q v Q X V 0 b 1 J l b W 9 2 Z W R D b 2 x 1 b W 5 z M S 5 7 b V 9 h b X B s a X R 1 Z G V I a X N 0 b 2 d y Y W 0 u N D A s M j U 5 f S Z x d W 9 0 O y w m c X V v d D t T Z W N 0 a W 9 u M S 9 z b W F s b E R p Z m Z z S G l z d C 9 B d X R v U m V t b 3 Z l Z E N v b H V t b n M x L n t t X 2 F t c G x p d H V k Z U h p c 3 R v Z 3 J h b S 4 0 M S w y N j B 9 J n F 1 b 3 Q 7 L C Z x d W 9 0 O 1 N l Y 3 R p b 2 4 x L 3 N t Y W x s R G l m Z n N I a X N 0 L 0 F 1 d G 9 S Z W 1 v d m V k Q 2 9 s d W 1 u c z E u e 2 1 f Y W 1 w b G l 0 d W R l S G l z d G 9 n c m F t L j Q y L D I 2 M X 0 m c X V v d D s s J n F 1 b 3 Q 7 U 2 V j d G l v b j E v c 2 1 h b G x E a W Z m c 0 h p c 3 Q v Q X V 0 b 1 J l b W 9 2 Z W R D b 2 x 1 b W 5 z M S 5 7 b V 9 h b X B s a X R 1 Z G V I a X N 0 b 2 d y Y W 0 u N D M s M j Y y f S Z x d W 9 0 O y w m c X V v d D t T Z W N 0 a W 9 u M S 9 z b W F s b E R p Z m Z z S G l z d C 9 B d X R v U m V t b 3 Z l Z E N v b H V t b n M x L n t t X 2 F t c G x p d H V k Z U h p c 3 R v Z 3 J h b S 4 0 N C w y N j N 9 J n F 1 b 3 Q 7 L C Z x d W 9 0 O 1 N l Y 3 R p b 2 4 x L 3 N t Y W x s R G l m Z n N I a X N 0 L 0 F 1 d G 9 S Z W 1 v d m V k Q 2 9 s d W 1 u c z E u e 2 1 f Y W 1 w b G l 0 d W R l S G l z d G 9 n c m F t L j Q 1 L D I 2 N H 0 m c X V v d D s s J n F 1 b 3 Q 7 U 2 V j d G l v b j E v c 2 1 h b G x E a W Z m c 0 h p c 3 Q v Q X V 0 b 1 J l b W 9 2 Z W R D b 2 x 1 b W 5 z M S 5 7 b V 9 h b X B s a X R 1 Z G V I a X N 0 b 2 d y Y W 0 u N D Y s M j Y 1 f S Z x d W 9 0 O y w m c X V v d D t T Z W N 0 a W 9 u M S 9 z b W F s b E R p Z m Z z S G l z d C 9 B d X R v U m V t b 3 Z l Z E N v b H V t b n M x L n t t X 2 F t c G x p d H V k Z U h p c 3 R v Z 3 J h b S 4 0 N y w y N j Z 9 J n F 1 b 3 Q 7 L C Z x d W 9 0 O 1 N l Y 3 R p b 2 4 x L 3 N t Y W x s R G l m Z n N I a X N 0 L 0 F 1 d G 9 S Z W 1 v d m V k Q 2 9 s d W 1 u c z E u e 2 1 f Y W 1 w b G l 0 d W R l S G l z d G 9 n c m F t L j Q 4 L D I 2 N 3 0 m c X V v d D s s J n F 1 b 3 Q 7 U 2 V j d G l v b j E v c 2 1 h b G x E a W Z m c 0 h p c 3 Q v Q X V 0 b 1 J l b W 9 2 Z W R D b 2 x 1 b W 5 z M S 5 7 b V 9 h b X B s a X R 1 Z G V I a X N 0 b 2 d y Y W 0 u N D k s M j Y 4 f S Z x d W 9 0 O y w m c X V v d D t T Z W N 0 a W 9 u M S 9 z b W F s b E R p Z m Z z S G l z d C 9 B d X R v U m V t b 3 Z l Z E N v b H V t b n M x L n t t X 2 F t c G x p d H V k Z U h p c 3 R v Z 3 J h b S 4 1 M C w y N j l 9 J n F 1 b 3 Q 7 L C Z x d W 9 0 O 1 N l Y 3 R p b 2 4 x L 3 N t Y W x s R G l m Z n N I a X N 0 L 0 F 1 d G 9 S Z W 1 v d m V k Q 2 9 s d W 1 u c z E u e 2 1 f Y W 1 w b G l 0 d W R l S G l z d G 9 n c m F t L j U x L D I 3 M H 0 m c X V v d D s s J n F 1 b 3 Q 7 U 2 V j d G l v b j E v c 2 1 h b G x E a W Z m c 0 h p c 3 Q v Q X V 0 b 1 J l b W 9 2 Z W R D b 2 x 1 b W 5 z M S 5 7 b V 9 h b X B s a X R 1 Z G V I a X N 0 b 2 d y Y W 0 u N T I s M j c x f S Z x d W 9 0 O y w m c X V v d D t T Z W N 0 a W 9 u M S 9 z b W F s b E R p Z m Z z S G l z d C 9 B d X R v U m V t b 3 Z l Z E N v b H V t b n M x L n t t X 2 F t c G x p d H V k Z U h p c 3 R v Z 3 J h b S 4 1 M y w y N z J 9 J n F 1 b 3 Q 7 L C Z x d W 9 0 O 1 N l Y 3 R p b 2 4 x L 3 N t Y W x s R G l m Z n N I a X N 0 L 0 F 1 d G 9 S Z W 1 v d m V k Q 2 9 s d W 1 u c z E u e 2 1 f Y W 1 w b G l 0 d W R l S G l z d G 9 n c m F t L j U 0 L D I 3 M 3 0 m c X V v d D s s J n F 1 b 3 Q 7 U 2 V j d G l v b j E v c 2 1 h b G x E a W Z m c 0 h p c 3 Q v Q X V 0 b 1 J l b W 9 2 Z W R D b 2 x 1 b W 5 z M S 5 7 b V 9 h b X B s a X R 1 Z G V I a X N 0 b 2 d y Y W 0 u N T U s M j c 0 f S Z x d W 9 0 O y w m c X V v d D t T Z W N 0 a W 9 u M S 9 z b W F s b E R p Z m Z z S G l z d C 9 B d X R v U m V t b 3 Z l Z E N v b H V t b n M x L n t t X 2 F t c G x p d H V k Z U h p c 3 R v Z 3 J h b S 4 1 N i w y N z V 9 J n F 1 b 3 Q 7 L C Z x d W 9 0 O 1 N l Y 3 R p b 2 4 x L 3 N t Y W x s R G l m Z n N I a X N 0 L 0 F 1 d G 9 S Z W 1 v d m V k Q 2 9 s d W 1 u c z E u e 2 1 f Y W 1 w b G l 0 d W R l S G l z d G 9 n c m F t L j U 3 L D I 3 N n 0 m c X V v d D s s J n F 1 b 3 Q 7 U 2 V j d G l v b j E v c 2 1 h b G x E a W Z m c 0 h p c 3 Q v Q X V 0 b 1 J l b W 9 2 Z W R D b 2 x 1 b W 5 z M S 5 7 b V 9 h b X B s a X R 1 Z G V I a X N 0 b 2 d y Y W 0 u N T g s M j c 3 f S Z x d W 9 0 O y w m c X V v d D t T Z W N 0 a W 9 u M S 9 z b W F s b E R p Z m Z z S G l z d C 9 B d X R v U m V t b 3 Z l Z E N v b H V t b n M x L n t t X 2 F t c G x p d H V k Z U h p c 3 R v Z 3 J h b S 4 1 O S w y N z h 9 J n F 1 b 3 Q 7 L C Z x d W 9 0 O 1 N l Y 3 R p b 2 4 x L 3 N t Y W x s R G l m Z n N I a X N 0 L 0 F 1 d G 9 S Z W 1 v d m V k Q 2 9 s d W 1 u c z E u e 2 1 f Y W 1 w b G l 0 d W R l S G l z d G 9 n c m F t L j Y w L D I 3 O X 0 m c X V v d D s s J n F 1 b 3 Q 7 U 2 V j d G l v b j E v c 2 1 h b G x E a W Z m c 0 h p c 3 Q v Q X V 0 b 1 J l b W 9 2 Z W R D b 2 x 1 b W 5 z M S 5 7 b V 9 h b X B s a X R 1 Z G V I a X N 0 b 2 d y Y W 0 u N j E s M j g w f S Z x d W 9 0 O y w m c X V v d D t T Z W N 0 a W 9 u M S 9 z b W F s b E R p Z m Z z S G l z d C 9 B d X R v U m V t b 3 Z l Z E N v b H V t b n M x L n t t X 2 F t c G x p d H V k Z U h p c 3 R v Z 3 J h b S 4 2 M i w y O D F 9 J n F 1 b 3 Q 7 L C Z x d W 9 0 O 1 N l Y 3 R p b 2 4 x L 3 N t Y W x s R G l m Z n N I a X N 0 L 0 F 1 d G 9 S Z W 1 v d m V k Q 2 9 s d W 1 u c z E u e 2 1 f Y W 1 w b G l 0 d W R l S G l z d G 9 n c m F t L j Y z L D I 4 M n 0 m c X V v d D s s J n F 1 b 3 Q 7 U 2 V j d G l v b j E v c 2 1 h b G x E a W Z m c 0 h p c 3 Q v Q X V 0 b 1 J l b W 9 2 Z W R D b 2 x 1 b W 5 z M S 5 7 b V 9 h b X B s a X R 1 Z G V I a X N 0 b 2 d y Y W 0 u N j Q s M j g z f S Z x d W 9 0 O y w m c X V v d D t T Z W N 0 a W 9 u M S 9 z b W F s b E R p Z m Z z S G l z d C 9 B d X R v U m V t b 3 Z l Z E N v b H V t b n M x L n t t X 2 F t c G x p d H V k Z U h p c 3 R v Z 3 J h b S 4 2 N S w y O D R 9 J n F 1 b 3 Q 7 L C Z x d W 9 0 O 1 N l Y 3 R p b 2 4 x L 3 N t Y W x s R G l m Z n N I a X N 0 L 0 F 1 d G 9 S Z W 1 v d m V k Q 2 9 s d W 1 u c z E u e 2 1 f Y W 1 w b G l 0 d W R l S G l z d G 9 n c m F t L j Y 2 L D I 4 N X 0 m c X V v d D s s J n F 1 b 3 Q 7 U 2 V j d G l v b j E v c 2 1 h b G x E a W Z m c 0 h p c 3 Q v Q X V 0 b 1 J l b W 9 2 Z W R D b 2 x 1 b W 5 z M S 5 7 b V 9 h b X B s a X R 1 Z G V I a X N 0 b 2 d y Y W 0 u N j c s M j g 2 f S Z x d W 9 0 O y w m c X V v d D t T Z W N 0 a W 9 u M S 9 z b W F s b E R p Z m Z z S G l z d C 9 B d X R v U m V t b 3 Z l Z E N v b H V t b n M x L n t t X 2 F t c G x p d H V k Z U h p c 3 R v Z 3 J h b S 4 2 O C w y O D d 9 J n F 1 b 3 Q 7 L C Z x d W 9 0 O 1 N l Y 3 R p b 2 4 x L 3 N t Y W x s R G l m Z n N I a X N 0 L 0 F 1 d G 9 S Z W 1 v d m V k Q 2 9 s d W 1 u c z E u e 2 1 f Y W 1 w b G l 0 d W R l S G l z d G 9 n c m F t L j Y 5 L D I 4 O H 0 m c X V v d D s s J n F 1 b 3 Q 7 U 2 V j d G l v b j E v c 2 1 h b G x E a W Z m c 0 h p c 3 Q v Q X V 0 b 1 J l b W 9 2 Z W R D b 2 x 1 b W 5 z M S 5 7 b V 9 h b X B s a X R 1 Z G V I a X N 0 b 2 d y Y W 0 u N z A s M j g 5 f S Z x d W 9 0 O y w m c X V v d D t T Z W N 0 a W 9 u M S 9 z b W F s b E R p Z m Z z S G l z d C 9 B d X R v U m V t b 3 Z l Z E N v b H V t b n M x L n t t X 2 F t c G x p d H V k Z U h p c 3 R v Z 3 J h b S 4 3 M S w y O T B 9 J n F 1 b 3 Q 7 L C Z x d W 9 0 O 1 N l Y 3 R p b 2 4 x L 3 N t Y W x s R G l m Z n N I a X N 0 L 0 F 1 d G 9 S Z W 1 v d m V k Q 2 9 s d W 1 u c z E u e 2 1 f Y W 1 w b G l 0 d W R l S G l z d G 9 n c m F t L j c y L D I 5 M X 0 m c X V v d D s s J n F 1 b 3 Q 7 U 2 V j d G l v b j E v c 2 1 h b G x E a W Z m c 0 h p c 3 Q v Q X V 0 b 1 J l b W 9 2 Z W R D b 2 x 1 b W 5 z M S 5 7 b V 9 h b X B s a X R 1 Z G V I a X N 0 b 2 d y Y W 0 u N z M s M j k y f S Z x d W 9 0 O y w m c X V v d D t T Z W N 0 a W 9 u M S 9 z b W F s b E R p Z m Z z S G l z d C 9 B d X R v U m V t b 3 Z l Z E N v b H V t b n M x L n t t X 2 F t c G x p d H V k Z U h p c 3 R v Z 3 J h b S 4 3 N C w y O T N 9 J n F 1 b 3 Q 7 L C Z x d W 9 0 O 1 N l Y 3 R p b 2 4 x L 3 N t Y W x s R G l m Z n N I a X N 0 L 0 F 1 d G 9 S Z W 1 v d m V k Q 2 9 s d W 1 u c z E u e 2 1 f Y W 1 w b G l 0 d W R l S G l z d G 9 n c m F t L j c 1 L D I 5 N H 0 m c X V v d D s s J n F 1 b 3 Q 7 U 2 V j d G l v b j E v c 2 1 h b G x E a W Z m c 0 h p c 3 Q v Q X V 0 b 1 J l b W 9 2 Z W R D b 2 x 1 b W 5 z M S 5 7 b V 9 h b X B s a X R 1 Z G V I a X N 0 b 2 d y Y W 0 u N z Y s M j k 1 f S Z x d W 9 0 O y w m c X V v d D t T Z W N 0 a W 9 u M S 9 z b W F s b E R p Z m Z z S G l z d C 9 B d X R v U m V t b 3 Z l Z E N v b H V t b n M x L n t t X 2 F t c G x p d H V k Z U h p c 3 R v Z 3 J h b S 4 3 N y w y O T Z 9 J n F 1 b 3 Q 7 L C Z x d W 9 0 O 1 N l Y 3 R p b 2 4 x L 3 N t Y W x s R G l m Z n N I a X N 0 L 0 F 1 d G 9 S Z W 1 v d m V k Q 2 9 s d W 1 u c z E u e 2 1 f Y W 1 w b G l 0 d W R l S G l z d G 9 n c m F t L j c 4 L D I 5 N 3 0 m c X V v d D s s J n F 1 b 3 Q 7 U 2 V j d G l v b j E v c 2 1 h b G x E a W Z m c 0 h p c 3 Q v Q X V 0 b 1 J l b W 9 2 Z W R D b 2 x 1 b W 5 z M S 5 7 b V 9 h b X B s a X R 1 Z G V I a X N 0 b 2 d y Y W 0 u N z k s M j k 4 f S Z x d W 9 0 O y w m c X V v d D t T Z W N 0 a W 9 u M S 9 z b W F s b E R p Z m Z z S G l z d C 9 B d X R v U m V t b 3 Z l Z E N v b H V t b n M x L n t t X 2 F t c G x p d H V k Z U h p c 3 R v Z 3 J h b S 4 4 M C w y O T l 9 J n F 1 b 3 Q 7 L C Z x d W 9 0 O 1 N l Y 3 R p b 2 4 x L 3 N t Y W x s R G l m Z n N I a X N 0 L 0 F 1 d G 9 S Z W 1 v d m V k Q 2 9 s d W 1 u c z E u e 2 1 f Y W 1 w b G l 0 d W R l S G l z d G 9 n c m F t L j g x L D M w M H 0 m c X V v d D s s J n F 1 b 3 Q 7 U 2 V j d G l v b j E v c 2 1 h b G x E a W Z m c 0 h p c 3 Q v Q X V 0 b 1 J l b W 9 2 Z W R D b 2 x 1 b W 5 z M S 5 7 b V 9 h b X B s a X R 1 Z G V I a X N 0 b 2 d y Y W 0 u O D I s M z A x f S Z x d W 9 0 O y w m c X V v d D t T Z W N 0 a W 9 u M S 9 z b W F s b E R p Z m Z z S G l z d C 9 B d X R v U m V t b 3 Z l Z E N v b H V t b n M x L n t t X 2 F t c G x p d H V k Z U h p c 3 R v Z 3 J h b S 4 4 M y w z M D J 9 J n F 1 b 3 Q 7 L C Z x d W 9 0 O 1 N l Y 3 R p b 2 4 x L 3 N t Y W x s R G l m Z n N I a X N 0 L 0 F 1 d G 9 S Z W 1 v d m V k Q 2 9 s d W 1 u c z E u e 2 1 f Y W 1 w b G l 0 d W R l S G l z d G 9 n c m F t L j g 0 L D M w M 3 0 m c X V v d D s s J n F 1 b 3 Q 7 U 2 V j d G l v b j E v c 2 1 h b G x E a W Z m c 0 h p c 3 Q v Q X V 0 b 1 J l b W 9 2 Z W R D b 2 x 1 b W 5 z M S 5 7 b V 9 h b X B s a X R 1 Z G V I a X N 0 b 2 d y Y W 0 u O D U s M z A 0 f S Z x d W 9 0 O y w m c X V v d D t T Z W N 0 a W 9 u M S 9 z b W F s b E R p Z m Z z S G l z d C 9 B d X R v U m V t b 3 Z l Z E N v b H V t b n M x L n t t X 2 F t c G x p d H V k Z U h p c 3 R v Z 3 J h b S 4 4 N i w z M D V 9 J n F 1 b 3 Q 7 L C Z x d W 9 0 O 1 N l Y 3 R p b 2 4 x L 3 N t Y W x s R G l m Z n N I a X N 0 L 0 F 1 d G 9 S Z W 1 v d m V k Q 2 9 s d W 1 u c z E u e 2 1 f Y W 1 w b G l 0 d W R l S G l z d G 9 n c m F t L j g 3 L D M w N n 0 m c X V v d D s s J n F 1 b 3 Q 7 U 2 V j d G l v b j E v c 2 1 h b G x E a W Z m c 0 h p c 3 Q v Q X V 0 b 1 J l b W 9 2 Z W R D b 2 x 1 b W 5 z M S 5 7 b V 9 h b X B s a X R 1 Z G V I a X N 0 b 2 d y Y W 0 u O D g s M z A 3 f S Z x d W 9 0 O y w m c X V v d D t T Z W N 0 a W 9 u M S 9 z b W F s b E R p Z m Z z S G l z d C 9 B d X R v U m V t b 3 Z l Z E N v b H V t b n M x L n t t X 2 F t c G x p d H V k Z U h p c 3 R v Z 3 J h b S 4 4 O S w z M D h 9 J n F 1 b 3 Q 7 L C Z x d W 9 0 O 1 N l Y 3 R p b 2 4 x L 3 N t Y W x s R G l m Z n N I a X N 0 L 0 F 1 d G 9 S Z W 1 v d m V k Q 2 9 s d W 1 u c z E u e 2 1 f Y W 1 w b G l 0 d W R l S G l z d G 9 n c m F t L j k w L D M w O X 0 m c X V v d D s s J n F 1 b 3 Q 7 U 2 V j d G l v b j E v c 2 1 h b G x E a W Z m c 0 h p c 3 Q v Q X V 0 b 1 J l b W 9 2 Z W R D b 2 x 1 b W 5 z M S 5 7 b V 9 h b X B s a X R 1 Z G V I a X N 0 b 2 d y Y W 0 u O T E s M z E w f S Z x d W 9 0 O y w m c X V v d D t T Z W N 0 a W 9 u M S 9 z b W F s b E R p Z m Z z S G l z d C 9 B d X R v U m V t b 3 Z l Z E N v b H V t b n M x L n t t X 2 F t c G x p d H V k Z U h p c 3 R v Z 3 J h b S 4 5 M i w z M T F 9 J n F 1 b 3 Q 7 L C Z x d W 9 0 O 1 N l Y 3 R p b 2 4 x L 3 N t Y W x s R G l m Z n N I a X N 0 L 0 F 1 d G 9 S Z W 1 v d m V k Q 2 9 s d W 1 u c z E u e 2 1 f Y W 1 w b G l 0 d W R l S G l z d G 9 n c m F t L j k z L D M x M n 0 m c X V v d D s s J n F 1 b 3 Q 7 U 2 V j d G l v b j E v c 2 1 h b G x E a W Z m c 0 h p c 3 Q v Q X V 0 b 1 J l b W 9 2 Z W R D b 2 x 1 b W 5 z M S 5 7 b V 9 h b X B s a X R 1 Z G V I a X N 0 b 2 d y Y W 0 u O T Q s M z E z f S Z x d W 9 0 O y w m c X V v d D t T Z W N 0 a W 9 u M S 9 z b W F s b E R p Z m Z z S G l z d C 9 B d X R v U m V t b 3 Z l Z E N v b H V t b n M x L n t t X 2 F t c G x p d H V k Z U h p c 3 R v Z 3 J h b S 4 5 N S w z M T R 9 J n F 1 b 3 Q 7 L C Z x d W 9 0 O 1 N l Y 3 R p b 2 4 x L 3 N t Y W x s R G l m Z n N I a X N 0 L 0 F 1 d G 9 S Z W 1 v d m V k Q 2 9 s d W 1 u c z E u e 2 1 f Y W 1 w b G l 0 d W R l S G l z d G 9 n c m F t L j k 2 L D M x N X 0 m c X V v d D s s J n F 1 b 3 Q 7 U 2 V j d G l v b j E v c 2 1 h b G x E a W Z m c 0 h p c 3 Q v Q X V 0 b 1 J l b W 9 2 Z W R D b 2 x 1 b W 5 z M S 5 7 b V 9 h b X B s a X R 1 Z G V I a X N 0 b 2 d y Y W 0 u O T c s M z E 2 f S Z x d W 9 0 O y w m c X V v d D t T Z W N 0 a W 9 u M S 9 z b W F s b E R p Z m Z z S G l z d C 9 B d X R v U m V t b 3 Z l Z E N v b H V t b n M x L n t t X 2 F t c G x p d H V k Z U h p c 3 R v Z 3 J h b S 4 5 O C w z M T d 9 J n F 1 b 3 Q 7 L C Z x d W 9 0 O 1 N l Y 3 R p b 2 4 x L 3 N t Y W x s R G l m Z n N I a X N 0 L 0 F 1 d G 9 S Z W 1 v d m V k Q 2 9 s d W 1 u c z E u e 2 1 f Y W 1 w b G l 0 d W R l S G l z d G 9 n c m F t L j k 5 L D M x O H 0 m c X V v d D s s J n F 1 b 3 Q 7 U 2 V j d G l v b j E v c 2 1 h b G x E a W Z m c 0 h p c 3 Q v Q X V 0 b 1 J l b W 9 2 Z W R D b 2 x 1 b W 5 z M S 5 7 b V 9 h b X B s a X R 1 Z G V I a X N 0 b 2 d y Y W 0 u M T A w L D M x O X 0 m c X V v d D s s J n F 1 b 3 Q 7 U 2 V j d G l v b j E v c 2 1 h b G x E a W Z m c 0 h p c 3 Q v Q X V 0 b 1 J l b W 9 2 Z W R D b 2 x 1 b W 5 z M S 5 7 b V 9 h b X B s a X R 1 Z G V I a X N 0 b 2 d y Y W 0 u M T A x L D M y M H 0 m c X V v d D s s J n F 1 b 3 Q 7 U 2 V j d G l v b j E v c 2 1 h b G x E a W Z m c 0 h p c 3 Q v Q X V 0 b 1 J l b W 9 2 Z W R D b 2 x 1 b W 5 z M S 5 7 b V 9 h b X B s a X R 1 Z G V I a X N 0 b 2 d y Y W 0 u M T A y L D M y M X 0 m c X V v d D s s J n F 1 b 3 Q 7 U 2 V j d G l v b j E v c 2 1 h b G x E a W Z m c 0 h p c 3 Q v Q X V 0 b 1 J l b W 9 2 Z W R D b 2 x 1 b W 5 z M S 5 7 b V 9 h b X B s a X R 1 Z G V I a X N 0 b 2 d y Y W 0 u M T A z L D M y M n 0 m c X V v d D s s J n F 1 b 3 Q 7 U 2 V j d G l v b j E v c 2 1 h b G x E a W Z m c 0 h p c 3 Q v Q X V 0 b 1 J l b W 9 2 Z W R D b 2 x 1 b W 5 z M S 5 7 b V 9 h b X B s a X R 1 Z G V I a X N 0 b 2 d y Y W 0 u M T A 0 L D M y M 3 0 m c X V v d D s s J n F 1 b 3 Q 7 U 2 V j d G l v b j E v c 2 1 h b G x E a W Z m c 0 h p c 3 Q v Q X V 0 b 1 J l b W 9 2 Z W R D b 2 x 1 b W 5 z M S 5 7 b V 9 h b X B s a X R 1 Z G V I a X N 0 b 2 d y Y W 0 u M T A 1 L D M y N H 0 m c X V v d D s s J n F 1 b 3 Q 7 U 2 V j d G l v b j E v c 2 1 h b G x E a W Z m c 0 h p c 3 Q v Q X V 0 b 1 J l b W 9 2 Z W R D b 2 x 1 b W 5 z M S 5 7 b V 9 h b X B s a X R 1 Z G V I a X N 0 b 2 d y Y W 0 u M T A 2 L D M y N X 0 m c X V v d D s s J n F 1 b 3 Q 7 U 2 V j d G l v b j E v c 2 1 h b G x E a W Z m c 0 h p c 3 Q v Q X V 0 b 1 J l b W 9 2 Z W R D b 2 x 1 b W 5 z M S 5 7 b V 9 h b X B s a X R 1 Z G V I a X N 0 b 2 d y Y W 0 u M T A 3 L D M y N n 0 m c X V v d D s s J n F 1 b 3 Q 7 U 2 V j d G l v b j E v c 2 1 h b G x E a W Z m c 0 h p c 3 Q v Q X V 0 b 1 J l b W 9 2 Z W R D b 2 x 1 b W 5 z M S 5 7 b V 9 h b X B s a X R 1 Z G V I a X N 0 b 2 d y Y W 0 u M T A 4 L D M y N 3 0 m c X V v d D s s J n F 1 b 3 Q 7 U 2 V j d G l v b j E v c 2 1 h b G x E a W Z m c 0 h p c 3 Q v Q X V 0 b 1 J l b W 9 2 Z W R D b 2 x 1 b W 5 z M S 5 7 b V 9 h b X B s a X R 1 Z G V I a X N 0 b 2 d y Y W 0 u M T A 5 L D M y O H 0 m c X V v d D s s J n F 1 b 3 Q 7 U 2 V j d G l v b j E v c 2 1 h b G x E a W Z m c 0 h p c 3 Q v Q X V 0 b 1 J l b W 9 2 Z W R D b 2 x 1 b W 5 z M S 5 7 b V 9 h b X B s a X R 1 Z G V I a X N 0 b 2 d y Y W 0 u M T E w L D M y O X 0 m c X V v d D s s J n F 1 b 3 Q 7 U 2 V j d G l v b j E v c 2 1 h b G x E a W Z m c 0 h p c 3 Q v Q X V 0 b 1 J l b W 9 2 Z W R D b 2 x 1 b W 5 z M S 5 7 b V 9 h b X B s a X R 1 Z G V I a X N 0 b 2 d y Y W 0 u M T E x L D M z M H 0 m c X V v d D s s J n F 1 b 3 Q 7 U 2 V j d G l v b j E v c 2 1 h b G x E a W Z m c 0 h p c 3 Q v Q X V 0 b 1 J l b W 9 2 Z W R D b 2 x 1 b W 5 z M S 5 7 b V 9 h b X B s a X R 1 Z G V I a X N 0 b 2 d y Y W 0 u M T E y L D M z M X 0 m c X V v d D s s J n F 1 b 3 Q 7 U 2 V j d G l v b j E v c 2 1 h b G x E a W Z m c 0 h p c 3 Q v Q X V 0 b 1 J l b W 9 2 Z W R D b 2 x 1 b W 5 z M S 5 7 b V 9 h b X B s a X R 1 Z G V I a X N 0 b 2 d y Y W 0 u M T E z L D M z M n 0 m c X V v d D s s J n F 1 b 3 Q 7 U 2 V j d G l v b j E v c 2 1 h b G x E a W Z m c 0 h p c 3 Q v Q X V 0 b 1 J l b W 9 2 Z W R D b 2 x 1 b W 5 z M S 5 7 b V 9 h b X B s a X R 1 Z G V I a X N 0 b 2 d y Y W 0 u M T E 0 L D M z M 3 0 m c X V v d D s s J n F 1 b 3 Q 7 U 2 V j d G l v b j E v c 2 1 h b G x E a W Z m c 0 h p c 3 Q v Q X V 0 b 1 J l b W 9 2 Z W R D b 2 x 1 b W 5 z M S 5 7 b V 9 h b X B s a X R 1 Z G V I a X N 0 b 2 d y Y W 0 u M T E 1 L D M z N H 0 m c X V v d D s s J n F 1 b 3 Q 7 U 2 V j d G l v b j E v c 2 1 h b G x E a W Z m c 0 h p c 3 Q v Q X V 0 b 1 J l b W 9 2 Z W R D b 2 x 1 b W 5 z M S 5 7 b V 9 h b X B s a X R 1 Z G V I a X N 0 b 2 d y Y W 0 u M T E 2 L D M z N X 0 m c X V v d D s s J n F 1 b 3 Q 7 U 2 V j d G l v b j E v c 2 1 h b G x E a W Z m c 0 h p c 3 Q v Q X V 0 b 1 J l b W 9 2 Z W R D b 2 x 1 b W 5 z M S 5 7 b V 9 h b X B s a X R 1 Z G V I a X N 0 b 2 d y Y W 0 u M T E 3 L D M z N n 0 m c X V v d D s s J n F 1 b 3 Q 7 U 2 V j d G l v b j E v c 2 1 h b G x E a W Z m c 0 h p c 3 Q v Q X V 0 b 1 J l b W 9 2 Z W R D b 2 x 1 b W 5 z M S 5 7 b V 9 h b X B s a X R 1 Z G V I a X N 0 b 2 d y Y W 0 u M T E 4 L D M z N 3 0 m c X V v d D s s J n F 1 b 3 Q 7 U 2 V j d G l v b j E v c 2 1 h b G x E a W Z m c 0 h p c 3 Q v Q X V 0 b 1 J l b W 9 2 Z W R D b 2 x 1 b W 5 z M S 5 7 b V 9 h b X B s a X R 1 Z G V I a X N 0 b 2 d y Y W 0 u M T E 5 L D M z O H 0 m c X V v d D s s J n F 1 b 3 Q 7 U 2 V j d G l v b j E v c 2 1 h b G x E a W Z m c 0 h p c 3 Q v Q X V 0 b 1 J l b W 9 2 Z W R D b 2 x 1 b W 5 z M S 5 7 b V 9 h b X B s a X R 1 Z G V I a X N 0 b 2 d y Y W 0 u M T I w L D M z O X 0 m c X V v d D s s J n F 1 b 3 Q 7 U 2 V j d G l v b j E v c 2 1 h b G x E a W Z m c 0 h p c 3 Q v Q X V 0 b 1 J l b W 9 2 Z W R D b 2 x 1 b W 5 z M S 5 7 b V 9 h b X B s a X R 1 Z G V I a X N 0 b 2 d y Y W 0 u M T I x L D M 0 M H 0 m c X V v d D s s J n F 1 b 3 Q 7 U 2 V j d G l v b j E v c 2 1 h b G x E a W Z m c 0 h p c 3 Q v Q X V 0 b 1 J l b W 9 2 Z W R D b 2 x 1 b W 5 z M S 5 7 b V 9 h b X B s a X R 1 Z G V I a X N 0 b 2 d y Y W 0 u M T I y L D M 0 M X 0 m c X V v d D s s J n F 1 b 3 Q 7 U 2 V j d G l v b j E v c 2 1 h b G x E a W Z m c 0 h p c 3 Q v Q X V 0 b 1 J l b W 9 2 Z W R D b 2 x 1 b W 5 z M S 5 7 b V 9 h b X B s a X R 1 Z G V I a X N 0 b 2 d y Y W 0 u M T I z L D M 0 M n 0 m c X V v d D s s J n F 1 b 3 Q 7 U 2 V j d G l v b j E v c 2 1 h b G x E a W Z m c 0 h p c 3 Q v Q X V 0 b 1 J l b W 9 2 Z W R D b 2 x 1 b W 5 z M S 5 7 b V 9 h b X B s a X R 1 Z G V I a X N 0 b 2 d y Y W 0 u M T I 0 L D M 0 M 3 0 m c X V v d D s s J n F 1 b 3 Q 7 U 2 V j d G l v b j E v c 2 1 h b G x E a W Z m c 0 h p c 3 Q v Q X V 0 b 1 J l b W 9 2 Z W R D b 2 x 1 b W 5 z M S 5 7 b V 9 h b X B s a X R 1 Z G V I a X N 0 b 2 d y Y W 0 u M T I 1 L D M 0 N H 0 m c X V v d D s s J n F 1 b 3 Q 7 U 2 V j d G l v b j E v c 2 1 h b G x E a W Z m c 0 h p c 3 Q v Q X V 0 b 1 J l b W 9 2 Z W R D b 2 x 1 b W 5 z M S 5 7 b V 9 h b X B s a X R 1 Z G V I a X N 0 b 2 d y Y W 0 u M T I 2 L D M 0 N X 0 m c X V v d D s s J n F 1 b 3 Q 7 U 2 V j d G l v b j E v c 2 1 h b G x E a W Z m c 0 h p c 3 Q v Q X V 0 b 1 J l b W 9 2 Z W R D b 2 x 1 b W 5 z M S 5 7 b V 9 h b X B s a X R 1 Z G V I a X N 0 b 2 d y Y W 0 u M T I 3 L D M 0 N n 0 m c X V v d D s s J n F 1 b 3 Q 7 U 2 V j d G l v b j E v c 2 1 h b G x E a W Z m c 0 h p c 3 Q v Q X V 0 b 1 J l b W 9 2 Z W R D b 2 x 1 b W 5 z M S 5 7 b V 9 z b W F s b E R p Z m Z z S G l z d G 9 n c m F t L j A s M z Q 3 f S Z x d W 9 0 O y w m c X V v d D t T Z W N 0 a W 9 u M S 9 z b W F s b E R p Z m Z z S G l z d C 9 B d X R v U m V t b 3 Z l Z E N v b H V t b n M x L n t t X 3 N t Y W x s R G l m Z n N I a X N 0 b 2 d y Y W 0 u M S w z N D h 9 J n F 1 b 3 Q 7 L C Z x d W 9 0 O 1 N l Y 3 R p b 2 4 x L 3 N t Y W x s R G l m Z n N I a X N 0 L 0 F 1 d G 9 S Z W 1 v d m V k Q 2 9 s d W 1 u c z E u e 2 1 f c 2 1 h b G x E a W Z m c 0 h p c 3 R v Z 3 J h b S 4 y L D M 0 O X 0 m c X V v d D s s J n F 1 b 3 Q 7 U 2 V j d G l v b j E v c 2 1 h b G x E a W Z m c 0 h p c 3 Q v Q X V 0 b 1 J l b W 9 2 Z W R D b 2 x 1 b W 5 z M S 5 7 b V 9 z b W F s b E R p Z m Z z S G l z d G 9 n c m F t L j M s M z U w f S Z x d W 9 0 O y w m c X V v d D t T Z W N 0 a W 9 u M S 9 z b W F s b E R p Z m Z z S G l z d C 9 B d X R v U m V t b 3 Z l Z E N v b H V t b n M x L n t t X 3 N t Y W x s R G l m Z n N I a X N 0 b 2 d y Y W 0 u N C w z N T F 9 J n F 1 b 3 Q 7 L C Z x d W 9 0 O 1 N l Y 3 R p b 2 4 x L 3 N t Y W x s R G l m Z n N I a X N 0 L 0 F 1 d G 9 S Z W 1 v d m V k Q 2 9 s d W 1 u c z E u e 2 1 f c 2 1 h b G x E a W Z m c 0 h p c 3 R v Z 3 J h b S 4 1 L D M 1 M n 0 m c X V v d D s s J n F 1 b 3 Q 7 U 2 V j d G l v b j E v c 2 1 h b G x E a W Z m c 0 h p c 3 Q v Q X V 0 b 1 J l b W 9 2 Z W R D b 2 x 1 b W 5 z M S 5 7 b V 9 z b W F s b E R p Z m Z z S G l z d G 9 n c m F t L j Y s M z U z f S Z x d W 9 0 O y w m c X V v d D t T Z W N 0 a W 9 u M S 9 z b W F s b E R p Z m Z z S G l z d C 9 B d X R v U m V t b 3 Z l Z E N v b H V t b n M x L n t t X 3 N t Y W x s R G l m Z n N I a X N 0 b 2 d y Y W 0 u N y w z N T R 9 J n F 1 b 3 Q 7 L C Z x d W 9 0 O 1 N l Y 3 R p b 2 4 x L 3 N t Y W x s R G l m Z n N I a X N 0 L 0 F 1 d G 9 S Z W 1 v d m V k Q 2 9 s d W 1 u c z E u e 2 1 f c 2 1 h b G x E a W Z m c 0 h p c 3 R v Z 3 J h b S 4 4 L D M 1 N X 0 m c X V v d D s s J n F 1 b 3 Q 7 U 2 V j d G l v b j E v c 2 1 h b G x E a W Z m c 0 h p c 3 Q v Q X V 0 b 1 J l b W 9 2 Z W R D b 2 x 1 b W 5 z M S 5 7 b V 9 z b W F s b E R p Z m Z z S G l z d G 9 n c m F t L j k s M z U 2 f S Z x d W 9 0 O y w m c X V v d D t T Z W N 0 a W 9 u M S 9 z b W F s b E R p Z m Z z S G l z d C 9 B d X R v U m V t b 3 Z l Z E N v b H V t b n M x L n t t X 3 N t Y W x s R G l m Z n N I a X N 0 b 2 d y Y W 0 u M T A s M z U 3 f S Z x d W 9 0 O y w m c X V v d D t T Z W N 0 a W 9 u M S 9 z b W F s b E R p Z m Z z S G l z d C 9 B d X R v U m V t b 3 Z l Z E N v b H V t b n M x L n t t X 3 N t Y W x s R G l m Z n N I a X N 0 b 2 d y Y W 0 u M T E s M z U 4 f S Z x d W 9 0 O y w m c X V v d D t T Z W N 0 a W 9 u M S 9 z b W F s b E R p Z m Z z S G l z d C 9 B d X R v U m V t b 3 Z l Z E N v b H V t b n M x L n t t X 3 N t Y W x s R G l m Z n N I a X N 0 b 2 d y Y W 0 u M T I s M z U 5 f S Z x d W 9 0 O y w m c X V v d D t T Z W N 0 a W 9 u M S 9 z b W F s b E R p Z m Z z S G l z d C 9 B d X R v U m V t b 3 Z l Z E N v b H V t b n M x L n t t X 3 N t Y W x s R G l m Z n N I a X N 0 b 2 d y Y W 0 u M T M s M z Y w f S Z x d W 9 0 O y w m c X V v d D t T Z W N 0 a W 9 u M S 9 z b W F s b E R p Z m Z z S G l z d C 9 B d X R v U m V t b 3 Z l Z E N v b H V t b n M x L n t t X 3 N t Y W x s R G l m Z n N I a X N 0 b 2 d y Y W 0 u M T Q s M z Y x f S Z x d W 9 0 O y w m c X V v d D t T Z W N 0 a W 9 u M S 9 z b W F s b E R p Z m Z z S G l z d C 9 B d X R v U m V t b 3 Z l Z E N v b H V t b n M x L n t t X 3 N t Y W x s R G l m Z n N I a X N 0 b 2 d y Y W 0 u M T U s M z Y y f S Z x d W 9 0 O y w m c X V v d D t T Z W N 0 a W 9 u M S 9 z b W F s b E R p Z m Z z S G l z d C 9 B d X R v U m V t b 3 Z l Z E N v b H V t b n M x L n t t X 3 N t Y W x s R G l m Z n N I a X N 0 b 2 d y Y W 0 u M T Y s M z Y z f S Z x d W 9 0 O y w m c X V v d D t T Z W N 0 a W 9 u M S 9 z b W F s b E R p Z m Z z S G l z d C 9 B d X R v U m V t b 3 Z l Z E N v b H V t b n M x L n t t X 3 N t Y W x s R G l m Z n N I a X N 0 b 2 d y Y W 0 u M T c s M z Y 0 f S Z x d W 9 0 O y w m c X V v d D t T Z W N 0 a W 9 u M S 9 z b W F s b E R p Z m Z z S G l z d C 9 B d X R v U m V t b 3 Z l Z E N v b H V t b n M x L n t t X 3 N t Y W x s R G l m Z n N I a X N 0 b 2 d y Y W 0 u M T g s M z Y 1 f S Z x d W 9 0 O y w m c X V v d D t T Z W N 0 a W 9 u M S 9 z b W F s b E R p Z m Z z S G l z d C 9 B d X R v U m V t b 3 Z l Z E N v b H V t b n M x L n t t X 3 N t Y W x s R G l m Z n N I a X N 0 b 2 d y Y W 0 u M T k s M z Y 2 f S Z x d W 9 0 O y w m c X V v d D t T Z W N 0 a W 9 u M S 9 z b W F s b E R p Z m Z z S G l z d C 9 B d X R v U m V t b 3 Z l Z E N v b H V t b n M x L n t t X 3 N t Y W x s R G l m Z n N I a X N 0 b 2 d y Y W 0 u M j A s M z Y 3 f S Z x d W 9 0 O y w m c X V v d D t T Z W N 0 a W 9 u M S 9 z b W F s b E R p Z m Z z S G l z d C 9 B d X R v U m V t b 3 Z l Z E N v b H V t b n M x L n t t X 3 N t Y W x s R G l m Z n N I a X N 0 b 2 d y Y W 0 u M j E s M z Y 4 f S Z x d W 9 0 O y w m c X V v d D t T Z W N 0 a W 9 u M S 9 z b W F s b E R p Z m Z z S G l z d C 9 B d X R v U m V t b 3 Z l Z E N v b H V t b n M x L n t t X 3 N t Y W x s R G l m Z n N I a X N 0 b 2 d y Y W 0 u M j I s M z Y 5 f S Z x d W 9 0 O y w m c X V v d D t T Z W N 0 a W 9 u M S 9 z b W F s b E R p Z m Z z S G l z d C 9 B d X R v U m V t b 3 Z l Z E N v b H V t b n M x L n t t X 3 N t Y W x s R G l m Z n N I a X N 0 b 2 d y Y W 0 u M j M s M z c w f S Z x d W 9 0 O y w m c X V v d D t T Z W N 0 a W 9 u M S 9 z b W F s b E R p Z m Z z S G l z d C 9 B d X R v U m V t b 3 Z l Z E N v b H V t b n M x L n t t X 3 N t Y W x s R G l m Z n N I a X N 0 b 2 d y Y W 0 u M j Q s M z c x f S Z x d W 9 0 O y w m c X V v d D t T Z W N 0 a W 9 u M S 9 z b W F s b E R p Z m Z z S G l z d C 9 B d X R v U m V t b 3 Z l Z E N v b H V t b n M x L n t t X 3 N t Y W x s R G l m Z n N I a X N 0 b 2 d y Y W 0 u M j U s M z c y f S Z x d W 9 0 O y w m c X V v d D t T Z W N 0 a W 9 u M S 9 z b W F s b E R p Z m Z z S G l z d C 9 B d X R v U m V t b 3 Z l Z E N v b H V t b n M x L n t t X 3 N t Y W x s R G l m Z n N I a X N 0 b 2 d y Y W 0 u M j Y s M z c z f S Z x d W 9 0 O y w m c X V v d D t T Z W N 0 a W 9 u M S 9 z b W F s b E R p Z m Z z S G l z d C 9 B d X R v U m V t b 3 Z l Z E N v b H V t b n M x L n t t X 3 N t Y W x s R G l m Z n N I a X N 0 b 2 d y Y W 0 u M j c s M z c 0 f S Z x d W 9 0 O y w m c X V v d D t T Z W N 0 a W 9 u M S 9 z b W F s b E R p Z m Z z S G l z d C 9 B d X R v U m V t b 3 Z l Z E N v b H V t b n M x L n t t X 3 N t Y W x s R G l m Z n N I a X N 0 b 2 d y Y W 0 u M j g s M z c 1 f S Z x d W 9 0 O y w m c X V v d D t T Z W N 0 a W 9 u M S 9 z b W F s b E R p Z m Z z S G l z d C 9 B d X R v U m V t b 3 Z l Z E N v b H V t b n M x L n t t X 3 N t Y W x s R G l m Z n N I a X N 0 b 2 d y Y W 0 u M j k s M z c 2 f S Z x d W 9 0 O y w m c X V v d D t T Z W N 0 a W 9 u M S 9 z b W F s b E R p Z m Z z S G l z d C 9 B d X R v U m V t b 3 Z l Z E N v b H V t b n M x L n t t X 3 N t Y W x s R G l m Z n N I a X N 0 b 2 d y Y W 0 u M z A s M z c 3 f S Z x d W 9 0 O y w m c X V v d D t T Z W N 0 a W 9 u M S 9 z b W F s b E R p Z m Z z S G l z d C 9 B d X R v U m V t b 3 Z l Z E N v b H V t b n M x L n t t X 3 N t Y W x s R G l m Z n N I a X N 0 b 2 d y Y W 0 u M z E s M z c 4 f S Z x d W 9 0 O y w m c X V v d D t T Z W N 0 a W 9 u M S 9 z b W F s b E R p Z m Z z S G l z d C 9 B d X R v U m V t b 3 Z l Z E N v b H V t b n M x L n t t X 3 N t Y W x s R G l m Z n N I a X N 0 b 2 d y Y W 0 u M z I s M z c 5 f S Z x d W 9 0 O y w m c X V v d D t T Z W N 0 a W 9 u M S 9 z b W F s b E R p Z m Z z S G l z d C 9 B d X R v U m V t b 3 Z l Z E N v b H V t b n M x L n t t X 3 N t Y W x s R G l m Z n N I a X N 0 b 2 d y Y W 0 u M z M s M z g w f S Z x d W 9 0 O y w m c X V v d D t T Z W N 0 a W 9 u M S 9 z b W F s b E R p Z m Z z S G l z d C 9 B d X R v U m V t b 3 Z l Z E N v b H V t b n M x L n t t X 3 N t Y W x s R G l m Z n N I a X N 0 b 2 d y Y W 0 u M z Q s M z g x f S Z x d W 9 0 O y w m c X V v d D t T Z W N 0 a W 9 u M S 9 z b W F s b E R p Z m Z z S G l z d C 9 B d X R v U m V t b 3 Z l Z E N v b H V t b n M x L n t t X 3 N t Y W x s R G l m Z n N I a X N 0 b 2 d y Y W 0 u M z U s M z g y f S Z x d W 9 0 O y w m c X V v d D t T Z W N 0 a W 9 u M S 9 z b W F s b E R p Z m Z z S G l z d C 9 B d X R v U m V t b 3 Z l Z E N v b H V t b n M x L n t t X 3 N t Y W x s R G l m Z n N I a X N 0 b 2 d y Y W 0 u M z Y s M z g z f S Z x d W 9 0 O y w m c X V v d D t T Z W N 0 a W 9 u M S 9 z b W F s b E R p Z m Z z S G l z d C 9 B d X R v U m V t b 3 Z l Z E N v b H V t b n M x L n t t X 3 N t Y W x s R G l m Z n N I a X N 0 b 2 d y Y W 0 u M z c s M z g 0 f S Z x d W 9 0 O y w m c X V v d D t T Z W N 0 a W 9 u M S 9 z b W F s b E R p Z m Z z S G l z d C 9 B d X R v U m V t b 3 Z l Z E N v b H V t b n M x L n t t X 3 N t Y W x s R G l m Z n N I a X N 0 b 2 d y Y W 0 u M z g s M z g 1 f S Z x d W 9 0 O y w m c X V v d D t T Z W N 0 a W 9 u M S 9 z b W F s b E R p Z m Z z S G l z d C 9 B d X R v U m V t b 3 Z l Z E N v b H V t b n M x L n t t X 3 N t Y W x s R G l m Z n N I a X N 0 b 2 d y Y W 0 u M z k s M z g 2 f S Z x d W 9 0 O y w m c X V v d D t T Z W N 0 a W 9 u M S 9 z b W F s b E R p Z m Z z S G l z d C 9 B d X R v U m V t b 3 Z l Z E N v b H V t b n M x L n t t X 3 N t Y W x s R G l m Z n N I a X N 0 b 2 d y Y W 0 u N D A s M z g 3 f S Z x d W 9 0 O y w m c X V v d D t T Z W N 0 a W 9 u M S 9 z b W F s b E R p Z m Z z S G l z d C 9 B d X R v U m V t b 3 Z l Z E N v b H V t b n M x L n t t X 3 N t Y W x s R G l m Z n N I a X N 0 b 2 d y Y W 0 u N D E s M z g 4 f S Z x d W 9 0 O y w m c X V v d D t T Z W N 0 a W 9 u M S 9 z b W F s b E R p Z m Z z S G l z d C 9 B d X R v U m V t b 3 Z l Z E N v b H V t b n M x L n t t X 3 N t Y W x s R G l m Z n N I a X N 0 b 2 d y Y W 0 u N D I s M z g 5 f S Z x d W 9 0 O y w m c X V v d D t T Z W N 0 a W 9 u M S 9 z b W F s b E R p Z m Z z S G l z d C 9 B d X R v U m V t b 3 Z l Z E N v b H V t b n M x L n t t X 3 N t Y W x s R G l m Z n N I a X N 0 b 2 d y Y W 0 u N D M s M z k w f S Z x d W 9 0 O y w m c X V v d D t T Z W N 0 a W 9 u M S 9 z b W F s b E R p Z m Z z S G l z d C 9 B d X R v U m V t b 3 Z l Z E N v b H V t b n M x L n t t X 3 N t Y W x s R G l m Z n N I a X N 0 b 2 d y Y W 0 u N D Q s M z k x f S Z x d W 9 0 O y w m c X V v d D t T Z W N 0 a W 9 u M S 9 z b W F s b E R p Z m Z z S G l z d C 9 B d X R v U m V t b 3 Z l Z E N v b H V t b n M x L n t t X 3 N t Y W x s R G l m Z n N I a X N 0 b 2 d y Y W 0 u N D U s M z k y f S Z x d W 9 0 O y w m c X V v d D t T Z W N 0 a W 9 u M S 9 z b W F s b E R p Z m Z z S G l z d C 9 B d X R v U m V t b 3 Z l Z E N v b H V t b n M x L n t t X 3 N t Y W x s R G l m Z n N I a X N 0 b 2 d y Y W 0 u N D Y s M z k z f S Z x d W 9 0 O y w m c X V v d D t T Z W N 0 a W 9 u M S 9 z b W F s b E R p Z m Z z S G l z d C 9 B d X R v U m V t b 3 Z l Z E N v b H V t b n M x L n t t X 3 N t Y W x s R G l m Z n N I a X N 0 b 2 d y Y W 0 u N D c s M z k 0 f S Z x d W 9 0 O y w m c X V v d D t T Z W N 0 a W 9 u M S 9 z b W F s b E R p Z m Z z S G l z d C 9 B d X R v U m V t b 3 Z l Z E N v b H V t b n M x L n t t X 3 N t Y W x s R G l m Z n N I a X N 0 b 2 d y Y W 0 u N D g s M z k 1 f S Z x d W 9 0 O y w m c X V v d D t T Z W N 0 a W 9 u M S 9 z b W F s b E R p Z m Z z S G l z d C 9 B d X R v U m V t b 3 Z l Z E N v b H V t b n M x L n t t X 3 N t Y W x s R G l m Z n N I a X N 0 b 2 d y Y W 0 u N D k s M z k 2 f S Z x d W 9 0 O y w m c X V v d D t T Z W N 0 a W 9 u M S 9 z b W F s b E R p Z m Z z S G l z d C 9 B d X R v U m V t b 3 Z l Z E N v b H V t b n M x L n t t X 3 N t Y W x s R G l m Z n N I a X N 0 b 2 d y Y W 0 u N T A s M z k 3 f S Z x d W 9 0 O y w m c X V v d D t T Z W N 0 a W 9 u M S 9 z b W F s b E R p Z m Z z S G l z d C 9 B d X R v U m V t b 3 Z l Z E N v b H V t b n M x L n t t X 3 N t Y W x s R G l m Z n N I a X N 0 b 2 d y Y W 0 u N T E s M z k 4 f S Z x d W 9 0 O y w m c X V v d D t T Z W N 0 a W 9 u M S 9 z b W F s b E R p Z m Z z S G l z d C 9 B d X R v U m V t b 3 Z l Z E N v b H V t b n M x L n t t X 3 N t Y W x s R G l m Z n N I a X N 0 b 2 d y Y W 0 u N T I s M z k 5 f S Z x d W 9 0 O y w m c X V v d D t T Z W N 0 a W 9 u M S 9 z b W F s b E R p Z m Z z S G l z d C 9 B d X R v U m V t b 3 Z l Z E N v b H V t b n M x L n t t X 3 N t Y W x s R G l m Z n N I a X N 0 b 2 d y Y W 0 u N T M s N D A w f S Z x d W 9 0 O y w m c X V v d D t T Z W N 0 a W 9 u M S 9 z b W F s b E R p Z m Z z S G l z d C 9 B d X R v U m V t b 3 Z l Z E N v b H V t b n M x L n t t X 3 N t Y W x s R G l m Z n N I a X N 0 b 2 d y Y W 0 u N T Q s N D A x f S Z x d W 9 0 O y w m c X V v d D t T Z W N 0 a W 9 u M S 9 z b W F s b E R p Z m Z z S G l z d C 9 B d X R v U m V t b 3 Z l Z E N v b H V t b n M x L n t t X 3 N t Y W x s R G l m Z n N I a X N 0 b 2 d y Y W 0 u N T U s N D A y f S Z x d W 9 0 O y w m c X V v d D t T Z W N 0 a W 9 u M S 9 z b W F s b E R p Z m Z z S G l z d C 9 B d X R v U m V t b 3 Z l Z E N v b H V t b n M x L n t t X 3 N t Y W x s R G l m Z n N I a X N 0 b 2 d y Y W 0 u N T Y s N D A z f S Z x d W 9 0 O y w m c X V v d D t T Z W N 0 a W 9 u M S 9 z b W F s b E R p Z m Z z S G l z d C 9 B d X R v U m V t b 3 Z l Z E N v b H V t b n M x L n t t X 3 N t Y W x s R G l m Z n N I a X N 0 b 2 d y Y W 0 u N T c s N D A 0 f S Z x d W 9 0 O y w m c X V v d D t T Z W N 0 a W 9 u M S 9 z b W F s b E R p Z m Z z S G l z d C 9 B d X R v U m V t b 3 Z l Z E N v b H V t b n M x L n t t X 3 N t Y W x s R G l m Z n N I a X N 0 b 2 d y Y W 0 u N T g s N D A 1 f S Z x d W 9 0 O y w m c X V v d D t T Z W N 0 a W 9 u M S 9 z b W F s b E R p Z m Z z S G l z d C 9 B d X R v U m V t b 3 Z l Z E N v b H V t b n M x L n t t X 3 N t Y W x s R G l m Z n N I a X N 0 b 2 d y Y W 0 u N T k s N D A 2 f S Z x d W 9 0 O y w m c X V v d D t T Z W N 0 a W 9 u M S 9 z b W F s b E R p Z m Z z S G l z d C 9 B d X R v U m V t b 3 Z l Z E N v b H V t b n M x L n t t X 3 N t Y W x s R G l m Z n N I a X N 0 b 2 d y Y W 0 u N j A s N D A 3 f S Z x d W 9 0 O y w m c X V v d D t T Z W N 0 a W 9 u M S 9 z b W F s b E R p Z m Z z S G l z d C 9 B d X R v U m V t b 3 Z l Z E N v b H V t b n M x L n t t X 3 N t Y W x s R G l m Z n N I a X N 0 b 2 d y Y W 0 u N j E s N D A 4 f S Z x d W 9 0 O y w m c X V v d D t T Z W N 0 a W 9 u M S 9 z b W F s b E R p Z m Z z S G l z d C 9 B d X R v U m V t b 3 Z l Z E N v b H V t b n M x L n t t X 3 N t Y W x s R G l m Z n N I a X N 0 b 2 d y Y W 0 u N j I s N D A 5 f S Z x d W 9 0 O y w m c X V v d D t T Z W N 0 a W 9 u M S 9 z b W F s b E R p Z m Z z S G l z d C 9 B d X R v U m V t b 3 Z l Z E N v b H V t b n M x L n t t X 3 N t Y W x s R G l m Z n N I a X N 0 b 2 d y Y W 0 u N j M s N D E w f S Z x d W 9 0 O y w m c X V v d D t T Z W N 0 a W 9 u M S 9 z b W F s b E R p Z m Z z S G l z d C 9 B d X R v U m V t b 3 Z l Z E N v b H V t b n M x L n t t X 3 N t Y W x s R G l m Z n N I a X N 0 b 2 d y Y W 0 u N j Q s N D E x f S Z x d W 9 0 O y w m c X V v d D t T Z W N 0 a W 9 u M S 9 z b W F s b E R p Z m Z z S G l z d C 9 B d X R v U m V t b 3 Z l Z E N v b H V t b n M x L n t t X 3 N t Y W x s R G l m Z n N I a X N 0 b 2 d y Y W 0 u N j U s N D E y f S Z x d W 9 0 O y w m c X V v d D t T Z W N 0 a W 9 u M S 9 z b W F s b E R p Z m Z z S G l z d C 9 B d X R v U m V t b 3 Z l Z E N v b H V t b n M x L n t t X 3 N t Y W x s R G l m Z n N I a X N 0 b 2 d y Y W 0 u N j Y s N D E z f S Z x d W 9 0 O y w m c X V v d D t T Z W N 0 a W 9 u M S 9 z b W F s b E R p Z m Z z S G l z d C 9 B d X R v U m V t b 3 Z l Z E N v b H V t b n M x L n t t X 3 N t Y W x s R G l m Z n N I a X N 0 b 2 d y Y W 0 u N j c s N D E 0 f S Z x d W 9 0 O y w m c X V v d D t T Z W N 0 a W 9 u M S 9 z b W F s b E R p Z m Z z S G l z d C 9 B d X R v U m V t b 3 Z l Z E N v b H V t b n M x L n t t X 3 N t Y W x s R G l m Z n N I a X N 0 b 2 d y Y W 0 u N j g s N D E 1 f S Z x d W 9 0 O y w m c X V v d D t T Z W N 0 a W 9 u M S 9 z b W F s b E R p Z m Z z S G l z d C 9 B d X R v U m V t b 3 Z l Z E N v b H V t b n M x L n t t X 3 N t Y W x s R G l m Z n N I a X N 0 b 2 d y Y W 0 u N j k s N D E 2 f S Z x d W 9 0 O y w m c X V v d D t T Z W N 0 a W 9 u M S 9 z b W F s b E R p Z m Z z S G l z d C 9 B d X R v U m V t b 3 Z l Z E N v b H V t b n M x L n t t X 3 N t Y W x s R G l m Z n N I a X N 0 b 2 d y Y W 0 u N z A s N D E 3 f S Z x d W 9 0 O y w m c X V v d D t T Z W N 0 a W 9 u M S 9 z b W F s b E R p Z m Z z S G l z d C 9 B d X R v U m V t b 3 Z l Z E N v b H V t b n M x L n t t X 3 N t Y W x s R G l m Z n N I a X N 0 b 2 d y Y W 0 u N z E s N D E 4 f S Z x d W 9 0 O y w m c X V v d D t T Z W N 0 a W 9 u M S 9 z b W F s b E R p Z m Z z S G l z d C 9 B d X R v U m V t b 3 Z l Z E N v b H V t b n M x L n t t X 3 N t Y W x s R G l m Z n N I a X N 0 b 2 d y Y W 0 u N z I s N D E 5 f S Z x d W 9 0 O y w m c X V v d D t T Z W N 0 a W 9 u M S 9 z b W F s b E R p Z m Z z S G l z d C 9 B d X R v U m V t b 3 Z l Z E N v b H V t b n M x L n t t X 3 N t Y W x s R G l m Z n N I a X N 0 b 2 d y Y W 0 u N z M s N D I w f S Z x d W 9 0 O y w m c X V v d D t T Z W N 0 a W 9 u M S 9 z b W F s b E R p Z m Z z S G l z d C 9 B d X R v U m V t b 3 Z l Z E N v b H V t b n M x L n t t X 3 N t Y W x s R G l m Z n N I a X N 0 b 2 d y Y W 0 u N z Q s N D I x f S Z x d W 9 0 O y w m c X V v d D t T Z W N 0 a W 9 u M S 9 z b W F s b E R p Z m Z z S G l z d C 9 B d X R v U m V t b 3 Z l Z E N v b H V t b n M x L n t t X 3 N t Y W x s R G l m Z n N I a X N 0 b 2 d y Y W 0 u N z U s N D I y f S Z x d W 9 0 O y w m c X V v d D t T Z W N 0 a W 9 u M S 9 z b W F s b E R p Z m Z z S G l z d C 9 B d X R v U m V t b 3 Z l Z E N v b H V t b n M x L n t t X 3 N t Y W x s R G l m Z n N I a X N 0 b 2 d y Y W 0 u N z Y s N D I z f S Z x d W 9 0 O y w m c X V v d D t T Z W N 0 a W 9 u M S 9 z b W F s b E R p Z m Z z S G l z d C 9 B d X R v U m V t b 3 Z l Z E N v b H V t b n M x L n t t X 3 N t Y W x s R G l m Z n N I a X N 0 b 2 d y Y W 0 u N z c s N D I 0 f S Z x d W 9 0 O y w m c X V v d D t T Z W N 0 a W 9 u M S 9 z b W F s b E R p Z m Z z S G l z d C 9 B d X R v U m V t b 3 Z l Z E N v b H V t b n M x L n t t X 3 N t Y W x s R G l m Z n N I a X N 0 b 2 d y Y W 0 u N z g s N D I 1 f S Z x d W 9 0 O y w m c X V v d D t T Z W N 0 a W 9 u M S 9 z b W F s b E R p Z m Z z S G l z d C 9 B d X R v U m V t b 3 Z l Z E N v b H V t b n M x L n t t X 3 N t Y W x s R G l m Z n N I a X N 0 b 2 d y Y W 0 u N z k s N D I 2 f S Z x d W 9 0 O y w m c X V v d D t T Z W N 0 a W 9 u M S 9 z b W F s b E R p Z m Z z S G l z d C 9 B d X R v U m V t b 3 Z l Z E N v b H V t b n M x L n t t X 3 N t Y W x s R G l m Z n N I a X N 0 b 2 d y Y W 0 u O D A s N D I 3 f S Z x d W 9 0 O y w m c X V v d D t T Z W N 0 a W 9 u M S 9 z b W F s b E R p Z m Z z S G l z d C 9 B d X R v U m V t b 3 Z l Z E N v b H V t b n M x L n t t X 3 N t Y W x s R G l m Z n N I a X N 0 b 2 d y Y W 0 u O D E s N D I 4 f S Z x d W 9 0 O y w m c X V v d D t T Z W N 0 a W 9 u M S 9 z b W F s b E R p Z m Z z S G l z d C 9 B d X R v U m V t b 3 Z l Z E N v b H V t b n M x L n t t X 3 N t Y W x s R G l m Z n N I a X N 0 b 2 d y Y W 0 u O D I s N D I 5 f S Z x d W 9 0 O y w m c X V v d D t T Z W N 0 a W 9 u M S 9 z b W F s b E R p Z m Z z S G l z d C 9 B d X R v U m V t b 3 Z l Z E N v b H V t b n M x L n t t X 3 N t Y W x s R G l m Z n N I a X N 0 b 2 d y Y W 0 u O D M s N D M w f S Z x d W 9 0 O y w m c X V v d D t T Z W N 0 a W 9 u M S 9 z b W F s b E R p Z m Z z S G l z d C 9 B d X R v U m V t b 3 Z l Z E N v b H V t b n M x L n t t X 3 N t Y W x s R G l m Z n N I a X N 0 b 2 d y Y W 0 u O D Q s N D M x f S Z x d W 9 0 O y w m c X V v d D t T Z W N 0 a W 9 u M S 9 z b W F s b E R p Z m Z z S G l z d C 9 B d X R v U m V t b 3 Z l Z E N v b H V t b n M x L n t t X 3 N t Y W x s R G l m Z n N I a X N 0 b 2 d y Y W 0 u O D U s N D M y f S Z x d W 9 0 O y w m c X V v d D t T Z W N 0 a W 9 u M S 9 z b W F s b E R p Z m Z z S G l z d C 9 B d X R v U m V t b 3 Z l Z E N v b H V t b n M x L n t t X 3 N t Y W x s R G l m Z n N I a X N 0 b 2 d y Y W 0 u O D Y s N D M z f S Z x d W 9 0 O y w m c X V v d D t T Z W N 0 a W 9 u M S 9 z b W F s b E R p Z m Z z S G l z d C 9 B d X R v U m V t b 3 Z l Z E N v b H V t b n M x L n t t X 3 N t Y W x s R G l m Z n N I a X N 0 b 2 d y Y W 0 u O D c s N D M 0 f S Z x d W 9 0 O y w m c X V v d D t T Z W N 0 a W 9 u M S 9 z b W F s b E R p Z m Z z S G l z d C 9 B d X R v U m V t b 3 Z l Z E N v b H V t b n M x L n t t X 3 N t Y W x s R G l m Z n N I a X N 0 b 2 d y Y W 0 u O D g s N D M 1 f S Z x d W 9 0 O y w m c X V v d D t T Z W N 0 a W 9 u M S 9 z b W F s b E R p Z m Z z S G l z d C 9 B d X R v U m V t b 3 Z l Z E N v b H V t b n M x L n t t X 3 N t Y W x s R G l m Z n N I a X N 0 b 2 d y Y W 0 u O D k s N D M 2 f S Z x d W 9 0 O y w m c X V v d D t T Z W N 0 a W 9 u M S 9 z b W F s b E R p Z m Z z S G l z d C 9 B d X R v U m V t b 3 Z l Z E N v b H V t b n M x L n t t X 3 N t Y W x s R G l m Z n N I a X N 0 b 2 d y Y W 0 u O T A s N D M 3 f S Z x d W 9 0 O y w m c X V v d D t T Z W N 0 a W 9 u M S 9 z b W F s b E R p Z m Z z S G l z d C 9 B d X R v U m V t b 3 Z l Z E N v b H V t b n M x L n t t X 3 N t Y W x s R G l m Z n N I a X N 0 b 2 d y Y W 0 u O T E s N D M 4 f S Z x d W 9 0 O y w m c X V v d D t T Z W N 0 a W 9 u M S 9 z b W F s b E R p Z m Z z S G l z d C 9 B d X R v U m V t b 3 Z l Z E N v b H V t b n M x L n t t X 3 N t Y W x s R G l m Z n N I a X N 0 b 2 d y Y W 0 u O T I s N D M 5 f S Z x d W 9 0 O y w m c X V v d D t T Z W N 0 a W 9 u M S 9 z b W F s b E R p Z m Z z S G l z d C 9 B d X R v U m V t b 3 Z l Z E N v b H V t b n M x L n t t X 3 N t Y W x s R G l m Z n N I a X N 0 b 2 d y Y W 0 u O T M s N D Q w f S Z x d W 9 0 O y w m c X V v d D t T Z W N 0 a W 9 u M S 9 z b W F s b E R p Z m Z z S G l z d C 9 B d X R v U m V t b 3 Z l Z E N v b H V t b n M x L n t t X 3 N t Y W x s R G l m Z n N I a X N 0 b 2 d y Y W 0 u O T Q s N D Q x f S Z x d W 9 0 O y w m c X V v d D t T Z W N 0 a W 9 u M S 9 z b W F s b E R p Z m Z z S G l z d C 9 B d X R v U m V t b 3 Z l Z E N v b H V t b n M x L n t t X 3 N t Y W x s R G l m Z n N I a X N 0 b 2 d y Y W 0 u O T U s N D Q y f S Z x d W 9 0 O y w m c X V v d D t T Z W N 0 a W 9 u M S 9 z b W F s b E R p Z m Z z S G l z d C 9 B d X R v U m V t b 3 Z l Z E N v b H V t b n M x L n t t X 3 N t Y W x s R G l m Z n N I a X N 0 b 2 d y Y W 0 u O T Y s N D Q z f S Z x d W 9 0 O y w m c X V v d D t T Z W N 0 a W 9 u M S 9 z b W F s b E R p Z m Z z S G l z d C 9 B d X R v U m V t b 3 Z l Z E N v b H V t b n M x L n t t X 3 N t Y W x s R G l m Z n N I a X N 0 b 2 d y Y W 0 u O T c s N D Q 0 f S Z x d W 9 0 O y w m c X V v d D t T Z W N 0 a W 9 u M S 9 z b W F s b E R p Z m Z z S G l z d C 9 B d X R v U m V t b 3 Z l Z E N v b H V t b n M x L n t t X 3 N t Y W x s R G l m Z n N I a X N 0 b 2 d y Y W 0 u O T g s N D Q 1 f S Z x d W 9 0 O y w m c X V v d D t T Z W N 0 a W 9 u M S 9 z b W F s b E R p Z m Z z S G l z d C 9 B d X R v U m V t b 3 Z l Z E N v b H V t b n M x L n t t X 3 N t Y W x s R G l m Z n N I a X N 0 b 2 d y Y W 0 u O T k s N D Q 2 f S Z x d W 9 0 O y w m c X V v d D t T Z W N 0 a W 9 u M S 9 z b W F s b E R p Z m Z z S G l z d C 9 B d X R v U m V t b 3 Z l Z E N v b H V t b n M x L n t t X 3 N t Y W x s R G l m Z n N I a X N 0 b 2 d y Y W 0 u M T A w L D Q 0 N 3 0 m c X V v d D s s J n F 1 b 3 Q 7 U 2 V j d G l v b j E v c 2 1 h b G x E a W Z m c 0 h p c 3 Q v Q X V 0 b 1 J l b W 9 2 Z W R D b 2 x 1 b W 5 z M S 5 7 b V 9 z b W F s b E R p Z m Z z S G l z d G 9 n c m F t L j E w M S w 0 N D h 9 J n F 1 b 3 Q 7 L C Z x d W 9 0 O 1 N l Y 3 R p b 2 4 x L 3 N t Y W x s R G l m Z n N I a X N 0 L 0 F 1 d G 9 S Z W 1 v d m V k Q 2 9 s d W 1 u c z E u e 2 1 f c 2 1 h b G x E a W Z m c 0 h p c 3 R v Z 3 J h b S 4 x M D I s N D Q 5 f S Z x d W 9 0 O y w m c X V v d D t T Z W N 0 a W 9 u M S 9 z b W F s b E R p Z m Z z S G l z d C 9 B d X R v U m V t b 3 Z l Z E N v b H V t b n M x L n t t X 3 N t Y W x s R G l m Z n N I a X N 0 b 2 d y Y W 0 u M T A z L D Q 1 M H 0 m c X V v d D s s J n F 1 b 3 Q 7 U 2 V j d G l v b j E v c 2 1 h b G x E a W Z m c 0 h p c 3 Q v Q X V 0 b 1 J l b W 9 2 Z W R D b 2 x 1 b W 5 z M S 5 7 b V 9 z b W F s b E R p Z m Z z S G l z d G 9 n c m F t L j E w N C w 0 N T F 9 J n F 1 b 3 Q 7 L C Z x d W 9 0 O 1 N l Y 3 R p b 2 4 x L 3 N t Y W x s R G l m Z n N I a X N 0 L 0 F 1 d G 9 S Z W 1 v d m V k Q 2 9 s d W 1 u c z E u e 2 1 f c 2 1 h b G x E a W Z m c 0 h p c 3 R v Z 3 J h b S 4 x M D U s N D U y f S Z x d W 9 0 O y w m c X V v d D t T Z W N 0 a W 9 u M S 9 z b W F s b E R p Z m Z z S G l z d C 9 B d X R v U m V t b 3 Z l Z E N v b H V t b n M x L n t t X 3 N t Y W x s R G l m Z n N I a X N 0 b 2 d y Y W 0 u M T A 2 L D Q 1 M 3 0 m c X V v d D s s J n F 1 b 3 Q 7 U 2 V j d G l v b j E v c 2 1 h b G x E a W Z m c 0 h p c 3 Q v Q X V 0 b 1 J l b W 9 2 Z W R D b 2 x 1 b W 5 z M S 5 7 b V 9 z b W F s b E R p Z m Z z S G l z d G 9 n c m F t L j E w N y w 0 N T R 9 J n F 1 b 3 Q 7 L C Z x d W 9 0 O 1 N l Y 3 R p b 2 4 x L 3 N t Y W x s R G l m Z n N I a X N 0 L 0 F 1 d G 9 S Z W 1 v d m V k Q 2 9 s d W 1 u c z E u e 2 1 f c 2 1 h b G x E a W Z m c 0 h p c 3 R v Z 3 J h b S 4 x M D g s N D U 1 f S Z x d W 9 0 O y w m c X V v d D t T Z W N 0 a W 9 u M S 9 z b W F s b E R p Z m Z z S G l z d C 9 B d X R v U m V t b 3 Z l Z E N v b H V t b n M x L n t t X 3 N t Y W x s R G l m Z n N I a X N 0 b 2 d y Y W 0 u M T A 5 L D Q 1 N n 0 m c X V v d D s s J n F 1 b 3 Q 7 U 2 V j d G l v b j E v c 2 1 h b G x E a W Z m c 0 h p c 3 Q v Q X V 0 b 1 J l b W 9 2 Z W R D b 2 x 1 b W 5 z M S 5 7 b V 9 z b W F s b E R p Z m Z z S G l z d G 9 n c m F t L j E x M C w 0 N T d 9 J n F 1 b 3 Q 7 L C Z x d W 9 0 O 1 N l Y 3 R p b 2 4 x L 3 N t Y W x s R G l m Z n N I a X N 0 L 0 F 1 d G 9 S Z W 1 v d m V k Q 2 9 s d W 1 u c z E u e 2 1 f c 2 1 h b G x E a W Z m c 0 h p c 3 R v Z 3 J h b S 4 x M T E s N D U 4 f S Z x d W 9 0 O y w m c X V v d D t T Z W N 0 a W 9 u M S 9 z b W F s b E R p Z m Z z S G l z d C 9 B d X R v U m V t b 3 Z l Z E N v b H V t b n M x L n t t X 3 N t Y W x s R G l m Z n N I a X N 0 b 2 d y Y W 0 u M T E y L D Q 1 O X 0 m c X V v d D s s J n F 1 b 3 Q 7 U 2 V j d G l v b j E v c 2 1 h b G x E a W Z m c 0 h p c 3 Q v Q X V 0 b 1 J l b W 9 2 Z W R D b 2 x 1 b W 5 z M S 5 7 b V 9 z b W F s b E R p Z m Z z S G l z d G 9 n c m F t L j E x M y w 0 N j B 9 J n F 1 b 3 Q 7 L C Z x d W 9 0 O 1 N l Y 3 R p b 2 4 x L 3 N t Y W x s R G l m Z n N I a X N 0 L 0 F 1 d G 9 S Z W 1 v d m V k Q 2 9 s d W 1 u c z E u e 2 1 f c 2 1 h b G x E a W Z m c 0 h p c 3 R v Z 3 J h b S 4 x M T Q s N D Y x f S Z x d W 9 0 O y w m c X V v d D t T Z W N 0 a W 9 u M S 9 z b W F s b E R p Z m Z z S G l z d C 9 B d X R v U m V t b 3 Z l Z E N v b H V t b n M x L n t t X 3 N t Y W x s R G l m Z n N I a X N 0 b 2 d y Y W 0 u M T E 1 L D Q 2 M n 0 m c X V v d D s s J n F 1 b 3 Q 7 U 2 V j d G l v b j E v c 2 1 h b G x E a W Z m c 0 h p c 3 Q v Q X V 0 b 1 J l b W 9 2 Z W R D b 2 x 1 b W 5 z M S 5 7 b V 9 z b W F s b E R p Z m Z z S G l z d G 9 n c m F t L j E x N i w 0 N j N 9 J n F 1 b 3 Q 7 L C Z x d W 9 0 O 1 N l Y 3 R p b 2 4 x L 3 N t Y W x s R G l m Z n N I a X N 0 L 0 F 1 d G 9 S Z W 1 v d m V k Q 2 9 s d W 1 u c z E u e 2 1 f c 2 1 h b G x E a W Z m c 0 h p c 3 R v Z 3 J h b S 4 x M T c s N D Y 0 f S Z x d W 9 0 O y w m c X V v d D t T Z W N 0 a W 9 u M S 9 z b W F s b E R p Z m Z z S G l z d C 9 B d X R v U m V t b 3 Z l Z E N v b H V t b n M x L n t t X 3 N t Y W x s R G l m Z n N I a X N 0 b 2 d y Y W 0 u M T E 4 L D Q 2 N X 0 m c X V v d D s s J n F 1 b 3 Q 7 U 2 V j d G l v b j E v c 2 1 h b G x E a W Z m c 0 h p c 3 Q v Q X V 0 b 1 J l b W 9 2 Z W R D b 2 x 1 b W 5 z M S 5 7 b V 9 z b W F s b E R p Z m Z z S G l z d G 9 n c m F t L j E x O S w 0 N j Z 9 J n F 1 b 3 Q 7 L C Z x d W 9 0 O 1 N l Y 3 R p b 2 4 x L 3 N t Y W x s R G l m Z n N I a X N 0 L 0 F 1 d G 9 S Z W 1 v d m V k Q 2 9 s d W 1 u c z E u e 2 1 f c 2 1 h b G x E a W Z m c 0 h p c 3 R v Z 3 J h b S 4 x M j A s N D Y 3 f S Z x d W 9 0 O y w m c X V v d D t T Z W N 0 a W 9 u M S 9 z b W F s b E R p Z m Z z S G l z d C 9 B d X R v U m V t b 3 Z l Z E N v b H V t b n M x L n t t X 3 N t Y W x s R G l m Z n N I a X N 0 b 2 d y Y W 0 u M T I x L D Q 2 O H 0 m c X V v d D s s J n F 1 b 3 Q 7 U 2 V j d G l v b j E v c 2 1 h b G x E a W Z m c 0 h p c 3 Q v Q X V 0 b 1 J l b W 9 2 Z W R D b 2 x 1 b W 5 z M S 5 7 b V 9 z b W F s b E R p Z m Z z S G l z d G 9 n c m F t L j E y M i w 0 N j l 9 J n F 1 b 3 Q 7 L C Z x d W 9 0 O 1 N l Y 3 R p b 2 4 x L 3 N t Y W x s R G l m Z n N I a X N 0 L 0 F 1 d G 9 S Z W 1 v d m V k Q 2 9 s d W 1 u c z E u e 2 1 f c 2 1 h b G x E a W Z m c 0 h p c 3 R v Z 3 J h b S 4 x M j M s N D c w f S Z x d W 9 0 O y w m c X V v d D t T Z W N 0 a W 9 u M S 9 z b W F s b E R p Z m Z z S G l z d C 9 B d X R v U m V t b 3 Z l Z E N v b H V t b n M x L n t t X 3 N t Y W x s R G l m Z n N I a X N 0 b 2 d y Y W 0 u M T I 0 L D Q 3 M X 0 m c X V v d D s s J n F 1 b 3 Q 7 U 2 V j d G l v b j E v c 2 1 h b G x E a W Z m c 0 h p c 3 Q v Q X V 0 b 1 J l b W 9 2 Z W R D b 2 x 1 b W 5 z M S 5 7 b V 9 z b W F s b E R p Z m Z z S G l z d G 9 n c m F t L j E y N S w 0 N z J 9 J n F 1 b 3 Q 7 L C Z x d W 9 0 O 1 N l Y 3 R p b 2 4 x L 3 N t Y W x s R G l m Z n N I a X N 0 L 0 F 1 d G 9 S Z W 1 v d m V k Q 2 9 s d W 1 u c z E u e 2 1 f c 2 1 h b G x E a W Z m c 0 h p c 3 R v Z 3 J h b S 4 x M j Y s N D c z f S Z x d W 9 0 O y w m c X V v d D t T Z W N 0 a W 9 u M S 9 z b W F s b E R p Z m Z z S G l z d C 9 B d X R v U m V t b 3 Z l Z E N v b H V t b n M x L n t t X 3 N t Y W x s R G l m Z n N I a X N 0 b 2 d y Y W 0 u M T I 3 L D Q 3 N H 0 m c X V v d D s s J n F 1 b 3 Q 7 U 2 V j d G l v b j E v c 2 1 h b G x E a W Z m c 0 h p c 3 Q v Q X V 0 b 1 J l b W 9 2 Z W R D b 2 x 1 b W 5 z M S 5 7 Q 2 9 s d W 1 u M S w 0 N z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Q 2 9 t b W V u d C Z x d W 9 0 O y w m c X V v d D t f S X N W a W R l b 0 x l Y X J u a W 5 n J n F 1 b 3 Q 7 L C Z x d W 9 0 O y A g I C A g I C A g I C A g I G 1 f a W 5 2 Z X J 0 R G F 0 Y U N 1 c n J l b n R W Y W x 1 Z S Z x d W 9 0 O y w m c X V v d D s g I C A g I C A g I C A g I C B D d m J z Q W 5 h b H l 6 Z X J T d G F 0 Z S Z x d W 9 0 O y w m c X V v d D s g I C A g I C A g I C A g I C B t X 3 Z p Z G V v U 2 N v c m U u b V 9 p c 1 Z p Z G V v J n F 1 b 3 Q 7 L C Z x d W 9 0 O y A g I C A g I C A g I C A g I G 1 f d m l k Z W 9 T Y 2 9 y Z S 5 t X 2 l z S W 5 2 Z X J 0 Z W R W a W R l b y Z x d W 9 0 O y w m c X V v d D s g I C A g I C A g I C A g I C B t X 3 J h d 1 N h b X B s Z X N S Z W F k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C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C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t X 2 F t c G x p d H V k Z U h p c 3 R v Z 3 J h b S 4 w J n F 1 b 3 Q 7 L C Z x d W 9 0 O 2 1 f Y W 1 w b G l 0 d W R l S G l z d G 9 n c m F t L j E m c X V v d D s s J n F 1 b 3 Q 7 b V 9 h b X B s a X R 1 Z G V I a X N 0 b 2 d y Y W 0 u M i Z x d W 9 0 O y w m c X V v d D t t X 2 F t c G x p d H V k Z U h p c 3 R v Z 3 J h b S 4 z J n F 1 b 3 Q 7 L C Z x d W 9 0 O 2 1 f Y W 1 w b G l 0 d W R l S G l z d G 9 n c m F t L j Q m c X V v d D s s J n F 1 b 3 Q 7 b V 9 h b X B s a X R 1 Z G V I a X N 0 b 2 d y Y W 0 u N S Z x d W 9 0 O y w m c X V v d D t t X 2 F t c G x p d H V k Z U h p c 3 R v Z 3 J h b S 4 2 J n F 1 b 3 Q 7 L C Z x d W 9 0 O 2 1 f Y W 1 w b G l 0 d W R l S G l z d G 9 n c m F t L j c m c X V v d D s s J n F 1 b 3 Q 7 b V 9 h b X B s a X R 1 Z G V I a X N 0 b 2 d y Y W 0 u O C Z x d W 9 0 O y w m c X V v d D t t X 2 F t c G x p d H V k Z U h p c 3 R v Z 3 J h b S 4 5 J n F 1 b 3 Q 7 L C Z x d W 9 0 O 2 1 f Y W 1 w b G l 0 d W R l S G l z d G 9 n c m F t L j E w J n F 1 b 3 Q 7 L C Z x d W 9 0 O 2 1 f Y W 1 w b G l 0 d W R l S G l z d G 9 n c m F t L j E x J n F 1 b 3 Q 7 L C Z x d W 9 0 O 2 1 f Y W 1 w b G l 0 d W R l S G l z d G 9 n c m F t L j E y J n F 1 b 3 Q 7 L C Z x d W 9 0 O 2 1 f Y W 1 w b G l 0 d W R l S G l z d G 9 n c m F t L j E z J n F 1 b 3 Q 7 L C Z x d W 9 0 O 2 1 f Y W 1 w b G l 0 d W R l S G l z d G 9 n c m F t L j E 0 J n F 1 b 3 Q 7 L C Z x d W 9 0 O 2 1 f Y W 1 w b G l 0 d W R l S G l z d G 9 n c m F t L j E 1 J n F 1 b 3 Q 7 L C Z x d W 9 0 O 2 1 f Y W 1 w b G l 0 d W R l S G l z d G 9 n c m F t L j E 2 J n F 1 b 3 Q 7 L C Z x d W 9 0 O 2 1 f Y W 1 w b G l 0 d W R l S G l z d G 9 n c m F t L j E 3 J n F 1 b 3 Q 7 L C Z x d W 9 0 O 2 1 f Y W 1 w b G l 0 d W R l S G l z d G 9 n c m F t L j E 4 J n F 1 b 3 Q 7 L C Z x d W 9 0 O 2 1 f Y W 1 w b G l 0 d W R l S G l z d G 9 n c m F t L j E 5 J n F 1 b 3 Q 7 L C Z x d W 9 0 O 2 1 f Y W 1 w b G l 0 d W R l S G l z d G 9 n c m F t L j I w J n F 1 b 3 Q 7 L C Z x d W 9 0 O 2 1 f Y W 1 w b G l 0 d W R l S G l z d G 9 n c m F t L j I x J n F 1 b 3 Q 7 L C Z x d W 9 0 O 2 1 f Y W 1 w b G l 0 d W R l S G l z d G 9 n c m F t L j I y J n F 1 b 3 Q 7 L C Z x d W 9 0 O 2 1 f Y W 1 w b G l 0 d W R l S G l z d G 9 n c m F t L j I z J n F 1 b 3 Q 7 L C Z x d W 9 0 O 2 1 f Y W 1 w b G l 0 d W R l S G l z d G 9 n c m F t L j I 0 J n F 1 b 3 Q 7 L C Z x d W 9 0 O 2 1 f Y W 1 w b G l 0 d W R l S G l z d G 9 n c m F t L j I 1 J n F 1 b 3 Q 7 L C Z x d W 9 0 O 2 1 f Y W 1 w b G l 0 d W R l S G l z d G 9 n c m F t L j I 2 J n F 1 b 3 Q 7 L C Z x d W 9 0 O 2 1 f Y W 1 w b G l 0 d W R l S G l z d G 9 n c m F t L j I 3 J n F 1 b 3 Q 7 L C Z x d W 9 0 O 2 1 f Y W 1 w b G l 0 d W R l S G l z d G 9 n c m F t L j I 4 J n F 1 b 3 Q 7 L C Z x d W 9 0 O 2 1 f Y W 1 w b G l 0 d W R l S G l z d G 9 n c m F t L j I 5 J n F 1 b 3 Q 7 L C Z x d W 9 0 O 2 1 f Y W 1 w b G l 0 d W R l S G l z d G 9 n c m F t L j M w J n F 1 b 3 Q 7 L C Z x d W 9 0 O 2 1 f Y W 1 w b G l 0 d W R l S G l z d G 9 n c m F t L j M x J n F 1 b 3 Q 7 L C Z x d W 9 0 O 2 1 f Y W 1 w b G l 0 d W R l S G l z d G 9 n c m F t L j M y J n F 1 b 3 Q 7 L C Z x d W 9 0 O 2 1 f Y W 1 w b G l 0 d W R l S G l z d G 9 n c m F t L j M z J n F 1 b 3 Q 7 L C Z x d W 9 0 O 2 1 f Y W 1 w b G l 0 d W R l S G l z d G 9 n c m F t L j M 0 J n F 1 b 3 Q 7 L C Z x d W 9 0 O 2 1 f Y W 1 w b G l 0 d W R l S G l z d G 9 n c m F t L j M 1 J n F 1 b 3 Q 7 L C Z x d W 9 0 O 2 1 f Y W 1 w b G l 0 d W R l S G l z d G 9 n c m F t L j M 2 J n F 1 b 3 Q 7 L C Z x d W 9 0 O 2 1 f Y W 1 w b G l 0 d W R l S G l z d G 9 n c m F t L j M 3 J n F 1 b 3 Q 7 L C Z x d W 9 0 O 2 1 f Y W 1 w b G l 0 d W R l S G l z d G 9 n c m F t L j M 4 J n F 1 b 3 Q 7 L C Z x d W 9 0 O 2 1 f Y W 1 w b G l 0 d W R l S G l z d G 9 n c m F t L j M 5 J n F 1 b 3 Q 7 L C Z x d W 9 0 O 2 1 f Y W 1 w b G l 0 d W R l S G l z d G 9 n c m F t L j Q w J n F 1 b 3 Q 7 L C Z x d W 9 0 O 2 1 f Y W 1 w b G l 0 d W R l S G l z d G 9 n c m F t L j Q x J n F 1 b 3 Q 7 L C Z x d W 9 0 O 2 1 f Y W 1 w b G l 0 d W R l S G l z d G 9 n c m F t L j Q y J n F 1 b 3 Q 7 L C Z x d W 9 0 O 2 1 f Y W 1 w b G l 0 d W R l S G l z d G 9 n c m F t L j Q z J n F 1 b 3 Q 7 L C Z x d W 9 0 O 2 1 f Y W 1 w b G l 0 d W R l S G l z d G 9 n c m F t L j Q 0 J n F 1 b 3 Q 7 L C Z x d W 9 0 O 2 1 f Y W 1 w b G l 0 d W R l S G l z d G 9 n c m F t L j Q 1 J n F 1 b 3 Q 7 L C Z x d W 9 0 O 2 1 f Y W 1 w b G l 0 d W R l S G l z d G 9 n c m F t L j Q 2 J n F 1 b 3 Q 7 L C Z x d W 9 0 O 2 1 f Y W 1 w b G l 0 d W R l S G l z d G 9 n c m F t L j Q 3 J n F 1 b 3 Q 7 L C Z x d W 9 0 O 2 1 f Y W 1 w b G l 0 d W R l S G l z d G 9 n c m F t L j Q 4 J n F 1 b 3 Q 7 L C Z x d W 9 0 O 2 1 f Y W 1 w b G l 0 d W R l S G l z d G 9 n c m F t L j Q 5 J n F 1 b 3 Q 7 L C Z x d W 9 0 O 2 1 f Y W 1 w b G l 0 d W R l S G l z d G 9 n c m F t L j U w J n F 1 b 3 Q 7 L C Z x d W 9 0 O 2 1 f Y W 1 w b G l 0 d W R l S G l z d G 9 n c m F t L j U x J n F 1 b 3 Q 7 L C Z x d W 9 0 O 2 1 f Y W 1 w b G l 0 d W R l S G l z d G 9 n c m F t L j U y J n F 1 b 3 Q 7 L C Z x d W 9 0 O 2 1 f Y W 1 w b G l 0 d W R l S G l z d G 9 n c m F t L j U z J n F 1 b 3 Q 7 L C Z x d W 9 0 O 2 1 f Y W 1 w b G l 0 d W R l S G l z d G 9 n c m F t L j U 0 J n F 1 b 3 Q 7 L C Z x d W 9 0 O 2 1 f Y W 1 w b G l 0 d W R l S G l z d G 9 n c m F t L j U 1 J n F 1 b 3 Q 7 L C Z x d W 9 0 O 2 1 f Y W 1 w b G l 0 d W R l S G l z d G 9 n c m F t L j U 2 J n F 1 b 3 Q 7 L C Z x d W 9 0 O 2 1 f Y W 1 w b G l 0 d W R l S G l z d G 9 n c m F t L j U 3 J n F 1 b 3 Q 7 L C Z x d W 9 0 O 2 1 f Y W 1 w b G l 0 d W R l S G l z d G 9 n c m F t L j U 4 J n F 1 b 3 Q 7 L C Z x d W 9 0 O 2 1 f Y W 1 w b G l 0 d W R l S G l z d G 9 n c m F t L j U 5 J n F 1 b 3 Q 7 L C Z x d W 9 0 O 2 1 f Y W 1 w b G l 0 d W R l S G l z d G 9 n c m F t L j Y w J n F 1 b 3 Q 7 L C Z x d W 9 0 O 2 1 f Y W 1 w b G l 0 d W R l S G l z d G 9 n c m F t L j Y x J n F 1 b 3 Q 7 L C Z x d W 9 0 O 2 1 f Y W 1 w b G l 0 d W R l S G l z d G 9 n c m F t L j Y y J n F 1 b 3 Q 7 L C Z x d W 9 0 O 2 1 f Y W 1 w b G l 0 d W R l S G l z d G 9 n c m F t L j Y z J n F 1 b 3 Q 7 L C Z x d W 9 0 O 2 1 f Y W 1 w b G l 0 d W R l S G l z d G 9 n c m F t L j Y 0 J n F 1 b 3 Q 7 L C Z x d W 9 0 O 2 1 f Y W 1 w b G l 0 d W R l S G l z d G 9 n c m F t L j Y 1 J n F 1 b 3 Q 7 L C Z x d W 9 0 O 2 1 f Y W 1 w b G l 0 d W R l S G l z d G 9 n c m F t L j Y 2 J n F 1 b 3 Q 7 L C Z x d W 9 0 O 2 1 f Y W 1 w b G l 0 d W R l S G l z d G 9 n c m F t L j Y 3 J n F 1 b 3 Q 7 L C Z x d W 9 0 O 2 1 f Y W 1 w b G l 0 d W R l S G l z d G 9 n c m F t L j Y 4 J n F 1 b 3 Q 7 L C Z x d W 9 0 O 2 1 f Y W 1 w b G l 0 d W R l S G l z d G 9 n c m F t L j Y 5 J n F 1 b 3 Q 7 L C Z x d W 9 0 O 2 1 f Y W 1 w b G l 0 d W R l S G l z d G 9 n c m F t L j c w J n F 1 b 3 Q 7 L C Z x d W 9 0 O 2 1 f Y W 1 w b G l 0 d W R l S G l z d G 9 n c m F t L j c x J n F 1 b 3 Q 7 L C Z x d W 9 0 O 2 1 f Y W 1 w b G l 0 d W R l S G l z d G 9 n c m F t L j c y J n F 1 b 3 Q 7 L C Z x d W 9 0 O 2 1 f Y W 1 w b G l 0 d W R l S G l z d G 9 n c m F t L j c z J n F 1 b 3 Q 7 L C Z x d W 9 0 O 2 1 f Y W 1 w b G l 0 d W R l S G l z d G 9 n c m F t L j c 0 J n F 1 b 3 Q 7 L C Z x d W 9 0 O 2 1 f Y W 1 w b G l 0 d W R l S G l z d G 9 n c m F t L j c 1 J n F 1 b 3 Q 7 L C Z x d W 9 0 O 2 1 f Y W 1 w b G l 0 d W R l S G l z d G 9 n c m F t L j c 2 J n F 1 b 3 Q 7 L C Z x d W 9 0 O 2 1 f Y W 1 w b G l 0 d W R l S G l z d G 9 n c m F t L j c 3 J n F 1 b 3 Q 7 L C Z x d W 9 0 O 2 1 f Y W 1 w b G l 0 d W R l S G l z d G 9 n c m F t L j c 4 J n F 1 b 3 Q 7 L C Z x d W 9 0 O 2 1 f Y W 1 w b G l 0 d W R l S G l z d G 9 n c m F t L j c 5 J n F 1 b 3 Q 7 L C Z x d W 9 0 O 2 1 f Y W 1 w b G l 0 d W R l S G l z d G 9 n c m F t L j g w J n F 1 b 3 Q 7 L C Z x d W 9 0 O 2 1 f Y W 1 w b G l 0 d W R l S G l z d G 9 n c m F t L j g x J n F 1 b 3 Q 7 L C Z x d W 9 0 O 2 1 f Y W 1 w b G l 0 d W R l S G l z d G 9 n c m F t L j g y J n F 1 b 3 Q 7 L C Z x d W 9 0 O 2 1 f Y W 1 w b G l 0 d W R l S G l z d G 9 n c m F t L j g z J n F 1 b 3 Q 7 L C Z x d W 9 0 O 2 1 f Y W 1 w b G l 0 d W R l S G l z d G 9 n c m F t L j g 0 J n F 1 b 3 Q 7 L C Z x d W 9 0 O 2 1 f Y W 1 w b G l 0 d W R l S G l z d G 9 n c m F t L j g 1 J n F 1 b 3 Q 7 L C Z x d W 9 0 O 2 1 f Y W 1 w b G l 0 d W R l S G l z d G 9 n c m F t L j g 2 J n F 1 b 3 Q 7 L C Z x d W 9 0 O 2 1 f Y W 1 w b G l 0 d W R l S G l z d G 9 n c m F t L j g 3 J n F 1 b 3 Q 7 L C Z x d W 9 0 O 2 1 f Y W 1 w b G l 0 d W R l S G l z d G 9 n c m F t L j g 4 J n F 1 b 3 Q 7 L C Z x d W 9 0 O 2 1 f Y W 1 w b G l 0 d W R l S G l z d G 9 n c m F t L j g 5 J n F 1 b 3 Q 7 L C Z x d W 9 0 O 2 1 f Y W 1 w b G l 0 d W R l S G l z d G 9 n c m F t L j k w J n F 1 b 3 Q 7 L C Z x d W 9 0 O 2 1 f Y W 1 w b G l 0 d W R l S G l z d G 9 n c m F t L j k x J n F 1 b 3 Q 7 L C Z x d W 9 0 O 2 1 f Y W 1 w b G l 0 d W R l S G l z d G 9 n c m F t L j k y J n F 1 b 3 Q 7 L C Z x d W 9 0 O 2 1 f Y W 1 w b G l 0 d W R l S G l z d G 9 n c m F t L j k z J n F 1 b 3 Q 7 L C Z x d W 9 0 O 2 1 f Y W 1 w b G l 0 d W R l S G l z d G 9 n c m F t L j k 0 J n F 1 b 3 Q 7 L C Z x d W 9 0 O 2 1 f Y W 1 w b G l 0 d W R l S G l z d G 9 n c m F t L j k 1 J n F 1 b 3 Q 7 L C Z x d W 9 0 O 2 1 f Y W 1 w b G l 0 d W R l S G l z d G 9 n c m F t L j k 2 J n F 1 b 3 Q 7 L C Z x d W 9 0 O 2 1 f Y W 1 w b G l 0 d W R l S G l z d G 9 n c m F t L j k 3 J n F 1 b 3 Q 7 L C Z x d W 9 0 O 2 1 f Y W 1 w b G l 0 d W R l S G l z d G 9 n c m F t L j k 4 J n F 1 b 3 Q 7 L C Z x d W 9 0 O 2 1 f Y W 1 w b G l 0 d W R l S G l z d G 9 n c m F t L j k 5 J n F 1 b 3 Q 7 L C Z x d W 9 0 O 2 1 f Y W 1 w b G l 0 d W R l S G l z d G 9 n c m F t L j E w M C Z x d W 9 0 O y w m c X V v d D t t X 2 F t c G x p d H V k Z U h p c 3 R v Z 3 J h b S 4 x M D E m c X V v d D s s J n F 1 b 3 Q 7 b V 9 h b X B s a X R 1 Z G V I a X N 0 b 2 d y Y W 0 u M T A y J n F 1 b 3 Q 7 L C Z x d W 9 0 O 2 1 f Y W 1 w b G l 0 d W R l S G l z d G 9 n c m F t L j E w M y Z x d W 9 0 O y w m c X V v d D t t X 2 F t c G x p d H V k Z U h p c 3 R v Z 3 J h b S 4 x M D Q m c X V v d D s s J n F 1 b 3 Q 7 b V 9 h b X B s a X R 1 Z G V I a X N 0 b 2 d y Y W 0 u M T A 1 J n F 1 b 3 Q 7 L C Z x d W 9 0 O 2 1 f Y W 1 w b G l 0 d W R l S G l z d G 9 n c m F t L j E w N i Z x d W 9 0 O y w m c X V v d D t t X 2 F t c G x p d H V k Z U h p c 3 R v Z 3 J h b S 4 x M D c m c X V v d D s s J n F 1 b 3 Q 7 b V 9 h b X B s a X R 1 Z G V I a X N 0 b 2 d y Y W 0 u M T A 4 J n F 1 b 3 Q 7 L C Z x d W 9 0 O 2 1 f Y W 1 w b G l 0 d W R l S G l z d G 9 n c m F t L j E w O S Z x d W 9 0 O y w m c X V v d D t t X 2 F t c G x p d H V k Z U h p c 3 R v Z 3 J h b S 4 x M T A m c X V v d D s s J n F 1 b 3 Q 7 b V 9 h b X B s a X R 1 Z G V I a X N 0 b 2 d y Y W 0 u M T E x J n F 1 b 3 Q 7 L C Z x d W 9 0 O 2 1 f Y W 1 w b G l 0 d W R l S G l z d G 9 n c m F t L j E x M i Z x d W 9 0 O y w m c X V v d D t t X 2 F t c G x p d H V k Z U h p c 3 R v Z 3 J h b S 4 x M T M m c X V v d D s s J n F 1 b 3 Q 7 b V 9 h b X B s a X R 1 Z G V I a X N 0 b 2 d y Y W 0 u M T E 0 J n F 1 b 3 Q 7 L C Z x d W 9 0 O 2 1 f Y W 1 w b G l 0 d W R l S G l z d G 9 n c m F t L j E x N S Z x d W 9 0 O y w m c X V v d D t t X 2 F t c G x p d H V k Z U h p c 3 R v Z 3 J h b S 4 x M T Y m c X V v d D s s J n F 1 b 3 Q 7 b V 9 h b X B s a X R 1 Z G V I a X N 0 b 2 d y Y W 0 u M T E 3 J n F 1 b 3 Q 7 L C Z x d W 9 0 O 2 1 f Y W 1 w b G l 0 d W R l S G l z d G 9 n c m F t L j E x O C Z x d W 9 0 O y w m c X V v d D t t X 2 F t c G x p d H V k Z U h p c 3 R v Z 3 J h b S 4 x M T k m c X V v d D s s J n F 1 b 3 Q 7 b V 9 h b X B s a X R 1 Z G V I a X N 0 b 2 d y Y W 0 u M T I w J n F 1 b 3 Q 7 L C Z x d W 9 0 O 2 1 f Y W 1 w b G l 0 d W R l S G l z d G 9 n c m F t L j E y M S Z x d W 9 0 O y w m c X V v d D t t X 2 F t c G x p d H V k Z U h p c 3 R v Z 3 J h b S 4 x M j I m c X V v d D s s J n F 1 b 3 Q 7 b V 9 h b X B s a X R 1 Z G V I a X N 0 b 2 d y Y W 0 u M T I z J n F 1 b 3 Q 7 L C Z x d W 9 0 O 2 1 f Y W 1 w b G l 0 d W R l S G l z d G 9 n c m F t L j E y N C Z x d W 9 0 O y w m c X V v d D t t X 2 F t c G x p d H V k Z U h p c 3 R v Z 3 J h b S 4 x M j U m c X V v d D s s J n F 1 b 3 Q 7 b V 9 h b X B s a X R 1 Z G V I a X N 0 b 2 d y Y W 0 u M T I 2 J n F 1 b 3 Q 7 L C Z x d W 9 0 O 2 1 f Y W 1 w b G l 0 d W R l S G l z d G 9 n c m F t L j E y N y Z x d W 9 0 O y w m c X V v d D t t X 3 N t Y W x s R G l m Z n N I a X N 0 b 2 d y Y W 0 u M C Z x d W 9 0 O y w m c X V v d D t t X 3 N t Y W x s R G l m Z n N I a X N 0 b 2 d y Y W 0 u M S Z x d W 9 0 O y w m c X V v d D t t X 3 N t Y W x s R G l m Z n N I a X N 0 b 2 d y Y W 0 u M i Z x d W 9 0 O y w m c X V v d D t t X 3 N t Y W x s R G l m Z n N I a X N 0 b 2 d y Y W 0 u M y Z x d W 9 0 O y w m c X V v d D t t X 3 N t Y W x s R G l m Z n N I a X N 0 b 2 d y Y W 0 u N C Z x d W 9 0 O y w m c X V v d D t t X 3 N t Y W x s R G l m Z n N I a X N 0 b 2 d y Y W 0 u N S Z x d W 9 0 O y w m c X V v d D t t X 3 N t Y W x s R G l m Z n N I a X N 0 b 2 d y Y W 0 u N i Z x d W 9 0 O y w m c X V v d D t t X 3 N t Y W x s R G l m Z n N I a X N 0 b 2 d y Y W 0 u N y Z x d W 9 0 O y w m c X V v d D t t X 3 N t Y W x s R G l m Z n N I a X N 0 b 2 d y Y W 0 u O C Z x d W 9 0 O y w m c X V v d D t t X 3 N t Y W x s R G l m Z n N I a X N 0 b 2 d y Y W 0 u O S Z x d W 9 0 O y w m c X V v d D t t X 3 N t Y W x s R G l m Z n N I a X N 0 b 2 d y Y W 0 u M T A m c X V v d D s s J n F 1 b 3 Q 7 b V 9 z b W F s b E R p Z m Z z S G l z d G 9 n c m F t L j E x J n F 1 b 3 Q 7 L C Z x d W 9 0 O 2 1 f c 2 1 h b G x E a W Z m c 0 h p c 3 R v Z 3 J h b S 4 x M i Z x d W 9 0 O y w m c X V v d D t t X 3 N t Y W x s R G l m Z n N I a X N 0 b 2 d y Y W 0 u M T M m c X V v d D s s J n F 1 b 3 Q 7 b V 9 z b W F s b E R p Z m Z z S G l z d G 9 n c m F t L j E 0 J n F 1 b 3 Q 7 L C Z x d W 9 0 O 2 1 f c 2 1 h b G x E a W Z m c 0 h p c 3 R v Z 3 J h b S 4 x N S Z x d W 9 0 O y w m c X V v d D t t X 3 N t Y W x s R G l m Z n N I a X N 0 b 2 d y Y W 0 u M T Y m c X V v d D s s J n F 1 b 3 Q 7 b V 9 z b W F s b E R p Z m Z z S G l z d G 9 n c m F t L j E 3 J n F 1 b 3 Q 7 L C Z x d W 9 0 O 2 1 f c 2 1 h b G x E a W Z m c 0 h p c 3 R v Z 3 J h b S 4 x O C Z x d W 9 0 O y w m c X V v d D t t X 3 N t Y W x s R G l m Z n N I a X N 0 b 2 d y Y W 0 u M T k m c X V v d D s s J n F 1 b 3 Q 7 b V 9 z b W F s b E R p Z m Z z S G l z d G 9 n c m F t L j I w J n F 1 b 3 Q 7 L C Z x d W 9 0 O 2 1 f c 2 1 h b G x E a W Z m c 0 h p c 3 R v Z 3 J h b S 4 y M S Z x d W 9 0 O y w m c X V v d D t t X 3 N t Y W x s R G l m Z n N I a X N 0 b 2 d y Y W 0 u M j I m c X V v d D s s J n F 1 b 3 Q 7 b V 9 z b W F s b E R p Z m Z z S G l z d G 9 n c m F t L j I z J n F 1 b 3 Q 7 L C Z x d W 9 0 O 2 1 f c 2 1 h b G x E a W Z m c 0 h p c 3 R v Z 3 J h b S 4 y N C Z x d W 9 0 O y w m c X V v d D t t X 3 N t Y W x s R G l m Z n N I a X N 0 b 2 d y Y W 0 u M j U m c X V v d D s s J n F 1 b 3 Q 7 b V 9 z b W F s b E R p Z m Z z S G l z d G 9 n c m F t L j I 2 J n F 1 b 3 Q 7 L C Z x d W 9 0 O 2 1 f c 2 1 h b G x E a W Z m c 0 h p c 3 R v Z 3 J h b S 4 y N y Z x d W 9 0 O y w m c X V v d D t t X 3 N t Y W x s R G l m Z n N I a X N 0 b 2 d y Y W 0 u M j g m c X V v d D s s J n F 1 b 3 Q 7 b V 9 z b W F s b E R p Z m Z z S G l z d G 9 n c m F t L j I 5 J n F 1 b 3 Q 7 L C Z x d W 9 0 O 2 1 f c 2 1 h b G x E a W Z m c 0 h p c 3 R v Z 3 J h b S 4 z M C Z x d W 9 0 O y w m c X V v d D t t X 3 N t Y W x s R G l m Z n N I a X N 0 b 2 d y Y W 0 u M z E m c X V v d D s s J n F 1 b 3 Q 7 b V 9 z b W F s b E R p Z m Z z S G l z d G 9 n c m F t L j M y J n F 1 b 3 Q 7 L C Z x d W 9 0 O 2 1 f c 2 1 h b G x E a W Z m c 0 h p c 3 R v Z 3 J h b S 4 z M y Z x d W 9 0 O y w m c X V v d D t t X 3 N t Y W x s R G l m Z n N I a X N 0 b 2 d y Y W 0 u M z Q m c X V v d D s s J n F 1 b 3 Q 7 b V 9 z b W F s b E R p Z m Z z S G l z d G 9 n c m F t L j M 1 J n F 1 b 3 Q 7 L C Z x d W 9 0 O 2 1 f c 2 1 h b G x E a W Z m c 0 h p c 3 R v Z 3 J h b S 4 z N i Z x d W 9 0 O y w m c X V v d D t t X 3 N t Y W x s R G l m Z n N I a X N 0 b 2 d y Y W 0 u M z c m c X V v d D s s J n F 1 b 3 Q 7 b V 9 z b W F s b E R p Z m Z z S G l z d G 9 n c m F t L j M 4 J n F 1 b 3 Q 7 L C Z x d W 9 0 O 2 1 f c 2 1 h b G x E a W Z m c 0 h p c 3 R v Z 3 J h b S 4 z O S Z x d W 9 0 O y w m c X V v d D t t X 3 N t Y W x s R G l m Z n N I a X N 0 b 2 d y Y W 0 u N D A m c X V v d D s s J n F 1 b 3 Q 7 b V 9 z b W F s b E R p Z m Z z S G l z d G 9 n c m F t L j Q x J n F 1 b 3 Q 7 L C Z x d W 9 0 O 2 1 f c 2 1 h b G x E a W Z m c 0 h p c 3 R v Z 3 J h b S 4 0 M i Z x d W 9 0 O y w m c X V v d D t t X 3 N t Y W x s R G l m Z n N I a X N 0 b 2 d y Y W 0 u N D M m c X V v d D s s J n F 1 b 3 Q 7 b V 9 z b W F s b E R p Z m Z z S G l z d G 9 n c m F t L j Q 0 J n F 1 b 3 Q 7 L C Z x d W 9 0 O 2 1 f c 2 1 h b G x E a W Z m c 0 h p c 3 R v Z 3 J h b S 4 0 N S Z x d W 9 0 O y w m c X V v d D t t X 3 N t Y W x s R G l m Z n N I a X N 0 b 2 d y Y W 0 u N D Y m c X V v d D s s J n F 1 b 3 Q 7 b V 9 z b W F s b E R p Z m Z z S G l z d G 9 n c m F t L j Q 3 J n F 1 b 3 Q 7 L C Z x d W 9 0 O 2 1 f c 2 1 h b G x E a W Z m c 0 h p c 3 R v Z 3 J h b S 4 0 O C Z x d W 9 0 O y w m c X V v d D t t X 3 N t Y W x s R G l m Z n N I a X N 0 b 2 d y Y W 0 u N D k m c X V v d D s s J n F 1 b 3 Q 7 b V 9 z b W F s b E R p Z m Z z S G l z d G 9 n c m F t L j U w J n F 1 b 3 Q 7 L C Z x d W 9 0 O 2 1 f c 2 1 h b G x E a W Z m c 0 h p c 3 R v Z 3 J h b S 4 1 M S Z x d W 9 0 O y w m c X V v d D t t X 3 N t Y W x s R G l m Z n N I a X N 0 b 2 d y Y W 0 u N T I m c X V v d D s s J n F 1 b 3 Q 7 b V 9 z b W F s b E R p Z m Z z S G l z d G 9 n c m F t L j U z J n F 1 b 3 Q 7 L C Z x d W 9 0 O 2 1 f c 2 1 h b G x E a W Z m c 0 h p c 3 R v Z 3 J h b S 4 1 N C Z x d W 9 0 O y w m c X V v d D t t X 3 N t Y W x s R G l m Z n N I a X N 0 b 2 d y Y W 0 u N T U m c X V v d D s s J n F 1 b 3 Q 7 b V 9 z b W F s b E R p Z m Z z S G l z d G 9 n c m F t L j U 2 J n F 1 b 3 Q 7 L C Z x d W 9 0 O 2 1 f c 2 1 h b G x E a W Z m c 0 h p c 3 R v Z 3 J h b S 4 1 N y Z x d W 9 0 O y w m c X V v d D t t X 3 N t Y W x s R G l m Z n N I a X N 0 b 2 d y Y W 0 u N T g m c X V v d D s s J n F 1 b 3 Q 7 b V 9 z b W F s b E R p Z m Z z S G l z d G 9 n c m F t L j U 5 J n F 1 b 3 Q 7 L C Z x d W 9 0 O 2 1 f c 2 1 h b G x E a W Z m c 0 h p c 3 R v Z 3 J h b S 4 2 M C Z x d W 9 0 O y w m c X V v d D t t X 3 N t Y W x s R G l m Z n N I a X N 0 b 2 d y Y W 0 u N j E m c X V v d D s s J n F 1 b 3 Q 7 b V 9 z b W F s b E R p Z m Z z S G l z d G 9 n c m F t L j Y y J n F 1 b 3 Q 7 L C Z x d W 9 0 O 2 1 f c 2 1 h b G x E a W Z m c 0 h p c 3 R v Z 3 J h b S 4 2 M y Z x d W 9 0 O y w m c X V v d D t t X 3 N t Y W x s R G l m Z n N I a X N 0 b 2 d y Y W 0 u N j Q m c X V v d D s s J n F 1 b 3 Q 7 b V 9 z b W F s b E R p Z m Z z S G l z d G 9 n c m F t L j Y 1 J n F 1 b 3 Q 7 L C Z x d W 9 0 O 2 1 f c 2 1 h b G x E a W Z m c 0 h p c 3 R v Z 3 J h b S 4 2 N i Z x d W 9 0 O y w m c X V v d D t t X 3 N t Y W x s R G l m Z n N I a X N 0 b 2 d y Y W 0 u N j c m c X V v d D s s J n F 1 b 3 Q 7 b V 9 z b W F s b E R p Z m Z z S G l z d G 9 n c m F t L j Y 4 J n F 1 b 3 Q 7 L C Z x d W 9 0 O 2 1 f c 2 1 h b G x E a W Z m c 0 h p c 3 R v Z 3 J h b S 4 2 O S Z x d W 9 0 O y w m c X V v d D t t X 3 N t Y W x s R G l m Z n N I a X N 0 b 2 d y Y W 0 u N z A m c X V v d D s s J n F 1 b 3 Q 7 b V 9 z b W F s b E R p Z m Z z S G l z d G 9 n c m F t L j c x J n F 1 b 3 Q 7 L C Z x d W 9 0 O 2 1 f c 2 1 h b G x E a W Z m c 0 h p c 3 R v Z 3 J h b S 4 3 M i Z x d W 9 0 O y w m c X V v d D t t X 3 N t Y W x s R G l m Z n N I a X N 0 b 2 d y Y W 0 u N z M m c X V v d D s s J n F 1 b 3 Q 7 b V 9 z b W F s b E R p Z m Z z S G l z d G 9 n c m F t L j c 0 J n F 1 b 3 Q 7 L C Z x d W 9 0 O 2 1 f c 2 1 h b G x E a W Z m c 0 h p c 3 R v Z 3 J h b S 4 3 N S Z x d W 9 0 O y w m c X V v d D t t X 3 N t Y W x s R G l m Z n N I a X N 0 b 2 d y Y W 0 u N z Y m c X V v d D s s J n F 1 b 3 Q 7 b V 9 z b W F s b E R p Z m Z z S G l z d G 9 n c m F t L j c 3 J n F 1 b 3 Q 7 L C Z x d W 9 0 O 2 1 f c 2 1 h b G x E a W Z m c 0 h p c 3 R v Z 3 J h b S 4 3 O C Z x d W 9 0 O y w m c X V v d D t t X 3 N t Y W x s R G l m Z n N I a X N 0 b 2 d y Y W 0 u N z k m c X V v d D s s J n F 1 b 3 Q 7 b V 9 z b W F s b E R p Z m Z z S G l z d G 9 n c m F t L j g w J n F 1 b 3 Q 7 L C Z x d W 9 0 O 2 1 f c 2 1 h b G x E a W Z m c 0 h p c 3 R v Z 3 J h b S 4 4 M S Z x d W 9 0 O y w m c X V v d D t t X 3 N t Y W x s R G l m Z n N I a X N 0 b 2 d y Y W 0 u O D I m c X V v d D s s J n F 1 b 3 Q 7 b V 9 z b W F s b E R p Z m Z z S G l z d G 9 n c m F t L j g z J n F 1 b 3 Q 7 L C Z x d W 9 0 O 2 1 f c 2 1 h b G x E a W Z m c 0 h p c 3 R v Z 3 J h b S 4 4 N C Z x d W 9 0 O y w m c X V v d D t t X 3 N t Y W x s R G l m Z n N I a X N 0 b 2 d y Y W 0 u O D U m c X V v d D s s J n F 1 b 3 Q 7 b V 9 z b W F s b E R p Z m Z z S G l z d G 9 n c m F t L j g 2 J n F 1 b 3 Q 7 L C Z x d W 9 0 O 2 1 f c 2 1 h b G x E a W Z m c 0 h p c 3 R v Z 3 J h b S 4 4 N y Z x d W 9 0 O y w m c X V v d D t t X 3 N t Y W x s R G l m Z n N I a X N 0 b 2 d y Y W 0 u O D g m c X V v d D s s J n F 1 b 3 Q 7 b V 9 z b W F s b E R p Z m Z z S G l z d G 9 n c m F t L j g 5 J n F 1 b 3 Q 7 L C Z x d W 9 0 O 2 1 f c 2 1 h b G x E a W Z m c 0 h p c 3 R v Z 3 J h b S 4 5 M C Z x d W 9 0 O y w m c X V v d D t t X 3 N t Y W x s R G l m Z n N I a X N 0 b 2 d y Y W 0 u O T E m c X V v d D s s J n F 1 b 3 Q 7 b V 9 z b W F s b E R p Z m Z z S G l z d G 9 n c m F t L j k y J n F 1 b 3 Q 7 L C Z x d W 9 0 O 2 1 f c 2 1 h b G x E a W Z m c 0 h p c 3 R v Z 3 J h b S 4 5 M y Z x d W 9 0 O y w m c X V v d D t t X 3 N t Y W x s R G l m Z n N I a X N 0 b 2 d y Y W 0 u O T Q m c X V v d D s s J n F 1 b 3 Q 7 b V 9 z b W F s b E R p Z m Z z S G l z d G 9 n c m F t L j k 1 J n F 1 b 3 Q 7 L C Z x d W 9 0 O 2 1 f c 2 1 h b G x E a W Z m c 0 h p c 3 R v Z 3 J h b S 4 5 N i Z x d W 9 0 O y w m c X V v d D t t X 3 N t Y W x s R G l m Z n N I a X N 0 b 2 d y Y W 0 u O T c m c X V v d D s s J n F 1 b 3 Q 7 b V 9 z b W F s b E R p Z m Z z S G l z d G 9 n c m F t L j k 4 J n F 1 b 3 Q 7 L C Z x d W 9 0 O 2 1 f c 2 1 h b G x E a W Z m c 0 h p c 3 R v Z 3 J h b S 4 5 O S Z x d W 9 0 O y w m c X V v d D t t X 3 N t Y W x s R G l m Z n N I a X N 0 b 2 d y Y W 0 u M T A w J n F 1 b 3 Q 7 L C Z x d W 9 0 O 2 1 f c 2 1 h b G x E a W Z m c 0 h p c 3 R v Z 3 J h b S 4 x M D E m c X V v d D s s J n F 1 b 3 Q 7 b V 9 z b W F s b E R p Z m Z z S G l z d G 9 n c m F t L j E w M i Z x d W 9 0 O y w m c X V v d D t t X 3 N t Y W x s R G l m Z n N I a X N 0 b 2 d y Y W 0 u M T A z J n F 1 b 3 Q 7 L C Z x d W 9 0 O 2 1 f c 2 1 h b G x E a W Z m c 0 h p c 3 R v Z 3 J h b S 4 x M D Q m c X V v d D s s J n F 1 b 3 Q 7 b V 9 z b W F s b E R p Z m Z z S G l z d G 9 n c m F t L j E w N S Z x d W 9 0 O y w m c X V v d D t t X 3 N t Y W x s R G l m Z n N I a X N 0 b 2 d y Y W 0 u M T A 2 J n F 1 b 3 Q 7 L C Z x d W 9 0 O 2 1 f c 2 1 h b G x E a W Z m c 0 h p c 3 R v Z 3 J h b S 4 x M D c m c X V v d D s s J n F 1 b 3 Q 7 b V 9 z b W F s b E R p Z m Z z S G l z d G 9 n c m F t L j E w O C Z x d W 9 0 O y w m c X V v d D t t X 3 N t Y W x s R G l m Z n N I a X N 0 b 2 d y Y W 0 u M T A 5 J n F 1 b 3 Q 7 L C Z x d W 9 0 O 2 1 f c 2 1 h b G x E a W Z m c 0 h p c 3 R v Z 3 J h b S 4 x M T A m c X V v d D s s J n F 1 b 3 Q 7 b V 9 z b W F s b E R p Z m Z z S G l z d G 9 n c m F t L j E x M S Z x d W 9 0 O y w m c X V v d D t t X 3 N t Y W x s R G l m Z n N I a X N 0 b 2 d y Y W 0 u M T E y J n F 1 b 3 Q 7 L C Z x d W 9 0 O 2 1 f c 2 1 h b G x E a W Z m c 0 h p c 3 R v Z 3 J h b S 4 x M T M m c X V v d D s s J n F 1 b 3 Q 7 b V 9 z b W F s b E R p Z m Z z S G l z d G 9 n c m F t L j E x N C Z x d W 9 0 O y w m c X V v d D t t X 3 N t Y W x s R G l m Z n N I a X N 0 b 2 d y Y W 0 u M T E 1 J n F 1 b 3 Q 7 L C Z x d W 9 0 O 2 1 f c 2 1 h b G x E a W Z m c 0 h p c 3 R v Z 3 J h b S 4 x M T Y m c X V v d D s s J n F 1 b 3 Q 7 b V 9 z b W F s b E R p Z m Z z S G l z d G 9 n c m F t L j E x N y Z x d W 9 0 O y w m c X V v d D t t X 3 N t Y W x s R G l m Z n N I a X N 0 b 2 d y Y W 0 u M T E 4 J n F 1 b 3 Q 7 L C Z x d W 9 0 O 2 1 f c 2 1 h b G x E a W Z m c 0 h p c 3 R v Z 3 J h b S 4 x M T k m c X V v d D s s J n F 1 b 3 Q 7 b V 9 z b W F s b E R p Z m Z z S G l z d G 9 n c m F t L j E y M C Z x d W 9 0 O y w m c X V v d D t t X 3 N t Y W x s R G l m Z n N I a X N 0 b 2 d y Y W 0 u M T I x J n F 1 b 3 Q 7 L C Z x d W 9 0 O 2 1 f c 2 1 h b G x E a W Z m c 0 h p c 3 R v Z 3 J h b S 4 x M j I m c X V v d D s s J n F 1 b 3 Q 7 b V 9 z b W F s b E R p Z m Z z S G l z d G 9 n c m F t L j E y M y Z x d W 9 0 O y w m c X V v d D t t X 3 N t Y W x s R G l m Z n N I a X N 0 b 2 d y Y W 0 u M T I 0 J n F 1 b 3 Q 7 L C Z x d W 9 0 O 2 1 f c 2 1 h b G x E a W Z m c 0 h p c 3 R v Z 3 J h b S 4 x M j U m c X V v d D s s J n F 1 b 3 Q 7 b V 9 z b W F s b E R p Z m Z z S G l z d G 9 n c m F t L j E y N i Z x d W 9 0 O y w m c X V v d D t t X 3 N t Y W x s R G l m Z n N I a X N 0 b 2 d y Y W 0 u M T I 3 J n F 1 b 3 Q 7 L C Z x d W 9 0 O 0 N v b H V t b j E m c X V v d D t d I i A v P j x F b n R y e S B U e X B l P S J G a W x s Q 2 9 s d W 1 u V H l w Z X M i I F Z h b H V l P S J z Q m d Z R E F 3 W U d B d 0 1 E Q X d N R E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T G F z d F V w Z G F 0 Z W Q i I F Z h b H V l P S J k M j A y N S 0 w N i 0 x N F Q x N D o x O D o 1 N S 4 4 M T I w M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W F s b E R p Z m Z z S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E R p Z m Z z S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E R p Z m Z z S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d 9 D z D X O x S b N c L N 9 S o 0 F c A A A A A A I A A A A A A B B m A A A A A Q A A I A A A A D T 8 3 b 6 j 9 I m U U S 2 Y B N i m b g m h + x B F 4 7 W T s t x 8 k F i o J G a q A A A A A A 6 A A A A A A g A A I A A A A L y / h 5 O 3 l + L 7 R o 3 O e i 6 C R K 6 a 3 + E 6 9 / N x w k a b M 3 N U A Q F O U A A A A A E H i h 8 y M a i u 6 q b k u Z P N p 9 C T L K B 7 n I U q H 6 u e 9 S v x Q U n 6 P i Q U g N D h K g 0 X n X c + K U F e f D c 7 H 2 F z H O n 5 F L s z y W J w X d 0 g 0 L V g s g K G f d I m g v C L g 6 A 3 Q A A A A O 3 b i K v W F E t m / S 8 I 6 g V A E 8 I Y 3 u 5 8 + + x F 4 g w + g G w / A / 5 U S S C 3 X 1 m G m g Z O D B c D U e K g R x V v k Z A 0 x h e p x x v y 6 k O l k / c = < / D a t a M a s h u p > 
</file>

<file path=customXml/itemProps1.xml><?xml version="1.0" encoding="utf-8"?>
<ds:datastoreItem xmlns:ds="http://schemas.openxmlformats.org/officeDocument/2006/customXml" ds:itemID="{370F2355-454D-41CD-A427-E32D8FA99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smallDiffsHist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2025-06-14T12:17:42Z</dcterms:created>
  <dcterms:modified xsi:type="dcterms:W3CDTF">2025-06-15T00:51:00Z</dcterms:modified>
</cp:coreProperties>
</file>