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528" windowWidth="22716" windowHeight="8940" activeTab="5"/>
  </bookViews>
  <sheets>
    <sheet name="Упр_1_Точность" sheetId="1" r:id="rId1"/>
    <sheet name="Упр_2_Слалом_8" sheetId="2" r:id="rId2"/>
    <sheet name="Упр_3_Короткий_взлет" sheetId="3" r:id="rId3"/>
    <sheet name="Упр_4_Чистая_экономия" sheetId="4" r:id="rId4"/>
    <sheet name="Упр_5_Мини-макси" sheetId="5" r:id="rId5"/>
    <sheet name="Итоговый" sheetId="6" r:id="rId6"/>
  </sheets>
  <calcPr calcId="125725"/>
  <fileRecoveryPr repairLoad="1"/>
</workbook>
</file>

<file path=xl/calcChain.xml><?xml version="1.0" encoding="utf-8"?>
<calcChain xmlns="http://schemas.openxmlformats.org/spreadsheetml/2006/main">
  <c r="M23" i="6"/>
  <c r="K23"/>
  <c r="I23"/>
  <c r="G23"/>
  <c r="E23"/>
  <c r="M26" i="5"/>
  <c r="L26"/>
  <c r="K26"/>
  <c r="N26" s="1"/>
  <c r="M22" i="6" s="1"/>
  <c r="M25" i="5"/>
  <c r="L25"/>
  <c r="K25"/>
  <c r="N25" s="1"/>
  <c r="M21" i="6" s="1"/>
  <c r="M24" i="5"/>
  <c r="L24"/>
  <c r="K24"/>
  <c r="N24" s="1"/>
  <c r="M20" i="6" s="1"/>
  <c r="M23" i="5"/>
  <c r="L23"/>
  <c r="K23"/>
  <c r="N23" s="1"/>
  <c r="M19" i="6" s="1"/>
  <c r="M22" i="5"/>
  <c r="L22"/>
  <c r="K22"/>
  <c r="N22" s="1"/>
  <c r="M18" i="6" s="1"/>
  <c r="M21" i="5"/>
  <c r="L21"/>
  <c r="K21"/>
  <c r="N21" s="1"/>
  <c r="M17" i="6" s="1"/>
  <c r="M20" i="5"/>
  <c r="L20"/>
  <c r="K20"/>
  <c r="N20" s="1"/>
  <c r="M16" i="6" s="1"/>
  <c r="M19" i="5"/>
  <c r="L19"/>
  <c r="K19"/>
  <c r="N19" s="1"/>
  <c r="M14" i="6" s="1"/>
  <c r="M18" i="5"/>
  <c r="L18"/>
  <c r="K18"/>
  <c r="N18" s="1"/>
  <c r="M15" i="6" s="1"/>
  <c r="M17" i="5"/>
  <c r="L17"/>
  <c r="K17"/>
  <c r="N17" s="1"/>
  <c r="M16"/>
  <c r="L16"/>
  <c r="K16"/>
  <c r="N16" s="1"/>
  <c r="M15"/>
  <c r="L15"/>
  <c r="K15"/>
  <c r="N15" s="1"/>
  <c r="M14"/>
  <c r="L14"/>
  <c r="K14"/>
  <c r="N14" s="1"/>
  <c r="M13"/>
  <c r="L13"/>
  <c r="K13"/>
  <c r="N13" s="1"/>
  <c r="M12" i="6" s="1"/>
  <c r="M12" i="5"/>
  <c r="L12"/>
  <c r="K12"/>
  <c r="N12" s="1"/>
  <c r="M13" i="6" s="1"/>
  <c r="M11" i="5"/>
  <c r="L11"/>
  <c r="K11"/>
  <c r="N11" s="1"/>
  <c r="M10" i="6" s="1"/>
  <c r="M10" i="5"/>
  <c r="L10"/>
  <c r="K10"/>
  <c r="N10" s="1"/>
  <c r="M11" i="6" s="1"/>
  <c r="M9" i="5"/>
  <c r="L9"/>
  <c r="K9"/>
  <c r="N9" s="1"/>
  <c r="M9" i="6" s="1"/>
  <c r="M8" i="5"/>
  <c r="L8"/>
  <c r="K8"/>
  <c r="N8" s="1"/>
  <c r="M8" i="6" s="1"/>
  <c r="I26" i="4"/>
  <c r="K22" i="6" s="1"/>
  <c r="I25" i="4"/>
  <c r="K20" i="6" s="1"/>
  <c r="I24" i="4"/>
  <c r="K21" i="6" s="1"/>
  <c r="I23" i="4"/>
  <c r="K19" i="6" s="1"/>
  <c r="I22" i="4"/>
  <c r="K18" i="6" s="1"/>
  <c r="I21" i="4"/>
  <c r="K17" i="6" s="1"/>
  <c r="I20" i="4"/>
  <c r="K16" i="6" s="1"/>
  <c r="I19" i="4"/>
  <c r="K15" i="6" s="1"/>
  <c r="I18" i="4"/>
  <c r="K14" i="6" s="1"/>
  <c r="I17" i="4"/>
  <c r="I16"/>
  <c r="I15"/>
  <c r="I14"/>
  <c r="I13"/>
  <c r="K13" i="6" s="1"/>
  <c r="I12" i="4"/>
  <c r="K12" i="6" s="1"/>
  <c r="I11" i="4"/>
  <c r="K11" i="6" s="1"/>
  <c r="I10" i="4"/>
  <c r="K10" i="6" s="1"/>
  <c r="I9" i="4"/>
  <c r="K9" i="6" s="1"/>
  <c r="I8" i="4"/>
  <c r="K8" i="6" s="1"/>
  <c r="F26" i="3"/>
  <c r="I22" i="6" s="1"/>
  <c r="F25" i="3"/>
  <c r="I19" i="6" s="1"/>
  <c r="F24" i="3"/>
  <c r="I21" i="6" s="1"/>
  <c r="F23" i="3"/>
  <c r="I20" i="6" s="1"/>
  <c r="F22" i="3"/>
  <c r="I18" i="6" s="1"/>
  <c r="F21" i="3"/>
  <c r="I17" i="6" s="1"/>
  <c r="F20" i="3"/>
  <c r="I15" i="6" s="1"/>
  <c r="F19" i="3"/>
  <c r="I14" i="6" s="1"/>
  <c r="F18" i="3"/>
  <c r="I16" i="6" s="1"/>
  <c r="F17" i="3"/>
  <c r="F16"/>
  <c r="F15"/>
  <c r="F14"/>
  <c r="F13"/>
  <c r="I13" i="6" s="1"/>
  <c r="F12" i="3"/>
  <c r="I11" i="6" s="1"/>
  <c r="F11" i="3"/>
  <c r="I12" i="6" s="1"/>
  <c r="F10" i="3"/>
  <c r="I9" i="6" s="1"/>
  <c r="F9" i="3"/>
  <c r="I8" i="6" s="1"/>
  <c r="F8" i="3"/>
  <c r="I10" i="6" s="1"/>
  <c r="H28" i="2"/>
  <c r="K28" s="1"/>
  <c r="G22" i="6" s="1"/>
  <c r="G28" i="2"/>
  <c r="G27"/>
  <c r="H27" s="1"/>
  <c r="K27" s="1"/>
  <c r="G21" i="6" s="1"/>
  <c r="G26" i="2"/>
  <c r="K25"/>
  <c r="G20" i="6" s="1"/>
  <c r="H25" i="2"/>
  <c r="G25"/>
  <c r="H26" s="1"/>
  <c r="K26" s="1"/>
  <c r="G19" i="6" s="1"/>
  <c r="H24" i="2"/>
  <c r="K24" s="1"/>
  <c r="G18" i="6" s="1"/>
  <c r="G24" i="2"/>
  <c r="G23"/>
  <c r="H23" s="1"/>
  <c r="K23" s="1"/>
  <c r="G17" i="6" s="1"/>
  <c r="G22" i="2"/>
  <c r="G21"/>
  <c r="H20"/>
  <c r="K20" s="1"/>
  <c r="G16" i="6" s="1"/>
  <c r="G20" i="2"/>
  <c r="H22" s="1"/>
  <c r="K22" s="1"/>
  <c r="G15" i="6" s="1"/>
  <c r="G19" i="2"/>
  <c r="H19" s="1"/>
  <c r="K19" s="1"/>
  <c r="G18"/>
  <c r="K17"/>
  <c r="H17"/>
  <c r="G17"/>
  <c r="H16"/>
  <c r="K16" s="1"/>
  <c r="G16"/>
  <c r="G15"/>
  <c r="H15" s="1"/>
  <c r="K15" s="1"/>
  <c r="G13" i="6" s="1"/>
  <c r="G14" i="2"/>
  <c r="K13"/>
  <c r="G11" i="6" s="1"/>
  <c r="H13" i="2"/>
  <c r="G13"/>
  <c r="H12"/>
  <c r="K12" s="1"/>
  <c r="G10" i="6" s="1"/>
  <c r="G12" i="2"/>
  <c r="G11"/>
  <c r="H11" s="1"/>
  <c r="K11" s="1"/>
  <c r="G8" i="6" s="1"/>
  <c r="K10" i="2"/>
  <c r="G9" i="6" s="1"/>
  <c r="H10" i="2"/>
  <c r="G10"/>
  <c r="H18" s="1"/>
  <c r="K18" s="1"/>
  <c r="H26" i="1"/>
  <c r="I26" s="1"/>
  <c r="H25"/>
  <c r="I25" s="1"/>
  <c r="H24"/>
  <c r="E20" i="6" s="1"/>
  <c r="H23" i="1"/>
  <c r="E19" i="6" s="1"/>
  <c r="H22" i="1"/>
  <c r="I22" s="1"/>
  <c r="H21"/>
  <c r="I21" s="1"/>
  <c r="H20"/>
  <c r="E16" i="6" s="1"/>
  <c r="H19" i="1"/>
  <c r="E15" i="6" s="1"/>
  <c r="H18" i="1"/>
  <c r="I18" s="1"/>
  <c r="H17"/>
  <c r="I17" s="1"/>
  <c r="H16"/>
  <c r="H15"/>
  <c r="H14"/>
  <c r="I14" s="1"/>
  <c r="H13"/>
  <c r="I13" s="1"/>
  <c r="H12"/>
  <c r="E12" i="6" s="1"/>
  <c r="H11" i="1"/>
  <c r="E11" i="6" s="1"/>
  <c r="H10" i="1"/>
  <c r="I10" s="1"/>
  <c r="H9"/>
  <c r="I9" s="1"/>
  <c r="H8"/>
  <c r="E8" i="6" s="1"/>
  <c r="O23" l="1"/>
  <c r="O8"/>
  <c r="O16"/>
  <c r="O20"/>
  <c r="O11"/>
  <c r="O15"/>
  <c r="O19"/>
  <c r="E10"/>
  <c r="O10" s="1"/>
  <c r="E14"/>
  <c r="E18"/>
  <c r="O18" s="1"/>
  <c r="E22"/>
  <c r="O22" s="1"/>
  <c r="I8" i="1"/>
  <c r="I12"/>
  <c r="I16"/>
  <c r="I20"/>
  <c r="I24"/>
  <c r="E9" i="6"/>
  <c r="O9" s="1"/>
  <c r="E13"/>
  <c r="O13" s="1"/>
  <c r="E17"/>
  <c r="O17" s="1"/>
  <c r="E21"/>
  <c r="O21" s="1"/>
  <c r="H21" i="2"/>
  <c r="K21" s="1"/>
  <c r="G14" i="6" s="1"/>
  <c r="I11" i="1"/>
  <c r="I15"/>
  <c r="I19"/>
  <c r="I23"/>
  <c r="H14" i="2"/>
  <c r="K14" s="1"/>
  <c r="G12" i="6" s="1"/>
  <c r="O12" s="1"/>
  <c r="O14" l="1"/>
</calcChain>
</file>

<file path=xl/sharedStrings.xml><?xml version="1.0" encoding="utf-8"?>
<sst xmlns="http://schemas.openxmlformats.org/spreadsheetml/2006/main" count="434" uniqueCount="86">
  <si>
    <t>Ст.№</t>
  </si>
  <si>
    <t>Фамилия, И.О.</t>
  </si>
  <si>
    <t>Регион</t>
  </si>
  <si>
    <t>Класс СЛА</t>
  </si>
  <si>
    <t>Время снижения</t>
  </si>
  <si>
    <t>Очки за взлет</t>
  </si>
  <si>
    <t>Очки за посадку</t>
  </si>
  <si>
    <t>Итого</t>
  </si>
  <si>
    <t>% участника</t>
  </si>
  <si>
    <t>Пудов Н.</t>
  </si>
  <si>
    <t>Лен. Обл.</t>
  </si>
  <si>
    <t>PF-1</t>
  </si>
  <si>
    <t>&gt;1 мин.</t>
  </si>
  <si>
    <t>Морозов Д.</t>
  </si>
  <si>
    <t>Коваленко В.</t>
  </si>
  <si>
    <t>Столяров Е.</t>
  </si>
  <si>
    <t>Смирнов С.</t>
  </si>
  <si>
    <t>Агер Р.</t>
  </si>
  <si>
    <t>Илларионов А.</t>
  </si>
  <si>
    <t>Козырев А.</t>
  </si>
  <si>
    <t>Храмченко С.</t>
  </si>
  <si>
    <t>Агантаев Е.</t>
  </si>
  <si>
    <t>Бычков А.</t>
  </si>
  <si>
    <t>PL-1</t>
  </si>
  <si>
    <t>Коваленко Н.</t>
  </si>
  <si>
    <t>Николаев В.</t>
  </si>
  <si>
    <t>Ньорба В.</t>
  </si>
  <si>
    <t>Войлов Ю.</t>
  </si>
  <si>
    <t>Лукашенко В. Корсунцев С.</t>
  </si>
  <si>
    <t>PL-2</t>
  </si>
  <si>
    <t>Вихарев А. Турков В.</t>
  </si>
  <si>
    <t>PL-3</t>
  </si>
  <si>
    <t>Семенов В. Ларионов А.</t>
  </si>
  <si>
    <t>PL-4</t>
  </si>
  <si>
    <t>Осипов С. Васильев Д.</t>
  </si>
  <si>
    <t>PL-5</t>
  </si>
  <si>
    <t>УТВЕРЖДАЮ</t>
  </si>
  <si>
    <t>Начальник соревнований</t>
  </si>
  <si>
    <t>__________________</t>
  </si>
  <si>
    <t>__________Федулов А.М.</t>
  </si>
  <si>
    <t>____________ 2017г.</t>
  </si>
  <si>
    <t>Протокол</t>
  </si>
  <si>
    <t>Упражнение № 2 "Слалом с вешками высотой 2м" ("восемь")</t>
  </si>
  <si>
    <t>кол-во вещек (пилонов)</t>
  </si>
  <si>
    <t>время (сек)</t>
  </si>
  <si>
    <t>К вешек</t>
  </si>
  <si>
    <t>очки</t>
  </si>
  <si>
    <t>очки за взлет</t>
  </si>
  <si>
    <t>прим.</t>
  </si>
  <si>
    <t>итог</t>
  </si>
  <si>
    <t>Дистанция</t>
  </si>
  <si>
    <t>Время старта</t>
  </si>
  <si>
    <t>Время посадки</t>
  </si>
  <si>
    <t>Время в полете</t>
  </si>
  <si>
    <t>Штраф</t>
  </si>
  <si>
    <t xml:space="preserve"> </t>
  </si>
  <si>
    <t>время (сек) мини</t>
  </si>
  <si>
    <t>невзятые вешки мини</t>
  </si>
  <si>
    <t>штраф  %</t>
  </si>
  <si>
    <t>время (сек) макси</t>
  </si>
  <si>
    <t>невзятые вешки макси</t>
  </si>
  <si>
    <t>Штраф %</t>
  </si>
  <si>
    <t>очки за мини</t>
  </si>
  <si>
    <t>очки за макси</t>
  </si>
  <si>
    <t>очки  за разнсть</t>
  </si>
  <si>
    <t>очки за упр</t>
  </si>
  <si>
    <r>
      <t xml:space="preserve">Упр.1 </t>
    </r>
    <r>
      <rPr>
        <sz val="9"/>
        <color rgb="FF000000"/>
        <rFont val="Arial"/>
        <family val="2"/>
        <charset val="204"/>
      </rPr>
      <t>"</t>
    </r>
    <r>
      <rPr>
        <sz val="9"/>
        <color rgb="FF000000"/>
        <rFont val="Arial"/>
        <family val="2"/>
        <charset val="204"/>
      </rPr>
      <t>Точность посадки с отключенным двигателем в круг диаметром 6,5 метра от его центра</t>
    </r>
    <r>
      <rPr>
        <sz val="9"/>
        <color rgb="FF000000"/>
        <rFont val="Arial"/>
        <family val="2"/>
        <charset val="204"/>
      </rPr>
      <t>"</t>
    </r>
  </si>
  <si>
    <t xml:space="preserve">Упр.2 "Слалом с вешками высотой 2м" </t>
  </si>
  <si>
    <r>
      <t xml:space="preserve">Упр.3 </t>
    </r>
    <r>
      <rPr>
        <sz val="9"/>
        <color rgb="FF000000"/>
        <rFont val="Arial"/>
        <family val="2"/>
        <charset val="204"/>
      </rPr>
      <t>"</t>
    </r>
    <r>
      <rPr>
        <sz val="9"/>
        <color rgb="FF000000"/>
        <rFont val="Arial"/>
        <family val="2"/>
        <charset val="204"/>
      </rPr>
      <t>Точность взлета и посадки на ограниченной ВПП с минимальными разбегом и пробегом</t>
    </r>
    <r>
      <rPr>
        <sz val="9"/>
        <color rgb="FF000000"/>
        <rFont val="Arial"/>
        <family val="2"/>
        <charset val="204"/>
      </rPr>
      <t>"</t>
    </r>
  </si>
  <si>
    <r>
      <t xml:space="preserve">Упр.4 </t>
    </r>
    <r>
      <rPr>
        <sz val="10"/>
        <color rgb="FF000000"/>
        <rFont val="Arial"/>
        <family val="2"/>
        <charset val="204"/>
      </rPr>
      <t>"</t>
    </r>
    <r>
      <rPr>
        <sz val="10"/>
        <color rgb="FF000000"/>
        <rFont val="Arial"/>
        <family val="2"/>
        <charset val="204"/>
      </rPr>
      <t>Длительность или продолжительность полета с ограниченным запасом топлива</t>
    </r>
    <r>
      <rPr>
        <sz val="10"/>
        <color rgb="FF000000"/>
        <rFont val="Arial"/>
        <family val="2"/>
        <charset val="204"/>
      </rPr>
      <t>"</t>
    </r>
  </si>
  <si>
    <r>
      <t xml:space="preserve">Упр.5 </t>
    </r>
    <r>
      <rPr>
        <sz val="10"/>
        <color rgb="FF000000"/>
        <rFont val="Arial"/>
        <family val="2"/>
        <charset val="204"/>
      </rPr>
      <t>"</t>
    </r>
    <r>
      <rPr>
        <sz val="10"/>
        <color rgb="FF000000"/>
        <rFont val="Arial"/>
        <family val="2"/>
        <charset val="204"/>
      </rPr>
      <t>Самая низкая и самая высокая скорость</t>
    </r>
    <r>
      <rPr>
        <sz val="10"/>
        <color rgb="FF000000"/>
        <rFont val="Arial"/>
        <family val="2"/>
        <charset val="204"/>
      </rPr>
      <t>"</t>
    </r>
  </si>
  <si>
    <t>Итог</t>
  </si>
  <si>
    <t>место</t>
  </si>
  <si>
    <t>Очки</t>
  </si>
  <si>
    <t>%</t>
  </si>
  <si>
    <t>Покидько А.</t>
  </si>
  <si>
    <t>Пермякова Е.</t>
  </si>
  <si>
    <t>Турков В.</t>
  </si>
  <si>
    <t>Иккерт А.</t>
  </si>
  <si>
    <t>Осипов А.</t>
  </si>
  <si>
    <t>Семенов В.</t>
  </si>
  <si>
    <t>Порохов С. Раева Е.</t>
  </si>
  <si>
    <t>Стерн С. Белая О.</t>
  </si>
  <si>
    <t>Лукашенко В. Феофанов В.</t>
  </si>
  <si>
    <t>Дорофеев В. Захаров Р.</t>
  </si>
  <si>
    <t>Маношкин В. Федулова И.</t>
  </si>
</sst>
</file>

<file path=xl/styles.xml><?xml version="1.0" encoding="utf-8"?>
<styleSheet xmlns="http://schemas.openxmlformats.org/spreadsheetml/2006/main">
  <numFmts count="2">
    <numFmt numFmtId="164" formatCode="h&quot;:&quot;mm&quot;:&quot;ss;@"/>
    <numFmt numFmtId="165" formatCode="#,##0.00&quot; &quot;[$€-407];[Red]&quot;-&quot;#,##0.00&quot; &quot;[$€-407]"/>
  </numFmts>
  <fonts count="14">
    <font>
      <sz val="11"/>
      <color rgb="FF000000"/>
      <name val="Arial"/>
      <family val="2"/>
      <charset val="204"/>
    </font>
    <font>
      <sz val="10"/>
      <color rgb="FF000000"/>
      <name val="Arial Cyr"/>
      <charset val="204"/>
    </font>
    <font>
      <b/>
      <i/>
      <sz val="16"/>
      <color rgb="FF000000"/>
      <name val="Arial"/>
      <family val="2"/>
      <charset val="204"/>
    </font>
    <font>
      <b/>
      <i/>
      <u/>
      <sz val="11"/>
      <color rgb="FF000000"/>
      <name val="Arial"/>
      <family val="2"/>
      <charset val="204"/>
    </font>
    <font>
      <sz val="11"/>
      <color rgb="FF000000"/>
      <name val="Arial Cyr"/>
      <charset val="204"/>
    </font>
    <font>
      <sz val="9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 Cyr1"/>
      <charset val="204"/>
    </font>
    <font>
      <sz val="14"/>
      <color rgb="FF000000"/>
      <name val="Arial Cyr1"/>
      <charset val="204"/>
    </font>
    <font>
      <sz val="12"/>
      <color rgb="FF000000"/>
      <name val="Arial Cyr1"/>
      <charset val="204"/>
    </font>
    <font>
      <sz val="11"/>
      <color rgb="FF000000"/>
      <name val="Arial Cyr1"/>
      <charset val="204"/>
    </font>
    <font>
      <sz val="8"/>
      <color rgb="FF000000"/>
      <name val="Arial"/>
      <family val="2"/>
      <charset val="204"/>
    </font>
    <font>
      <sz val="9"/>
      <color rgb="FF000000"/>
      <name val="Arial Cyr"/>
      <charset val="204"/>
    </font>
    <font>
      <b/>
      <sz val="9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0" fontId="1" fillId="0" borderId="0" applyNumberFormat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5" fontId="3" fillId="0" borderId="0" applyBorder="0" applyProtection="0"/>
  </cellStyleXfs>
  <cellXfs count="53">
    <xf numFmtId="0" fontId="0" fillId="0" borderId="0" xfId="0"/>
    <xf numFmtId="0" fontId="1" fillId="0" borderId="0" xfId="1" applyFont="1" applyFill="1" applyAlignment="1"/>
    <xf numFmtId="0" fontId="0" fillId="0" borderId="0" xfId="0" applyFill="1"/>
    <xf numFmtId="0" fontId="1" fillId="0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/>
    <xf numFmtId="1" fontId="0" fillId="0" borderId="1" xfId="0" applyNumberFormat="1" applyBorder="1"/>
    <xf numFmtId="1" fontId="6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7" fillId="0" borderId="0" xfId="1" applyFont="1" applyFill="1" applyAlignment="1">
      <alignment horizontal="center"/>
    </xf>
    <xf numFmtId="0" fontId="7" fillId="0" borderId="0" xfId="1" applyFont="1" applyFill="1" applyAlignment="1"/>
    <xf numFmtId="0" fontId="7" fillId="0" borderId="0" xfId="1" applyFont="1" applyFill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2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1" fontId="0" fillId="2" borderId="1" xfId="0" applyNumberFormat="1" applyFill="1" applyBorder="1"/>
    <xf numFmtId="1" fontId="6" fillId="0" borderId="2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5" fillId="2" borderId="1" xfId="0" applyFont="1" applyFill="1" applyBorder="1"/>
    <xf numFmtId="164" fontId="0" fillId="0" borderId="0" xfId="0" applyNumberFormat="1"/>
    <xf numFmtId="0" fontId="5" fillId="3" borderId="1" xfId="0" applyFont="1" applyFill="1" applyBorder="1"/>
    <xf numFmtId="164" fontId="0" fillId="2" borderId="1" xfId="0" applyNumberFormat="1" applyFill="1" applyBorder="1"/>
    <xf numFmtId="0" fontId="1" fillId="0" borderId="1" xfId="1" applyFont="1" applyFill="1" applyBorder="1" applyAlignment="1">
      <alignment horizontal="center" vertical="center" wrapText="1"/>
    </xf>
    <xf numFmtId="0" fontId="0" fillId="0" borderId="1" xfId="0" applyFill="1" applyBorder="1"/>
    <xf numFmtId="0" fontId="4" fillId="0" borderId="1" xfId="0" applyFont="1" applyFill="1" applyBorder="1"/>
    <xf numFmtId="0" fontId="4" fillId="2" borderId="1" xfId="0" applyFont="1" applyFill="1" applyBorder="1"/>
    <xf numFmtId="0" fontId="0" fillId="2" borderId="1" xfId="0" applyFill="1" applyBorder="1"/>
    <xf numFmtId="0" fontId="4" fillId="3" borderId="1" xfId="0" applyFont="1" applyFill="1" applyBorder="1"/>
    <xf numFmtId="0" fontId="11" fillId="0" borderId="1" xfId="1" applyFont="1" applyFill="1" applyBorder="1" applyAlignment="1">
      <alignment horizontal="center" vertical="center" wrapText="1"/>
    </xf>
    <xf numFmtId="1" fontId="12" fillId="0" borderId="1" xfId="1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/>
    <xf numFmtId="0" fontId="7" fillId="0" borderId="0" xfId="1" applyFont="1" applyFill="1" applyAlignment="1">
      <alignment horizontal="center"/>
    </xf>
    <xf numFmtId="0" fontId="8" fillId="0" borderId="0" xfId="1" applyFont="1" applyFill="1" applyAlignment="1">
      <alignment horizontal="center"/>
    </xf>
    <xf numFmtId="0" fontId="9" fillId="0" borderId="0" xfId="1" applyFont="1" applyFill="1" applyAlignment="1">
      <alignment horizontal="center"/>
    </xf>
    <xf numFmtId="0" fontId="1" fillId="0" borderId="1" xfId="1" applyFont="1" applyFill="1" applyBorder="1" applyAlignment="1">
      <alignment horizontal="center" vertical="center" wrapText="1"/>
    </xf>
  </cellXfs>
  <cellStyles count="6">
    <cellStyle name="Excel Built-in Normal" xfId="1"/>
    <cellStyle name="Heading" xfId="2"/>
    <cellStyle name="Heading1" xfId="3"/>
    <cellStyle name="Result" xfId="4"/>
    <cellStyle name="Result2" xfId="5"/>
    <cellStyle name="Обычный" xfId="0" builtinId="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160084" y="42839"/>
    <xdr:ext cx="2957041" cy="633596"/>
    <xdr:sp macro="" textlink="">
      <xdr:nvSpPr>
        <xdr:cNvPr id="2" name="TextBox 1"/>
        <xdr:cNvSpPr txBox="1"/>
      </xdr:nvSpPr>
      <xdr:spPr>
        <a:xfrm>
          <a:off x="3160084" y="42839"/>
          <a:ext cx="2957041" cy="633596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1" compatLnSpc="0"/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Кубок Ленинградской области</a:t>
          </a:r>
        </a:p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по спорту сверхлегкой авиации</a:t>
          </a:r>
        </a:p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(класс: мотопарапланы, паралеты)</a:t>
          </a:r>
        </a:p>
      </xdr:txBody>
    </xdr:sp>
    <xdr:clientData/>
  </xdr:absoluteAnchor>
  <xdr:absoluteAnchor>
    <xdr:pos x="624242" y="695163"/>
    <xdr:ext cx="4564081" cy="552599"/>
    <xdr:sp macro="" textlink="">
      <xdr:nvSpPr>
        <xdr:cNvPr id="3" name="TextBox 2"/>
        <xdr:cNvSpPr txBox="1"/>
      </xdr:nvSpPr>
      <xdr:spPr>
        <a:xfrm>
          <a:off x="624242" y="695163"/>
          <a:ext cx="4564081" cy="552599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1" compatLnSpc="0"/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4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Протокол</a:t>
          </a:r>
        </a:p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Andale Sans UI" pitchFamily="2"/>
              <a:cs typeface="Tahoma" pitchFamily="2"/>
            </a:rPr>
            <a:t>Упражнение № 1"</a:t>
          </a:r>
          <a:r>
            <a:rPr lang="ru-RU" sz="1000" b="1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Times New Roman" pitchFamily="18"/>
              <a:cs typeface="Tahoma" pitchFamily="2"/>
            </a:rPr>
            <a:t>Точность посадки с отключенным двигателем в круг диаметром 6,5  метра от его центра</a:t>
          </a: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Andale Sans UI" pitchFamily="2"/>
              <a:cs typeface="Tahoma" pitchFamily="2"/>
            </a:rPr>
            <a:t>"</a:t>
          </a:r>
        </a:p>
      </xdr:txBody>
    </xdr:sp>
    <xdr:clientData/>
  </xdr:absoluteAnchor>
  <xdr:absoluteAnchor>
    <xdr:pos x="128125" y="38103"/>
    <xdr:ext cx="2175476" cy="885825"/>
    <xdr:sp macro="" textlink="">
      <xdr:nvSpPr>
        <xdr:cNvPr id="4" name="TextBox 3"/>
        <xdr:cNvSpPr txBox="1"/>
      </xdr:nvSpPr>
      <xdr:spPr>
        <a:xfrm>
          <a:off x="128125" y="38103"/>
          <a:ext cx="2175476" cy="885825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1" compatLnSpc="0"/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УТВЕРЖДАЮ</a:t>
          </a:r>
        </a:p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Начальник соревнований</a:t>
          </a:r>
        </a:p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__________________Федулов А.М..</a:t>
          </a:r>
          <a:b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</a:br>
          <a:endParaRPr lang="ru-RU" sz="1000" b="0" i="0" u="none" strike="noStrike" kern="1200" cap="none" spc="0" baseline="0">
            <a:solidFill>
              <a:srgbClr val="000000"/>
            </a:solidFill>
            <a:uFillTx/>
            <a:latin typeface="Arial" pitchFamily="34"/>
            <a:ea typeface="Segoe UI" pitchFamily="2"/>
            <a:cs typeface="Tahoma" pitchFamily="2"/>
          </a:endParaRPr>
        </a:p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______________ 2017г.</a:t>
          </a:r>
        </a:p>
      </xdr:txBody>
    </xdr: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450360</xdr:colOff>
      <xdr:row>0</xdr:row>
      <xdr:rowOff>22677</xdr:rowOff>
    </xdr:from>
    <xdr:ext cx="2288523" cy="629637"/>
    <xdr:sp macro="" textlink="">
      <xdr:nvSpPr>
        <xdr:cNvPr id="2" name="TextBox 1"/>
        <xdr:cNvSpPr txBox="1"/>
      </xdr:nvSpPr>
      <xdr:spPr>
        <a:xfrm>
          <a:off x="4580400" y="22677"/>
          <a:ext cx="2288523" cy="629637"/>
        </a:xfrm>
        <a:prstGeom prst="rect">
          <a:avLst/>
        </a:prstGeom>
        <a:noFill/>
        <a:ln>
          <a:noFill/>
        </a:ln>
      </xdr:spPr>
      <xdr:txBody>
        <a:bodyPr vert="horz" wrap="square" lIns="91440" tIns="45720" rIns="91440" bIns="45720" anchor="t" anchorCtr="0" compatLnSpc="0"/>
        <a:lstStyle/>
        <a:p>
          <a:pPr marL="0" marR="0" lvl="0" indent="0" algn="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100" b="0" i="0" u="none" strike="noStrike" kern="0" cap="none" spc="0" baseline="0">
              <a:solidFill>
                <a:srgbClr val="000000"/>
              </a:solidFill>
              <a:uFillTx/>
              <a:latin typeface="Calibri" pitchFamily="18"/>
              <a:ea typeface="Segoe UI" pitchFamily="2"/>
              <a:cs typeface="Tahoma" pitchFamily="2"/>
            </a:rPr>
            <a:t>Кубок Ленинградской области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100" b="0" i="0" u="none" strike="noStrike" kern="0" cap="none" spc="0" baseline="0">
              <a:solidFill>
                <a:srgbClr val="000000"/>
              </a:solidFill>
              <a:uFillTx/>
              <a:latin typeface="Calibri" pitchFamily="18"/>
              <a:ea typeface="Segoe UI" pitchFamily="2"/>
              <a:cs typeface="Tahoma" pitchFamily="2"/>
            </a:rPr>
            <a:t>по спорту  свехлегкой авиации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100" b="0" i="0" u="none" strike="noStrike" kern="0" cap="none" spc="0" baseline="0">
              <a:solidFill>
                <a:srgbClr val="000000"/>
              </a:solidFill>
              <a:uFillTx/>
              <a:latin typeface="Calibri" pitchFamily="18"/>
              <a:ea typeface="Segoe UI" pitchFamily="2"/>
              <a:cs typeface="Tahoma" pitchFamily="2"/>
            </a:rPr>
            <a:t>(мотопарапланы, парралеты-1,2)</a:t>
          </a: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ru-RU" sz="1100" b="0" i="0" u="none" strike="noStrike" kern="0" cap="none" spc="0" baseline="0">
            <a:solidFill>
              <a:srgbClr val="000000"/>
            </a:solidFill>
            <a:uFillTx/>
            <a:latin typeface="Calibri" pitchFamily="18"/>
            <a:ea typeface="Segoe UI" pitchFamily="2"/>
            <a:cs typeface="Tahoma" pitchFamily="2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2011680" y="0"/>
    <xdr:ext cx="2957041" cy="633596"/>
    <xdr:sp macro="" textlink="">
      <xdr:nvSpPr>
        <xdr:cNvPr id="2" name="TextBox 1"/>
        <xdr:cNvSpPr txBox="1"/>
      </xdr:nvSpPr>
      <xdr:spPr>
        <a:xfrm>
          <a:off x="2011680" y="0"/>
          <a:ext cx="2957041" cy="633596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1" compatLnSpc="0"/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Кубок Ленинградской области</a:t>
          </a:r>
        </a:p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по спорту сверхлегкой авиации</a:t>
          </a:r>
        </a:p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(класс: мотопарапланы, паралеты)</a:t>
          </a:r>
        </a:p>
      </xdr:txBody>
    </xdr:sp>
    <xdr:clientData/>
  </xdr:absoluteAnchor>
  <xdr:absoluteAnchor>
    <xdr:pos x="309963" y="738003"/>
    <xdr:ext cx="4663439" cy="580323"/>
    <xdr:sp macro="" textlink="">
      <xdr:nvSpPr>
        <xdr:cNvPr id="3" name="TextBox 2"/>
        <xdr:cNvSpPr txBox="1"/>
      </xdr:nvSpPr>
      <xdr:spPr>
        <a:xfrm>
          <a:off x="309963" y="738003"/>
          <a:ext cx="4663439" cy="580323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1" compatLnSpc="0"/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4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Протокол</a:t>
          </a:r>
        </a:p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Andale Sans UI" pitchFamily="2"/>
              <a:cs typeface="Tahoma" pitchFamily="2"/>
            </a:rPr>
            <a:t>Упражнение № 3 "</a:t>
          </a:r>
          <a:r>
            <a:rPr lang="ru-RU" sz="1000" b="1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Times New Roman" pitchFamily="18"/>
              <a:cs typeface="Tahoma" pitchFamily="2"/>
            </a:rPr>
            <a:t>Точность взлета и посадки на ограниченной ВПП с минимальными разбегом и пробегом</a:t>
          </a: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Andale Sans UI" pitchFamily="2"/>
              <a:cs typeface="Tahoma" pitchFamily="2"/>
            </a:rPr>
            <a:t>"</a:t>
          </a:r>
        </a:p>
      </xdr:txBody>
    </xdr:sp>
    <xdr:clientData/>
  </xdr:absoluteAnchor>
  <xdr:absoluteAnchor>
    <xdr:pos x="109078" y="38880"/>
    <xdr:ext cx="2160718" cy="929880"/>
    <xdr:sp macro="" textlink="">
      <xdr:nvSpPr>
        <xdr:cNvPr id="4" name="TextBox 3"/>
        <xdr:cNvSpPr txBox="1"/>
      </xdr:nvSpPr>
      <xdr:spPr>
        <a:xfrm>
          <a:off x="109078" y="38880"/>
          <a:ext cx="2160718" cy="929880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1" compatLnSpc="0"/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УТВЕРЖДАЮ</a:t>
          </a:r>
        </a:p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Начальник соревнований</a:t>
          </a:r>
        </a:p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__________________Федулов А.М.</a:t>
          </a:r>
          <a:b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</a:br>
          <a:endParaRPr lang="ru-RU" sz="1000" b="0" i="0" u="none" strike="noStrike" kern="1200" cap="none" spc="0" baseline="0">
            <a:solidFill>
              <a:srgbClr val="000000"/>
            </a:solidFill>
            <a:uFillTx/>
            <a:latin typeface="Arial" pitchFamily="34"/>
            <a:ea typeface="Segoe UI" pitchFamily="2"/>
            <a:cs typeface="Tahoma" pitchFamily="2"/>
          </a:endParaRPr>
        </a:p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________________ 2017г.</a:t>
          </a:r>
        </a:p>
      </xdr:txBody>
    </xdr:sp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826959" y="31318"/>
    <xdr:ext cx="2424595" cy="633596"/>
    <xdr:sp macro="" textlink="">
      <xdr:nvSpPr>
        <xdr:cNvPr id="2" name="TextBox 1"/>
        <xdr:cNvSpPr txBox="1"/>
      </xdr:nvSpPr>
      <xdr:spPr>
        <a:xfrm>
          <a:off x="5826959" y="31318"/>
          <a:ext cx="2424595" cy="633596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1" compatLnSpc="0"/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Кубок ленинградской области</a:t>
          </a:r>
        </a:p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по спорту сверхлегкой авиации</a:t>
          </a:r>
        </a:p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(класс: мотопарапланы, паралеты)</a:t>
          </a:r>
        </a:p>
      </xdr:txBody>
    </xdr:sp>
    <xdr:clientData/>
  </xdr:absoluteAnchor>
  <xdr:absoluteAnchor>
    <xdr:pos x="1057677" y="684721"/>
    <xdr:ext cx="6041879" cy="824395"/>
    <xdr:sp macro="" textlink="">
      <xdr:nvSpPr>
        <xdr:cNvPr id="3" name="TextBox 2"/>
        <xdr:cNvSpPr txBox="1"/>
      </xdr:nvSpPr>
      <xdr:spPr>
        <a:xfrm>
          <a:off x="1057677" y="684721"/>
          <a:ext cx="6041879" cy="824395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1" compatLnSpc="0"/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4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Протокол</a:t>
          </a:r>
        </a:p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ru-RU" sz="1400" b="0" i="0" u="none" strike="noStrike" kern="1200" cap="none" spc="0" baseline="0">
            <a:solidFill>
              <a:srgbClr val="000000"/>
            </a:solidFill>
            <a:uFillTx/>
            <a:latin typeface="Arial" pitchFamily="34"/>
            <a:ea typeface="Segoe UI" pitchFamily="2"/>
            <a:cs typeface="Tahoma" pitchFamily="2"/>
          </a:endParaRPr>
        </a:p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Andale Sans UI" pitchFamily="2"/>
              <a:cs typeface="Tahoma" pitchFamily="2"/>
            </a:rPr>
            <a:t>Упражнение № 8 "</a:t>
          </a:r>
          <a:r>
            <a:rPr lang="ru-RU" sz="1000" b="1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Times New Roman" pitchFamily="18"/>
              <a:cs typeface="Tahoma" pitchFamily="2"/>
            </a:rPr>
            <a:t>Длительность или продолжительность полета с ограниченным запасом топлива</a:t>
          </a: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Andale Sans UI" pitchFamily="2"/>
              <a:cs typeface="Tahoma" pitchFamily="2"/>
            </a:rPr>
            <a:t>"</a:t>
          </a:r>
        </a:p>
      </xdr:txBody>
    </xdr:sp>
    <xdr:clientData/>
  </xdr:absoluteAnchor>
  <xdr:absoluteAnchor>
    <xdr:pos x="109078" y="38880"/>
    <xdr:ext cx="2014194" cy="929880"/>
    <xdr:sp macro="" textlink="">
      <xdr:nvSpPr>
        <xdr:cNvPr id="4" name="TextBox 3"/>
        <xdr:cNvSpPr txBox="1"/>
      </xdr:nvSpPr>
      <xdr:spPr>
        <a:xfrm>
          <a:off x="109078" y="38880"/>
          <a:ext cx="2014194" cy="929880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1" compatLnSpc="0"/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УТВЕРЖДАЮ</a:t>
          </a:r>
        </a:p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Начальник соревнований</a:t>
          </a:r>
        </a:p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__________________Федулов А.М..</a:t>
          </a:r>
          <a:b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</a:br>
          <a:endParaRPr lang="ru-RU" sz="1000" b="0" i="0" u="none" strike="noStrike" kern="1200" cap="none" spc="0" baseline="0">
            <a:solidFill>
              <a:srgbClr val="000000"/>
            </a:solidFill>
            <a:uFillTx/>
            <a:latin typeface="Arial" pitchFamily="34"/>
            <a:ea typeface="Segoe UI" pitchFamily="2"/>
            <a:cs typeface="Tahoma" pitchFamily="2"/>
          </a:endParaRPr>
        </a:p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________________ 2017г.</a:t>
          </a:r>
        </a:p>
      </xdr:txBody>
    </xdr:sp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5812694" y="9528"/>
    <xdr:ext cx="2957041" cy="647696"/>
    <xdr:sp macro="" textlink="">
      <xdr:nvSpPr>
        <xdr:cNvPr id="2" name="TextBox 1"/>
        <xdr:cNvSpPr txBox="1"/>
      </xdr:nvSpPr>
      <xdr:spPr>
        <a:xfrm>
          <a:off x="5812694" y="9528"/>
          <a:ext cx="2957041" cy="647696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1" compatLnSpc="0"/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Кубок Ленинградской области</a:t>
          </a:r>
        </a:p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по спорту сверхлегкой авиации</a:t>
          </a:r>
        </a:p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(класс: мотопарапланы, паралеты)</a:t>
          </a:r>
        </a:p>
      </xdr:txBody>
    </xdr:sp>
    <xdr:clientData/>
  </xdr:absoluteAnchor>
  <xdr:absoluteAnchor>
    <xdr:pos x="2461674" y="523795"/>
    <xdr:ext cx="5384883" cy="682197"/>
    <xdr:sp macro="" textlink="">
      <xdr:nvSpPr>
        <xdr:cNvPr id="3" name="TextBox 2"/>
        <xdr:cNvSpPr txBox="1"/>
      </xdr:nvSpPr>
      <xdr:spPr>
        <a:xfrm>
          <a:off x="2461674" y="523795"/>
          <a:ext cx="5384883" cy="682197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1" compatLnSpc="0"/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4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Протокол</a:t>
          </a:r>
        </a:p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ru-RU" sz="1400" b="0" i="0" u="none" strike="noStrike" kern="1200" cap="none" spc="0" baseline="0">
            <a:solidFill>
              <a:srgbClr val="000000"/>
            </a:solidFill>
            <a:uFillTx/>
            <a:latin typeface="Arial" pitchFamily="34"/>
            <a:ea typeface="Segoe UI" pitchFamily="2"/>
            <a:cs typeface="Tahoma" pitchFamily="2"/>
          </a:endParaRPr>
        </a:p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Andale Sans UI" pitchFamily="2"/>
              <a:cs typeface="Tahoma" pitchFamily="2"/>
            </a:rPr>
            <a:t>Упражнение № 5 "</a:t>
          </a:r>
          <a:r>
            <a:rPr lang="ru-RU" sz="1000" b="1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Times New Roman" pitchFamily="18"/>
              <a:cs typeface="Tahoma" pitchFamily="2"/>
            </a:rPr>
            <a:t>Самая низкая и самая высокая скорость</a:t>
          </a: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Andale Sans UI" pitchFamily="2"/>
              <a:cs typeface="Tahoma" pitchFamily="2"/>
            </a:rPr>
            <a:t>"</a:t>
          </a:r>
        </a:p>
      </xdr:txBody>
    </xdr:sp>
    <xdr:clientData/>
  </xdr:absoluteAnchor>
  <xdr:absoluteAnchor>
    <xdr:pos x="109078" y="38880"/>
    <xdr:ext cx="2117156" cy="929880"/>
    <xdr:sp macro="" textlink="">
      <xdr:nvSpPr>
        <xdr:cNvPr id="4" name="TextBox 3"/>
        <xdr:cNvSpPr txBox="1"/>
      </xdr:nvSpPr>
      <xdr:spPr>
        <a:xfrm>
          <a:off x="109078" y="38880"/>
          <a:ext cx="2117156" cy="929880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1" compatLnSpc="0"/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УТВЕРЖДАЮ</a:t>
          </a:r>
        </a:p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Начальник соревнований</a:t>
          </a:r>
        </a:p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__________________Федулов А.М..</a:t>
          </a:r>
          <a:b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</a:br>
          <a:endParaRPr lang="ru-RU" sz="1000" b="0" i="0" u="none" strike="noStrike" kern="1200" cap="none" spc="0" baseline="0">
            <a:solidFill>
              <a:srgbClr val="000000"/>
            </a:solidFill>
            <a:uFillTx/>
            <a:latin typeface="Arial" pitchFamily="34"/>
            <a:ea typeface="Segoe UI" pitchFamily="2"/>
            <a:cs typeface="Tahoma" pitchFamily="2"/>
          </a:endParaRPr>
        </a:p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________________ 2017г.</a:t>
          </a:r>
        </a:p>
      </xdr:txBody>
    </xdr:sp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718538" y="0"/>
    <xdr:ext cx="2930158" cy="638178"/>
    <xdr:sp macro="" textlink="">
      <xdr:nvSpPr>
        <xdr:cNvPr id="2" name="TextBox 1"/>
        <xdr:cNvSpPr txBox="1"/>
      </xdr:nvSpPr>
      <xdr:spPr>
        <a:xfrm>
          <a:off x="5718538" y="0"/>
          <a:ext cx="2930158" cy="638178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1" compatLnSpc="0"/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Кубок Ленинградской области</a:t>
          </a:r>
        </a:p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по спорту сверхлегкой авиации</a:t>
          </a:r>
        </a:p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(класс: мотопарапланы, паралеты)</a:t>
          </a:r>
          <a:b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</a:br>
          <a:endParaRPr lang="ru-RU" sz="1000" b="0" i="0" u="none" strike="noStrike" kern="1200" cap="none" spc="0" baseline="0">
            <a:solidFill>
              <a:srgbClr val="000000"/>
            </a:solidFill>
            <a:uFillTx/>
            <a:latin typeface="Arial" pitchFamily="34"/>
            <a:ea typeface="Segoe UI" pitchFamily="2"/>
            <a:cs typeface="Tahoma" pitchFamily="2"/>
          </a:endParaRPr>
        </a:p>
      </xdr:txBody>
    </xdr:sp>
    <xdr:clientData/>
  </xdr:absoluteAnchor>
  <xdr:absoluteAnchor>
    <xdr:pos x="2337480" y="488701"/>
    <xdr:ext cx="4839123" cy="321118"/>
    <xdr:sp macro="" textlink="">
      <xdr:nvSpPr>
        <xdr:cNvPr id="3" name="TextBox 2"/>
        <xdr:cNvSpPr txBox="1"/>
      </xdr:nvSpPr>
      <xdr:spPr>
        <a:xfrm>
          <a:off x="2337480" y="488701"/>
          <a:ext cx="4839123" cy="321118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1" compatLnSpc="0"/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4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Сводный протокол личный зачет</a:t>
          </a:r>
        </a:p>
      </xdr:txBody>
    </xdr:sp>
    <xdr:clientData/>
  </xdr:absoluteAnchor>
  <xdr:absoluteAnchor>
    <xdr:pos x="109078" y="38880"/>
    <xdr:ext cx="2221562" cy="929880"/>
    <xdr:sp macro="" textlink="">
      <xdr:nvSpPr>
        <xdr:cNvPr id="4" name="TextBox 3"/>
        <xdr:cNvSpPr txBox="1"/>
      </xdr:nvSpPr>
      <xdr:spPr>
        <a:xfrm>
          <a:off x="109078" y="38880"/>
          <a:ext cx="2221562" cy="929880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1" compatLnSpc="0"/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УТВЕРЖДАЮ</a:t>
          </a:r>
        </a:p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Начальник соревнований</a:t>
          </a:r>
        </a:p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__________________Федулов А.М.</a:t>
          </a:r>
          <a:b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</a:br>
          <a:endParaRPr lang="ru-RU" sz="1000" b="0" i="0" u="none" strike="noStrike" kern="1200" cap="none" spc="0" baseline="0">
            <a:solidFill>
              <a:srgbClr val="000000"/>
            </a:solidFill>
            <a:uFillTx/>
            <a:latin typeface="Arial" pitchFamily="34"/>
            <a:ea typeface="Segoe UI" pitchFamily="2"/>
            <a:cs typeface="Tahoma" pitchFamily="2"/>
          </a:endParaRPr>
        </a:p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ru-RU" sz="1000" b="0" i="0" u="none" strike="noStrike" kern="1200" cap="none" spc="0" baseline="0">
              <a:solidFill>
                <a:srgbClr val="000000"/>
              </a:solidFill>
              <a:uFillTx/>
              <a:latin typeface="Arial" pitchFamily="34"/>
              <a:ea typeface="Segoe UI" pitchFamily="2"/>
              <a:cs typeface="Tahoma" pitchFamily="2"/>
            </a:rPr>
            <a:t>________________ 2017г.</a:t>
          </a:r>
        </a:p>
      </xdr:txBody>
    </xdr:sp>
    <xdr:clientData/>
  </xdr:absoluteAnchor>
  <xdr:absoluteAnchor>
    <xdr:pos x="0" y="8819644"/>
    <xdr:ext cx="3813121" cy="328315"/>
    <xdr:sp macro="" textlink="">
      <xdr:nvSpPr>
        <xdr:cNvPr id="5" name="TextBox 4"/>
        <xdr:cNvSpPr txBox="1"/>
      </xdr:nvSpPr>
      <xdr:spPr>
        <a:xfrm>
          <a:off x="0" y="8819644"/>
          <a:ext cx="3813121" cy="328315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anchor="t" anchorCtr="0" compatLnSpc="0"/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ru-RU" sz="1200" b="0" i="0" u="none" strike="noStrike" kern="1200" cap="none" spc="0" baseline="0">
            <a:solidFill>
              <a:srgbClr val="000000"/>
            </a:solidFill>
            <a:uFillTx/>
            <a:latin typeface="Arial" pitchFamily="34"/>
            <a:ea typeface="Segoe UI" pitchFamily="2"/>
            <a:cs typeface="Tahoma" pitchFamily="2"/>
          </a:endParaRPr>
        </a:p>
      </xdr:txBody>
    </xdr:sp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I17" sqref="I17"/>
    </sheetView>
  </sheetViews>
  <sheetFormatPr defaultColWidth="7.19921875" defaultRowHeight="13.8"/>
  <cols>
    <col min="1" max="1" width="4.69921875" customWidth="1"/>
    <col min="2" max="2" width="11.5" customWidth="1"/>
    <col min="3" max="3" width="10.296875" customWidth="1"/>
    <col min="4" max="4" width="5.3984375" customWidth="1"/>
    <col min="5" max="5" width="8.5" customWidth="1"/>
    <col min="6" max="7" width="8.5" style="2" customWidth="1"/>
    <col min="8" max="9" width="8.5" customWidth="1"/>
    <col min="10" max="10" width="7.19921875" customWidth="1"/>
  </cols>
  <sheetData>
    <row r="1" spans="1:10">
      <c r="A1" s="48"/>
      <c r="B1" s="48"/>
      <c r="C1" s="1"/>
      <c r="D1" s="1"/>
    </row>
    <row r="2" spans="1:10">
      <c r="A2" s="1"/>
      <c r="B2" s="3"/>
      <c r="C2" s="1"/>
      <c r="D2" s="1"/>
    </row>
    <row r="3" spans="1:10">
      <c r="A3" s="1"/>
      <c r="B3" s="1"/>
      <c r="C3" s="1"/>
      <c r="D3" s="1"/>
    </row>
    <row r="4" spans="1:10">
      <c r="A4" s="48"/>
      <c r="B4" s="48"/>
      <c r="C4" s="48"/>
      <c r="D4" s="3"/>
    </row>
    <row r="5" spans="1:10" ht="25.8" customHeight="1">
      <c r="B5" s="3"/>
      <c r="C5" s="3"/>
      <c r="D5" s="3"/>
    </row>
    <row r="6" spans="1:10" ht="15" customHeight="1">
      <c r="A6" s="3"/>
      <c r="B6" s="3"/>
      <c r="C6" s="3"/>
      <c r="D6" s="3"/>
    </row>
    <row r="7" spans="1:10" ht="40.5" customHeight="1">
      <c r="A7" s="4" t="s">
        <v>0</v>
      </c>
      <c r="B7" s="5" t="s">
        <v>1</v>
      </c>
      <c r="C7" s="5" t="s">
        <v>2</v>
      </c>
      <c r="D7" s="6" t="s">
        <v>3</v>
      </c>
      <c r="E7" s="7" t="s">
        <v>4</v>
      </c>
      <c r="F7" s="8" t="s">
        <v>5</v>
      </c>
      <c r="G7" s="8" t="s">
        <v>6</v>
      </c>
      <c r="H7" s="7" t="s">
        <v>7</v>
      </c>
      <c r="I7" s="7" t="s">
        <v>8</v>
      </c>
    </row>
    <row r="8" spans="1:10">
      <c r="A8" s="9">
        <v>5</v>
      </c>
      <c r="B8" s="10" t="s">
        <v>9</v>
      </c>
      <c r="C8" s="10" t="s">
        <v>10</v>
      </c>
      <c r="D8" s="11" t="s">
        <v>11</v>
      </c>
      <c r="E8" s="12" t="s">
        <v>12</v>
      </c>
      <c r="F8" s="13">
        <v>250</v>
      </c>
      <c r="G8" s="13">
        <v>250</v>
      </c>
      <c r="H8" s="14">
        <f t="shared" ref="H8:H26" si="0">F8+G8</f>
        <v>500</v>
      </c>
      <c r="I8" s="15">
        <f t="shared" ref="I8:I17" si="1">H8/$H$8*100</f>
        <v>100</v>
      </c>
      <c r="J8">
        <v>1</v>
      </c>
    </row>
    <row r="9" spans="1:10">
      <c r="A9" s="9">
        <v>6</v>
      </c>
      <c r="B9" s="10" t="s">
        <v>13</v>
      </c>
      <c r="C9" s="10" t="s">
        <v>10</v>
      </c>
      <c r="D9" s="11" t="s">
        <v>11</v>
      </c>
      <c r="E9" s="12" t="s">
        <v>12</v>
      </c>
      <c r="F9" s="13">
        <v>250</v>
      </c>
      <c r="G9" s="13">
        <v>250</v>
      </c>
      <c r="H9" s="14">
        <f t="shared" si="0"/>
        <v>500</v>
      </c>
      <c r="I9" s="15">
        <f t="shared" si="1"/>
        <v>100</v>
      </c>
      <c r="J9">
        <v>2</v>
      </c>
    </row>
    <row r="10" spans="1:10">
      <c r="A10" s="9">
        <v>8</v>
      </c>
      <c r="B10" s="10" t="s">
        <v>14</v>
      </c>
      <c r="C10" s="10" t="s">
        <v>10</v>
      </c>
      <c r="D10" s="11" t="s">
        <v>11</v>
      </c>
      <c r="E10" s="12" t="s">
        <v>12</v>
      </c>
      <c r="F10" s="13">
        <v>250</v>
      </c>
      <c r="G10" s="13">
        <v>250</v>
      </c>
      <c r="H10" s="14">
        <f t="shared" si="0"/>
        <v>500</v>
      </c>
      <c r="I10" s="15">
        <f t="shared" si="1"/>
        <v>100</v>
      </c>
      <c r="J10">
        <v>3</v>
      </c>
    </row>
    <row r="11" spans="1:10">
      <c r="A11" s="9">
        <v>2</v>
      </c>
      <c r="B11" s="10" t="s">
        <v>15</v>
      </c>
      <c r="C11" s="10" t="s">
        <v>10</v>
      </c>
      <c r="D11" s="11" t="s">
        <v>11</v>
      </c>
      <c r="E11" s="12" t="s">
        <v>12</v>
      </c>
      <c r="F11" s="13">
        <v>250</v>
      </c>
      <c r="G11" s="13">
        <v>175</v>
      </c>
      <c r="H11" s="14">
        <f t="shared" si="0"/>
        <v>425</v>
      </c>
      <c r="I11" s="15">
        <f t="shared" si="1"/>
        <v>85</v>
      </c>
      <c r="J11">
        <v>4</v>
      </c>
    </row>
    <row r="12" spans="1:10">
      <c r="A12" s="9">
        <v>4</v>
      </c>
      <c r="B12" s="10" t="s">
        <v>16</v>
      </c>
      <c r="C12" s="10" t="s">
        <v>10</v>
      </c>
      <c r="D12" s="11" t="s">
        <v>11</v>
      </c>
      <c r="E12" s="12" t="s">
        <v>12</v>
      </c>
      <c r="F12" s="13">
        <v>250</v>
      </c>
      <c r="G12" s="13">
        <v>100</v>
      </c>
      <c r="H12" s="14">
        <f t="shared" si="0"/>
        <v>350</v>
      </c>
      <c r="I12" s="15">
        <f t="shared" si="1"/>
        <v>70</v>
      </c>
      <c r="J12">
        <v>5</v>
      </c>
    </row>
    <row r="13" spans="1:10">
      <c r="A13" s="9">
        <v>1</v>
      </c>
      <c r="B13" s="10" t="s">
        <v>17</v>
      </c>
      <c r="C13" s="10" t="s">
        <v>10</v>
      </c>
      <c r="D13" s="11" t="s">
        <v>11</v>
      </c>
      <c r="E13" s="12" t="s">
        <v>12</v>
      </c>
      <c r="F13" s="13">
        <v>250</v>
      </c>
      <c r="G13" s="13">
        <v>100</v>
      </c>
      <c r="H13" s="14">
        <f t="shared" si="0"/>
        <v>350</v>
      </c>
      <c r="I13" s="15">
        <f t="shared" si="1"/>
        <v>70</v>
      </c>
      <c r="J13">
        <v>6</v>
      </c>
    </row>
    <row r="14" spans="1:10">
      <c r="A14" s="9">
        <v>3</v>
      </c>
      <c r="B14" s="10" t="s">
        <v>18</v>
      </c>
      <c r="C14" s="10" t="s">
        <v>10</v>
      </c>
      <c r="D14" s="11" t="s">
        <v>11</v>
      </c>
      <c r="E14" s="12" t="s">
        <v>12</v>
      </c>
      <c r="F14" s="13">
        <v>250</v>
      </c>
      <c r="G14" s="13">
        <v>0</v>
      </c>
      <c r="H14" s="14">
        <f t="shared" si="0"/>
        <v>250</v>
      </c>
      <c r="I14" s="15">
        <f t="shared" si="1"/>
        <v>50</v>
      </c>
      <c r="J14">
        <v>7</v>
      </c>
    </row>
    <row r="15" spans="1:10">
      <c r="A15" s="16">
        <v>10</v>
      </c>
      <c r="B15" s="17" t="s">
        <v>19</v>
      </c>
      <c r="C15" s="10" t="s">
        <v>10</v>
      </c>
      <c r="D15" s="11" t="s">
        <v>11</v>
      </c>
      <c r="E15" s="12" t="s">
        <v>12</v>
      </c>
      <c r="F15" s="13">
        <v>250</v>
      </c>
      <c r="G15" s="13">
        <v>0</v>
      </c>
      <c r="H15" s="14">
        <f t="shared" si="0"/>
        <v>250</v>
      </c>
      <c r="I15" s="15">
        <f t="shared" si="1"/>
        <v>50</v>
      </c>
      <c r="J15">
        <v>8</v>
      </c>
    </row>
    <row r="16" spans="1:10">
      <c r="A16" s="4">
        <v>9</v>
      </c>
      <c r="B16" s="10" t="s">
        <v>20</v>
      </c>
      <c r="C16" s="10" t="s">
        <v>10</v>
      </c>
      <c r="D16" s="11" t="s">
        <v>11</v>
      </c>
      <c r="E16" s="12" t="s">
        <v>12</v>
      </c>
      <c r="F16" s="13">
        <v>250</v>
      </c>
      <c r="G16" s="13">
        <v>0</v>
      </c>
      <c r="H16" s="14">
        <f t="shared" si="0"/>
        <v>250</v>
      </c>
      <c r="I16" s="15">
        <f t="shared" si="1"/>
        <v>50</v>
      </c>
      <c r="J16">
        <v>9</v>
      </c>
    </row>
    <row r="17" spans="1:10">
      <c r="A17" s="4">
        <v>7</v>
      </c>
      <c r="B17" s="10" t="s">
        <v>21</v>
      </c>
      <c r="C17" s="10" t="s">
        <v>10</v>
      </c>
      <c r="D17" s="11" t="s">
        <v>11</v>
      </c>
      <c r="E17" s="12" t="s">
        <v>12</v>
      </c>
      <c r="F17" s="13">
        <v>250</v>
      </c>
      <c r="G17" s="13">
        <v>0</v>
      </c>
      <c r="H17" s="14">
        <f t="shared" si="0"/>
        <v>250</v>
      </c>
      <c r="I17" s="15">
        <f t="shared" si="1"/>
        <v>50</v>
      </c>
      <c r="J17">
        <v>10</v>
      </c>
    </row>
    <row r="18" spans="1:10">
      <c r="A18" s="18">
        <v>13</v>
      </c>
      <c r="B18" s="10" t="s">
        <v>22</v>
      </c>
      <c r="C18" s="10" t="s">
        <v>10</v>
      </c>
      <c r="D18" s="11" t="s">
        <v>23</v>
      </c>
      <c r="E18" s="12" t="s">
        <v>12</v>
      </c>
      <c r="F18" s="13">
        <v>250</v>
      </c>
      <c r="G18" s="13">
        <v>175</v>
      </c>
      <c r="H18" s="14">
        <f t="shared" si="0"/>
        <v>425</v>
      </c>
      <c r="I18" s="15">
        <f>H18/$H$18*100</f>
        <v>100</v>
      </c>
      <c r="J18">
        <v>1</v>
      </c>
    </row>
    <row r="19" spans="1:10">
      <c r="A19" s="16">
        <v>14</v>
      </c>
      <c r="B19" s="17" t="s">
        <v>24</v>
      </c>
      <c r="C19" s="10" t="s">
        <v>10</v>
      </c>
      <c r="D19" s="11" t="s">
        <v>23</v>
      </c>
      <c r="E19" s="12" t="s">
        <v>12</v>
      </c>
      <c r="F19" s="13">
        <v>250</v>
      </c>
      <c r="G19" s="13">
        <v>100</v>
      </c>
      <c r="H19" s="14">
        <f t="shared" si="0"/>
        <v>350</v>
      </c>
      <c r="I19" s="15">
        <f>H19/$H$18*100</f>
        <v>82.35294117647058</v>
      </c>
      <c r="J19">
        <v>2</v>
      </c>
    </row>
    <row r="20" spans="1:10">
      <c r="A20" s="9">
        <v>12</v>
      </c>
      <c r="B20" s="10" t="s">
        <v>25</v>
      </c>
      <c r="C20" s="10" t="s">
        <v>10</v>
      </c>
      <c r="D20" s="11" t="s">
        <v>23</v>
      </c>
      <c r="E20" s="12" t="s">
        <v>12</v>
      </c>
      <c r="F20" s="13">
        <v>250</v>
      </c>
      <c r="G20" s="13">
        <v>0</v>
      </c>
      <c r="H20" s="14">
        <f t="shared" si="0"/>
        <v>250</v>
      </c>
      <c r="I20" s="15">
        <f>H20/$H$18*100</f>
        <v>58.82352941176471</v>
      </c>
      <c r="J20">
        <v>3</v>
      </c>
    </row>
    <row r="21" spans="1:10">
      <c r="A21" s="4">
        <v>15</v>
      </c>
      <c r="B21" s="10" t="s">
        <v>26</v>
      </c>
      <c r="C21" s="10" t="s">
        <v>10</v>
      </c>
      <c r="D21" s="11" t="s">
        <v>23</v>
      </c>
      <c r="E21" s="12" t="s">
        <v>12</v>
      </c>
      <c r="F21" s="13">
        <v>250</v>
      </c>
      <c r="G21" s="13">
        <v>0</v>
      </c>
      <c r="H21" s="14">
        <f t="shared" si="0"/>
        <v>250</v>
      </c>
      <c r="I21" s="15">
        <f>H21/$H$18*100</f>
        <v>58.82352941176471</v>
      </c>
      <c r="J21">
        <v>4</v>
      </c>
    </row>
    <row r="22" spans="1:10">
      <c r="A22" s="4">
        <v>11</v>
      </c>
      <c r="B22" s="10" t="s">
        <v>27</v>
      </c>
      <c r="C22" s="10" t="s">
        <v>10</v>
      </c>
      <c r="D22" s="11" t="s">
        <v>23</v>
      </c>
      <c r="E22" s="12" t="s">
        <v>12</v>
      </c>
      <c r="F22" s="13">
        <v>250</v>
      </c>
      <c r="G22" s="13">
        <v>0</v>
      </c>
      <c r="H22" s="14">
        <f t="shared" si="0"/>
        <v>250</v>
      </c>
      <c r="I22" s="15">
        <f>H22/$H$18*100</f>
        <v>58.82352941176471</v>
      </c>
      <c r="J22">
        <v>5</v>
      </c>
    </row>
    <row r="23" spans="1:10" ht="23.4">
      <c r="A23" s="9">
        <v>16</v>
      </c>
      <c r="B23" s="19" t="s">
        <v>28</v>
      </c>
      <c r="C23" s="10" t="s">
        <v>10</v>
      </c>
      <c r="D23" s="11" t="s">
        <v>29</v>
      </c>
      <c r="E23" s="12" t="s">
        <v>12</v>
      </c>
      <c r="F23" s="13">
        <v>250</v>
      </c>
      <c r="G23" s="13">
        <v>250</v>
      </c>
      <c r="H23" s="14">
        <f t="shared" si="0"/>
        <v>500</v>
      </c>
      <c r="I23" s="15">
        <f>H23/$H$23*100</f>
        <v>100</v>
      </c>
      <c r="J23">
        <v>1</v>
      </c>
    </row>
    <row r="24" spans="1:10" ht="23.4">
      <c r="A24" s="9">
        <v>17</v>
      </c>
      <c r="B24" s="19" t="s">
        <v>30</v>
      </c>
      <c r="C24" s="10" t="s">
        <v>10</v>
      </c>
      <c r="D24" s="11" t="s">
        <v>31</v>
      </c>
      <c r="E24" s="12" t="s">
        <v>12</v>
      </c>
      <c r="F24" s="13">
        <v>250</v>
      </c>
      <c r="G24" s="13">
        <v>175</v>
      </c>
      <c r="H24" s="14">
        <f t="shared" si="0"/>
        <v>425</v>
      </c>
      <c r="I24" s="15">
        <f>H24/$H$23*100</f>
        <v>85</v>
      </c>
      <c r="J24">
        <v>2</v>
      </c>
    </row>
    <row r="25" spans="1:10" ht="23.4">
      <c r="A25" s="16">
        <v>19</v>
      </c>
      <c r="B25" s="20" t="s">
        <v>32</v>
      </c>
      <c r="C25" s="10" t="s">
        <v>10</v>
      </c>
      <c r="D25" s="11" t="s">
        <v>33</v>
      </c>
      <c r="E25" s="12" t="s">
        <v>12</v>
      </c>
      <c r="F25" s="13">
        <v>250</v>
      </c>
      <c r="G25" s="13">
        <v>175</v>
      </c>
      <c r="H25" s="14">
        <f t="shared" si="0"/>
        <v>425</v>
      </c>
      <c r="I25" s="15">
        <f>H25/$H$23*100</f>
        <v>85</v>
      </c>
      <c r="J25">
        <v>3</v>
      </c>
    </row>
    <row r="26" spans="1:10" ht="23.4">
      <c r="A26" s="4">
        <v>18</v>
      </c>
      <c r="B26" s="20" t="s">
        <v>34</v>
      </c>
      <c r="C26" s="10" t="s">
        <v>10</v>
      </c>
      <c r="D26" s="11" t="s">
        <v>35</v>
      </c>
      <c r="E26" s="12" t="s">
        <v>12</v>
      </c>
      <c r="F26" s="13">
        <v>250</v>
      </c>
      <c r="G26" s="13">
        <v>0</v>
      </c>
      <c r="H26" s="14">
        <f t="shared" si="0"/>
        <v>250</v>
      </c>
      <c r="I26" s="15">
        <f>H26/$H$23*100</f>
        <v>50</v>
      </c>
      <c r="J26">
        <v>4</v>
      </c>
    </row>
  </sheetData>
  <mergeCells count="2">
    <mergeCell ref="A1:B1"/>
    <mergeCell ref="A4:C4"/>
  </mergeCells>
  <pageMargins left="0.196850393700787" right="0.196850393700787" top="0.511811023622047" bottom="0.47244094488189009" header="0.11811023622047201" footer="7.8740157480315029E-2"/>
  <pageSetup paperSize="0" scale="110" fitToWidth="0" fitToHeight="0" pageOrder="overThenDown" orientation="landscape" useFirstPageNumber="1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28"/>
  <sheetViews>
    <sheetView workbookViewId="0">
      <selection sqref="A1:B1"/>
    </sheetView>
  </sheetViews>
  <sheetFormatPr defaultColWidth="7.19921875" defaultRowHeight="13.8"/>
  <cols>
    <col min="1" max="1" width="4.69921875" customWidth="1"/>
    <col min="2" max="2" width="11.296875" customWidth="1"/>
    <col min="3" max="3" width="10.8984375" customWidth="1"/>
    <col min="4" max="4" width="5.3984375" customWidth="1"/>
    <col min="5" max="5" width="9" customWidth="1"/>
    <col min="6" max="6" width="6.3984375" customWidth="1"/>
    <col min="7" max="7" width="6.5" customWidth="1"/>
    <col min="8" max="8" width="7.09765625" customWidth="1"/>
    <col min="9" max="9" width="6" customWidth="1"/>
    <col min="10" max="11" width="8" customWidth="1"/>
    <col min="12" max="12" width="11.19921875" customWidth="1"/>
    <col min="13" max="13" width="9.796875" customWidth="1"/>
    <col min="14" max="15" width="4" customWidth="1"/>
    <col min="16" max="16" width="3.8984375" customWidth="1"/>
    <col min="17" max="17" width="4" customWidth="1"/>
    <col min="18" max="18" width="4.69921875" customWidth="1"/>
    <col min="19" max="20" width="4" customWidth="1"/>
    <col min="21" max="26" width="4.69921875" customWidth="1"/>
    <col min="27" max="27" width="4" customWidth="1"/>
    <col min="28" max="28" width="4.69921875" customWidth="1"/>
    <col min="29" max="29" width="4" customWidth="1"/>
    <col min="30" max="38" width="4.69921875" customWidth="1"/>
    <col min="39" max="39" width="4" customWidth="1"/>
    <col min="40" max="42" width="4.69921875" customWidth="1"/>
    <col min="43" max="43" width="7.19921875" customWidth="1"/>
  </cols>
  <sheetData>
    <row r="1" spans="1:42">
      <c r="A1" s="49" t="s">
        <v>36</v>
      </c>
      <c r="B1" s="49"/>
      <c r="C1" s="22"/>
      <c r="D1" s="22"/>
      <c r="E1" s="22"/>
      <c r="F1" s="22"/>
      <c r="G1" s="22"/>
      <c r="H1" s="21"/>
      <c r="I1" s="21"/>
      <c r="J1" s="21"/>
      <c r="K1" s="21"/>
      <c r="L1" s="21"/>
      <c r="M1" s="21"/>
      <c r="N1" s="21"/>
      <c r="O1" s="21"/>
      <c r="P1" s="22"/>
      <c r="Q1" s="21"/>
    </row>
    <row r="2" spans="1:42">
      <c r="A2" s="22" t="s">
        <v>37</v>
      </c>
      <c r="B2" s="21"/>
      <c r="C2" s="22"/>
      <c r="D2" s="22"/>
      <c r="E2" s="22"/>
      <c r="F2" s="22"/>
      <c r="G2" s="22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42">
      <c r="A3" s="22" t="s">
        <v>38</v>
      </c>
      <c r="B3" s="22" t="s">
        <v>39</v>
      </c>
      <c r="C3" s="22"/>
      <c r="D3" s="22"/>
      <c r="E3" s="22"/>
      <c r="F3" s="22"/>
      <c r="G3" s="22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42">
      <c r="A4" s="49" t="s">
        <v>40</v>
      </c>
      <c r="B4" s="49"/>
      <c r="C4" s="49"/>
      <c r="D4" s="21"/>
      <c r="E4" s="21"/>
      <c r="F4" s="21"/>
      <c r="G4" s="22"/>
      <c r="H4" s="48"/>
      <c r="I4" s="48"/>
      <c r="J4" s="48"/>
      <c r="K4" s="48"/>
      <c r="L4" s="48"/>
      <c r="M4" s="48"/>
      <c r="N4" s="48"/>
      <c r="O4" s="21"/>
      <c r="P4" s="22"/>
      <c r="Q4" s="22"/>
    </row>
    <row r="5" spans="1:42" ht="17.399999999999999">
      <c r="A5" s="50" t="s">
        <v>41</v>
      </c>
      <c r="B5" s="50"/>
      <c r="C5" s="50"/>
      <c r="D5" s="50"/>
      <c r="E5" s="50"/>
      <c r="F5" s="50"/>
      <c r="G5" s="50"/>
      <c r="H5" s="50"/>
      <c r="I5" s="23"/>
      <c r="J5" s="23"/>
      <c r="K5" s="23"/>
      <c r="L5" s="23"/>
      <c r="M5" s="23"/>
      <c r="N5" s="23"/>
      <c r="O5" s="21"/>
      <c r="P5" s="22"/>
      <c r="Q5" s="22"/>
    </row>
    <row r="6" spans="1:42" ht="25.8" customHeight="1">
      <c r="A6" s="51" t="s">
        <v>42</v>
      </c>
      <c r="B6" s="51"/>
      <c r="C6" s="51"/>
      <c r="D6" s="51"/>
      <c r="E6" s="51"/>
      <c r="F6" s="51"/>
      <c r="G6" s="51"/>
      <c r="H6" s="51"/>
      <c r="I6" s="22"/>
      <c r="J6" s="22"/>
      <c r="K6" s="22"/>
      <c r="L6" s="22"/>
      <c r="M6" s="22"/>
      <c r="N6" s="22"/>
      <c r="O6" s="22"/>
      <c r="P6" s="22"/>
      <c r="Q6" s="22"/>
    </row>
    <row r="7" spans="1:42" ht="15" customHeight="1">
      <c r="A7" s="21"/>
      <c r="B7" s="21"/>
      <c r="C7" s="48"/>
      <c r="D7" s="48"/>
      <c r="E7" s="48"/>
      <c r="F7" s="48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</row>
    <row r="8" spans="1:42"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</row>
    <row r="9" spans="1:42" ht="39" customHeight="1">
      <c r="A9" s="4" t="s">
        <v>0</v>
      </c>
      <c r="B9" s="24" t="s">
        <v>1</v>
      </c>
      <c r="C9" s="24" t="s">
        <v>2</v>
      </c>
      <c r="D9" s="25" t="s">
        <v>3</v>
      </c>
      <c r="E9" s="7" t="s">
        <v>43</v>
      </c>
      <c r="F9" s="7" t="s">
        <v>44</v>
      </c>
      <c r="G9" s="7" t="s">
        <v>45</v>
      </c>
      <c r="H9" s="7" t="s">
        <v>46</v>
      </c>
      <c r="I9" s="7" t="s">
        <v>47</v>
      </c>
      <c r="J9" s="4" t="s">
        <v>48</v>
      </c>
      <c r="K9" s="7" t="s">
        <v>49</v>
      </c>
      <c r="L9" s="7" t="s">
        <v>8</v>
      </c>
    </row>
    <row r="10" spans="1:42">
      <c r="A10" s="9">
        <v>6</v>
      </c>
      <c r="B10" s="10" t="s">
        <v>13</v>
      </c>
      <c r="C10" s="10" t="s">
        <v>10</v>
      </c>
      <c r="D10" s="26" t="s">
        <v>11</v>
      </c>
      <c r="E10" s="15">
        <v>9</v>
      </c>
      <c r="F10" s="27">
        <v>43.17</v>
      </c>
      <c r="G10" s="27">
        <f t="shared" ref="G10:G28" si="0">E10*E10*E10/F10</f>
        <v>16.886726893676162</v>
      </c>
      <c r="H10" s="27">
        <f t="shared" ref="H10:H19" si="1">500*G10/$G$10</f>
        <v>500</v>
      </c>
      <c r="I10" s="15">
        <v>250</v>
      </c>
      <c r="J10" s="28"/>
      <c r="K10" s="15">
        <f t="shared" ref="K10:K28" si="2">H10+I10</f>
        <v>750</v>
      </c>
      <c r="L10" s="15"/>
      <c r="M10">
        <v>1</v>
      </c>
    </row>
    <row r="11" spans="1:42" ht="15.75" customHeight="1">
      <c r="A11" s="9">
        <v>5</v>
      </c>
      <c r="B11" s="10" t="s">
        <v>9</v>
      </c>
      <c r="C11" s="10" t="s">
        <v>10</v>
      </c>
      <c r="D11" s="26" t="s">
        <v>11</v>
      </c>
      <c r="E11" s="15">
        <v>9</v>
      </c>
      <c r="F11" s="27">
        <v>47.25</v>
      </c>
      <c r="G11" s="27">
        <f t="shared" si="0"/>
        <v>15.428571428571429</v>
      </c>
      <c r="H11" s="27">
        <f t="shared" si="1"/>
        <v>456.82539682539692</v>
      </c>
      <c r="I11" s="15">
        <v>250</v>
      </c>
      <c r="J11" s="28"/>
      <c r="K11" s="15">
        <f t="shared" si="2"/>
        <v>706.82539682539687</v>
      </c>
      <c r="L11" s="15"/>
      <c r="M11">
        <v>2</v>
      </c>
    </row>
    <row r="12" spans="1:42">
      <c r="A12" s="9">
        <v>8</v>
      </c>
      <c r="B12" s="10" t="s">
        <v>14</v>
      </c>
      <c r="C12" s="10" t="s">
        <v>10</v>
      </c>
      <c r="D12" s="26" t="s">
        <v>11</v>
      </c>
      <c r="E12" s="15">
        <v>9</v>
      </c>
      <c r="F12" s="27">
        <v>52.03</v>
      </c>
      <c r="G12" s="27">
        <f t="shared" si="0"/>
        <v>14.011147414952912</v>
      </c>
      <c r="H12" s="27">
        <f t="shared" si="1"/>
        <v>414.85681337689806</v>
      </c>
      <c r="I12" s="15">
        <v>250</v>
      </c>
      <c r="J12" s="28"/>
      <c r="K12" s="15">
        <f t="shared" si="2"/>
        <v>664.85681337689812</v>
      </c>
      <c r="L12" s="15"/>
      <c r="M12">
        <v>3</v>
      </c>
    </row>
    <row r="13" spans="1:42">
      <c r="A13" s="9">
        <v>2</v>
      </c>
      <c r="B13" s="10" t="s">
        <v>15</v>
      </c>
      <c r="C13" s="10" t="s">
        <v>10</v>
      </c>
      <c r="D13" s="26" t="s">
        <v>11</v>
      </c>
      <c r="E13" s="15">
        <v>9</v>
      </c>
      <c r="F13" s="27">
        <v>61.37</v>
      </c>
      <c r="G13" s="27">
        <f t="shared" si="0"/>
        <v>11.878768127749716</v>
      </c>
      <c r="H13" s="27">
        <f t="shared" si="1"/>
        <v>351.71908098419431</v>
      </c>
      <c r="I13" s="15">
        <v>250</v>
      </c>
      <c r="J13" s="28"/>
      <c r="K13" s="15">
        <f t="shared" si="2"/>
        <v>601.71908098419431</v>
      </c>
      <c r="L13" s="15"/>
      <c r="M13">
        <v>4</v>
      </c>
    </row>
    <row r="14" spans="1:42" ht="18.75" customHeight="1">
      <c r="A14" s="9">
        <v>4</v>
      </c>
      <c r="B14" s="10" t="s">
        <v>16</v>
      </c>
      <c r="C14" s="10" t="s">
        <v>10</v>
      </c>
      <c r="D14" s="26" t="s">
        <v>11</v>
      </c>
      <c r="E14" s="15">
        <v>9</v>
      </c>
      <c r="F14" s="27">
        <v>63.25</v>
      </c>
      <c r="G14" s="27">
        <f t="shared" si="0"/>
        <v>11.525691699604742</v>
      </c>
      <c r="H14" s="27">
        <f t="shared" si="1"/>
        <v>341.26482213438737</v>
      </c>
      <c r="I14" s="15">
        <v>250</v>
      </c>
      <c r="J14" s="28"/>
      <c r="K14" s="15">
        <f t="shared" si="2"/>
        <v>591.26482213438737</v>
      </c>
      <c r="L14" s="15"/>
      <c r="M14">
        <v>5</v>
      </c>
    </row>
    <row r="15" spans="1:42">
      <c r="A15" s="9">
        <v>1</v>
      </c>
      <c r="B15" s="10" t="s">
        <v>17</v>
      </c>
      <c r="C15" s="10" t="s">
        <v>10</v>
      </c>
      <c r="D15" s="26" t="s">
        <v>11</v>
      </c>
      <c r="E15" s="15">
        <v>9</v>
      </c>
      <c r="F15" s="27">
        <v>65.290000000000006</v>
      </c>
      <c r="G15" s="27">
        <f t="shared" si="0"/>
        <v>11.165568999846837</v>
      </c>
      <c r="H15" s="27">
        <f t="shared" si="1"/>
        <v>330.60192985143209</v>
      </c>
      <c r="I15" s="15">
        <v>250</v>
      </c>
      <c r="J15" s="28"/>
      <c r="K15" s="15">
        <f t="shared" si="2"/>
        <v>580.60192985143203</v>
      </c>
      <c r="L15" s="15"/>
      <c r="M15">
        <v>6</v>
      </c>
    </row>
    <row r="16" spans="1:42">
      <c r="A16" s="9">
        <v>3</v>
      </c>
      <c r="B16" s="10" t="s">
        <v>18</v>
      </c>
      <c r="C16" s="10" t="s">
        <v>10</v>
      </c>
      <c r="D16" s="26" t="s">
        <v>11</v>
      </c>
      <c r="E16" s="15">
        <v>9</v>
      </c>
      <c r="F16" s="27">
        <v>69.22</v>
      </c>
      <c r="G16" s="27">
        <f t="shared" si="0"/>
        <v>10.531638254839642</v>
      </c>
      <c r="H16" s="27">
        <f t="shared" si="1"/>
        <v>311.83184050852356</v>
      </c>
      <c r="I16" s="15">
        <v>250</v>
      </c>
      <c r="J16" s="28"/>
      <c r="K16" s="15">
        <f t="shared" si="2"/>
        <v>561.83184050852356</v>
      </c>
      <c r="L16" s="15"/>
      <c r="M16">
        <v>7</v>
      </c>
    </row>
    <row r="17" spans="1:13">
      <c r="A17" s="16">
        <v>10</v>
      </c>
      <c r="B17" s="17" t="s">
        <v>19</v>
      </c>
      <c r="C17" s="10" t="s">
        <v>10</v>
      </c>
      <c r="D17" s="26" t="s">
        <v>11</v>
      </c>
      <c r="E17" s="15">
        <v>9</v>
      </c>
      <c r="F17" s="27">
        <v>86.37</v>
      </c>
      <c r="G17" s="27">
        <f t="shared" si="0"/>
        <v>8.4404307051059391</v>
      </c>
      <c r="H17" s="27">
        <f t="shared" si="1"/>
        <v>249.91316429315734</v>
      </c>
      <c r="I17" s="15">
        <v>250</v>
      </c>
      <c r="J17" s="28"/>
      <c r="K17" s="15">
        <f t="shared" si="2"/>
        <v>499.91316429315737</v>
      </c>
      <c r="L17" s="15"/>
      <c r="M17">
        <v>8</v>
      </c>
    </row>
    <row r="18" spans="1:13">
      <c r="A18" s="29"/>
      <c r="B18" s="10" t="s">
        <v>20</v>
      </c>
      <c r="C18" s="10" t="s">
        <v>10</v>
      </c>
      <c r="D18" s="26" t="s">
        <v>11</v>
      </c>
      <c r="E18" s="15">
        <v>8</v>
      </c>
      <c r="F18" s="27">
        <v>105.07</v>
      </c>
      <c r="G18" s="27">
        <f t="shared" si="0"/>
        <v>4.8729418482916156</v>
      </c>
      <c r="H18" s="27">
        <f t="shared" si="1"/>
        <v>144.2831958784287</v>
      </c>
      <c r="I18" s="15">
        <v>170</v>
      </c>
      <c r="J18" s="28"/>
      <c r="K18" s="15">
        <f t="shared" si="2"/>
        <v>314.28319587842873</v>
      </c>
      <c r="L18" s="15"/>
      <c r="M18">
        <v>9</v>
      </c>
    </row>
    <row r="19" spans="1:13">
      <c r="A19" s="29"/>
      <c r="B19" s="10" t="s">
        <v>21</v>
      </c>
      <c r="C19" s="10" t="s">
        <v>10</v>
      </c>
      <c r="D19" s="26" t="s">
        <v>11</v>
      </c>
      <c r="E19" s="15">
        <v>8</v>
      </c>
      <c r="F19" s="27">
        <v>111.38</v>
      </c>
      <c r="G19" s="27">
        <f t="shared" si="0"/>
        <v>4.5968755611420367</v>
      </c>
      <c r="H19" s="27">
        <f t="shared" si="1"/>
        <v>136.10913441323851</v>
      </c>
      <c r="I19" s="15">
        <v>90</v>
      </c>
      <c r="J19" s="28"/>
      <c r="K19" s="15">
        <f t="shared" si="2"/>
        <v>226.10913441323851</v>
      </c>
      <c r="L19" s="15"/>
      <c r="M19">
        <v>10</v>
      </c>
    </row>
    <row r="20" spans="1:13">
      <c r="A20" s="9">
        <v>12</v>
      </c>
      <c r="B20" s="10" t="s">
        <v>25</v>
      </c>
      <c r="C20" s="10" t="s">
        <v>10</v>
      </c>
      <c r="D20" s="26" t="s">
        <v>23</v>
      </c>
      <c r="E20" s="15">
        <v>9</v>
      </c>
      <c r="F20" s="27">
        <v>49.87</v>
      </c>
      <c r="G20" s="27">
        <f t="shared" si="0"/>
        <v>14.618006817726089</v>
      </c>
      <c r="H20" s="27">
        <f>500*G20/$G$20</f>
        <v>500</v>
      </c>
      <c r="I20" s="15">
        <v>250</v>
      </c>
      <c r="J20" s="28"/>
      <c r="K20" s="15">
        <f t="shared" si="2"/>
        <v>750</v>
      </c>
      <c r="L20" s="15"/>
      <c r="M20">
        <v>1</v>
      </c>
    </row>
    <row r="21" spans="1:13">
      <c r="A21" s="9">
        <v>13</v>
      </c>
      <c r="B21" s="10" t="s">
        <v>22</v>
      </c>
      <c r="C21" s="10" t="s">
        <v>10</v>
      </c>
      <c r="D21" s="26" t="s">
        <v>23</v>
      </c>
      <c r="E21" s="15">
        <v>9</v>
      </c>
      <c r="F21" s="27">
        <v>53.39</v>
      </c>
      <c r="G21" s="27">
        <f t="shared" si="0"/>
        <v>13.654242367484548</v>
      </c>
      <c r="H21" s="27">
        <f>500*G21/$G$20</f>
        <v>467.03502528563394</v>
      </c>
      <c r="I21" s="15">
        <v>250</v>
      </c>
      <c r="J21" s="28"/>
      <c r="K21" s="15">
        <f t="shared" si="2"/>
        <v>717.03502528563399</v>
      </c>
      <c r="L21" s="15"/>
      <c r="M21">
        <v>2</v>
      </c>
    </row>
    <row r="22" spans="1:13">
      <c r="A22" s="16">
        <v>14</v>
      </c>
      <c r="B22" s="17" t="s">
        <v>24</v>
      </c>
      <c r="C22" s="10" t="s">
        <v>10</v>
      </c>
      <c r="D22" s="26" t="s">
        <v>23</v>
      </c>
      <c r="E22" s="15">
        <v>9</v>
      </c>
      <c r="F22" s="27">
        <v>67.430000000000007</v>
      </c>
      <c r="G22" s="27">
        <f t="shared" si="0"/>
        <v>10.811211626872311</v>
      </c>
      <c r="H22" s="27">
        <f>500*G22/$G$20</f>
        <v>369.79089426071477</v>
      </c>
      <c r="I22" s="15">
        <v>250</v>
      </c>
      <c r="J22" s="28"/>
      <c r="K22" s="15">
        <f t="shared" si="2"/>
        <v>619.79089426071482</v>
      </c>
      <c r="L22" s="15"/>
      <c r="M22">
        <v>3</v>
      </c>
    </row>
    <row r="23" spans="1:13">
      <c r="A23" s="29"/>
      <c r="B23" s="10" t="s">
        <v>26</v>
      </c>
      <c r="C23" s="10" t="s">
        <v>10</v>
      </c>
      <c r="D23" s="26" t="s">
        <v>23</v>
      </c>
      <c r="E23" s="15">
        <v>9</v>
      </c>
      <c r="F23" s="27">
        <v>75.19</v>
      </c>
      <c r="G23" s="27">
        <f t="shared" si="0"/>
        <v>9.6954382231679741</v>
      </c>
      <c r="H23" s="27">
        <f>500*G23/$G$20</f>
        <v>331.62654608325573</v>
      </c>
      <c r="I23" s="15">
        <v>250</v>
      </c>
      <c r="J23" s="28"/>
      <c r="K23" s="15">
        <f t="shared" si="2"/>
        <v>581.62654608325579</v>
      </c>
      <c r="L23" s="15"/>
      <c r="M23">
        <v>4</v>
      </c>
    </row>
    <row r="24" spans="1:13">
      <c r="A24" s="29"/>
      <c r="B24" s="10" t="s">
        <v>27</v>
      </c>
      <c r="C24" s="10" t="s">
        <v>10</v>
      </c>
      <c r="D24" s="26" t="s">
        <v>23</v>
      </c>
      <c r="E24" s="15">
        <v>9</v>
      </c>
      <c r="F24" s="27">
        <v>77.569999999999993</v>
      </c>
      <c r="G24" s="27">
        <f t="shared" si="0"/>
        <v>9.3979631300760609</v>
      </c>
      <c r="H24" s="27">
        <f>500*G24/$G$20</f>
        <v>321.45159211035195</v>
      </c>
      <c r="I24" s="15">
        <v>250</v>
      </c>
      <c r="J24" s="28"/>
      <c r="K24" s="15">
        <f t="shared" si="2"/>
        <v>571.45159211035195</v>
      </c>
      <c r="L24" s="15"/>
      <c r="M24">
        <v>5</v>
      </c>
    </row>
    <row r="25" spans="1:13" ht="23.4">
      <c r="A25" s="9">
        <v>17</v>
      </c>
      <c r="B25" s="19" t="s">
        <v>30</v>
      </c>
      <c r="C25" s="10" t="s">
        <v>10</v>
      </c>
      <c r="D25" s="26" t="s">
        <v>29</v>
      </c>
      <c r="E25" s="15">
        <v>9</v>
      </c>
      <c r="F25" s="27">
        <v>72.33</v>
      </c>
      <c r="G25" s="27">
        <f t="shared" si="0"/>
        <v>10.078805474906678</v>
      </c>
      <c r="H25" s="27">
        <f>500*G25/$G$25</f>
        <v>499.99999999999994</v>
      </c>
      <c r="I25" s="15">
        <v>250</v>
      </c>
      <c r="J25" s="28"/>
      <c r="K25" s="15">
        <f t="shared" si="2"/>
        <v>750</v>
      </c>
      <c r="L25" s="15"/>
      <c r="M25">
        <v>1</v>
      </c>
    </row>
    <row r="26" spans="1:13" ht="23.4">
      <c r="A26" s="9">
        <v>16</v>
      </c>
      <c r="B26" s="19" t="s">
        <v>28</v>
      </c>
      <c r="C26" s="10" t="s">
        <v>10</v>
      </c>
      <c r="D26" s="26" t="s">
        <v>29</v>
      </c>
      <c r="E26" s="15">
        <v>9</v>
      </c>
      <c r="F26" s="27">
        <v>77.87</v>
      </c>
      <c r="G26" s="27">
        <f t="shared" si="0"/>
        <v>9.3617567741106971</v>
      </c>
      <c r="H26" s="27">
        <f>500*G26/$G$25</f>
        <v>464.4278926415821</v>
      </c>
      <c r="I26" s="15">
        <v>250</v>
      </c>
      <c r="J26" s="28"/>
      <c r="K26" s="15">
        <f t="shared" si="2"/>
        <v>714.42789264158205</v>
      </c>
      <c r="L26" s="15"/>
      <c r="M26">
        <v>2</v>
      </c>
    </row>
    <row r="27" spans="1:13" ht="23.4">
      <c r="A27" s="16">
        <v>19</v>
      </c>
      <c r="B27" s="20" t="s">
        <v>32</v>
      </c>
      <c r="C27" s="10" t="s">
        <v>10</v>
      </c>
      <c r="D27" s="26" t="s">
        <v>29</v>
      </c>
      <c r="E27" s="15">
        <v>9</v>
      </c>
      <c r="F27" s="27">
        <v>79.23</v>
      </c>
      <c r="G27" s="27">
        <f t="shared" si="0"/>
        <v>9.2010602044680034</v>
      </c>
      <c r="H27" s="27">
        <f>500*G27/$G$25</f>
        <v>456.45588792124187</v>
      </c>
      <c r="I27" s="15">
        <v>250</v>
      </c>
      <c r="J27" s="28"/>
      <c r="K27" s="15">
        <f t="shared" si="2"/>
        <v>706.45588792124181</v>
      </c>
      <c r="L27" s="15"/>
      <c r="M27">
        <v>3</v>
      </c>
    </row>
    <row r="28" spans="1:13" ht="23.4">
      <c r="A28" s="29">
        <v>18</v>
      </c>
      <c r="B28" s="20" t="s">
        <v>34</v>
      </c>
      <c r="C28" s="10" t="s">
        <v>10</v>
      </c>
      <c r="D28" s="26" t="s">
        <v>29</v>
      </c>
      <c r="E28" s="15">
        <v>9</v>
      </c>
      <c r="F28" s="27">
        <v>84.47</v>
      </c>
      <c r="G28" s="27">
        <f t="shared" si="0"/>
        <v>8.6302829406890016</v>
      </c>
      <c r="H28" s="27">
        <f>500*G28/$G$25</f>
        <v>428.1401681070202</v>
      </c>
      <c r="I28" s="15">
        <v>250</v>
      </c>
      <c r="J28" s="28"/>
      <c r="K28" s="15">
        <f t="shared" si="2"/>
        <v>678.14016810702014</v>
      </c>
      <c r="L28" s="15"/>
      <c r="M28">
        <v>4</v>
      </c>
    </row>
  </sheetData>
  <mergeCells count="7">
    <mergeCell ref="E8:AP8"/>
    <mergeCell ref="A1:B1"/>
    <mergeCell ref="A4:C4"/>
    <mergeCell ref="H4:N4"/>
    <mergeCell ref="A5:H5"/>
    <mergeCell ref="A6:H6"/>
    <mergeCell ref="C7:F7"/>
  </mergeCells>
  <pageMargins left="0.196850393700787" right="0.196850393700787" top="0.511811023622047" bottom="0.47244094488189009" header="0.11811023622047201" footer="7.8740157480315029E-2"/>
  <pageSetup paperSize="0" scale="110" fitToWidth="0" fitToHeight="0" pageOrder="overThenDown" orientation="landscape" useFirstPageNumber="1" horizontalDpi="0" verticalDpi="0" copies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sqref="A1:B1"/>
    </sheetView>
  </sheetViews>
  <sheetFormatPr defaultColWidth="7.19921875" defaultRowHeight="13.8"/>
  <cols>
    <col min="1" max="1" width="4.69921875" customWidth="1"/>
    <col min="2" max="2" width="15.296875" customWidth="1"/>
    <col min="3" max="3" width="11.796875" customWidth="1"/>
    <col min="4" max="4" width="5.3984375" customWidth="1"/>
    <col min="5" max="5" width="9.69921875" customWidth="1"/>
    <col min="6" max="6" width="10.09765625" customWidth="1"/>
    <col min="7" max="7" width="8.5" customWidth="1"/>
    <col min="8" max="8" width="7.19921875" customWidth="1"/>
  </cols>
  <sheetData>
    <row r="1" spans="1:8">
      <c r="A1" s="48"/>
      <c r="B1" s="48"/>
      <c r="C1" s="1"/>
      <c r="D1" s="1"/>
    </row>
    <row r="2" spans="1:8">
      <c r="A2" s="1"/>
      <c r="B2" s="3"/>
      <c r="C2" s="1"/>
      <c r="D2" s="1"/>
    </row>
    <row r="3" spans="1:8">
      <c r="A3" s="1"/>
      <c r="B3" s="1"/>
      <c r="C3" s="1"/>
      <c r="D3" s="1"/>
    </row>
    <row r="4" spans="1:8">
      <c r="A4" s="48"/>
      <c r="B4" s="48"/>
      <c r="C4" s="48"/>
      <c r="D4" s="3"/>
    </row>
    <row r="5" spans="1:8" ht="25.8" customHeight="1">
      <c r="B5" s="3"/>
      <c r="C5" s="3"/>
      <c r="D5" s="3"/>
    </row>
    <row r="6" spans="1:8" ht="15" customHeight="1">
      <c r="A6" s="3"/>
      <c r="B6" s="3"/>
      <c r="C6" s="3"/>
      <c r="D6" s="3"/>
    </row>
    <row r="7" spans="1:8" ht="40.5" customHeight="1">
      <c r="A7" s="11" t="s">
        <v>0</v>
      </c>
      <c r="B7" s="5" t="s">
        <v>1</v>
      </c>
      <c r="C7" s="5" t="s">
        <v>2</v>
      </c>
      <c r="D7" s="6" t="s">
        <v>3</v>
      </c>
      <c r="E7" s="7" t="s">
        <v>50</v>
      </c>
      <c r="F7" s="7" t="s">
        <v>7</v>
      </c>
      <c r="G7" s="7" t="s">
        <v>8</v>
      </c>
    </row>
    <row r="8" spans="1:8">
      <c r="A8" s="9">
        <v>8</v>
      </c>
      <c r="B8" s="10" t="s">
        <v>14</v>
      </c>
      <c r="C8" s="10" t="s">
        <v>10</v>
      </c>
      <c r="D8" s="11" t="s">
        <v>11</v>
      </c>
      <c r="E8" s="30">
        <v>2215</v>
      </c>
      <c r="F8" s="11">
        <f t="shared" ref="F8:F17" si="0">250*$E$8/E8</f>
        <v>250</v>
      </c>
      <c r="G8" s="15"/>
      <c r="H8">
        <v>1</v>
      </c>
    </row>
    <row r="9" spans="1:8">
      <c r="A9" s="9">
        <v>5</v>
      </c>
      <c r="B9" s="10" t="s">
        <v>9</v>
      </c>
      <c r="C9" s="10" t="s">
        <v>10</v>
      </c>
      <c r="D9" s="11" t="s">
        <v>11</v>
      </c>
      <c r="E9" s="14">
        <v>2345</v>
      </c>
      <c r="F9" s="11">
        <f t="shared" si="0"/>
        <v>236.14072494669509</v>
      </c>
      <c r="G9" s="15"/>
      <c r="H9">
        <v>2</v>
      </c>
    </row>
    <row r="10" spans="1:8">
      <c r="A10" s="9">
        <v>6</v>
      </c>
      <c r="B10" s="10" t="s">
        <v>13</v>
      </c>
      <c r="C10" s="10" t="s">
        <v>10</v>
      </c>
      <c r="D10" s="11" t="s">
        <v>11</v>
      </c>
      <c r="E10" s="14">
        <v>2617</v>
      </c>
      <c r="F10" s="11">
        <f t="shared" si="0"/>
        <v>211.59724875811997</v>
      </c>
      <c r="G10" s="15"/>
      <c r="H10">
        <v>3</v>
      </c>
    </row>
    <row r="11" spans="1:8">
      <c r="A11" s="9">
        <v>4</v>
      </c>
      <c r="B11" s="10" t="s">
        <v>16</v>
      </c>
      <c r="C11" s="10" t="s">
        <v>10</v>
      </c>
      <c r="D11" s="11" t="s">
        <v>11</v>
      </c>
      <c r="E11" s="13">
        <v>2675</v>
      </c>
      <c r="F11" s="11">
        <f t="shared" si="0"/>
        <v>207.00934579439252</v>
      </c>
      <c r="G11" s="15"/>
      <c r="H11">
        <v>4</v>
      </c>
    </row>
    <row r="12" spans="1:8">
      <c r="A12" s="9">
        <v>2</v>
      </c>
      <c r="B12" s="10" t="s">
        <v>15</v>
      </c>
      <c r="C12" s="10" t="s">
        <v>10</v>
      </c>
      <c r="D12" s="11" t="s">
        <v>11</v>
      </c>
      <c r="E12" s="14">
        <v>2705</v>
      </c>
      <c r="F12" s="11">
        <f t="shared" si="0"/>
        <v>204.71349353049908</v>
      </c>
      <c r="G12" s="15"/>
      <c r="H12">
        <v>5</v>
      </c>
    </row>
    <row r="13" spans="1:8">
      <c r="A13" s="9">
        <v>1</v>
      </c>
      <c r="B13" s="10" t="s">
        <v>17</v>
      </c>
      <c r="C13" s="10" t="s">
        <v>10</v>
      </c>
      <c r="D13" s="11" t="s">
        <v>11</v>
      </c>
      <c r="E13" s="14">
        <v>2955</v>
      </c>
      <c r="F13" s="11">
        <f t="shared" si="0"/>
        <v>187.39424703891709</v>
      </c>
      <c r="G13" s="15"/>
      <c r="H13">
        <v>6</v>
      </c>
    </row>
    <row r="14" spans="1:8">
      <c r="A14" s="16">
        <v>10</v>
      </c>
      <c r="B14" s="17" t="s">
        <v>19</v>
      </c>
      <c r="C14" s="10" t="s">
        <v>10</v>
      </c>
      <c r="D14" s="11" t="s">
        <v>11</v>
      </c>
      <c r="E14" s="14">
        <v>3157</v>
      </c>
      <c r="F14" s="11">
        <f t="shared" si="0"/>
        <v>175.40386442825468</v>
      </c>
      <c r="G14" s="15"/>
      <c r="H14">
        <v>7</v>
      </c>
    </row>
    <row r="15" spans="1:8">
      <c r="A15" s="9">
        <v>3</v>
      </c>
      <c r="B15" s="10" t="s">
        <v>18</v>
      </c>
      <c r="C15" s="10" t="s">
        <v>10</v>
      </c>
      <c r="D15" s="11" t="s">
        <v>11</v>
      </c>
      <c r="E15" s="14">
        <v>3225</v>
      </c>
      <c r="F15" s="11">
        <f t="shared" si="0"/>
        <v>171.70542635658916</v>
      </c>
      <c r="G15" s="15"/>
      <c r="H15">
        <v>8</v>
      </c>
    </row>
    <row r="16" spans="1:8">
      <c r="A16" s="4"/>
      <c r="B16" s="10" t="s">
        <v>20</v>
      </c>
      <c r="C16" s="10" t="s">
        <v>10</v>
      </c>
      <c r="D16" s="11" t="s">
        <v>11</v>
      </c>
      <c r="E16" s="13">
        <v>3257</v>
      </c>
      <c r="F16" s="11">
        <f t="shared" si="0"/>
        <v>170.01842186060793</v>
      </c>
      <c r="G16" s="15"/>
      <c r="H16">
        <v>9</v>
      </c>
    </row>
    <row r="17" spans="1:8">
      <c r="A17" s="4"/>
      <c r="B17" s="10" t="s">
        <v>21</v>
      </c>
      <c r="C17" s="10" t="s">
        <v>10</v>
      </c>
      <c r="D17" s="11" t="s">
        <v>11</v>
      </c>
      <c r="E17" s="14">
        <v>3390</v>
      </c>
      <c r="F17" s="11">
        <f t="shared" si="0"/>
        <v>163.34808259587021</v>
      </c>
      <c r="G17" s="15"/>
      <c r="H17">
        <v>10</v>
      </c>
    </row>
    <row r="18" spans="1:8">
      <c r="A18" s="9">
        <v>12</v>
      </c>
      <c r="B18" s="10" t="s">
        <v>25</v>
      </c>
      <c r="C18" s="10" t="s">
        <v>10</v>
      </c>
      <c r="D18" s="11" t="s">
        <v>23</v>
      </c>
      <c r="E18" s="30">
        <v>4123</v>
      </c>
      <c r="F18" s="11">
        <f>250*$E$18/E18</f>
        <v>250</v>
      </c>
      <c r="G18" s="15"/>
      <c r="H18">
        <v>1</v>
      </c>
    </row>
    <row r="19" spans="1:8">
      <c r="A19" s="9">
        <v>13</v>
      </c>
      <c r="B19" s="10" t="s">
        <v>22</v>
      </c>
      <c r="C19" s="10" t="s">
        <v>10</v>
      </c>
      <c r="D19" s="11" t="s">
        <v>23</v>
      </c>
      <c r="E19" s="14">
        <v>4275</v>
      </c>
      <c r="F19" s="11">
        <f>250*$E$18/E19</f>
        <v>241.11111111111111</v>
      </c>
      <c r="G19" s="15"/>
      <c r="H19">
        <v>2</v>
      </c>
    </row>
    <row r="20" spans="1:8">
      <c r="A20" s="16">
        <v>14</v>
      </c>
      <c r="B20" s="17" t="s">
        <v>24</v>
      </c>
      <c r="C20" s="10" t="s">
        <v>10</v>
      </c>
      <c r="D20" s="11" t="s">
        <v>23</v>
      </c>
      <c r="E20" s="14">
        <v>5115</v>
      </c>
      <c r="F20" s="11">
        <f>250*$E$18/E20</f>
        <v>201.5151515151515</v>
      </c>
      <c r="G20" s="15"/>
      <c r="H20">
        <v>3</v>
      </c>
    </row>
    <row r="21" spans="1:8">
      <c r="A21" s="4"/>
      <c r="B21" s="10" t="s">
        <v>26</v>
      </c>
      <c r="C21" s="10" t="s">
        <v>10</v>
      </c>
      <c r="D21" s="11" t="s">
        <v>23</v>
      </c>
      <c r="E21" s="13">
        <v>5745</v>
      </c>
      <c r="F21" s="11">
        <f>250*$E$18/E21</f>
        <v>179.41688424717145</v>
      </c>
      <c r="G21" s="15"/>
      <c r="H21">
        <v>4</v>
      </c>
    </row>
    <row r="22" spans="1:8">
      <c r="A22" s="4"/>
      <c r="B22" s="10" t="s">
        <v>27</v>
      </c>
      <c r="C22" s="10" t="s">
        <v>10</v>
      </c>
      <c r="D22" s="11" t="s">
        <v>23</v>
      </c>
      <c r="E22" s="14">
        <v>6163</v>
      </c>
      <c r="F22" s="11">
        <f>250*$E$18/E22</f>
        <v>167.2480934609768</v>
      </c>
      <c r="G22" s="15"/>
      <c r="H22">
        <v>5</v>
      </c>
    </row>
    <row r="23" spans="1:8">
      <c r="A23" s="9">
        <v>17</v>
      </c>
      <c r="B23" s="19" t="s">
        <v>30</v>
      </c>
      <c r="C23" s="10" t="s">
        <v>10</v>
      </c>
      <c r="D23" s="11" t="s">
        <v>29</v>
      </c>
      <c r="E23" s="30">
        <v>6210</v>
      </c>
      <c r="F23" s="11">
        <f>250*$E$23/E23</f>
        <v>250</v>
      </c>
      <c r="G23" s="15"/>
      <c r="H23">
        <v>1</v>
      </c>
    </row>
    <row r="24" spans="1:8" ht="23.4">
      <c r="A24" s="16">
        <v>19</v>
      </c>
      <c r="B24" s="20" t="s">
        <v>32</v>
      </c>
      <c r="C24" s="10" t="s">
        <v>10</v>
      </c>
      <c r="D24" s="11" t="s">
        <v>29</v>
      </c>
      <c r="E24" s="14">
        <v>6720</v>
      </c>
      <c r="F24" s="11">
        <f>250*$E$23/E24</f>
        <v>231.02678571428572</v>
      </c>
      <c r="G24" s="15"/>
      <c r="H24">
        <v>2</v>
      </c>
    </row>
    <row r="25" spans="1:8" ht="23.4">
      <c r="A25" s="9">
        <v>16</v>
      </c>
      <c r="B25" s="19" t="s">
        <v>28</v>
      </c>
      <c r="C25" s="10" t="s">
        <v>10</v>
      </c>
      <c r="D25" s="11" t="s">
        <v>29</v>
      </c>
      <c r="E25" s="14">
        <v>7125</v>
      </c>
      <c r="F25" s="11">
        <f>250*$E$23/E25</f>
        <v>217.89473684210526</v>
      </c>
      <c r="G25" s="31"/>
      <c r="H25">
        <v>3</v>
      </c>
    </row>
    <row r="26" spans="1:8" ht="23.4">
      <c r="A26" s="4">
        <v>18</v>
      </c>
      <c r="B26" s="20" t="s">
        <v>34</v>
      </c>
      <c r="C26" s="10" t="s">
        <v>10</v>
      </c>
      <c r="D26" s="11" t="s">
        <v>29</v>
      </c>
      <c r="E26" s="14">
        <v>7390</v>
      </c>
      <c r="F26" s="11">
        <f>250*$E$23/E26</f>
        <v>210.08119079837618</v>
      </c>
      <c r="G26" s="15"/>
      <c r="H26">
        <v>4</v>
      </c>
    </row>
  </sheetData>
  <mergeCells count="2">
    <mergeCell ref="A1:B1"/>
    <mergeCell ref="A4:C4"/>
  </mergeCells>
  <pageMargins left="0.19645669291338599" right="0.19645669291338599" top="0.511811023622047" bottom="0.47204724409448845" header="0.11811023622047201" footer="7.8346456692913402E-2"/>
  <pageSetup paperSize="0" scale="110" fitToWidth="0" fitToHeight="0" pageOrder="overThenDown" orientation="portrait" useFirstPageNumber="1" horizontalDpi="0" verticalDpi="0" copies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2"/>
  <sheetViews>
    <sheetView workbookViewId="0">
      <selection sqref="A1:B1"/>
    </sheetView>
  </sheetViews>
  <sheetFormatPr defaultColWidth="7.19921875" defaultRowHeight="13.8"/>
  <cols>
    <col min="1" max="1" width="4.69921875" customWidth="1"/>
    <col min="2" max="2" width="11.5" customWidth="1"/>
    <col min="3" max="3" width="10.296875" customWidth="1"/>
    <col min="4" max="4" width="5.3984375" customWidth="1"/>
    <col min="5" max="5" width="8.5" customWidth="1"/>
    <col min="6" max="7" width="8.5" style="2" customWidth="1"/>
    <col min="8" max="8" width="12.69921875" customWidth="1"/>
    <col min="9" max="10" width="8.5" customWidth="1"/>
    <col min="11" max="17" width="7.19921875" customWidth="1"/>
    <col min="18" max="18" width="12.19921875" bestFit="1" customWidth="1"/>
    <col min="19" max="19" width="7.19921875" customWidth="1"/>
    <col min="20" max="20" width="7.8984375" bestFit="1" customWidth="1"/>
    <col min="21" max="21" width="7.19921875" customWidth="1"/>
  </cols>
  <sheetData>
    <row r="1" spans="1:20">
      <c r="A1" s="48"/>
      <c r="B1" s="48"/>
      <c r="C1" s="1"/>
      <c r="D1" s="1"/>
    </row>
    <row r="2" spans="1:20">
      <c r="A2" s="1"/>
      <c r="B2" s="3"/>
      <c r="C2" s="1"/>
      <c r="D2" s="1"/>
    </row>
    <row r="3" spans="1:20">
      <c r="A3" s="1"/>
      <c r="B3" s="1"/>
      <c r="C3" s="1"/>
      <c r="D3" s="1"/>
    </row>
    <row r="4" spans="1:20">
      <c r="A4" s="48"/>
      <c r="B4" s="48"/>
      <c r="C4" s="48"/>
      <c r="D4" s="3"/>
    </row>
    <row r="5" spans="1:20" ht="25.8" customHeight="1">
      <c r="B5" s="3"/>
      <c r="C5" s="3"/>
      <c r="D5" s="3"/>
    </row>
    <row r="6" spans="1:20" ht="21" customHeight="1">
      <c r="A6" s="3"/>
      <c r="B6" s="3"/>
      <c r="C6" s="3"/>
      <c r="D6" s="3"/>
    </row>
    <row r="7" spans="1:20" ht="40.5" customHeight="1">
      <c r="A7" s="4" t="s">
        <v>0</v>
      </c>
      <c r="B7" s="5" t="s">
        <v>1</v>
      </c>
      <c r="C7" s="5" t="s">
        <v>2</v>
      </c>
      <c r="D7" s="6" t="s">
        <v>3</v>
      </c>
      <c r="E7" s="7" t="s">
        <v>51</v>
      </c>
      <c r="F7" s="7" t="s">
        <v>52</v>
      </c>
      <c r="G7" s="7" t="s">
        <v>53</v>
      </c>
      <c r="H7" s="7" t="s">
        <v>54</v>
      </c>
      <c r="I7" s="4" t="s">
        <v>7</v>
      </c>
      <c r="J7" s="7" t="s">
        <v>8</v>
      </c>
    </row>
    <row r="8" spans="1:20">
      <c r="A8" s="4">
        <v>5</v>
      </c>
      <c r="B8" s="10" t="s">
        <v>9</v>
      </c>
      <c r="C8" s="10" t="s">
        <v>10</v>
      </c>
      <c r="D8" s="11" t="s">
        <v>11</v>
      </c>
      <c r="E8" s="32">
        <v>0.6132523148148149</v>
      </c>
      <c r="F8" s="32">
        <v>0.64590277777777783</v>
      </c>
      <c r="G8" s="33">
        <v>2821</v>
      </c>
      <c r="H8" s="11"/>
      <c r="I8" s="11">
        <f t="shared" ref="I8:I17" si="0">800*G8/$G$8</f>
        <v>800</v>
      </c>
      <c r="J8" s="15"/>
      <c r="K8">
        <v>1</v>
      </c>
      <c r="M8" s="34"/>
      <c r="N8" s="34"/>
      <c r="O8" s="34"/>
      <c r="T8" s="34"/>
    </row>
    <row r="9" spans="1:20">
      <c r="A9" s="9">
        <v>6</v>
      </c>
      <c r="B9" s="10" t="s">
        <v>13</v>
      </c>
      <c r="C9" s="10" t="s">
        <v>10</v>
      </c>
      <c r="D9" s="11" t="s">
        <v>11</v>
      </c>
      <c r="E9" s="32">
        <v>0.5870023148148148</v>
      </c>
      <c r="F9" s="32">
        <v>0.61145833333333344</v>
      </c>
      <c r="G9" s="10">
        <v>2113</v>
      </c>
      <c r="H9" s="11"/>
      <c r="I9" s="11">
        <f t="shared" si="0"/>
        <v>599.22013470400566</v>
      </c>
      <c r="J9" s="15"/>
      <c r="K9">
        <v>2</v>
      </c>
      <c r="M9" s="34"/>
      <c r="N9" s="34"/>
      <c r="O9" s="34"/>
      <c r="T9" s="34"/>
    </row>
    <row r="10" spans="1:20">
      <c r="A10" s="9">
        <v>8</v>
      </c>
      <c r="B10" s="10" t="s">
        <v>14</v>
      </c>
      <c r="C10" s="10" t="s">
        <v>10</v>
      </c>
      <c r="D10" s="11" t="s">
        <v>11</v>
      </c>
      <c r="E10" s="32">
        <v>0.60378472222222235</v>
      </c>
      <c r="F10" s="32">
        <v>0.6256018518518518</v>
      </c>
      <c r="G10" s="10">
        <v>1885</v>
      </c>
      <c r="H10" s="11"/>
      <c r="I10" s="11">
        <f t="shared" si="0"/>
        <v>534.56221198156686</v>
      </c>
      <c r="J10" s="15"/>
      <c r="K10">
        <v>3</v>
      </c>
      <c r="M10" s="34"/>
      <c r="N10" s="34"/>
      <c r="O10" s="34"/>
      <c r="T10" s="34"/>
    </row>
    <row r="11" spans="1:20">
      <c r="A11" s="9">
        <v>2</v>
      </c>
      <c r="B11" s="10" t="s">
        <v>15</v>
      </c>
      <c r="C11" s="10" t="s">
        <v>10</v>
      </c>
      <c r="D11" s="11" t="s">
        <v>11</v>
      </c>
      <c r="E11" s="32">
        <v>0.61225694444444445</v>
      </c>
      <c r="F11" s="32">
        <v>0.6322916666666667</v>
      </c>
      <c r="G11" s="10">
        <v>1731</v>
      </c>
      <c r="H11" s="11"/>
      <c r="I11" s="11">
        <f t="shared" si="0"/>
        <v>490.88975540588444</v>
      </c>
      <c r="J11" s="15"/>
      <c r="K11">
        <v>4</v>
      </c>
      <c r="M11" s="34"/>
      <c r="N11" s="34"/>
      <c r="O11" s="34"/>
      <c r="T11" s="34"/>
    </row>
    <row r="12" spans="1:20">
      <c r="A12" s="9">
        <v>4</v>
      </c>
      <c r="B12" s="10" t="s">
        <v>16</v>
      </c>
      <c r="C12" s="10" t="s">
        <v>10</v>
      </c>
      <c r="D12" s="11" t="s">
        <v>11</v>
      </c>
      <c r="E12" s="32">
        <v>0.58596064814814819</v>
      </c>
      <c r="F12" s="32">
        <v>0.60465277777777782</v>
      </c>
      <c r="G12" s="10">
        <v>1615</v>
      </c>
      <c r="H12" s="11"/>
      <c r="I12" s="11">
        <f t="shared" si="0"/>
        <v>457.99361928394188</v>
      </c>
      <c r="J12" s="15"/>
      <c r="K12">
        <v>5</v>
      </c>
      <c r="M12" s="34"/>
      <c r="N12" s="34"/>
      <c r="O12" s="34"/>
      <c r="T12" s="34"/>
    </row>
    <row r="13" spans="1:20">
      <c r="A13" s="9">
        <v>1</v>
      </c>
      <c r="B13" s="10" t="s">
        <v>17</v>
      </c>
      <c r="C13" s="10" t="s">
        <v>10</v>
      </c>
      <c r="D13" s="11" t="s">
        <v>11</v>
      </c>
      <c r="E13" s="32">
        <v>0.5891319444444445</v>
      </c>
      <c r="F13" s="32">
        <v>0.60451388888888902</v>
      </c>
      <c r="G13" s="10">
        <v>1329</v>
      </c>
      <c r="H13" s="11"/>
      <c r="I13" s="11">
        <f t="shared" si="0"/>
        <v>376.88762850053172</v>
      </c>
      <c r="J13" s="15"/>
      <c r="K13">
        <v>6</v>
      </c>
      <c r="M13" s="34"/>
      <c r="N13" s="34"/>
      <c r="O13" s="34"/>
      <c r="T13" s="34"/>
    </row>
    <row r="14" spans="1:20">
      <c r="A14" s="9">
        <v>3</v>
      </c>
      <c r="B14" s="10" t="s">
        <v>18</v>
      </c>
      <c r="C14" s="10" t="s">
        <v>10</v>
      </c>
      <c r="D14" s="11" t="s">
        <v>11</v>
      </c>
      <c r="E14" s="32">
        <v>0.59410879629629632</v>
      </c>
      <c r="F14" s="32">
        <v>0.60937500000000011</v>
      </c>
      <c r="G14" s="10">
        <v>1319</v>
      </c>
      <c r="H14" s="11"/>
      <c r="I14" s="11">
        <f t="shared" si="0"/>
        <v>374.05175469691596</v>
      </c>
      <c r="J14" s="15"/>
      <c r="K14">
        <v>7</v>
      </c>
      <c r="M14" s="34"/>
      <c r="N14" s="34"/>
      <c r="O14" s="34"/>
      <c r="T14" s="34"/>
    </row>
    <row r="15" spans="1:20">
      <c r="A15" s="16">
        <v>10</v>
      </c>
      <c r="B15" s="17" t="s">
        <v>19</v>
      </c>
      <c r="C15" s="10" t="s">
        <v>10</v>
      </c>
      <c r="D15" s="11" t="s">
        <v>11</v>
      </c>
      <c r="E15" s="32">
        <v>0.59892361111111114</v>
      </c>
      <c r="F15" s="32">
        <v>0.61177083333333337</v>
      </c>
      <c r="G15" s="35">
        <v>1110</v>
      </c>
      <c r="H15" s="11"/>
      <c r="I15" s="11">
        <f t="shared" si="0"/>
        <v>314.78199220134707</v>
      </c>
      <c r="J15" s="15"/>
      <c r="K15">
        <v>8</v>
      </c>
      <c r="M15" s="34"/>
      <c r="N15" s="34"/>
      <c r="O15" s="34"/>
      <c r="T15" s="34"/>
    </row>
    <row r="16" spans="1:20">
      <c r="A16" s="4"/>
      <c r="B16" s="10" t="s">
        <v>20</v>
      </c>
      <c r="C16" s="10" t="s">
        <v>10</v>
      </c>
      <c r="D16" s="11" t="s">
        <v>11</v>
      </c>
      <c r="E16" s="36">
        <v>0.59021990740740737</v>
      </c>
      <c r="F16" s="32">
        <v>0.59545138888888893</v>
      </c>
      <c r="G16" s="10">
        <v>452</v>
      </c>
      <c r="H16" s="11"/>
      <c r="I16" s="11">
        <f t="shared" si="0"/>
        <v>128.18149592343141</v>
      </c>
      <c r="J16" s="15"/>
      <c r="K16">
        <v>9</v>
      </c>
      <c r="M16" s="34"/>
      <c r="N16" s="34"/>
      <c r="O16" s="34"/>
      <c r="T16" s="34"/>
    </row>
    <row r="17" spans="1:20">
      <c r="A17" s="4"/>
      <c r="B17" s="10" t="s">
        <v>21</v>
      </c>
      <c r="C17" s="10" t="s">
        <v>10</v>
      </c>
      <c r="D17" s="11" t="s">
        <v>11</v>
      </c>
      <c r="E17" s="32">
        <v>0.59146990740740746</v>
      </c>
      <c r="F17" s="32">
        <v>0.59414351851851854</v>
      </c>
      <c r="G17" s="10">
        <v>231</v>
      </c>
      <c r="H17" s="11"/>
      <c r="I17" s="11">
        <f t="shared" si="0"/>
        <v>65.50868486352357</v>
      </c>
      <c r="J17" s="15"/>
      <c r="K17">
        <v>10</v>
      </c>
      <c r="M17" s="34"/>
      <c r="N17" s="34"/>
      <c r="O17" s="34"/>
      <c r="T17" s="34"/>
    </row>
    <row r="18" spans="1:20">
      <c r="A18" s="9">
        <v>13</v>
      </c>
      <c r="B18" s="10" t="s">
        <v>22</v>
      </c>
      <c r="C18" s="10" t="s">
        <v>10</v>
      </c>
      <c r="D18" s="11" t="s">
        <v>23</v>
      </c>
      <c r="E18" s="32">
        <v>0.6052777777777778</v>
      </c>
      <c r="F18" s="32">
        <v>0.63685185185185178</v>
      </c>
      <c r="G18" s="33">
        <v>2728</v>
      </c>
      <c r="H18" s="11"/>
      <c r="I18" s="11">
        <f>800*G18/$G$18</f>
        <v>800</v>
      </c>
      <c r="J18" s="15"/>
      <c r="K18">
        <v>1</v>
      </c>
      <c r="M18" s="34"/>
      <c r="O18" s="34"/>
      <c r="T18" s="34"/>
    </row>
    <row r="19" spans="1:20">
      <c r="A19" s="16">
        <v>14</v>
      </c>
      <c r="B19" s="17" t="s">
        <v>24</v>
      </c>
      <c r="C19" s="10" t="s">
        <v>10</v>
      </c>
      <c r="D19" s="11" t="s">
        <v>23</v>
      </c>
      <c r="E19" s="32">
        <v>0.60776620370370371</v>
      </c>
      <c r="F19" s="32">
        <v>0.62804398148148144</v>
      </c>
      <c r="G19" s="10">
        <v>1752</v>
      </c>
      <c r="H19" s="11"/>
      <c r="I19" s="11">
        <f>800*G19/$G$18</f>
        <v>513.78299120234601</v>
      </c>
      <c r="J19" s="15"/>
      <c r="K19">
        <v>2</v>
      </c>
      <c r="M19" s="34"/>
      <c r="O19" s="34"/>
      <c r="T19" s="34"/>
    </row>
    <row r="20" spans="1:20">
      <c r="A20" s="9">
        <v>12</v>
      </c>
      <c r="B20" s="10" t="s">
        <v>25</v>
      </c>
      <c r="C20" s="10" t="s">
        <v>10</v>
      </c>
      <c r="D20" s="11" t="s">
        <v>23</v>
      </c>
      <c r="E20" s="32">
        <v>0.60913194444444452</v>
      </c>
      <c r="F20" s="32">
        <v>0.62354166666666666</v>
      </c>
      <c r="G20" s="10">
        <v>1245</v>
      </c>
      <c r="H20" s="11"/>
      <c r="I20" s="11">
        <f>800*G20/$G$18</f>
        <v>365.1026392961877</v>
      </c>
      <c r="J20" s="15"/>
      <c r="K20">
        <v>3</v>
      </c>
      <c r="M20" s="34"/>
      <c r="O20" s="34"/>
      <c r="T20" s="34"/>
    </row>
    <row r="21" spans="1:20">
      <c r="A21" s="4"/>
      <c r="B21" s="10" t="s">
        <v>26</v>
      </c>
      <c r="C21" s="10" t="s">
        <v>10</v>
      </c>
      <c r="D21" s="11" t="s">
        <v>23</v>
      </c>
      <c r="E21" s="32">
        <v>0.61223379629629637</v>
      </c>
      <c r="F21" s="32">
        <v>0.62291666666666667</v>
      </c>
      <c r="G21" s="10">
        <v>923</v>
      </c>
      <c r="H21" s="11"/>
      <c r="I21" s="11">
        <f>800*G21/$G$18</f>
        <v>270.67448680351907</v>
      </c>
      <c r="J21" s="15"/>
      <c r="K21">
        <v>4</v>
      </c>
      <c r="M21" s="34"/>
      <c r="O21" s="34"/>
      <c r="T21" s="34"/>
    </row>
    <row r="22" spans="1:20">
      <c r="A22" s="4"/>
      <c r="B22" s="10" t="s">
        <v>27</v>
      </c>
      <c r="C22" s="10" t="s">
        <v>10</v>
      </c>
      <c r="D22" s="11" t="s">
        <v>23</v>
      </c>
      <c r="E22" s="32">
        <v>0.6065046296296297</v>
      </c>
      <c r="F22" s="32">
        <v>0.61671296296296296</v>
      </c>
      <c r="G22" s="10">
        <v>882</v>
      </c>
      <c r="H22" s="11"/>
      <c r="I22" s="11">
        <f>800*G22/$G$18</f>
        <v>258.65102639296185</v>
      </c>
      <c r="J22" s="15"/>
      <c r="K22">
        <v>5</v>
      </c>
      <c r="M22" s="34"/>
      <c r="O22" s="34"/>
      <c r="T22" s="34"/>
    </row>
    <row r="23" spans="1:20" ht="23.4">
      <c r="A23" s="9">
        <v>16</v>
      </c>
      <c r="B23" s="19" t="s">
        <v>28</v>
      </c>
      <c r="C23" s="10" t="s">
        <v>10</v>
      </c>
      <c r="D23" s="11" t="s">
        <v>29</v>
      </c>
      <c r="E23" s="32">
        <v>0.61687500000000006</v>
      </c>
      <c r="F23" s="32">
        <v>0.62174768518518519</v>
      </c>
      <c r="G23" s="33">
        <v>421</v>
      </c>
      <c r="H23" s="11"/>
      <c r="I23" s="11">
        <f>800*G23/$G$23</f>
        <v>800</v>
      </c>
      <c r="J23" s="15"/>
      <c r="K23">
        <v>1</v>
      </c>
      <c r="M23" s="34"/>
      <c r="O23" s="34"/>
      <c r="T23" s="34"/>
    </row>
    <row r="24" spans="1:20" ht="23.4">
      <c r="A24" s="16">
        <v>19</v>
      </c>
      <c r="B24" s="20" t="s">
        <v>32</v>
      </c>
      <c r="C24" s="10" t="s">
        <v>10</v>
      </c>
      <c r="D24" s="11" t="s">
        <v>29</v>
      </c>
      <c r="E24" s="32">
        <v>0.61072916666666677</v>
      </c>
      <c r="F24" s="32">
        <v>0.61462962962962964</v>
      </c>
      <c r="G24" s="10">
        <v>337</v>
      </c>
      <c r="H24" s="11"/>
      <c r="I24" s="11">
        <f>800*G24/$G$23</f>
        <v>640.38004750593825</v>
      </c>
      <c r="J24" s="15"/>
      <c r="K24">
        <v>2</v>
      </c>
      <c r="M24" s="34"/>
      <c r="O24" s="34"/>
      <c r="T24" s="34"/>
    </row>
    <row r="25" spans="1:20" ht="23.4">
      <c r="A25" s="9">
        <v>17</v>
      </c>
      <c r="B25" s="19" t="s">
        <v>30</v>
      </c>
      <c r="C25" s="10" t="s">
        <v>10</v>
      </c>
      <c r="D25" s="11" t="s">
        <v>29</v>
      </c>
      <c r="E25" s="32">
        <v>0.61475694444444451</v>
      </c>
      <c r="F25" s="32">
        <v>0.61739583333333337</v>
      </c>
      <c r="G25" s="10">
        <v>228</v>
      </c>
      <c r="H25" s="11"/>
      <c r="I25" s="11">
        <f>800*G25/$G$23</f>
        <v>433.25415676959619</v>
      </c>
      <c r="J25" s="15"/>
      <c r="K25">
        <v>3</v>
      </c>
      <c r="M25" s="34"/>
      <c r="O25" s="34"/>
      <c r="T25" s="34"/>
    </row>
    <row r="26" spans="1:20" ht="23.4">
      <c r="A26" s="4">
        <v>18</v>
      </c>
      <c r="B26" s="20" t="s">
        <v>34</v>
      </c>
      <c r="C26" s="10" t="s">
        <v>10</v>
      </c>
      <c r="D26" s="11" t="s">
        <v>29</v>
      </c>
      <c r="E26" s="32">
        <v>0.61910879629629634</v>
      </c>
      <c r="F26" s="32">
        <v>0.62164351851851851</v>
      </c>
      <c r="G26" s="10">
        <v>219</v>
      </c>
      <c r="H26" s="11"/>
      <c r="I26" s="11">
        <f>800*G26/$G$23</f>
        <v>416.15201900237531</v>
      </c>
      <c r="J26" s="15"/>
      <c r="K26">
        <v>4</v>
      </c>
      <c r="M26" s="34"/>
      <c r="O26" s="34"/>
      <c r="T26" s="34"/>
    </row>
    <row r="27" spans="1:20">
      <c r="A27" t="s">
        <v>55</v>
      </c>
      <c r="F27"/>
      <c r="G27"/>
      <c r="N27" s="34"/>
    </row>
    <row r="28" spans="1:20">
      <c r="F28"/>
      <c r="G28"/>
      <c r="N28" s="34"/>
    </row>
    <row r="29" spans="1:20">
      <c r="F29"/>
      <c r="G29"/>
    </row>
    <row r="30" spans="1:20">
      <c r="E30" s="2"/>
    </row>
    <row r="31" spans="1:20">
      <c r="E31" s="2"/>
    </row>
    <row r="32" spans="1:20">
      <c r="E32" s="2"/>
    </row>
  </sheetData>
  <mergeCells count="2">
    <mergeCell ref="A1:B1"/>
    <mergeCell ref="A4:C4"/>
  </mergeCells>
  <pageMargins left="0.196850393700787" right="0.196850393700787" top="0.511811023622047" bottom="0.47244094488189009" header="0.11811023622047201" footer="7.8740157480315029E-2"/>
  <pageSetup paperSize="0" scale="110" fitToWidth="0" fitToHeight="0" pageOrder="overThenDown" orientation="landscape" useFirstPageNumber="1" horizontalDpi="0" verticalDpi="0" copies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2"/>
  <sheetViews>
    <sheetView workbookViewId="0">
      <selection activeCell="S18" sqref="S18"/>
    </sheetView>
  </sheetViews>
  <sheetFormatPr defaultColWidth="7.19921875" defaultRowHeight="13.8"/>
  <cols>
    <col min="1" max="1" width="4.69921875" customWidth="1"/>
    <col min="2" max="2" width="11.5" customWidth="1"/>
    <col min="3" max="3" width="10.296875" customWidth="1"/>
    <col min="4" max="4" width="5.3984375" customWidth="1"/>
    <col min="5" max="5" width="7.09765625" customWidth="1"/>
    <col min="6" max="6" width="6.5" style="2" customWidth="1"/>
    <col min="7" max="7" width="4.796875" style="2" customWidth="1"/>
    <col min="8" max="8" width="6.69921875" style="2" customWidth="1"/>
    <col min="9" max="9" width="4.09765625" style="2" customWidth="1"/>
    <col min="10" max="10" width="4.19921875" customWidth="1"/>
    <col min="11" max="11" width="6.09765625" customWidth="1"/>
    <col min="12" max="12" width="6.3984375" customWidth="1"/>
    <col min="13" max="13" width="6.296875" customWidth="1"/>
    <col min="14" max="14" width="5.09765625" customWidth="1"/>
    <col min="15" max="15" width="8.5" customWidth="1"/>
    <col min="16" max="16" width="7.19921875" customWidth="1"/>
  </cols>
  <sheetData>
    <row r="1" spans="1:16">
      <c r="A1" s="48"/>
      <c r="B1" s="48"/>
      <c r="C1" s="1"/>
      <c r="D1" s="1"/>
    </row>
    <row r="2" spans="1:16">
      <c r="A2" s="1"/>
      <c r="B2" s="3"/>
      <c r="C2" s="1"/>
      <c r="D2" s="1"/>
    </row>
    <row r="3" spans="1:16">
      <c r="A3" s="1"/>
      <c r="B3" s="1"/>
      <c r="C3" s="1"/>
      <c r="D3" s="1"/>
    </row>
    <row r="4" spans="1:16">
      <c r="A4" s="48"/>
      <c r="B4" s="48"/>
      <c r="C4" s="48"/>
      <c r="D4" s="3"/>
    </row>
    <row r="5" spans="1:16" ht="25.8" customHeight="1">
      <c r="B5" s="3"/>
      <c r="C5" s="3"/>
      <c r="D5" s="3"/>
    </row>
    <row r="6" spans="1:16" ht="15" customHeight="1">
      <c r="A6" s="3"/>
      <c r="B6" s="3"/>
      <c r="C6" s="3"/>
      <c r="D6" s="3"/>
    </row>
    <row r="7" spans="1:16" ht="40.5" customHeight="1">
      <c r="A7" s="4" t="s">
        <v>0</v>
      </c>
      <c r="B7" s="5" t="s">
        <v>1</v>
      </c>
      <c r="C7" s="5" t="s">
        <v>2</v>
      </c>
      <c r="D7" s="6" t="s">
        <v>3</v>
      </c>
      <c r="E7" s="37" t="s">
        <v>56</v>
      </c>
      <c r="F7" s="37" t="s">
        <v>57</v>
      </c>
      <c r="G7" s="37" t="s">
        <v>58</v>
      </c>
      <c r="H7" s="37" t="s">
        <v>59</v>
      </c>
      <c r="I7" s="37" t="s">
        <v>60</v>
      </c>
      <c r="J7" s="37" t="s">
        <v>61</v>
      </c>
      <c r="K7" s="37" t="s">
        <v>62</v>
      </c>
      <c r="L7" s="37" t="s">
        <v>63</v>
      </c>
      <c r="M7" s="37" t="s">
        <v>64</v>
      </c>
      <c r="N7" s="37" t="s">
        <v>65</v>
      </c>
      <c r="O7" s="7" t="s">
        <v>8</v>
      </c>
    </row>
    <row r="8" spans="1:16">
      <c r="A8" s="9">
        <v>5</v>
      </c>
      <c r="B8" s="10" t="s">
        <v>9</v>
      </c>
      <c r="C8" s="10" t="s">
        <v>10</v>
      </c>
      <c r="D8" s="11" t="s">
        <v>11</v>
      </c>
      <c r="E8" s="38">
        <v>29.47</v>
      </c>
      <c r="F8" s="38">
        <v>0</v>
      </c>
      <c r="G8" s="39"/>
      <c r="H8" s="40">
        <v>13.1</v>
      </c>
      <c r="I8" s="17"/>
      <c r="J8" s="11"/>
      <c r="K8" s="14">
        <f t="shared" ref="K8:K17" si="0">250*E8/$E$10</f>
        <v>212.01438848920864</v>
      </c>
      <c r="L8" s="14">
        <f t="shared" ref="L8:L17" si="1">250*$H$8/H8</f>
        <v>250</v>
      </c>
      <c r="M8" s="14">
        <f t="shared" ref="M8:M17" si="2">250*(E8-H8)/($E$10-$H$8)</f>
        <v>189.0300230946882</v>
      </c>
      <c r="N8" s="14">
        <f t="shared" ref="N8:N26" si="3">K8+L8+M8</f>
        <v>651.04441158389682</v>
      </c>
      <c r="O8" s="15"/>
      <c r="P8">
        <v>1</v>
      </c>
    </row>
    <row r="9" spans="1:16">
      <c r="A9" s="9">
        <v>6</v>
      </c>
      <c r="B9" s="10" t="s">
        <v>13</v>
      </c>
      <c r="C9" s="10" t="s">
        <v>10</v>
      </c>
      <c r="D9" s="11" t="s">
        <v>11</v>
      </c>
      <c r="E9" s="38">
        <v>28.43</v>
      </c>
      <c r="F9" s="38">
        <v>0</v>
      </c>
      <c r="G9" s="39"/>
      <c r="H9" s="39">
        <v>13.9</v>
      </c>
      <c r="I9" s="17"/>
      <c r="J9" s="11"/>
      <c r="K9" s="14">
        <f t="shared" si="0"/>
        <v>204.53237410071944</v>
      </c>
      <c r="L9" s="14">
        <f t="shared" si="1"/>
        <v>235.6115107913669</v>
      </c>
      <c r="M9" s="14">
        <f t="shared" si="2"/>
        <v>167.78290993071596</v>
      </c>
      <c r="N9" s="14">
        <f t="shared" si="3"/>
        <v>607.92679482280232</v>
      </c>
      <c r="O9" s="15"/>
      <c r="P9">
        <v>2</v>
      </c>
    </row>
    <row r="10" spans="1:16">
      <c r="A10" s="9">
        <v>2</v>
      </c>
      <c r="B10" s="10" t="s">
        <v>15</v>
      </c>
      <c r="C10" s="10" t="s">
        <v>10</v>
      </c>
      <c r="D10" s="11" t="s">
        <v>11</v>
      </c>
      <c r="E10" s="41">
        <v>34.75</v>
      </c>
      <c r="F10" s="38">
        <v>0</v>
      </c>
      <c r="G10" s="39"/>
      <c r="H10" s="39">
        <v>19.829999999999998</v>
      </c>
      <c r="I10" s="17"/>
      <c r="J10" s="11"/>
      <c r="K10" s="14">
        <f t="shared" si="0"/>
        <v>250</v>
      </c>
      <c r="L10" s="14">
        <f t="shared" si="1"/>
        <v>165.15380736258197</v>
      </c>
      <c r="M10" s="14">
        <f t="shared" si="2"/>
        <v>172.28637413394924</v>
      </c>
      <c r="N10" s="14">
        <f t="shared" si="3"/>
        <v>587.44018149653118</v>
      </c>
      <c r="O10" s="15"/>
      <c r="P10">
        <v>3</v>
      </c>
    </row>
    <row r="11" spans="1:16">
      <c r="A11" s="9">
        <v>8</v>
      </c>
      <c r="B11" s="10" t="s">
        <v>14</v>
      </c>
      <c r="C11" s="10" t="s">
        <v>10</v>
      </c>
      <c r="D11" s="11" t="s">
        <v>11</v>
      </c>
      <c r="E11" s="38">
        <v>27.38</v>
      </c>
      <c r="F11" s="38">
        <v>0</v>
      </c>
      <c r="G11" s="39"/>
      <c r="H11" s="39">
        <v>14.35</v>
      </c>
      <c r="I11" s="17"/>
      <c r="J11" s="11"/>
      <c r="K11" s="14">
        <f t="shared" si="0"/>
        <v>196.97841726618705</v>
      </c>
      <c r="L11" s="14">
        <f t="shared" si="1"/>
        <v>228.22299651567945</v>
      </c>
      <c r="M11" s="14">
        <f t="shared" si="2"/>
        <v>150.46189376443419</v>
      </c>
      <c r="N11" s="14">
        <f t="shared" si="3"/>
        <v>575.66330754630076</v>
      </c>
      <c r="O11" s="15"/>
      <c r="P11">
        <v>4</v>
      </c>
    </row>
    <row r="12" spans="1:16">
      <c r="A12" s="9">
        <v>1</v>
      </c>
      <c r="B12" s="10" t="s">
        <v>17</v>
      </c>
      <c r="C12" s="10" t="s">
        <v>10</v>
      </c>
      <c r="D12" s="11" t="s">
        <v>11</v>
      </c>
      <c r="E12" s="38">
        <v>23.49</v>
      </c>
      <c r="F12" s="38">
        <v>0</v>
      </c>
      <c r="G12" s="39"/>
      <c r="H12" s="39">
        <v>13.17</v>
      </c>
      <c r="I12" s="17"/>
      <c r="J12" s="11"/>
      <c r="K12" s="14">
        <f t="shared" si="0"/>
        <v>168.99280575539569</v>
      </c>
      <c r="L12" s="14">
        <f t="shared" si="1"/>
        <v>248.67122247532271</v>
      </c>
      <c r="M12" s="14">
        <f t="shared" si="2"/>
        <v>119.16859122401846</v>
      </c>
      <c r="N12" s="14">
        <f t="shared" si="3"/>
        <v>536.8326194547368</v>
      </c>
      <c r="O12" s="15"/>
      <c r="P12">
        <v>5</v>
      </c>
    </row>
    <row r="13" spans="1:16">
      <c r="A13" s="9">
        <v>4</v>
      </c>
      <c r="B13" s="10" t="s">
        <v>16</v>
      </c>
      <c r="C13" s="10" t="s">
        <v>10</v>
      </c>
      <c r="D13" s="11" t="s">
        <v>11</v>
      </c>
      <c r="E13" s="38">
        <v>26.41</v>
      </c>
      <c r="F13" s="38">
        <v>0</v>
      </c>
      <c r="G13" s="39"/>
      <c r="H13" s="39">
        <v>15.51</v>
      </c>
      <c r="I13" s="17"/>
      <c r="J13" s="11"/>
      <c r="K13" s="14">
        <f t="shared" si="0"/>
        <v>190</v>
      </c>
      <c r="L13" s="14">
        <f t="shared" si="1"/>
        <v>211.15409413281753</v>
      </c>
      <c r="M13" s="14">
        <f t="shared" si="2"/>
        <v>125.8660508083141</v>
      </c>
      <c r="N13" s="14">
        <f t="shared" si="3"/>
        <v>527.02014494113166</v>
      </c>
      <c r="O13" s="15"/>
      <c r="P13">
        <v>6</v>
      </c>
    </row>
    <row r="14" spans="1:16">
      <c r="A14" s="16">
        <v>10</v>
      </c>
      <c r="B14" s="17" t="s">
        <v>19</v>
      </c>
      <c r="C14" s="10" t="s">
        <v>10</v>
      </c>
      <c r="D14" s="11" t="s">
        <v>11</v>
      </c>
      <c r="E14" s="38">
        <v>23.11</v>
      </c>
      <c r="F14" s="38">
        <v>0</v>
      </c>
      <c r="G14" s="39"/>
      <c r="H14" s="39">
        <v>13.13</v>
      </c>
      <c r="I14" s="17"/>
      <c r="J14" s="11"/>
      <c r="K14" s="14">
        <f t="shared" si="0"/>
        <v>166.25899280575538</v>
      </c>
      <c r="L14" s="14">
        <f t="shared" si="1"/>
        <v>249.42878903274942</v>
      </c>
      <c r="M14" s="14">
        <f t="shared" si="2"/>
        <v>115.24249422632793</v>
      </c>
      <c r="N14" s="14">
        <f t="shared" si="3"/>
        <v>530.9302760648327</v>
      </c>
      <c r="O14" s="15"/>
      <c r="P14">
        <v>7</v>
      </c>
    </row>
    <row r="15" spans="1:16">
      <c r="A15" s="9">
        <v>3</v>
      </c>
      <c r="B15" s="10" t="s">
        <v>18</v>
      </c>
      <c r="C15" s="10" t="s">
        <v>10</v>
      </c>
      <c r="D15" s="11" t="s">
        <v>11</v>
      </c>
      <c r="E15" s="38">
        <v>26.71</v>
      </c>
      <c r="F15" s="38">
        <v>0</v>
      </c>
      <c r="G15" s="39"/>
      <c r="H15" s="39">
        <v>21.75</v>
      </c>
      <c r="I15" s="17"/>
      <c r="J15" s="11"/>
      <c r="K15" s="14">
        <f t="shared" si="0"/>
        <v>192.15827338129498</v>
      </c>
      <c r="L15" s="14">
        <f t="shared" si="1"/>
        <v>150.57471264367817</v>
      </c>
      <c r="M15" s="14">
        <f t="shared" si="2"/>
        <v>57.27482678983835</v>
      </c>
      <c r="N15" s="14">
        <f t="shared" si="3"/>
        <v>400.00781281481147</v>
      </c>
      <c r="O15" s="15"/>
      <c r="P15">
        <v>8</v>
      </c>
    </row>
    <row r="16" spans="1:16">
      <c r="A16" s="4"/>
      <c r="B16" s="10" t="s">
        <v>20</v>
      </c>
      <c r="C16" s="10" t="s">
        <v>10</v>
      </c>
      <c r="D16" s="11" t="s">
        <v>11</v>
      </c>
      <c r="E16" s="38">
        <v>28.37</v>
      </c>
      <c r="F16" s="38">
        <v>0</v>
      </c>
      <c r="G16" s="39"/>
      <c r="H16" s="39">
        <v>13.69</v>
      </c>
      <c r="I16" s="17"/>
      <c r="J16" s="11"/>
      <c r="K16" s="14">
        <f t="shared" si="0"/>
        <v>204.10071942446044</v>
      </c>
      <c r="L16" s="14">
        <f t="shared" si="1"/>
        <v>239.22571219868519</v>
      </c>
      <c r="M16" s="14">
        <f t="shared" si="2"/>
        <v>169.51501154734413</v>
      </c>
      <c r="N16" s="14">
        <f t="shared" si="3"/>
        <v>612.8414431704897</v>
      </c>
      <c r="O16" s="15"/>
      <c r="P16">
        <v>9</v>
      </c>
    </row>
    <row r="17" spans="1:16">
      <c r="A17" s="4"/>
      <c r="B17" s="10" t="s">
        <v>21</v>
      </c>
      <c r="C17" s="10" t="s">
        <v>10</v>
      </c>
      <c r="D17" s="11" t="s">
        <v>11</v>
      </c>
      <c r="E17" s="38">
        <v>25.27</v>
      </c>
      <c r="F17" s="38">
        <v>0</v>
      </c>
      <c r="G17" s="39"/>
      <c r="H17" s="39">
        <v>17.149999999999999</v>
      </c>
      <c r="I17" s="17"/>
      <c r="J17" s="11"/>
      <c r="K17" s="14">
        <f t="shared" si="0"/>
        <v>181.79856115107913</v>
      </c>
      <c r="L17" s="14">
        <f t="shared" si="1"/>
        <v>190.96209912536446</v>
      </c>
      <c r="M17" s="14">
        <f t="shared" si="2"/>
        <v>93.764434180138579</v>
      </c>
      <c r="N17" s="14">
        <f t="shared" si="3"/>
        <v>466.52509445658211</v>
      </c>
      <c r="O17" s="15"/>
      <c r="P17">
        <v>10</v>
      </c>
    </row>
    <row r="18" spans="1:16">
      <c r="A18" s="16">
        <v>14</v>
      </c>
      <c r="B18" s="17" t="s">
        <v>24</v>
      </c>
      <c r="C18" s="10" t="s">
        <v>10</v>
      </c>
      <c r="D18" s="11" t="s">
        <v>23</v>
      </c>
      <c r="E18" s="38">
        <v>22.31</v>
      </c>
      <c r="F18" s="38">
        <v>0</v>
      </c>
      <c r="G18" s="39"/>
      <c r="H18" s="40">
        <v>12.49</v>
      </c>
      <c r="I18" s="17"/>
      <c r="J18" s="11"/>
      <c r="K18" s="14">
        <f>250*E18/$E$20</f>
        <v>204.22922006590994</v>
      </c>
      <c r="L18" s="14">
        <f>250*$H$18/H18</f>
        <v>250</v>
      </c>
      <c r="M18" s="14">
        <f>250*(E18-H18)/($E$20-$H$18)</f>
        <v>165.65452091767881</v>
      </c>
      <c r="N18" s="14">
        <f t="shared" si="3"/>
        <v>619.88374098358872</v>
      </c>
      <c r="O18" s="15"/>
      <c r="P18">
        <v>1</v>
      </c>
    </row>
    <row r="19" spans="1:16">
      <c r="A19" s="9">
        <v>13</v>
      </c>
      <c r="B19" s="10" t="s">
        <v>22</v>
      </c>
      <c r="C19" s="10" t="s">
        <v>10</v>
      </c>
      <c r="D19" s="11" t="s">
        <v>23</v>
      </c>
      <c r="E19" s="38">
        <v>23.17</v>
      </c>
      <c r="F19" s="38">
        <v>0</v>
      </c>
      <c r="G19" s="39"/>
      <c r="H19" s="39">
        <v>13.69</v>
      </c>
      <c r="I19" s="17"/>
      <c r="J19" s="11"/>
      <c r="K19" s="14">
        <f>250*E19/$E$20</f>
        <v>212.10179421457343</v>
      </c>
      <c r="L19" s="14">
        <f>250*$H$18/H19</f>
        <v>228.08619430241052</v>
      </c>
      <c r="M19" s="14">
        <f>250*(E19-H19)/($E$20-$H$18)</f>
        <v>159.91902834008101</v>
      </c>
      <c r="N19" s="14">
        <f t="shared" si="3"/>
        <v>600.10701685706499</v>
      </c>
      <c r="O19" s="15"/>
      <c r="P19">
        <v>2</v>
      </c>
    </row>
    <row r="20" spans="1:16">
      <c r="A20" s="9">
        <v>12</v>
      </c>
      <c r="B20" s="10" t="s">
        <v>25</v>
      </c>
      <c r="C20" s="10" t="s">
        <v>10</v>
      </c>
      <c r="D20" s="11" t="s">
        <v>23</v>
      </c>
      <c r="E20" s="41">
        <v>27.31</v>
      </c>
      <c r="F20" s="38">
        <v>0</v>
      </c>
      <c r="G20" s="39"/>
      <c r="H20" s="39">
        <v>21.35</v>
      </c>
      <c r="I20" s="17"/>
      <c r="J20" s="11"/>
      <c r="K20" s="14">
        <f>250*E20/$E$20</f>
        <v>250</v>
      </c>
      <c r="L20" s="14">
        <f>250*$H$18/H20</f>
        <v>146.25292740046837</v>
      </c>
      <c r="M20" s="14">
        <f>250*(E20-H20)/($E$20-$H$18)</f>
        <v>100.53981106612682</v>
      </c>
      <c r="N20" s="14">
        <f t="shared" si="3"/>
        <v>496.79273846659521</v>
      </c>
      <c r="O20" s="15"/>
      <c r="P20">
        <v>3</v>
      </c>
    </row>
    <row r="21" spans="1:16">
      <c r="A21" s="4"/>
      <c r="B21" s="10" t="s">
        <v>26</v>
      </c>
      <c r="C21" s="10" t="s">
        <v>10</v>
      </c>
      <c r="D21" s="11" t="s">
        <v>23</v>
      </c>
      <c r="E21" s="38">
        <v>18.190000000000001</v>
      </c>
      <c r="F21" s="38">
        <v>0</v>
      </c>
      <c r="G21" s="39"/>
      <c r="H21" s="39">
        <v>15.27</v>
      </c>
      <c r="I21" s="17"/>
      <c r="J21" s="11"/>
      <c r="K21" s="14">
        <f>250*E21/$E$20</f>
        <v>166.5140974002197</v>
      </c>
      <c r="L21" s="14">
        <f>250*$H$18/H21</f>
        <v>204.48592010478063</v>
      </c>
      <c r="M21" s="14">
        <f>250*(E21-H21)/($E$20-$H$18)</f>
        <v>49.25775978407561</v>
      </c>
      <c r="N21" s="14">
        <f t="shared" si="3"/>
        <v>420.25777728907593</v>
      </c>
      <c r="O21" s="15"/>
      <c r="P21">
        <v>4</v>
      </c>
    </row>
    <row r="22" spans="1:16">
      <c r="A22" s="4"/>
      <c r="B22" s="10" t="s">
        <v>27</v>
      </c>
      <c r="C22" s="10" t="s">
        <v>10</v>
      </c>
      <c r="D22" s="11" t="s">
        <v>23</v>
      </c>
      <c r="E22" s="38">
        <v>26.22</v>
      </c>
      <c r="F22" s="38">
        <v>0</v>
      </c>
      <c r="G22" s="39"/>
      <c r="H22" s="39">
        <v>25.14</v>
      </c>
      <c r="I22" s="17"/>
      <c r="J22" s="11"/>
      <c r="K22" s="14">
        <f>250*E22/$E$20</f>
        <v>240.02196997436837</v>
      </c>
      <c r="L22" s="14">
        <f>250*$H$18/H22</f>
        <v>124.20445505171043</v>
      </c>
      <c r="M22" s="14">
        <f>250*(E22-H22)/($E$20-$H$18)</f>
        <v>18.218623481781346</v>
      </c>
      <c r="N22" s="14">
        <f t="shared" si="3"/>
        <v>382.44504850786012</v>
      </c>
      <c r="O22" s="15"/>
      <c r="P22">
        <v>5</v>
      </c>
    </row>
    <row r="23" spans="1:16" ht="23.4">
      <c r="A23" s="9">
        <v>16</v>
      </c>
      <c r="B23" s="19" t="s">
        <v>28</v>
      </c>
      <c r="C23" s="10" t="s">
        <v>10</v>
      </c>
      <c r="D23" s="11" t="s">
        <v>29</v>
      </c>
      <c r="E23" s="38">
        <v>18.05</v>
      </c>
      <c r="F23" s="38">
        <v>0</v>
      </c>
      <c r="G23" s="39"/>
      <c r="H23" s="40">
        <v>13.2</v>
      </c>
      <c r="I23" s="17"/>
      <c r="J23" s="11"/>
      <c r="K23" s="14">
        <f>250*E23/$E$25</f>
        <v>234.78147762747139</v>
      </c>
      <c r="L23" s="14">
        <f>250*$H$23/H23</f>
        <v>250</v>
      </c>
      <c r="M23" s="14">
        <f>250*(E23-H23)/($E$25-$H$23)</f>
        <v>201.41196013289044</v>
      </c>
      <c r="N23" s="14">
        <f t="shared" si="3"/>
        <v>686.1934377603618</v>
      </c>
      <c r="O23" s="15"/>
      <c r="P23">
        <v>1</v>
      </c>
    </row>
    <row r="24" spans="1:16" ht="23.4">
      <c r="A24" s="9">
        <v>17</v>
      </c>
      <c r="B24" s="19" t="s">
        <v>30</v>
      </c>
      <c r="C24" s="10" t="s">
        <v>10</v>
      </c>
      <c r="D24" s="11" t="s">
        <v>29</v>
      </c>
      <c r="E24" s="38">
        <v>18.36</v>
      </c>
      <c r="F24" s="38">
        <v>0</v>
      </c>
      <c r="G24" s="39"/>
      <c r="H24" s="39">
        <v>16.47</v>
      </c>
      <c r="I24" s="17"/>
      <c r="J24" s="11"/>
      <c r="K24" s="14">
        <f>250*E24/$E$25</f>
        <v>238.81373569198752</v>
      </c>
      <c r="L24" s="14">
        <f>250*$H$23/H24</f>
        <v>200.36429872495447</v>
      </c>
      <c r="M24" s="14">
        <f>250*(E24-H24)/($E$25-$H$23)</f>
        <v>78.488372093023287</v>
      </c>
      <c r="N24" s="14">
        <f t="shared" si="3"/>
        <v>517.66640650996521</v>
      </c>
      <c r="O24" s="15"/>
      <c r="P24">
        <v>2</v>
      </c>
    </row>
    <row r="25" spans="1:16" ht="23.4">
      <c r="A25" s="16">
        <v>19</v>
      </c>
      <c r="B25" s="20" t="s">
        <v>32</v>
      </c>
      <c r="C25" s="10" t="s">
        <v>10</v>
      </c>
      <c r="D25" s="11" t="s">
        <v>29</v>
      </c>
      <c r="E25" s="41">
        <v>19.22</v>
      </c>
      <c r="F25" s="38">
        <v>0</v>
      </c>
      <c r="G25" s="39"/>
      <c r="H25" s="39">
        <v>18.05</v>
      </c>
      <c r="I25" s="17"/>
      <c r="J25" s="11"/>
      <c r="K25" s="14">
        <f>250*E25/$E$25</f>
        <v>250.00000000000003</v>
      </c>
      <c r="L25" s="14">
        <f>250*$H$23/H25</f>
        <v>182.82548476454292</v>
      </c>
      <c r="M25" s="14">
        <f>250*(E25-H25)/($E$25-$H$23)</f>
        <v>48.588039867109565</v>
      </c>
      <c r="N25" s="14">
        <f t="shared" si="3"/>
        <v>481.41352463165248</v>
      </c>
      <c r="O25" s="15"/>
      <c r="P25">
        <v>3</v>
      </c>
    </row>
    <row r="26" spans="1:16" ht="23.4">
      <c r="A26" s="4">
        <v>18</v>
      </c>
      <c r="B26" s="20" t="s">
        <v>34</v>
      </c>
      <c r="C26" s="10" t="s">
        <v>10</v>
      </c>
      <c r="D26" s="11" t="s">
        <v>29</v>
      </c>
      <c r="E26" s="38">
        <v>19.190000000000001</v>
      </c>
      <c r="F26" s="38">
        <v>0</v>
      </c>
      <c r="G26" s="39"/>
      <c r="H26" s="42">
        <v>18.73</v>
      </c>
      <c r="I26" s="17"/>
      <c r="J26" s="11"/>
      <c r="K26" s="14">
        <f>250*E26/$E$25</f>
        <v>249.60978147762748</v>
      </c>
      <c r="L26" s="14">
        <f>250*$H$23/H26</f>
        <v>176.18793379604912</v>
      </c>
      <c r="M26" s="14">
        <f>250*(E26-H26)/($E$25-$H$23)</f>
        <v>19.102990033222628</v>
      </c>
      <c r="N26" s="14">
        <f t="shared" si="3"/>
        <v>444.90070530689923</v>
      </c>
      <c r="O26" s="15"/>
      <c r="P26">
        <v>4</v>
      </c>
    </row>
    <row r="27" spans="1:16">
      <c r="F27"/>
      <c r="G27"/>
      <c r="I27"/>
    </row>
    <row r="28" spans="1:16">
      <c r="F28"/>
      <c r="G28"/>
      <c r="I28"/>
    </row>
    <row r="29" spans="1:16">
      <c r="F29"/>
      <c r="G29"/>
      <c r="I29"/>
    </row>
    <row r="30" spans="1:16">
      <c r="E30" s="2"/>
    </row>
    <row r="31" spans="1:16">
      <c r="E31" s="2"/>
    </row>
    <row r="32" spans="1:16">
      <c r="E32" s="2"/>
    </row>
  </sheetData>
  <mergeCells count="2">
    <mergeCell ref="A1:B1"/>
    <mergeCell ref="A4:C4"/>
  </mergeCells>
  <pageMargins left="0.196850393700787" right="0.196850393700787" top="0.511811023622047" bottom="0.47244094488189009" header="0.11811023622047201" footer="7.8740157480315029E-2"/>
  <pageSetup paperSize="0" scale="110" fitToWidth="0" fitToHeight="0" pageOrder="overThenDown" orientation="landscape" useFirstPageNumber="1" horizontalDpi="0" verticalDpi="0" copies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23"/>
  <sheetViews>
    <sheetView tabSelected="1" topLeftCell="A4" workbookViewId="0">
      <selection activeCell="R18" sqref="R18"/>
    </sheetView>
  </sheetViews>
  <sheetFormatPr defaultColWidth="7.19921875" defaultRowHeight="13.8"/>
  <cols>
    <col min="1" max="1" width="4.69921875" customWidth="1"/>
    <col min="2" max="2" width="11.5" customWidth="1"/>
    <col min="3" max="3" width="10.296875" customWidth="1"/>
    <col min="4" max="4" width="5.3984375" customWidth="1"/>
    <col min="5" max="5" width="5.59765625" customWidth="1"/>
    <col min="6" max="6" width="3.5" customWidth="1"/>
    <col min="7" max="7" width="4.8984375" style="2" customWidth="1"/>
    <col min="8" max="8" width="3.69921875" style="2" customWidth="1"/>
    <col min="9" max="9" width="4.8984375" style="2" customWidth="1"/>
    <col min="10" max="10" width="3.5" style="2" customWidth="1"/>
    <col min="11" max="11" width="5" style="2" customWidth="1"/>
    <col min="12" max="12" width="3.59765625" style="2" customWidth="1"/>
    <col min="13" max="13" width="4.3984375" style="2" customWidth="1"/>
    <col min="14" max="14" width="3.296875" style="2" customWidth="1"/>
    <col min="15" max="1014" width="8.5" customWidth="1"/>
    <col min="1015" max="1015" width="7.19921875" customWidth="1"/>
  </cols>
  <sheetData>
    <row r="1" spans="1:16">
      <c r="A1" s="48"/>
      <c r="B1" s="48"/>
      <c r="C1" s="1"/>
      <c r="D1" s="1"/>
    </row>
    <row r="2" spans="1:16">
      <c r="A2" s="1"/>
      <c r="B2" s="3"/>
      <c r="C2" s="1"/>
      <c r="D2" s="1"/>
    </row>
    <row r="3" spans="1:16">
      <c r="A3" s="1"/>
      <c r="B3" s="1"/>
      <c r="C3" s="1"/>
      <c r="D3" s="1"/>
    </row>
    <row r="4" spans="1:16">
      <c r="A4" s="48"/>
      <c r="B4" s="48"/>
      <c r="C4" s="48"/>
      <c r="D4" s="3"/>
    </row>
    <row r="5" spans="1:16" ht="14.7" customHeight="1">
      <c r="B5" s="3"/>
      <c r="C5" s="3"/>
      <c r="D5" s="3"/>
    </row>
    <row r="6" spans="1:16" ht="97.65" customHeight="1">
      <c r="A6" s="4" t="s">
        <v>0</v>
      </c>
      <c r="B6" s="5" t="s">
        <v>1</v>
      </c>
      <c r="C6" s="5" t="s">
        <v>2</v>
      </c>
      <c r="D6" s="6" t="s">
        <v>3</v>
      </c>
      <c r="E6" s="52" t="s">
        <v>66</v>
      </c>
      <c r="F6" s="52"/>
      <c r="G6" s="52" t="s">
        <v>67</v>
      </c>
      <c r="H6" s="52"/>
      <c r="I6" s="52" t="s">
        <v>68</v>
      </c>
      <c r="J6" s="52"/>
      <c r="K6" s="52" t="s">
        <v>69</v>
      </c>
      <c r="L6" s="52"/>
      <c r="M6" s="52" t="s">
        <v>70</v>
      </c>
      <c r="N6" s="52"/>
      <c r="O6" s="37" t="s">
        <v>71</v>
      </c>
      <c r="P6" s="37" t="s">
        <v>72</v>
      </c>
    </row>
    <row r="7" spans="1:16" ht="17.25" customHeight="1">
      <c r="A7" s="4"/>
      <c r="B7" s="5"/>
      <c r="C7" s="5"/>
      <c r="D7" s="6"/>
      <c r="E7" s="43" t="s">
        <v>73</v>
      </c>
      <c r="F7" s="43" t="s">
        <v>74</v>
      </c>
      <c r="G7" s="37" t="s">
        <v>73</v>
      </c>
      <c r="H7" s="37" t="s">
        <v>74</v>
      </c>
      <c r="I7" s="37" t="s">
        <v>73</v>
      </c>
      <c r="J7" s="37" t="s">
        <v>74</v>
      </c>
      <c r="K7" s="37" t="s">
        <v>73</v>
      </c>
      <c r="L7" s="37" t="s">
        <v>74</v>
      </c>
      <c r="M7" s="37" t="s">
        <v>73</v>
      </c>
      <c r="N7" s="37" t="s">
        <v>74</v>
      </c>
      <c r="O7" s="37"/>
      <c r="P7" s="37"/>
    </row>
    <row r="8" spans="1:16">
      <c r="A8" s="9">
        <v>5</v>
      </c>
      <c r="B8" s="10" t="s">
        <v>75</v>
      </c>
      <c r="C8" s="10" t="s">
        <v>10</v>
      </c>
      <c r="D8" s="10" t="s">
        <v>11</v>
      </c>
      <c r="E8" s="44">
        <f>Упр_1_Точность!H8</f>
        <v>500</v>
      </c>
      <c r="F8" s="44"/>
      <c r="G8" s="44">
        <f>Упр_2_Слалом_8!K11</f>
        <v>706.82539682539687</v>
      </c>
      <c r="H8" s="44"/>
      <c r="I8" s="44">
        <f>Упр_3_Короткий_взлет!F9</f>
        <v>236.14072494669509</v>
      </c>
      <c r="J8" s="44"/>
      <c r="K8" s="44">
        <f>Упр_4_Чистая_экономия!I8</f>
        <v>800</v>
      </c>
      <c r="L8" s="44"/>
      <c r="M8" s="44">
        <f>'Упр_5_Мини-макси'!N8</f>
        <v>651.04441158389682</v>
      </c>
      <c r="N8" s="44"/>
      <c r="O8" s="44">
        <f t="shared" ref="O8:O22" si="0">E8+G8+I8+K8+M8</f>
        <v>2894.0105333559891</v>
      </c>
      <c r="P8" s="45">
        <v>1</v>
      </c>
    </row>
    <row r="9" spans="1:16">
      <c r="A9" s="9">
        <v>6</v>
      </c>
      <c r="B9" s="10" t="s">
        <v>25</v>
      </c>
      <c r="C9" s="10" t="s">
        <v>10</v>
      </c>
      <c r="D9" s="10" t="s">
        <v>11</v>
      </c>
      <c r="E9" s="44">
        <f>Упр_1_Точность!H9</f>
        <v>500</v>
      </c>
      <c r="F9" s="44"/>
      <c r="G9" s="44">
        <f>Упр_2_Слалом_8!K10</f>
        <v>750</v>
      </c>
      <c r="H9" s="44"/>
      <c r="I9" s="44">
        <f>Упр_3_Короткий_взлет!F10</f>
        <v>211.59724875811997</v>
      </c>
      <c r="J9" s="44"/>
      <c r="K9" s="44">
        <f>Упр_4_Чистая_экономия!I9</f>
        <v>599.22013470400566</v>
      </c>
      <c r="L9" s="44"/>
      <c r="M9" s="44">
        <f>'Упр_5_Мини-макси'!N9</f>
        <v>607.92679482280232</v>
      </c>
      <c r="N9" s="44"/>
      <c r="O9" s="44">
        <f t="shared" si="0"/>
        <v>2668.7441782849282</v>
      </c>
      <c r="P9" s="46">
        <v>2</v>
      </c>
    </row>
    <row r="10" spans="1:16">
      <c r="A10" s="9">
        <v>3</v>
      </c>
      <c r="B10" s="10" t="s">
        <v>17</v>
      </c>
      <c r="C10" s="10" t="s">
        <v>10</v>
      </c>
      <c r="D10" s="10" t="s">
        <v>11</v>
      </c>
      <c r="E10" s="44">
        <f>Упр_1_Точность!H10</f>
        <v>500</v>
      </c>
      <c r="F10" s="44"/>
      <c r="G10" s="44">
        <f>Упр_2_Слалом_8!K12</f>
        <v>664.85681337689812</v>
      </c>
      <c r="H10" s="44"/>
      <c r="I10" s="44">
        <f>Упр_3_Короткий_взлет!F8</f>
        <v>250</v>
      </c>
      <c r="J10" s="44"/>
      <c r="K10" s="44">
        <f>Упр_4_Чистая_экономия!I10</f>
        <v>534.56221198156686</v>
      </c>
      <c r="L10" s="44"/>
      <c r="M10" s="44">
        <f>'Упр_5_Мини-макси'!N11</f>
        <v>575.66330754630076</v>
      </c>
      <c r="N10" s="44"/>
      <c r="O10" s="44">
        <f t="shared" si="0"/>
        <v>2525.0823329047657</v>
      </c>
      <c r="P10" s="45">
        <v>3</v>
      </c>
    </row>
    <row r="11" spans="1:16">
      <c r="A11" s="9">
        <v>2</v>
      </c>
      <c r="B11" s="10" t="s">
        <v>76</v>
      </c>
      <c r="C11" s="10" t="s">
        <v>10</v>
      </c>
      <c r="D11" s="10" t="s">
        <v>11</v>
      </c>
      <c r="E11" s="44">
        <f>Упр_1_Точность!H11</f>
        <v>425</v>
      </c>
      <c r="F11" s="44"/>
      <c r="G11" s="44">
        <f>Упр_2_Слалом_8!K13</f>
        <v>601.71908098419431</v>
      </c>
      <c r="H11" s="44"/>
      <c r="I11" s="44">
        <f>Упр_3_Короткий_взлет!F12</f>
        <v>204.71349353049908</v>
      </c>
      <c r="J11" s="44"/>
      <c r="K11" s="44">
        <f>Упр_4_Чистая_экономия!I11</f>
        <v>490.88975540588444</v>
      </c>
      <c r="L11" s="44"/>
      <c r="M11" s="44">
        <f>'Упр_5_Мини-макси'!N10</f>
        <v>587.44018149653118</v>
      </c>
      <c r="N11" s="44"/>
      <c r="O11" s="44">
        <f t="shared" si="0"/>
        <v>2309.7625114171092</v>
      </c>
      <c r="P11" s="47">
        <v>4</v>
      </c>
    </row>
    <row r="12" spans="1:16">
      <c r="A12" s="9">
        <v>4</v>
      </c>
      <c r="B12" s="10" t="s">
        <v>77</v>
      </c>
      <c r="C12" s="10" t="s">
        <v>10</v>
      </c>
      <c r="D12" s="10" t="s">
        <v>11</v>
      </c>
      <c r="E12" s="44">
        <f>Упр_1_Точность!H12</f>
        <v>350</v>
      </c>
      <c r="F12" s="44"/>
      <c r="G12" s="44">
        <f>Упр_2_Слалом_8!K14</f>
        <v>591.26482213438737</v>
      </c>
      <c r="H12" s="44"/>
      <c r="I12" s="44">
        <f>Упр_3_Короткий_взлет!F11</f>
        <v>207.00934579439252</v>
      </c>
      <c r="J12" s="44"/>
      <c r="K12" s="44">
        <f>Упр_4_Чистая_экономия!I12</f>
        <v>457.99361928394188</v>
      </c>
      <c r="L12" s="44"/>
      <c r="M12" s="44">
        <f>'Упр_5_Мини-макси'!N13</f>
        <v>527.02014494113166</v>
      </c>
      <c r="N12" s="44"/>
      <c r="O12" s="44">
        <f t="shared" si="0"/>
        <v>2133.2879321538535</v>
      </c>
      <c r="P12" s="47">
        <v>5</v>
      </c>
    </row>
    <row r="13" spans="1:16">
      <c r="A13" s="9">
        <v>1</v>
      </c>
      <c r="B13" s="10" t="s">
        <v>20</v>
      </c>
      <c r="C13" s="10" t="s">
        <v>10</v>
      </c>
      <c r="D13" s="10" t="s">
        <v>11</v>
      </c>
      <c r="E13" s="44">
        <f>Упр_1_Точность!H13</f>
        <v>350</v>
      </c>
      <c r="F13" s="44"/>
      <c r="G13" s="44">
        <f>Упр_2_Слалом_8!K15</f>
        <v>580.60192985143203</v>
      </c>
      <c r="H13" s="44"/>
      <c r="I13" s="44">
        <f>Упр_3_Короткий_взлет!F13</f>
        <v>187.39424703891709</v>
      </c>
      <c r="J13" s="44"/>
      <c r="K13" s="44">
        <f>Упр_4_Чистая_экономия!I13</f>
        <v>376.88762850053172</v>
      </c>
      <c r="L13" s="44"/>
      <c r="M13" s="44">
        <f>'Упр_5_Мини-макси'!N12</f>
        <v>536.8326194547368</v>
      </c>
      <c r="N13" s="44"/>
      <c r="O13" s="44">
        <f t="shared" si="0"/>
        <v>2031.7164248456174</v>
      </c>
      <c r="P13" s="47">
        <v>6</v>
      </c>
    </row>
    <row r="14" spans="1:16">
      <c r="A14" s="9">
        <v>9</v>
      </c>
      <c r="B14" s="10" t="s">
        <v>78</v>
      </c>
      <c r="C14" s="10" t="s">
        <v>10</v>
      </c>
      <c r="D14" s="10" t="s">
        <v>23</v>
      </c>
      <c r="E14" s="44">
        <f>Упр_1_Точность!H18</f>
        <v>425</v>
      </c>
      <c r="F14" s="44"/>
      <c r="G14" s="44">
        <f>Упр_2_Слалом_8!K21</f>
        <v>717.03502528563399</v>
      </c>
      <c r="H14" s="44"/>
      <c r="I14" s="44">
        <f>Упр_3_Короткий_взлет!F19</f>
        <v>241.11111111111111</v>
      </c>
      <c r="J14" s="44"/>
      <c r="K14" s="44">
        <f>Упр_4_Чистая_экономия!I18</f>
        <v>800</v>
      </c>
      <c r="L14" s="44"/>
      <c r="M14" s="44">
        <f>'Упр_5_Мини-макси'!N19</f>
        <v>600.10701685706499</v>
      </c>
      <c r="N14" s="44"/>
      <c r="O14" s="44">
        <f t="shared" si="0"/>
        <v>2783.2531532538101</v>
      </c>
      <c r="P14" s="45">
        <v>1</v>
      </c>
    </row>
    <row r="15" spans="1:16" s="2" customFormat="1">
      <c r="A15" s="16">
        <v>10</v>
      </c>
      <c r="B15" s="17" t="s">
        <v>79</v>
      </c>
      <c r="C15" s="10" t="s">
        <v>10</v>
      </c>
      <c r="D15" s="10" t="s">
        <v>23</v>
      </c>
      <c r="E15" s="44">
        <f>Упр_1_Точность!H19</f>
        <v>350</v>
      </c>
      <c r="F15" s="44"/>
      <c r="G15" s="44">
        <f>Упр_2_Слалом_8!K22</f>
        <v>619.79089426071482</v>
      </c>
      <c r="H15" s="44"/>
      <c r="I15" s="44">
        <f>Упр_3_Короткий_взлет!F20</f>
        <v>201.5151515151515</v>
      </c>
      <c r="J15" s="44"/>
      <c r="K15" s="44">
        <f>Упр_4_Чистая_экономия!I19</f>
        <v>513.78299120234601</v>
      </c>
      <c r="L15" s="44"/>
      <c r="M15" s="44">
        <f>'Упр_5_Мини-макси'!N18</f>
        <v>619.88374098358872</v>
      </c>
      <c r="N15" s="44"/>
      <c r="O15" s="44">
        <f t="shared" si="0"/>
        <v>2304.9727779618011</v>
      </c>
      <c r="P15" s="46">
        <v>2</v>
      </c>
    </row>
    <row r="16" spans="1:16">
      <c r="A16" s="9">
        <v>8</v>
      </c>
      <c r="B16" s="10" t="s">
        <v>80</v>
      </c>
      <c r="C16" s="10" t="s">
        <v>10</v>
      </c>
      <c r="D16" s="10" t="s">
        <v>23</v>
      </c>
      <c r="E16" s="44">
        <f>Упр_1_Точность!H20</f>
        <v>250</v>
      </c>
      <c r="F16" s="44"/>
      <c r="G16" s="44">
        <f>Упр_2_Слалом_8!K20</f>
        <v>750</v>
      </c>
      <c r="H16" s="44"/>
      <c r="I16" s="44">
        <f>Упр_3_Короткий_взлет!F18</f>
        <v>250</v>
      </c>
      <c r="J16" s="44"/>
      <c r="K16" s="44">
        <f>Упр_4_Чистая_экономия!I20</f>
        <v>365.1026392961877</v>
      </c>
      <c r="L16" s="44"/>
      <c r="M16" s="44">
        <f>'Упр_5_Мини-макси'!N20</f>
        <v>496.79273846659521</v>
      </c>
      <c r="N16" s="44"/>
      <c r="O16" s="44">
        <f t="shared" si="0"/>
        <v>2111.895377762783</v>
      </c>
      <c r="P16" s="45">
        <v>3</v>
      </c>
    </row>
    <row r="17" spans="1:16">
      <c r="A17" s="9">
        <v>11</v>
      </c>
      <c r="B17" s="10" t="s">
        <v>14</v>
      </c>
      <c r="C17" s="10" t="s">
        <v>10</v>
      </c>
      <c r="D17" s="10" t="s">
        <v>23</v>
      </c>
      <c r="E17" s="44">
        <f>Упр_1_Точность!H21</f>
        <v>250</v>
      </c>
      <c r="F17" s="44"/>
      <c r="G17" s="44">
        <f>Упр_2_Слалом_8!K23</f>
        <v>581.62654608325579</v>
      </c>
      <c r="H17" s="44"/>
      <c r="I17" s="44">
        <f>Упр_3_Короткий_взлет!F21</f>
        <v>179.41688424717145</v>
      </c>
      <c r="J17" s="44"/>
      <c r="K17" s="44">
        <f>Упр_4_Чистая_экономия!I21</f>
        <v>270.67448680351907</v>
      </c>
      <c r="L17" s="44"/>
      <c r="M17" s="44">
        <f>'Упр_5_Мини-макси'!N21</f>
        <v>420.25777728907593</v>
      </c>
      <c r="N17" s="44"/>
      <c r="O17" s="44">
        <f t="shared" si="0"/>
        <v>1701.9756944230221</v>
      </c>
      <c r="P17" s="47">
        <v>4</v>
      </c>
    </row>
    <row r="18" spans="1:16">
      <c r="A18" s="9">
        <v>7</v>
      </c>
      <c r="B18" s="10" t="s">
        <v>24</v>
      </c>
      <c r="C18" s="10" t="s">
        <v>10</v>
      </c>
      <c r="D18" s="10" t="s">
        <v>23</v>
      </c>
      <c r="E18" s="44">
        <f>Упр_1_Точность!H22</f>
        <v>250</v>
      </c>
      <c r="F18" s="44"/>
      <c r="G18" s="44">
        <f>Упр_2_Слалом_8!K24</f>
        <v>571.45159211035195</v>
      </c>
      <c r="H18" s="44"/>
      <c r="I18" s="44">
        <f>Упр_3_Короткий_взлет!F22</f>
        <v>167.2480934609768</v>
      </c>
      <c r="J18" s="44"/>
      <c r="K18" s="44">
        <f>Упр_4_Чистая_экономия!I22</f>
        <v>258.65102639296185</v>
      </c>
      <c r="L18" s="44"/>
      <c r="M18" s="44">
        <f>'Упр_5_Мини-макси'!N22</f>
        <v>382.44504850786012</v>
      </c>
      <c r="N18" s="44"/>
      <c r="O18" s="44">
        <f t="shared" si="0"/>
        <v>1629.7957604721505</v>
      </c>
      <c r="P18" s="47">
        <v>5</v>
      </c>
    </row>
    <row r="19" spans="1:16" ht="23.4">
      <c r="A19" s="9">
        <v>12</v>
      </c>
      <c r="B19" s="19" t="s">
        <v>81</v>
      </c>
      <c r="C19" s="10" t="s">
        <v>10</v>
      </c>
      <c r="D19" s="10" t="s">
        <v>29</v>
      </c>
      <c r="E19" s="44">
        <f>Упр_1_Точность!H23</f>
        <v>500</v>
      </c>
      <c r="F19" s="44"/>
      <c r="G19" s="44">
        <f>Упр_2_Слалом_8!K26</f>
        <v>714.42789264158205</v>
      </c>
      <c r="H19" s="44"/>
      <c r="I19" s="44">
        <f>Упр_3_Короткий_взлет!F25</f>
        <v>217.89473684210526</v>
      </c>
      <c r="J19" s="44"/>
      <c r="K19" s="44">
        <f>Упр_4_Чистая_экономия!I23</f>
        <v>800</v>
      </c>
      <c r="L19" s="44"/>
      <c r="M19" s="44">
        <f>'Упр_5_Мини-макси'!N23</f>
        <v>686.1934377603618</v>
      </c>
      <c r="N19" s="44"/>
      <c r="O19" s="44">
        <f t="shared" si="0"/>
        <v>2918.5160672440488</v>
      </c>
      <c r="P19" s="45">
        <v>1</v>
      </c>
    </row>
    <row r="20" spans="1:16" ht="23.4">
      <c r="A20" s="9">
        <v>13</v>
      </c>
      <c r="B20" s="19" t="s">
        <v>82</v>
      </c>
      <c r="C20" s="10" t="s">
        <v>10</v>
      </c>
      <c r="D20" s="10" t="s">
        <v>29</v>
      </c>
      <c r="E20" s="44">
        <f>Упр_1_Точность!H24</f>
        <v>425</v>
      </c>
      <c r="F20" s="44"/>
      <c r="G20" s="44">
        <f>Упр_2_Слалом_8!K25</f>
        <v>750</v>
      </c>
      <c r="H20" s="44"/>
      <c r="I20" s="44">
        <f>Упр_3_Короткий_взлет!F23</f>
        <v>250</v>
      </c>
      <c r="J20" s="44"/>
      <c r="K20" s="44">
        <f>Упр_4_Чистая_экономия!I25</f>
        <v>433.25415676959619</v>
      </c>
      <c r="L20" s="44"/>
      <c r="M20" s="44">
        <f>'Упр_5_Мини-макси'!N24</f>
        <v>517.66640650996521</v>
      </c>
      <c r="N20" s="44"/>
      <c r="O20" s="44">
        <f t="shared" si="0"/>
        <v>2375.9205632795615</v>
      </c>
      <c r="P20" s="46">
        <v>2</v>
      </c>
    </row>
    <row r="21" spans="1:16" s="2" customFormat="1" ht="23.4">
      <c r="A21" s="16">
        <v>15</v>
      </c>
      <c r="B21" s="20" t="s">
        <v>83</v>
      </c>
      <c r="C21" s="10" t="s">
        <v>10</v>
      </c>
      <c r="D21" s="10" t="s">
        <v>29</v>
      </c>
      <c r="E21" s="44">
        <f>Упр_1_Точность!H25</f>
        <v>425</v>
      </c>
      <c r="F21" s="44"/>
      <c r="G21" s="44">
        <f>Упр_2_Слалом_8!K27</f>
        <v>706.45588792124181</v>
      </c>
      <c r="H21" s="44"/>
      <c r="I21" s="44">
        <f>Упр_3_Короткий_взлет!F24</f>
        <v>231.02678571428572</v>
      </c>
      <c r="J21" s="44"/>
      <c r="K21" s="44">
        <f>Упр_4_Чистая_экономия!I24</f>
        <v>640.38004750593825</v>
      </c>
      <c r="L21" s="44"/>
      <c r="M21" s="44">
        <f>'Упр_5_Мини-макси'!N25</f>
        <v>481.41352463165248</v>
      </c>
      <c r="N21" s="44"/>
      <c r="O21" s="44">
        <f t="shared" si="0"/>
        <v>2484.2762457731183</v>
      </c>
      <c r="P21" s="45">
        <v>3</v>
      </c>
    </row>
    <row r="22" spans="1:16" s="2" customFormat="1" ht="23.4">
      <c r="A22" s="16">
        <v>14</v>
      </c>
      <c r="B22" s="20" t="s">
        <v>84</v>
      </c>
      <c r="C22" s="10" t="s">
        <v>10</v>
      </c>
      <c r="D22" s="10" t="s">
        <v>29</v>
      </c>
      <c r="E22" s="44">
        <f>Упр_1_Точность!H26</f>
        <v>250</v>
      </c>
      <c r="F22" s="44"/>
      <c r="G22" s="44">
        <f>Упр_2_Слалом_8!K28</f>
        <v>678.14016810702014</v>
      </c>
      <c r="H22" s="44"/>
      <c r="I22" s="44">
        <f>Упр_3_Короткий_взлет!F26</f>
        <v>210.08119079837618</v>
      </c>
      <c r="J22" s="44"/>
      <c r="K22" s="44">
        <f>Упр_4_Чистая_экономия!I26</f>
        <v>416.15201900237531</v>
      </c>
      <c r="L22" s="44"/>
      <c r="M22" s="44">
        <f>'Упр_5_Мини-макси'!N26</f>
        <v>444.90070530689923</v>
      </c>
      <c r="N22" s="44"/>
      <c r="O22" s="44">
        <f t="shared" si="0"/>
        <v>1999.2740832146708</v>
      </c>
      <c r="P22" s="47">
        <v>4</v>
      </c>
    </row>
    <row r="23" spans="1:16" s="2" customFormat="1" ht="23.4">
      <c r="A23" s="16">
        <v>16</v>
      </c>
      <c r="B23" s="20" t="s">
        <v>85</v>
      </c>
      <c r="C23" s="10" t="s">
        <v>10</v>
      </c>
      <c r="D23" s="10" t="s">
        <v>29</v>
      </c>
      <c r="E23" s="44">
        <f>Упр_1_Точность!H27</f>
        <v>0</v>
      </c>
      <c r="F23" s="44"/>
      <c r="G23" s="44">
        <f>Упр_2_Слалом_8!K29</f>
        <v>0</v>
      </c>
      <c r="H23" s="44"/>
      <c r="I23" s="44">
        <f>Упр_3_Короткий_взлет!F27</f>
        <v>0</v>
      </c>
      <c r="J23" s="44"/>
      <c r="K23" s="44">
        <f>Упр_4_Чистая_экономия!I27</f>
        <v>0</v>
      </c>
      <c r="L23" s="44"/>
      <c r="M23" s="44">
        <f>'Упр_5_Мини-макси'!N27</f>
        <v>0</v>
      </c>
      <c r="N23" s="44"/>
      <c r="O23" s="44">
        <f t="shared" ref="O23" si="1">E23+G23+I23+K23+M23</f>
        <v>0</v>
      </c>
      <c r="P23" s="47">
        <v>5</v>
      </c>
    </row>
  </sheetData>
  <mergeCells count="7">
    <mergeCell ref="M6:N6"/>
    <mergeCell ref="A1:B1"/>
    <mergeCell ref="A4:C4"/>
    <mergeCell ref="E6:F6"/>
    <mergeCell ref="G6:H6"/>
    <mergeCell ref="I6:J6"/>
    <mergeCell ref="K6:L6"/>
  </mergeCells>
  <pageMargins left="0.196850393700787" right="0.196850393700787" top="0.511811023622047" bottom="0.47244094488189009" header="0.11811023622047201" footer="7.8740157480315029E-2"/>
  <pageSetup paperSize="0" scale="110" fitToWidth="0" fitToHeight="0" pageOrder="overThenDown" orientation="landscape" useFirstPageNumber="1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1396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Упр_1_Точность</vt:lpstr>
      <vt:lpstr>Упр_2_Слалом_8</vt:lpstr>
      <vt:lpstr>Упр_3_Короткий_взлет</vt:lpstr>
      <vt:lpstr>Упр_4_Чистая_экономия</vt:lpstr>
      <vt:lpstr>Упр_5_Мини-макси</vt:lpstr>
      <vt:lpstr>Итоговый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root</cp:lastModifiedBy>
  <cp:revision>122</cp:revision>
  <cp:lastPrinted>2017-11-26T14:39:14Z</cp:lastPrinted>
  <dcterms:created xsi:type="dcterms:W3CDTF">2009-04-16T11:32:48Z</dcterms:created>
  <dcterms:modified xsi:type="dcterms:W3CDTF">2018-05-25T06:53:35Z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