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<sst xmlns="http://schemas.openxmlformats.org/spreadsheetml/2006/main" count="89" uniqueCount="38">
  <si>
    <t>Top Sector</t>
  </si>
  <si>
    <t>ORIGINAL - REAL DATA</t>
  </si>
  <si>
    <t>Growth</t>
  </si>
  <si>
    <t>Metric</t>
  </si>
  <si>
    <t>Advisory</t>
  </si>
  <si>
    <t>Audit</t>
  </si>
  <si>
    <t>Consulting</t>
  </si>
  <si>
    <t>Tax</t>
  </si>
  <si>
    <t>A&amp;F</t>
  </si>
  <si>
    <t>Biz Risk</t>
  </si>
  <si>
    <t>Risk Analytics</t>
  </si>
  <si>
    <t>Tech Risk</t>
  </si>
  <si>
    <t>HC</t>
  </si>
  <si>
    <t>S&amp;O</t>
  </si>
  <si>
    <t>Tech</t>
  </si>
  <si>
    <t>BTS</t>
  </si>
  <si>
    <t>GES</t>
  </si>
  <si>
    <t>INT'L</t>
  </si>
  <si>
    <t>M&amp;A/MTS</t>
  </si>
  <si>
    <t>Revenue</t>
  </si>
  <si>
    <t>Width</t>
  </si>
  <si>
    <t>Revenue Growth</t>
  </si>
  <si>
    <t>Earnings</t>
  </si>
  <si>
    <t>Height</t>
  </si>
  <si>
    <t>Margin</t>
  </si>
  <si>
    <t>Width (Pt)</t>
  </si>
  <si>
    <t>Height (Pt)</t>
  </si>
  <si>
    <t>V2 - Dummy Data</t>
  </si>
  <si>
    <t>TOTAL REV </t>
  </si>
  <si>
    <t>Source Data</t>
  </si>
  <si>
    <t>M&amp;A</t>
  </si>
  <si>
    <t>MTS</t>
  </si>
  <si>
    <t>TOTAL</t>
  </si>
  <si>
    <t>YTD Net Revenue (Current Year)</t>
  </si>
  <si>
    <t>YTD Net Revenue (Prior)</t>
  </si>
  <si>
    <t>YoY Revenue Growth</t>
  </si>
  <si>
    <t>YTD EBA Earnings(Current Year)</t>
  </si>
  <si>
    <t>EBA Margin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</si>
</sst>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_-\$* #,##0_-;&quot;-$&quot;* #,##0_-;_-\$* \-??_-;_-@_-"/>
    <numFmt numFmtId="167" formatCode="0.00%"/>
    <numFmt numFmtId="168" formatCode="_-\$* #,##0.00_-;&quot;-$&quot;* #,##0.00_-;_-\$* \-??_-;_-@_-"/>
    <numFmt numFmtId="169" formatCode="0.00"/>
    <numFmt numFmtId="170" formatCode="0.0%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17375E"/>
        <bgColor rgb="FF333333"/>
      </patternFill>
    </fill>
    <fill>
      <patternFill patternType="solid">
        <fgColor rgb="FF8EB4E3"/>
        <bgColor rgb="FF8DB4E2"/>
      </patternFill>
    </fill>
    <fill>
      <patternFill patternType="solid">
        <fgColor rgb="FF008000"/>
        <bgColor rgb="FF008080"/>
      </patternFill>
    </fill>
    <fill>
      <patternFill patternType="solid">
        <fgColor rgb="FF8DB4E2"/>
        <bgColor rgb="FF8EB4E3"/>
      </patternFill>
    </fill>
    <fill>
      <patternFill patternType="solid">
        <fgColor rgb="FFF2DCDB"/>
        <bgColor rgb="FFCC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DB4E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21.337037037037"/>
    <col collapsed="false" hidden="false" max="2" min="2" style="0" width="19.5"/>
    <col collapsed="false" hidden="false" max="3" min="3" style="0" width="17.3333333333333"/>
    <col collapsed="false" hidden="false" max="4" min="4" style="0" width="16.6666666666667"/>
    <col collapsed="false" hidden="false" max="5" min="5" style="0" width="19.5"/>
    <col collapsed="false" hidden="false" max="6" min="6" style="0" width="16.5037037037037"/>
    <col collapsed="false" hidden="false" max="7" min="7" style="0" width="17.3333333333333"/>
    <col collapsed="false" hidden="false" max="8" min="8" style="0" width="20.5"/>
    <col collapsed="false" hidden="false" max="9" min="9" style="0" width="16.3333333333333"/>
    <col collapsed="false" hidden="false" max="10" min="10" style="0" width="19.1592592592593"/>
    <col collapsed="false" hidden="false" max="11" min="11" style="0" width="17.3333333333333"/>
    <col collapsed="false" hidden="false" max="12" min="12" style="0" width="19.662962962963"/>
    <col collapsed="false" hidden="false" max="13" min="13" style="0" width="21.337037037037"/>
    <col collapsed="false" hidden="false" max="14" min="14" style="0" width="29.162962962963"/>
    <col collapsed="false" hidden="false" max="15" min="15" style="0" width="17.8333333333333"/>
    <col collapsed="false" hidden="false" max="1025" min="16" style="0" width="10.5296296296296"/>
  </cols>
  <sheetData>
    <row r="1" customFormat="false" ht="15" hidden="false" customHeight="false" outlineLevel="0" collapsed="false">
      <c r="C1" s="1" t="s">
        <v>0</v>
      </c>
      <c r="D1" s="2"/>
      <c r="E1" s="2"/>
      <c r="F1" s="3" t="s">
        <v>0</v>
      </c>
      <c r="G1" s="2"/>
      <c r="H1" s="4" t="s">
        <v>0</v>
      </c>
      <c r="I1" s="2"/>
      <c r="J1" s="2"/>
      <c r="K1" s="5" t="s">
        <v>0</v>
      </c>
    </row>
    <row r="2" customFormat="false" ht="15" hidden="false" customHeight="false" outlineLevel="0" collapsed="false">
      <c r="C2" s="6" t="str">
        <f aca="false">INDEX(B6:E6,MATCH(MAX(B9:E9),B9:E9,0))</f>
        <v>Risk Analytics</v>
      </c>
      <c r="D2" s="2"/>
      <c r="E2" s="2"/>
      <c r="F2" s="6" t="str">
        <f aca="false">F6</f>
        <v>Audit</v>
      </c>
      <c r="G2" s="2"/>
      <c r="H2" s="6" t="str">
        <f aca="false">INDEX(G6:I6,MATCH(MAX(G9:I9),G9:I9,0))</f>
        <v>HC</v>
      </c>
      <c r="I2" s="2"/>
      <c r="J2" s="2"/>
      <c r="K2" s="6" t="str">
        <f aca="false">INDEX(J6:M6,MATCH(MAX(J9:M9),J9:M9,0))</f>
        <v>BTS</v>
      </c>
    </row>
    <row r="3" customFormat="false" ht="15" hidden="false" customHeight="false" outlineLevel="0" collapsed="false">
      <c r="A3" s="7" t="s">
        <v>1</v>
      </c>
      <c r="C3" s="8" t="s">
        <v>2</v>
      </c>
      <c r="F3" s="3" t="s">
        <v>2</v>
      </c>
      <c r="H3" s="9" t="s">
        <v>2</v>
      </c>
      <c r="K3" s="5" t="s">
        <v>2</v>
      </c>
    </row>
    <row r="4" customFormat="false" ht="15" hidden="false" customHeight="false" outlineLevel="0" collapsed="false">
      <c r="A4" s="7"/>
      <c r="C4" s="10" t="n">
        <f aca="false">MAX(B9:E9)</f>
        <v>0.293594051945016</v>
      </c>
      <c r="E4" s="11"/>
      <c r="F4" s="12" t="n">
        <f aca="false">F9</f>
        <v>0.0406449236624433</v>
      </c>
      <c r="H4" s="12" t="n">
        <f aca="false">MAX(G9:I9)</f>
        <v>0.218614989488939</v>
      </c>
      <c r="K4" s="12" t="n">
        <f aca="false">MAX(J9:M9)</f>
        <v>0.0980660952121875</v>
      </c>
    </row>
    <row r="5" customFormat="false" ht="15" hidden="false" customHeight="false" outlineLevel="0" collapsed="false">
      <c r="A5" s="13" t="s">
        <v>3</v>
      </c>
      <c r="B5" s="14" t="s">
        <v>4</v>
      </c>
      <c r="C5" s="14"/>
      <c r="D5" s="14"/>
      <c r="E5" s="14"/>
      <c r="F5" s="3" t="s">
        <v>5</v>
      </c>
      <c r="G5" s="15" t="s">
        <v>6</v>
      </c>
      <c r="H5" s="15"/>
      <c r="I5" s="15"/>
      <c r="J5" s="16" t="s">
        <v>7</v>
      </c>
      <c r="K5" s="16"/>
      <c r="L5" s="16"/>
      <c r="M5" s="16"/>
    </row>
    <row r="6" customFormat="false" ht="15" hidden="false" customHeight="false" outlineLevel="0" collapsed="false">
      <c r="A6" s="13"/>
      <c r="B6" s="17" t="s">
        <v>8</v>
      </c>
      <c r="C6" s="17" t="s">
        <v>9</v>
      </c>
      <c r="D6" s="17" t="s">
        <v>10</v>
      </c>
      <c r="E6" s="17" t="s">
        <v>11</v>
      </c>
      <c r="F6" s="18" t="s">
        <v>5</v>
      </c>
      <c r="G6" s="19" t="s">
        <v>12</v>
      </c>
      <c r="H6" s="19" t="s">
        <v>13</v>
      </c>
      <c r="I6" s="19" t="s">
        <v>14</v>
      </c>
      <c r="J6" s="20" t="s">
        <v>15</v>
      </c>
      <c r="K6" s="20" t="s">
        <v>16</v>
      </c>
      <c r="L6" s="20" t="s">
        <v>17</v>
      </c>
      <c r="M6" s="20" t="s">
        <v>18</v>
      </c>
    </row>
    <row r="7" customFormat="false" ht="15" hidden="false" customHeight="false" outlineLevel="0" collapsed="false">
      <c r="A7" s="21" t="s">
        <v>19</v>
      </c>
      <c r="B7" s="22" t="n">
        <f aca="false">ROUND(B36, -6)</f>
        <v>195000000</v>
      </c>
      <c r="C7" s="22" t="n">
        <f aca="false">ROUND(C36, -6)</f>
        <v>249000000</v>
      </c>
      <c r="D7" s="22" t="n">
        <f aca="false">ROUND(D36, -6)</f>
        <v>101000000</v>
      </c>
      <c r="E7" s="22" t="n">
        <f aca="false">ROUND(E36, -6)</f>
        <v>233000000</v>
      </c>
      <c r="F7" s="22" t="n">
        <f aca="false">ROUND(F36, -6)</f>
        <v>578000000</v>
      </c>
      <c r="G7" s="22" t="n">
        <f aca="false">ROUND(G36, -6)</f>
        <v>308000000</v>
      </c>
      <c r="H7" s="22" t="n">
        <f aca="false">ROUND(H36, -6)</f>
        <v>476000000</v>
      </c>
      <c r="I7" s="22" t="n">
        <f aca="false">ROUND(I36, -6)</f>
        <v>919000000</v>
      </c>
      <c r="J7" s="22" t="n">
        <f aca="false">ROUND(J36, -6)</f>
        <v>483000000</v>
      </c>
      <c r="K7" s="22" t="n">
        <f aca="false">ROUND(K36, -6)</f>
        <v>83000000</v>
      </c>
      <c r="L7" s="22" t="n">
        <f aca="false">ROUND(L36, -6)</f>
        <v>148000000</v>
      </c>
      <c r="M7" s="23" t="n">
        <f aca="false">ROUND(M36+N36, -6)</f>
        <v>114000000</v>
      </c>
    </row>
    <row r="8" customFormat="false" ht="15" hidden="false" customHeight="false" outlineLevel="0" collapsed="false">
      <c r="A8" s="24" t="s">
        <v>20</v>
      </c>
      <c r="B8" s="25" t="n">
        <f aca="false">B7/$O36</f>
        <v>0.0501547434975087</v>
      </c>
      <c r="C8" s="25" t="n">
        <f aca="false">C7/$O36</f>
        <v>0.0640437493891265</v>
      </c>
      <c r="D8" s="25" t="n">
        <f aca="false">D7/$O36</f>
        <v>0.0259775850935814</v>
      </c>
      <c r="E8" s="25" t="n">
        <f aca="false">E7/$O36</f>
        <v>0.0599284883842027</v>
      </c>
      <c r="F8" s="25" t="n">
        <f aca="false">F7/$O36</f>
        <v>0.148663803802872</v>
      </c>
      <c r="G8" s="25" t="n">
        <f aca="false">G7/$O36</f>
        <v>0.079218774344783</v>
      </c>
      <c r="H8" s="25" t="n">
        <f aca="false">H7/$O36</f>
        <v>0.122429014896483</v>
      </c>
      <c r="I8" s="25" t="n">
        <f aca="false">I7/$O36</f>
        <v>0.23637030397031</v>
      </c>
      <c r="J8" s="25" t="n">
        <f aca="false">J7/$O36</f>
        <v>0.124229441586137</v>
      </c>
      <c r="K8" s="25" t="n">
        <f aca="false">K7/$O36</f>
        <v>0.0213479164630422</v>
      </c>
      <c r="L8" s="25" t="n">
        <f aca="false">L7/$O36</f>
        <v>0.0380661642955451</v>
      </c>
      <c r="M8" s="26" t="n">
        <f aca="false">M7/$O36</f>
        <v>0.029321234660082</v>
      </c>
      <c r="N8" s="27"/>
    </row>
    <row r="9" customFormat="false" ht="15" hidden="false" customHeight="false" outlineLevel="0" collapsed="false">
      <c r="A9" s="24" t="s">
        <v>21</v>
      </c>
      <c r="B9" s="28" t="n">
        <f aca="false">B36/B37-1</f>
        <v>0.126184296499631</v>
      </c>
      <c r="C9" s="28" t="n">
        <f aca="false">C36/C37-1</f>
        <v>0.105377698733984</v>
      </c>
      <c r="D9" s="28" t="n">
        <f aca="false">D36/D37-1</f>
        <v>0.293594051945016</v>
      </c>
      <c r="E9" s="28" t="n">
        <f aca="false">E36/E37-1</f>
        <v>0.199926970180234</v>
      </c>
      <c r="F9" s="28" t="n">
        <f aca="false">F36/F37-1</f>
        <v>0.0406449236624433</v>
      </c>
      <c r="G9" s="28" t="n">
        <f aca="false">G36/G37-1</f>
        <v>0.218614989488939</v>
      </c>
      <c r="H9" s="28" t="n">
        <f aca="false">H36/H37-1</f>
        <v>0.152749400793049</v>
      </c>
      <c r="I9" s="28" t="n">
        <f aca="false">I36/I37-1</f>
        <v>0.121879423923635</v>
      </c>
      <c r="J9" s="28" t="n">
        <f aca="false">J36/J37-1</f>
        <v>0.0980660952121874</v>
      </c>
      <c r="K9" s="28" t="n">
        <f aca="false">K36/K37-1</f>
        <v>0.0799779686426512</v>
      </c>
      <c r="L9" s="28" t="n">
        <f aca="false">L36/L37-1</f>
        <v>0.0748849750741607</v>
      </c>
      <c r="M9" s="29" t="n">
        <f aca="false">(M36+N36)/(M37+N37)-1</f>
        <v>0.0980428348995925</v>
      </c>
    </row>
    <row r="10" customFormat="false" ht="15" hidden="false" customHeight="false" outlineLevel="0" collapsed="false">
      <c r="A10" s="24" t="s">
        <v>22</v>
      </c>
      <c r="B10" s="30" t="n">
        <f aca="false">ROUND(B39, -6)</f>
        <v>105000000</v>
      </c>
      <c r="C10" s="30" t="n">
        <f aca="false">ROUND(C39, -6)</f>
        <v>120000000</v>
      </c>
      <c r="D10" s="30" t="n">
        <f aca="false">ROUND(D39, -6)</f>
        <v>45000000</v>
      </c>
      <c r="E10" s="30" t="n">
        <f aca="false">ROUND(E39, -6)</f>
        <v>111000000</v>
      </c>
      <c r="F10" s="30" t="n">
        <f aca="false">ROUND(F39, -6)</f>
        <v>198000000</v>
      </c>
      <c r="G10" s="30" t="n">
        <f aca="false">ROUND(G39, -6)</f>
        <v>144000000</v>
      </c>
      <c r="H10" s="30" t="n">
        <f aca="false">ROUND(H39, -6)</f>
        <v>213000000</v>
      </c>
      <c r="I10" s="30" t="n">
        <f aca="false">ROUND(I39, -6)</f>
        <v>409000000</v>
      </c>
      <c r="J10" s="30" t="n">
        <f aca="false">ROUND(J39, -6)</f>
        <v>300000000</v>
      </c>
      <c r="K10" s="30" t="n">
        <f aca="false">ROUND(K39, -6)</f>
        <v>42000000</v>
      </c>
      <c r="L10" s="30" t="n">
        <f aca="false">ROUND(L39, -6)</f>
        <v>93000000</v>
      </c>
      <c r="M10" s="31" t="n">
        <f aca="false">ROUND(M39+N39, -6)</f>
        <v>66000000</v>
      </c>
    </row>
    <row r="11" customFormat="false" ht="15" hidden="false" customHeight="false" outlineLevel="0" collapsed="false">
      <c r="A11" s="32" t="s">
        <v>23</v>
      </c>
      <c r="B11" s="25" t="n">
        <f aca="false">B$10/B$7</f>
        <v>0.538461538461538</v>
      </c>
      <c r="C11" s="25" t="n">
        <f aca="false">C$10/C$7</f>
        <v>0.481927710843373</v>
      </c>
      <c r="D11" s="25" t="n">
        <f aca="false">D$10/D$7</f>
        <v>0.445544554455446</v>
      </c>
      <c r="E11" s="25" t="n">
        <f aca="false">E$10/E$7</f>
        <v>0.476394849785408</v>
      </c>
      <c r="F11" s="25" t="n">
        <f aca="false">F$10/F$7</f>
        <v>0.342560553633218</v>
      </c>
      <c r="G11" s="25" t="n">
        <f aca="false">G$10/G$7</f>
        <v>0.467532467532468</v>
      </c>
      <c r="H11" s="25" t="n">
        <f aca="false">H$10/H$7</f>
        <v>0.447478991596639</v>
      </c>
      <c r="I11" s="25" t="n">
        <f aca="false">I$10/I$7</f>
        <v>0.445048966267682</v>
      </c>
      <c r="J11" s="25" t="n">
        <f aca="false">J$10/J$7</f>
        <v>0.62111801242236</v>
      </c>
      <c r="K11" s="25" t="n">
        <f aca="false">K$10/K$7</f>
        <v>0.506024096385542</v>
      </c>
      <c r="L11" s="25" t="n">
        <f aca="false">L$10/L$7</f>
        <v>0.628378378378378</v>
      </c>
      <c r="M11" s="26" t="n">
        <f aca="false">M$10/M$7</f>
        <v>0.578947368421053</v>
      </c>
      <c r="N11" s="27"/>
      <c r="O11" s="27"/>
    </row>
    <row r="12" customFormat="false" ht="15" hidden="false" customHeight="false" outlineLevel="0" collapsed="false">
      <c r="A12" s="24" t="s">
        <v>24</v>
      </c>
      <c r="B12" s="28" t="n">
        <f aca="false">B$10/B$7</f>
        <v>0.538461538461538</v>
      </c>
      <c r="C12" s="28" t="n">
        <f aca="false">C$10/C$7</f>
        <v>0.481927710843373</v>
      </c>
      <c r="D12" s="28" t="n">
        <f aca="false">D$10/D$7</f>
        <v>0.445544554455446</v>
      </c>
      <c r="E12" s="28" t="n">
        <f aca="false">E$10/E$7</f>
        <v>0.476394849785408</v>
      </c>
      <c r="F12" s="28" t="n">
        <f aca="false">F$10/F$7</f>
        <v>0.342560553633218</v>
      </c>
      <c r="G12" s="28" t="n">
        <f aca="false">G$10/G$7</f>
        <v>0.467532467532468</v>
      </c>
      <c r="H12" s="28" t="n">
        <f aca="false">H$10/H$7</f>
        <v>0.447478991596639</v>
      </c>
      <c r="I12" s="28" t="n">
        <f aca="false">I$10/I$7</f>
        <v>0.445048966267682</v>
      </c>
      <c r="J12" s="28" t="n">
        <f aca="false">J$10/J$7</f>
        <v>0.62111801242236</v>
      </c>
      <c r="K12" s="28" t="n">
        <f aca="false">K$10/K$7</f>
        <v>0.506024096385542</v>
      </c>
      <c r="L12" s="28" t="n">
        <f aca="false">L$10/L$7</f>
        <v>0.628378378378378</v>
      </c>
      <c r="M12" s="29" t="n">
        <f aca="false">M$10/M$7</f>
        <v>0.578947368421053</v>
      </c>
    </row>
    <row r="13" customFormat="false" ht="15" hidden="false" customHeight="false" outlineLevel="0" collapsed="false">
      <c r="A13" s="24" t="s">
        <v>25</v>
      </c>
      <c r="B13" s="33" t="n">
        <f aca="false">952*B8</f>
        <v>47.7473158096283</v>
      </c>
      <c r="C13" s="33" t="n">
        <f aca="false">952*C8</f>
        <v>60.9696494184484</v>
      </c>
      <c r="D13" s="33" t="n">
        <f aca="false">952*D8</f>
        <v>24.7306610090895</v>
      </c>
      <c r="E13" s="33" t="n">
        <f aca="false">952*E8</f>
        <v>57.051920941761</v>
      </c>
      <c r="F13" s="33" t="n">
        <f aca="false">952*F8</f>
        <v>141.527941220334</v>
      </c>
      <c r="G13" s="33" t="n">
        <f aca="false">952*G8</f>
        <v>75.4162731762334</v>
      </c>
      <c r="H13" s="33" t="n">
        <f aca="false">952*H8</f>
        <v>116.552422181452</v>
      </c>
      <c r="I13" s="33" t="n">
        <f aca="false">952*I8</f>
        <v>225.024529379735</v>
      </c>
      <c r="J13" s="33" t="n">
        <f aca="false">952*J8</f>
        <v>118.266428390002</v>
      </c>
      <c r="K13" s="33" t="n">
        <f aca="false">952*K8</f>
        <v>20.3232164728161</v>
      </c>
      <c r="L13" s="33" t="n">
        <f aca="false">952*L8</f>
        <v>36.2389884093589</v>
      </c>
      <c r="M13" s="34" t="n">
        <f aca="false">952*M8</f>
        <v>27.9138153963981</v>
      </c>
    </row>
    <row r="14" customFormat="false" ht="15" hidden="false" customHeight="false" outlineLevel="0" collapsed="false">
      <c r="A14" s="35" t="s">
        <v>26</v>
      </c>
      <c r="B14" s="36" t="n">
        <f aca="false">500*B11</f>
        <v>269.230769230769</v>
      </c>
      <c r="C14" s="36" t="n">
        <f aca="false">500*C11</f>
        <v>240.963855421687</v>
      </c>
      <c r="D14" s="36" t="n">
        <f aca="false">500*D11</f>
        <v>222.772277227723</v>
      </c>
      <c r="E14" s="36" t="n">
        <f aca="false">500*E11</f>
        <v>238.197424892704</v>
      </c>
      <c r="F14" s="36" t="n">
        <f aca="false">500*F11</f>
        <v>171.280276816609</v>
      </c>
      <c r="G14" s="36" t="n">
        <f aca="false">500*G11</f>
        <v>233.766233766234</v>
      </c>
      <c r="H14" s="36" t="n">
        <f aca="false">500*H11</f>
        <v>223.739495798319</v>
      </c>
      <c r="I14" s="36" t="n">
        <f aca="false">500*I11</f>
        <v>222.524483133841</v>
      </c>
      <c r="J14" s="36" t="n">
        <f aca="false">500*J11</f>
        <v>310.55900621118</v>
      </c>
      <c r="K14" s="36" t="n">
        <f aca="false">500*K11</f>
        <v>253.012048192771</v>
      </c>
      <c r="L14" s="36" t="n">
        <f aca="false">500*L11</f>
        <v>314.189189189189</v>
      </c>
      <c r="M14" s="37" t="n">
        <f aca="false">500*M11</f>
        <v>289.473684210526</v>
      </c>
    </row>
    <row r="17" customFormat="false" ht="15" hidden="false" customHeight="false" outlineLevel="0" collapsed="false">
      <c r="C17" s="1" t="s">
        <v>0</v>
      </c>
      <c r="D17" s="2"/>
      <c r="E17" s="2"/>
      <c r="F17" s="3" t="s">
        <v>0</v>
      </c>
      <c r="G17" s="2"/>
      <c r="H17" s="4" t="s">
        <v>0</v>
      </c>
      <c r="I17" s="2"/>
      <c r="J17" s="2"/>
      <c r="K17" s="5" t="s">
        <v>0</v>
      </c>
    </row>
    <row r="18" customFormat="false" ht="15" hidden="false" customHeight="false" outlineLevel="0" collapsed="false">
      <c r="C18" s="6" t="str">
        <f aca="false">INDEX(B22:E22,MATCH(MAX(B25:E25),B25:E25,0))</f>
        <v>Tech Risk</v>
      </c>
      <c r="D18" s="2"/>
      <c r="E18" s="2"/>
      <c r="F18" s="6" t="str">
        <f aca="false">F22</f>
        <v>Audit</v>
      </c>
      <c r="G18" s="2"/>
      <c r="H18" s="6" t="str">
        <f aca="false">INDEX(G22:I22,MATCH(MAX(G25:I25),G25:I25,0))</f>
        <v>HC</v>
      </c>
      <c r="I18" s="2"/>
      <c r="J18" s="2"/>
      <c r="K18" s="6" t="str">
        <f aca="false">INDEX(J22:M22,MATCH(MAX(J25:M25),J25:M25,0))</f>
        <v>BTS</v>
      </c>
    </row>
    <row r="19" customFormat="false" ht="15" hidden="false" customHeight="false" outlineLevel="0" collapsed="false">
      <c r="A19" s="7" t="s">
        <v>27</v>
      </c>
      <c r="C19" s="8" t="s">
        <v>2</v>
      </c>
      <c r="F19" s="3" t="s">
        <v>2</v>
      </c>
      <c r="H19" s="9" t="s">
        <v>2</v>
      </c>
      <c r="K19" s="5" t="s">
        <v>2</v>
      </c>
    </row>
    <row r="20" customFormat="false" ht="15" hidden="false" customHeight="false" outlineLevel="0" collapsed="false">
      <c r="A20" s="7"/>
      <c r="C20" s="10" t="n">
        <f aca="false">MAX(B25:E25)</f>
        <v>1.12</v>
      </c>
      <c r="E20" s="11"/>
      <c r="F20" s="12" t="n">
        <f aca="false">F25</f>
        <v>0.06</v>
      </c>
      <c r="H20" s="12" t="n">
        <f aca="false">MAX(G25:I25)</f>
        <v>0.87</v>
      </c>
      <c r="K20" s="12" t="n">
        <f aca="false">MAX(J25:M25)</f>
        <v>0.0980660952121875</v>
      </c>
    </row>
    <row r="21" customFormat="false" ht="15" hidden="false" customHeight="false" outlineLevel="0" collapsed="false">
      <c r="A21" s="13" t="s">
        <v>3</v>
      </c>
      <c r="B21" s="14" t="s">
        <v>4</v>
      </c>
      <c r="C21" s="14"/>
      <c r="D21" s="14"/>
      <c r="E21" s="14"/>
      <c r="F21" s="3" t="s">
        <v>5</v>
      </c>
      <c r="G21" s="15" t="s">
        <v>6</v>
      </c>
      <c r="H21" s="15"/>
      <c r="I21" s="15"/>
      <c r="J21" s="16" t="s">
        <v>7</v>
      </c>
      <c r="K21" s="16"/>
      <c r="L21" s="16"/>
      <c r="M21" s="16"/>
    </row>
    <row r="22" customFormat="false" ht="15" hidden="false" customHeight="false" outlineLevel="0" collapsed="false">
      <c r="A22" s="13"/>
      <c r="B22" s="17" t="s">
        <v>8</v>
      </c>
      <c r="C22" s="17" t="s">
        <v>9</v>
      </c>
      <c r="D22" s="17" t="s">
        <v>10</v>
      </c>
      <c r="E22" s="17" t="s">
        <v>11</v>
      </c>
      <c r="F22" s="18" t="s">
        <v>5</v>
      </c>
      <c r="G22" s="19" t="s">
        <v>12</v>
      </c>
      <c r="H22" s="19" t="s">
        <v>13</v>
      </c>
      <c r="I22" s="19" t="s">
        <v>14</v>
      </c>
      <c r="J22" s="20" t="s">
        <v>15</v>
      </c>
      <c r="K22" s="20" t="s">
        <v>16</v>
      </c>
      <c r="L22" s="20" t="s">
        <v>17</v>
      </c>
      <c r="M22" s="20" t="s">
        <v>18</v>
      </c>
    </row>
    <row r="23" customFormat="false" ht="15" hidden="false" customHeight="false" outlineLevel="0" collapsed="false">
      <c r="A23" s="21" t="s">
        <v>19</v>
      </c>
      <c r="B23" s="22" t="n">
        <v>10000000</v>
      </c>
      <c r="C23" s="22" t="n">
        <v>115000000</v>
      </c>
      <c r="D23" s="22" t="n">
        <v>15000000</v>
      </c>
      <c r="E23" s="22" t="n">
        <v>10000000</v>
      </c>
      <c r="F23" s="22" t="n">
        <v>50000000</v>
      </c>
      <c r="G23" s="22" t="n">
        <v>100000000</v>
      </c>
      <c r="H23" s="22" t="n">
        <v>6000000</v>
      </c>
      <c r="I23" s="22" t="n">
        <v>15000000</v>
      </c>
      <c r="J23" s="22" t="n">
        <v>20000000</v>
      </c>
      <c r="K23" s="22" t="n">
        <v>25000000</v>
      </c>
      <c r="L23" s="22" t="n">
        <v>41000000</v>
      </c>
      <c r="M23" s="23" t="n">
        <v>50000000</v>
      </c>
      <c r="N23" s="0" t="s">
        <v>28</v>
      </c>
      <c r="O23" s="38" t="n">
        <f aca="false">SUM(B23:M23)</f>
        <v>457000000</v>
      </c>
    </row>
    <row r="24" customFormat="false" ht="15" hidden="false" customHeight="false" outlineLevel="0" collapsed="false">
      <c r="A24" s="24" t="s">
        <v>20</v>
      </c>
      <c r="B24" s="25" t="n">
        <f aca="false">B23/$O$23</f>
        <v>0.0218818380743982</v>
      </c>
      <c r="C24" s="25" t="n">
        <f aca="false">C23/$O$23</f>
        <v>0.25164113785558</v>
      </c>
      <c r="D24" s="25" t="n">
        <f aca="false">D23/$O$23</f>
        <v>0.0328227571115974</v>
      </c>
      <c r="E24" s="25" t="n">
        <f aca="false">E23/$O$23</f>
        <v>0.0218818380743982</v>
      </c>
      <c r="F24" s="25" t="n">
        <f aca="false">F23/$O$23</f>
        <v>0.109409190371991</v>
      </c>
      <c r="G24" s="25" t="n">
        <f aca="false">G23/$O$23</f>
        <v>0.218818380743982</v>
      </c>
      <c r="H24" s="25" t="n">
        <f aca="false">H23/$O$23</f>
        <v>0.013129102844639</v>
      </c>
      <c r="I24" s="25" t="n">
        <f aca="false">I23/$O$23</f>
        <v>0.0328227571115974</v>
      </c>
      <c r="J24" s="25" t="n">
        <f aca="false">J23/$O$23</f>
        <v>0.0437636761487965</v>
      </c>
      <c r="K24" s="25" t="n">
        <f aca="false">K23/$O$23</f>
        <v>0.0547045951859956</v>
      </c>
      <c r="L24" s="25" t="n">
        <f aca="false">L23/$O$23</f>
        <v>0.0897155361050328</v>
      </c>
      <c r="M24" s="26" t="n">
        <f aca="false">M23/$O$23</f>
        <v>0.109409190371991</v>
      </c>
    </row>
    <row r="25" customFormat="false" ht="15" hidden="false" customHeight="false" outlineLevel="0" collapsed="false">
      <c r="A25" s="24" t="s">
        <v>21</v>
      </c>
      <c r="B25" s="28" t="n">
        <v>0.09</v>
      </c>
      <c r="C25" s="28" t="n">
        <v>0.05</v>
      </c>
      <c r="D25" s="28" t="n">
        <v>0.31</v>
      </c>
      <c r="E25" s="28" t="n">
        <v>1.12</v>
      </c>
      <c r="F25" s="28" t="n">
        <v>0.06</v>
      </c>
      <c r="G25" s="28" t="n">
        <v>0.87</v>
      </c>
      <c r="H25" s="28" t="n">
        <v>0.1</v>
      </c>
      <c r="I25" s="28" t="n">
        <v>-0.15</v>
      </c>
      <c r="J25" s="28" t="n">
        <v>0.0980660952121875</v>
      </c>
      <c r="K25" s="28" t="n">
        <v>0.07</v>
      </c>
      <c r="L25" s="28" t="n">
        <v>0.03</v>
      </c>
      <c r="M25" s="29" t="n">
        <v>0.01</v>
      </c>
    </row>
    <row r="26" customFormat="false" ht="15" hidden="false" customHeight="false" outlineLevel="0" collapsed="false">
      <c r="A26" s="24" t="s">
        <v>22</v>
      </c>
      <c r="B26" s="39" t="n">
        <v>5000000</v>
      </c>
      <c r="C26" s="39" t="n">
        <v>23000000</v>
      </c>
      <c r="D26" s="39" t="n">
        <v>9000000</v>
      </c>
      <c r="E26" s="39" t="n">
        <v>6000000</v>
      </c>
      <c r="F26" s="39" t="n">
        <v>31000000</v>
      </c>
      <c r="G26" s="39" t="n">
        <v>45000000</v>
      </c>
      <c r="H26" s="39" t="n">
        <v>1000000</v>
      </c>
      <c r="I26" s="39" t="n">
        <v>1000000</v>
      </c>
      <c r="J26" s="39" t="n">
        <v>7000000</v>
      </c>
      <c r="K26" s="39" t="n">
        <v>12000000</v>
      </c>
      <c r="L26" s="39" t="n">
        <v>35000000</v>
      </c>
      <c r="M26" s="40" t="n">
        <v>14000000</v>
      </c>
    </row>
    <row r="27" customFormat="false" ht="15" hidden="false" customHeight="false" outlineLevel="0" collapsed="false">
      <c r="A27" s="32" t="s">
        <v>23</v>
      </c>
      <c r="B27" s="25" t="n">
        <f aca="false">B26/B23</f>
        <v>0.5</v>
      </c>
      <c r="C27" s="25" t="n">
        <f aca="false">C26/C23</f>
        <v>0.2</v>
      </c>
      <c r="D27" s="25" t="n">
        <f aca="false">D26/D23</f>
        <v>0.6</v>
      </c>
      <c r="E27" s="25" t="n">
        <f aca="false">E26/E23</f>
        <v>0.6</v>
      </c>
      <c r="F27" s="25" t="n">
        <f aca="false">F26/F23</f>
        <v>0.62</v>
      </c>
      <c r="G27" s="25" t="n">
        <f aca="false">G26/G23</f>
        <v>0.45</v>
      </c>
      <c r="H27" s="25" t="n">
        <f aca="false">H26/H23</f>
        <v>0.166666666666667</v>
      </c>
      <c r="I27" s="25" t="n">
        <f aca="false">I26/I23</f>
        <v>0.0666666666666667</v>
      </c>
      <c r="J27" s="25" t="n">
        <f aca="false">J26/J23</f>
        <v>0.35</v>
      </c>
      <c r="K27" s="25" t="n">
        <f aca="false">K26/K23</f>
        <v>0.48</v>
      </c>
      <c r="L27" s="25" t="n">
        <f aca="false">L26/L23</f>
        <v>0.853658536585366</v>
      </c>
      <c r="M27" s="25" t="n">
        <f aca="false">M26/M23</f>
        <v>0.28</v>
      </c>
    </row>
    <row r="28" customFormat="false" ht="15" hidden="false" customHeight="false" outlineLevel="0" collapsed="false">
      <c r="A28" s="24" t="s">
        <v>24</v>
      </c>
      <c r="B28" s="28" t="n">
        <f aca="false">B26/B23</f>
        <v>0.5</v>
      </c>
      <c r="C28" s="28" t="n">
        <f aca="false">C26/C23</f>
        <v>0.2</v>
      </c>
      <c r="D28" s="28" t="n">
        <f aca="false">D26/D23</f>
        <v>0.6</v>
      </c>
      <c r="E28" s="28" t="n">
        <f aca="false">E26/E23</f>
        <v>0.6</v>
      </c>
      <c r="F28" s="28" t="n">
        <f aca="false">F26/F23</f>
        <v>0.62</v>
      </c>
      <c r="G28" s="28" t="n">
        <f aca="false">G26/G23</f>
        <v>0.45</v>
      </c>
      <c r="H28" s="28" t="n">
        <f aca="false">H26/H23</f>
        <v>0.166666666666667</v>
      </c>
      <c r="I28" s="28" t="n">
        <f aca="false">I26/I23</f>
        <v>0.0666666666666667</v>
      </c>
      <c r="J28" s="28" t="n">
        <f aca="false">J26/J23</f>
        <v>0.35</v>
      </c>
      <c r="K28" s="28" t="n">
        <f aca="false">K26/K23</f>
        <v>0.48</v>
      </c>
      <c r="L28" s="28" t="n">
        <f aca="false">L26/L23</f>
        <v>0.853658536585366</v>
      </c>
      <c r="M28" s="28" t="n">
        <f aca="false">M26/M23</f>
        <v>0.28</v>
      </c>
    </row>
    <row r="29" customFormat="false" ht="15" hidden="false" customHeight="false" outlineLevel="0" collapsed="false">
      <c r="A29" s="24" t="s">
        <v>25</v>
      </c>
      <c r="B29" s="33" t="n">
        <f aca="false">952*B24</f>
        <v>20.8315098468271</v>
      </c>
      <c r="C29" s="33" t="n">
        <f aca="false">952*C24</f>
        <v>239.562363238512</v>
      </c>
      <c r="D29" s="33" t="n">
        <f aca="false">952*D24</f>
        <v>31.2472647702407</v>
      </c>
      <c r="E29" s="33" t="n">
        <f aca="false">952*E24</f>
        <v>20.8315098468271</v>
      </c>
      <c r="F29" s="33" t="n">
        <f aca="false">952*F24</f>
        <v>104.157549234136</v>
      </c>
      <c r="G29" s="33" t="n">
        <f aca="false">952*G24</f>
        <v>208.315098468271</v>
      </c>
      <c r="H29" s="33" t="n">
        <f aca="false">952*H24</f>
        <v>12.4989059080963</v>
      </c>
      <c r="I29" s="33" t="n">
        <f aca="false">952*I24</f>
        <v>31.2472647702407</v>
      </c>
      <c r="J29" s="33" t="n">
        <f aca="false">952*J24</f>
        <v>41.6630196936543</v>
      </c>
      <c r="K29" s="33" t="n">
        <f aca="false">952*K24</f>
        <v>52.0787746170678</v>
      </c>
      <c r="L29" s="33" t="n">
        <f aca="false">952*L24</f>
        <v>85.4091903719913</v>
      </c>
      <c r="M29" s="34" t="n">
        <f aca="false">952*M24</f>
        <v>104.157549234136</v>
      </c>
    </row>
    <row r="30" customFormat="false" ht="15" hidden="false" customHeight="false" outlineLevel="0" collapsed="false">
      <c r="A30" s="35" t="s">
        <v>26</v>
      </c>
      <c r="B30" s="36" t="n">
        <f aca="false">500*B27</f>
        <v>250</v>
      </c>
      <c r="C30" s="36" t="n">
        <f aca="false">500*C27</f>
        <v>100</v>
      </c>
      <c r="D30" s="36" t="n">
        <f aca="false">500*D27</f>
        <v>300</v>
      </c>
      <c r="E30" s="36" t="n">
        <f aca="false">500*E27</f>
        <v>300</v>
      </c>
      <c r="F30" s="36" t="n">
        <f aca="false">500*F27</f>
        <v>310</v>
      </c>
      <c r="G30" s="36" t="n">
        <f aca="false">500*G27</f>
        <v>225</v>
      </c>
      <c r="H30" s="36" t="n">
        <f aca="false">500*H27</f>
        <v>83.3333333333333</v>
      </c>
      <c r="I30" s="36" t="n">
        <f aca="false">500*I27</f>
        <v>33.3333333333333</v>
      </c>
      <c r="J30" s="36" t="n">
        <f aca="false">500*J27</f>
        <v>175</v>
      </c>
      <c r="K30" s="36" t="n">
        <f aca="false">500*K27</f>
        <v>240</v>
      </c>
      <c r="L30" s="36" t="n">
        <f aca="false">500*L27</f>
        <v>426.829268292683</v>
      </c>
      <c r="M30" s="37" t="n">
        <f aca="false">500*M27</f>
        <v>140</v>
      </c>
    </row>
    <row r="35" customFormat="false" ht="15" hidden="false" customHeight="false" outlineLevel="0" collapsed="false">
      <c r="A35" s="41" t="s">
        <v>29</v>
      </c>
      <c r="B35" s="42" t="s">
        <v>8</v>
      </c>
      <c r="C35" s="42" t="s">
        <v>9</v>
      </c>
      <c r="D35" s="42" t="s">
        <v>10</v>
      </c>
      <c r="E35" s="42" t="s">
        <v>11</v>
      </c>
      <c r="F35" s="43" t="s">
        <v>5</v>
      </c>
      <c r="G35" s="44" t="s">
        <v>12</v>
      </c>
      <c r="H35" s="44" t="s">
        <v>13</v>
      </c>
      <c r="I35" s="44" t="s">
        <v>14</v>
      </c>
      <c r="J35" s="45" t="s">
        <v>15</v>
      </c>
      <c r="K35" s="45" t="s">
        <v>16</v>
      </c>
      <c r="L35" s="45" t="s">
        <v>17</v>
      </c>
      <c r="M35" s="45" t="s">
        <v>30</v>
      </c>
      <c r="N35" s="45" t="s">
        <v>31</v>
      </c>
      <c r="O35" s="46" t="s">
        <v>32</v>
      </c>
    </row>
    <row r="36" customFormat="false" ht="15" hidden="false" customHeight="false" outlineLevel="0" collapsed="false">
      <c r="A36" s="24" t="s">
        <v>33</v>
      </c>
      <c r="B36" s="47" t="n">
        <v>194983773</v>
      </c>
      <c r="C36" s="47" t="n">
        <v>249018754</v>
      </c>
      <c r="D36" s="47" t="n">
        <v>100819370</v>
      </c>
      <c r="E36" s="47" t="n">
        <v>232910951</v>
      </c>
      <c r="F36" s="47" t="n">
        <v>578133223</v>
      </c>
      <c r="G36" s="47" t="n">
        <v>307818772</v>
      </c>
      <c r="H36" s="47" t="n">
        <v>476477050</v>
      </c>
      <c r="I36" s="47" t="n">
        <v>918656864</v>
      </c>
      <c r="J36" s="47" t="n">
        <v>483341675</v>
      </c>
      <c r="K36" s="47" t="n">
        <v>83394849</v>
      </c>
      <c r="L36" s="47" t="n">
        <v>148413653</v>
      </c>
      <c r="M36" s="47" t="n">
        <v>25547150</v>
      </c>
      <c r="N36" s="47" t="n">
        <v>88451163</v>
      </c>
      <c r="O36" s="48" t="n">
        <f aca="false">SUM(B36:N36)</f>
        <v>3887967247</v>
      </c>
    </row>
    <row r="37" customFormat="false" ht="15" hidden="false" customHeight="false" outlineLevel="0" collapsed="false">
      <c r="A37" s="24" t="s">
        <v>34</v>
      </c>
      <c r="B37" s="47" t="n">
        <v>173136647</v>
      </c>
      <c r="C37" s="47" t="n">
        <v>225279336</v>
      </c>
      <c r="D37" s="47" t="n">
        <v>77937410</v>
      </c>
      <c r="E37" s="47" t="n">
        <v>194104272</v>
      </c>
      <c r="F37" s="47" t="n">
        <v>555552821</v>
      </c>
      <c r="G37" s="47" t="n">
        <v>252597231</v>
      </c>
      <c r="H37" s="47" t="n">
        <v>413339664</v>
      </c>
      <c r="I37" s="47" t="n">
        <v>818855257</v>
      </c>
      <c r="J37" s="47" t="n">
        <v>440175393</v>
      </c>
      <c r="K37" s="47" t="n">
        <v>77219028</v>
      </c>
      <c r="L37" s="47" t="n">
        <v>138073986</v>
      </c>
      <c r="M37" s="47" t="n">
        <v>23704082</v>
      </c>
      <c r="N37" s="47" t="n">
        <v>80115468</v>
      </c>
      <c r="O37" s="48" t="n">
        <f aca="false">SUM(B37:N37)</f>
        <v>3470090595</v>
      </c>
    </row>
    <row r="38" customFormat="false" ht="15" hidden="false" customHeight="false" outlineLevel="0" collapsed="false">
      <c r="A38" s="24" t="s">
        <v>35</v>
      </c>
      <c r="B38" s="49" t="n">
        <f aca="false">B36/B37-1</f>
        <v>0.126184296499631</v>
      </c>
      <c r="C38" s="49" t="n">
        <f aca="false">C36/C37-1</f>
        <v>0.105377698733984</v>
      </c>
      <c r="D38" s="49" t="n">
        <f aca="false">D36/D37-1</f>
        <v>0.293594051945016</v>
      </c>
      <c r="E38" s="49" t="n">
        <f aca="false">E36/E37-1</f>
        <v>0.199926970180234</v>
      </c>
      <c r="F38" s="49" t="n">
        <f aca="false">F36/F37-1</f>
        <v>0.0406449236624433</v>
      </c>
      <c r="G38" s="49" t="n">
        <f aca="false">G36/G37-1</f>
        <v>0.218614989488939</v>
      </c>
      <c r="H38" s="49" t="n">
        <f aca="false">H36/H37-1</f>
        <v>0.152749400793049</v>
      </c>
      <c r="I38" s="49" t="n">
        <f aca="false">I36/I37-1</f>
        <v>0.121879423923635</v>
      </c>
      <c r="J38" s="49" t="n">
        <f aca="false">J36/J37-1</f>
        <v>0.0980660952121874</v>
      </c>
      <c r="K38" s="49" t="n">
        <f aca="false">K36/K37-1</f>
        <v>0.0799779686426512</v>
      </c>
      <c r="L38" s="49" t="n">
        <f aca="false">L36/L37-1</f>
        <v>0.0748849750741607</v>
      </c>
      <c r="M38" s="49" t="n">
        <f aca="false">M36/M37-1</f>
        <v>0.0777531903576776</v>
      </c>
      <c r="N38" s="49" t="n">
        <f aca="false">N36/N37-1</f>
        <v>0.104046012687587</v>
      </c>
      <c r="O38" s="50" t="n">
        <f aca="false">O36/O37-1</f>
        <v>0.120422404130345</v>
      </c>
    </row>
    <row r="39" customFormat="false" ht="15" hidden="false" customHeight="false" outlineLevel="0" collapsed="false">
      <c r="A39" s="24" t="s">
        <v>36</v>
      </c>
      <c r="B39" s="47" t="n">
        <v>105090094</v>
      </c>
      <c r="C39" s="47" t="n">
        <v>120259133</v>
      </c>
      <c r="D39" s="47" t="n">
        <v>44827759</v>
      </c>
      <c r="E39" s="47" t="n">
        <v>111082942</v>
      </c>
      <c r="F39" s="47" t="n">
        <v>198114940</v>
      </c>
      <c r="G39" s="47" t="n">
        <v>144088604</v>
      </c>
      <c r="H39" s="47" t="n">
        <v>212993973</v>
      </c>
      <c r="I39" s="47" t="n">
        <v>409176153</v>
      </c>
      <c r="J39" s="47" t="n">
        <v>300065452</v>
      </c>
      <c r="K39" s="47" t="n">
        <v>41866122</v>
      </c>
      <c r="L39" s="47" t="n">
        <v>93383361</v>
      </c>
      <c r="M39" s="47" t="n">
        <v>17804234</v>
      </c>
      <c r="N39" s="47" t="n">
        <v>47719236</v>
      </c>
      <c r="O39" s="48" t="n">
        <f aca="false">SUM(B39:N39)</f>
        <v>1846472003</v>
      </c>
    </row>
    <row r="40" customFormat="false" ht="15" hidden="false" customHeight="false" outlineLevel="0" collapsed="false">
      <c r="A40" s="35" t="s">
        <v>37</v>
      </c>
      <c r="B40" s="51" t="n">
        <f aca="false">B39/B36</f>
        <v>0.538968409437846</v>
      </c>
      <c r="C40" s="51" t="n">
        <f aca="false">C39/C36</f>
        <v>0.482932032500653</v>
      </c>
      <c r="D40" s="51" t="n">
        <f aca="false">D39/D36</f>
        <v>0.44463438920517</v>
      </c>
      <c r="E40" s="51" t="n">
        <f aca="false">E39/E36</f>
        <v>0.476933100496421</v>
      </c>
      <c r="F40" s="51" t="n">
        <f aca="false">F39/F36</f>
        <v>0.342680427483407</v>
      </c>
      <c r="G40" s="51" t="n">
        <f aca="false">G39/G36</f>
        <v>0.46809557150725</v>
      </c>
      <c r="H40" s="51" t="n">
        <f aca="false">H39/H36</f>
        <v>0.447018325436661</v>
      </c>
      <c r="I40" s="51" t="n">
        <f aca="false">I39/I36</f>
        <v>0.44540695120741</v>
      </c>
      <c r="J40" s="51" t="n">
        <f aca="false">J39/J36</f>
        <v>0.620814358703913</v>
      </c>
      <c r="K40" s="51" t="n">
        <f aca="false">K39/K36</f>
        <v>0.502022876736668</v>
      </c>
      <c r="L40" s="51" t="n">
        <f aca="false">L39/L36</f>
        <v>0.62921004309489</v>
      </c>
      <c r="M40" s="51" t="n">
        <f aca="false">M39/M36</f>
        <v>0.696916642365195</v>
      </c>
      <c r="N40" s="51" t="n">
        <f aca="false">N39/N36</f>
        <v>0.539498118300604</v>
      </c>
      <c r="O40" s="52" t="n">
        <f aca="false">O39/O36</f>
        <v>0.474919639414339</v>
      </c>
    </row>
  </sheetData>
  <mergeCells count="10">
    <mergeCell ref="A3:A4"/>
    <mergeCell ref="A5:A6"/>
    <mergeCell ref="B5:E5"/>
    <mergeCell ref="G5:I5"/>
    <mergeCell ref="J5:M5"/>
    <mergeCell ref="A19:A20"/>
    <mergeCell ref="A21:A22"/>
    <mergeCell ref="B21:E21"/>
    <mergeCell ref="G21:I21"/>
    <mergeCell ref="J21:M2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LibreOffice/4.4.5.2$Linux_X86_64 LibreOffice_project/40m0$Build-2</Application>
  <Company>Maga Design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2015-10-29T15:32:07Z</dcterms:created>
  <dc:creator>Nicholas Duchesne</dc:creator>
  <dc:language>en-US</dc:language>
  <dcterms:modified xsi:type="dcterms:W3CDTF">2015-11-12T16:22:53Z</dcterms:modified>
  <cp:revision>43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Maga Design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