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niversity\apps\lab2\"/>
    </mc:Choice>
  </mc:AlternateContent>
  <xr:revisionPtr revIDLastSave="0" documentId="13_ncr:1_{5B0E935C-6E2A-4A03-9929-E5FA001A94D4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3" i="1"/>
  <c r="N4" i="1"/>
  <c r="N5" i="1"/>
  <c r="N3" i="1"/>
  <c r="M4" i="1"/>
  <c r="M5" i="1"/>
  <c r="M3" i="1"/>
  <c r="L4" i="1"/>
  <c r="L5" i="1"/>
  <c r="L3" i="1"/>
  <c r="I14" i="1" l="1"/>
  <c r="I15" i="1"/>
  <c r="I13" i="1"/>
  <c r="H17" i="1"/>
  <c r="H14" i="1"/>
  <c r="H15" i="1"/>
  <c r="H13" i="1"/>
  <c r="G14" i="1"/>
  <c r="G15" i="1"/>
  <c r="G13" i="1"/>
  <c r="F14" i="1"/>
  <c r="F15" i="1"/>
  <c r="F13" i="1"/>
  <c r="E14" i="1"/>
  <c r="E15" i="1"/>
  <c r="E13" i="1"/>
  <c r="D14" i="1"/>
  <c r="D15" i="1"/>
  <c r="D13" i="1"/>
  <c r="C14" i="1"/>
  <c r="C15" i="1"/>
  <c r="C13" i="1"/>
  <c r="B14" i="1"/>
  <c r="B15" i="1"/>
  <c r="B13" i="1"/>
  <c r="I3" i="1" l="1"/>
  <c r="G5" i="1"/>
  <c r="G4" i="1"/>
  <c r="G3" i="1"/>
  <c r="F5" i="1"/>
  <c r="F4" i="1"/>
  <c r="F3" i="1"/>
  <c r="E5" i="1"/>
  <c r="E4" i="1"/>
  <c r="E3" i="1"/>
  <c r="D5" i="1"/>
  <c r="D4" i="1"/>
  <c r="I4" i="1" s="1"/>
  <c r="D3" i="1"/>
  <c r="C5" i="1"/>
  <c r="I5" i="1" s="1"/>
  <c r="C4" i="1"/>
  <c r="C3" i="1"/>
  <c r="B5" i="1"/>
  <c r="H5" i="1" s="1"/>
  <c r="B4" i="1"/>
  <c r="H4" i="1" s="1"/>
  <c r="B3" i="1"/>
  <c r="H3" i="1" s="1"/>
  <c r="J5" i="1" l="1"/>
  <c r="J4" i="1"/>
  <c r="J3" i="1"/>
  <c r="K4" i="1"/>
  <c r="K3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Evgheni Panenco</author>
  </authors>
  <commentList>
    <comment ref="D7" authorId="0" shapeId="0" xr:uid="{755AF3E6-A8E0-4AAF-9E96-DF551EAC646F}">
      <text>
        <r>
          <rPr>
            <b/>
            <sz val="9"/>
            <color indexed="81"/>
            <rFont val="Tahoma"/>
            <charset val="1"/>
          </rPr>
          <t>Evgheni Panenco: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<sst xmlns="http://schemas.openxmlformats.org/spreadsheetml/2006/main" count="38" uniqueCount="28">
  <si>
    <t>Уровень спроса</t>
  </si>
  <si>
    <t>A1</t>
  </si>
  <si>
    <t>A2</t>
  </si>
  <si>
    <t>A3</t>
  </si>
  <si>
    <t>S1</t>
  </si>
  <si>
    <t>S2</t>
  </si>
  <si>
    <t>S3</t>
  </si>
  <si>
    <t>S4</t>
  </si>
  <si>
    <t>S5</t>
  </si>
  <si>
    <t>S6</t>
  </si>
  <si>
    <t>Вариант</t>
  </si>
  <si>
    <t>Альтернатива</t>
  </si>
  <si>
    <t>max(i)</t>
  </si>
  <si>
    <t>min(i)</t>
  </si>
  <si>
    <t>Оптимистичный критерий</t>
  </si>
  <si>
    <t>Пессемистический критерий</t>
  </si>
  <si>
    <t>Матрица сожалений</t>
  </si>
  <si>
    <t>Состояние</t>
  </si>
  <si>
    <t>max Rij</t>
  </si>
  <si>
    <t>Оптимальное по критерию сожаления</t>
  </si>
  <si>
    <t>Do=</t>
  </si>
  <si>
    <t>a=</t>
  </si>
  <si>
    <t>Wi</t>
  </si>
  <si>
    <t>Рекомендуемый критерий</t>
  </si>
  <si>
    <t>Ei</t>
  </si>
  <si>
    <t>Критерий равновероятности</t>
  </si>
  <si>
    <t>n=</t>
  </si>
  <si>
    <t>Panenco 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</si>
</sst>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 textRotation="180" wrapText="1"/>
    </xf>
    <xf numFmtId="0" fontId="0" fillId="5" borderId="1" xfId="0" applyFill="1" applyBorder="1" applyAlignment="1">
      <alignment horizontal="center" vertical="center" textRotation="180" wrapText="1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textRotation="180" wrapText="1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="130" zoomScaleNormal="130" workbookViewId="0">
      <selection activeCell="O9" sqref="O9"/>
    </sheetView>
  </sheetViews>
  <sheetFormatPr defaultRowHeight="14.4" x14ac:dyDescent="0.3"/>
  <cols>
    <col min="1" max="1" width="15" customWidth="1"/>
    <col min="10" max="10" width="6.21875" customWidth="1"/>
    <col min="11" max="11" width="7.77734375" customWidth="1"/>
    <col min="12" max="12" width="5.88671875" customWidth="1"/>
  </cols>
  <sheetData>
    <row r="1" spans="1:15" ht="122.4" customHeight="1" x14ac:dyDescent="0.3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18" t="s">
        <v>12</v>
      </c>
      <c r="I1" s="18" t="s">
        <v>13</v>
      </c>
      <c r="J1" s="19" t="s">
        <v>14</v>
      </c>
      <c r="K1" s="19" t="s">
        <v>15</v>
      </c>
      <c r="L1" s="13" t="s">
        <v>22</v>
      </c>
      <c r="M1" s="12" t="s">
        <v>23</v>
      </c>
      <c r="N1" s="13" t="s">
        <v>24</v>
      </c>
      <c r="O1" s="12" t="s">
        <v>25</v>
      </c>
    </row>
    <row r="2" spans="1:15" ht="22.2" customHeight="1" x14ac:dyDescent="0.3">
      <c r="A2" s="2" t="s">
        <v>11</v>
      </c>
      <c r="B2" s="4">
        <v>500</v>
      </c>
      <c r="C2" s="4">
        <v>600</v>
      </c>
      <c r="D2" s="4">
        <v>700</v>
      </c>
      <c r="E2" s="4">
        <v>800</v>
      </c>
      <c r="F2" s="4">
        <v>900</v>
      </c>
      <c r="G2" s="4">
        <v>1000</v>
      </c>
      <c r="H2" s="18"/>
      <c r="I2" s="18"/>
      <c r="J2" s="19"/>
      <c r="K2" s="19"/>
      <c r="L2" s="13"/>
      <c r="M2" s="12"/>
      <c r="N2" s="13"/>
      <c r="O2" s="12"/>
    </row>
    <row r="3" spans="1:15" x14ac:dyDescent="0.3">
      <c r="A3" s="5" t="s">
        <v>1</v>
      </c>
      <c r="B3" s="1">
        <f>SUM(300,B6)</f>
        <v>312</v>
      </c>
      <c r="C3" s="1">
        <f>SUM(350,B6)</f>
        <v>362</v>
      </c>
      <c r="D3" s="1">
        <f>SUM(410,B6)</f>
        <v>422</v>
      </c>
      <c r="E3" s="1">
        <f>SUM(500,B6)</f>
        <v>512</v>
      </c>
      <c r="F3" s="1">
        <f>SUM(520,B6)</f>
        <v>532</v>
      </c>
      <c r="G3" s="1">
        <f>SUM(620,B6)</f>
        <v>632</v>
      </c>
      <c r="H3" s="1">
        <f>MAX(B3:G3)</f>
        <v>632</v>
      </c>
      <c r="I3" s="1">
        <f>MIN(B3:G3)</f>
        <v>312</v>
      </c>
      <c r="J3" s="6" t="str">
        <f>IF(MAX($H$3:$H$5)=H3,A3,"")</f>
        <v>A1</v>
      </c>
      <c r="K3" s="6" t="str">
        <f>IF(MAX($I$3:$I$5)=I3,A3,"")</f>
        <v/>
      </c>
      <c r="L3" s="7">
        <f>MAX(B3:G3)*$E$7+MIN(B3:G3)*(1-$E$7)</f>
        <v>504</v>
      </c>
      <c r="M3" s="7" t="str">
        <f>IF(MAX($L$3:$L$5)=L3,A3,"")</f>
        <v>A1</v>
      </c>
      <c r="N3" s="7">
        <f>SUM(B3:G3)/$H$7</f>
        <v>462</v>
      </c>
      <c r="O3" s="7" t="str">
        <f>IF(MAX($N$3:$N$5)=N3,A3,"")</f>
        <v/>
      </c>
    </row>
    <row r="4" spans="1:15" x14ac:dyDescent="0.3">
      <c r="A4" s="5" t="s">
        <v>2</v>
      </c>
      <c r="B4" s="1">
        <f>SUM(320,B6)</f>
        <v>332</v>
      </c>
      <c r="C4" s="1">
        <f>SUM(360,B6)</f>
        <v>372</v>
      </c>
      <c r="D4" s="1">
        <f>SUM(430,B6)</f>
        <v>442</v>
      </c>
      <c r="E4" s="1">
        <f>SUM(480,B6)</f>
        <v>492</v>
      </c>
      <c r="F4" s="1">
        <f>SUM(500,B6)</f>
        <v>512</v>
      </c>
      <c r="G4" s="1">
        <f>SUM(600,B6)</f>
        <v>612</v>
      </c>
      <c r="H4" s="1">
        <f t="shared" ref="H4:H5" si="0">MAX(B4:G4)</f>
        <v>612</v>
      </c>
      <c r="I4" s="1">
        <f t="shared" ref="I4:I5" si="1">MIN(B4:G4)</f>
        <v>332</v>
      </c>
      <c r="J4" s="6" t="str">
        <f t="shared" ref="J4:J5" si="2">IF(MAX($H$3:$H$5)=H4,A4,"")</f>
        <v/>
      </c>
      <c r="K4" s="6" t="str">
        <f t="shared" ref="K4:K5" si="3">IF(MAX($I$3:$I$5)=I4,A4,"")</f>
        <v/>
      </c>
      <c r="L4" s="7">
        <f t="shared" ref="L4:L5" si="4">MAX(B4:G4)*$E$7+MIN(B4:G4)*(1-$E$7)</f>
        <v>500</v>
      </c>
      <c r="M4" s="7" t="str">
        <f t="shared" ref="M4:M5" si="5">IF(MAX($L$3:$L$5)=L4,A4,"")</f>
        <v/>
      </c>
      <c r="N4" s="7">
        <f t="shared" ref="N4:N5" si="6">SUM(B4:G4)/$H$7</f>
        <v>460.33333333333331</v>
      </c>
      <c r="O4" s="7" t="str">
        <f t="shared" ref="O4:O5" si="7">IF(MAX($N$3:$N$5)=N4,A4,"")</f>
        <v/>
      </c>
    </row>
    <row r="5" spans="1:15" x14ac:dyDescent="0.3">
      <c r="A5" s="5" t="s">
        <v>3</v>
      </c>
      <c r="B5" s="1">
        <f>SUM(330,B6)</f>
        <v>342</v>
      </c>
      <c r="C5" s="1">
        <f>SUM(380,B6)</f>
        <v>392</v>
      </c>
      <c r="D5" s="1">
        <f>SUM(440,B6)</f>
        <v>452</v>
      </c>
      <c r="E5" s="1">
        <f>SUM(490,B6)</f>
        <v>502</v>
      </c>
      <c r="F5" s="1">
        <f>SUM(510,B6)</f>
        <v>522</v>
      </c>
      <c r="G5" s="1">
        <f>SUM(580,B6)</f>
        <v>592</v>
      </c>
      <c r="H5" s="1">
        <f t="shared" si="0"/>
        <v>592</v>
      </c>
      <c r="I5" s="1">
        <f t="shared" si="1"/>
        <v>342</v>
      </c>
      <c r="J5" s="6" t="str">
        <f t="shared" si="2"/>
        <v/>
      </c>
      <c r="K5" s="6" t="str">
        <f t="shared" si="3"/>
        <v>A3</v>
      </c>
      <c r="L5" s="7">
        <f t="shared" si="4"/>
        <v>492</v>
      </c>
      <c r="M5" s="7" t="str">
        <f t="shared" si="5"/>
        <v/>
      </c>
      <c r="N5" s="7">
        <f t="shared" si="6"/>
        <v>467</v>
      </c>
      <c r="O5" s="7" t="str">
        <f t="shared" si="7"/>
        <v>A3</v>
      </c>
    </row>
    <row r="6" spans="1:15" x14ac:dyDescent="0.3">
      <c r="A6" s="2" t="s">
        <v>10</v>
      </c>
      <c r="B6" s="10">
        <v>12</v>
      </c>
    </row>
    <row r="7" spans="1:15" x14ac:dyDescent="0.3">
      <c r="A7" s="2" t="s">
        <v>27</v>
      </c>
      <c r="D7" s="8" t="s">
        <v>21</v>
      </c>
      <c r="E7" s="9">
        <v>0.6</v>
      </c>
      <c r="G7" s="8" t="s">
        <v>26</v>
      </c>
      <c r="H7" s="9">
        <v>6</v>
      </c>
    </row>
    <row r="9" spans="1:15" x14ac:dyDescent="0.3">
      <c r="A9" s="16" t="s">
        <v>16</v>
      </c>
      <c r="B9" s="16"/>
    </row>
    <row r="10" spans="1:15" x14ac:dyDescent="0.3">
      <c r="A10" s="17"/>
      <c r="B10" s="17"/>
    </row>
    <row r="11" spans="1:15" x14ac:dyDescent="0.3">
      <c r="A11" s="14" t="s">
        <v>11</v>
      </c>
      <c r="B11" s="14" t="s">
        <v>17</v>
      </c>
      <c r="C11" s="14"/>
      <c r="D11" s="14"/>
      <c r="E11" s="14"/>
      <c r="F11" s="14"/>
      <c r="G11" s="14"/>
      <c r="H11" s="15" t="s">
        <v>18</v>
      </c>
      <c r="I11" s="20" t="s">
        <v>19</v>
      </c>
      <c r="J11" s="20"/>
      <c r="K11" s="20"/>
      <c r="L11" s="20"/>
      <c r="M11" s="20"/>
    </row>
    <row r="12" spans="1:15" x14ac:dyDescent="0.3">
      <c r="A12" s="14"/>
      <c r="B12" s="3" t="s">
        <v>4</v>
      </c>
      <c r="C12" s="3" t="s">
        <v>5</v>
      </c>
      <c r="D12" s="3" t="s">
        <v>6</v>
      </c>
      <c r="E12" s="3" t="s">
        <v>7</v>
      </c>
      <c r="F12" s="3" t="s">
        <v>8</v>
      </c>
      <c r="G12" s="3" t="s">
        <v>9</v>
      </c>
      <c r="H12" s="15"/>
      <c r="I12" s="20"/>
      <c r="J12" s="20"/>
      <c r="K12" s="20"/>
      <c r="L12" s="20"/>
      <c r="M12" s="20"/>
    </row>
    <row r="13" spans="1:15" x14ac:dyDescent="0.3">
      <c r="A13" s="5" t="s">
        <v>1</v>
      </c>
      <c r="B13" s="1">
        <f>MAX($B$3:$B$5)-B3</f>
        <v>30</v>
      </c>
      <c r="C13" s="1">
        <f>MAX($C$3:$C$5)-C3</f>
        <v>30</v>
      </c>
      <c r="D13" s="1">
        <f>MAX($D$3:$D$5)-D3</f>
        <v>30</v>
      </c>
      <c r="E13" s="1">
        <f>MAX($E$3:$E$5)-E3</f>
        <v>0</v>
      </c>
      <c r="F13" s="1">
        <f>MAX($F$3:$F$5)-F3</f>
        <v>0</v>
      </c>
      <c r="G13" s="1">
        <f>MAX($G$3:$G$5)-G3</f>
        <v>0</v>
      </c>
      <c r="H13" s="1">
        <f>MAX(B13:G13)</f>
        <v>30</v>
      </c>
      <c r="I13" s="11" t="str">
        <f>IF($H$17=H13,A13,"")</f>
        <v/>
      </c>
      <c r="J13" s="11"/>
      <c r="K13" s="11"/>
      <c r="L13" s="11"/>
      <c r="M13" s="11"/>
    </row>
    <row r="14" spans="1:15" x14ac:dyDescent="0.3">
      <c r="A14" s="5" t="s">
        <v>2</v>
      </c>
      <c r="B14" s="1">
        <f t="shared" ref="B14:B15" si="8">MAX($B$3:$B$5)-B4</f>
        <v>10</v>
      </c>
      <c r="C14" s="1">
        <f t="shared" ref="C14:C15" si="9">MAX($C$3:$C$5)-C4</f>
        <v>20</v>
      </c>
      <c r="D14" s="1">
        <f t="shared" ref="D14:D15" si="10">MAX($D$3:$D$5)-D4</f>
        <v>10</v>
      </c>
      <c r="E14" s="1">
        <f t="shared" ref="E14:E15" si="11">MAX($E$3:$E$5)-E4</f>
        <v>20</v>
      </c>
      <c r="F14" s="1">
        <f t="shared" ref="F14:F15" si="12">MAX($F$3:$F$5)-F4</f>
        <v>20</v>
      </c>
      <c r="G14" s="1">
        <f t="shared" ref="G14:G15" si="13">MAX($G$3:$G$5)-G4</f>
        <v>20</v>
      </c>
      <c r="H14" s="1">
        <f t="shared" ref="H14:H15" si="14">MAX(B14:G14)</f>
        <v>20</v>
      </c>
      <c r="I14" s="11" t="str">
        <f t="shared" ref="I14:I15" si="15">IF($H$17=H14,A14,"")</f>
        <v>A2</v>
      </c>
      <c r="J14" s="11"/>
      <c r="K14" s="11"/>
      <c r="L14" s="11"/>
      <c r="M14" s="11"/>
    </row>
    <row r="15" spans="1:15" x14ac:dyDescent="0.3">
      <c r="A15" s="5" t="s">
        <v>3</v>
      </c>
      <c r="B15" s="1">
        <f t="shared" si="8"/>
        <v>0</v>
      </c>
      <c r="C15" s="1">
        <f t="shared" si="9"/>
        <v>0</v>
      </c>
      <c r="D15" s="1">
        <f t="shared" si="10"/>
        <v>0</v>
      </c>
      <c r="E15" s="1">
        <f t="shared" si="11"/>
        <v>10</v>
      </c>
      <c r="F15" s="1">
        <f t="shared" si="12"/>
        <v>10</v>
      </c>
      <c r="G15" s="1">
        <f t="shared" si="13"/>
        <v>40</v>
      </c>
      <c r="H15" s="1">
        <f t="shared" si="14"/>
        <v>40</v>
      </c>
      <c r="I15" s="11" t="str">
        <f t="shared" si="15"/>
        <v/>
      </c>
      <c r="J15" s="11"/>
      <c r="K15" s="11"/>
      <c r="L15" s="11"/>
      <c r="M15" s="11"/>
    </row>
    <row r="17" spans="7:8" x14ac:dyDescent="0.3">
      <c r="G17" s="8" t="s">
        <v>20</v>
      </c>
      <c r="H17" s="9">
        <f>MIN(H13:H15)</f>
        <v>20</v>
      </c>
    </row>
  </sheetData>
  <mergeCells count="16">
    <mergeCell ref="B11:G11"/>
    <mergeCell ref="A11:A12"/>
    <mergeCell ref="H11:H12"/>
    <mergeCell ref="A9:B10"/>
    <mergeCell ref="H1:H2"/>
    <mergeCell ref="I13:M13"/>
    <mergeCell ref="I14:M14"/>
    <mergeCell ref="I15:M15"/>
    <mergeCell ref="M1:M2"/>
    <mergeCell ref="O1:O2"/>
    <mergeCell ref="N1:N2"/>
    <mergeCell ref="I1:I2"/>
    <mergeCell ref="J1:J2"/>
    <mergeCell ref="K1:K2"/>
    <mergeCell ref="L1:L2"/>
    <mergeCell ref="I11:M1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 Panenco</dc:creator>
  <cp:lastModifiedBy>Evgheni Panenco</cp:lastModifiedBy>
  <dcterms:created xsi:type="dcterms:W3CDTF">2015-06-05T18:17:20Z</dcterms:created>
  <dcterms:modified xsi:type="dcterms:W3CDTF">2022-04-10T13:45:58Z</dcterms:modified>
</cp:coreProperties>
</file>