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Others\Statistics\navidi\"/>
    </mc:Choice>
  </mc:AlternateContent>
  <xr:revisionPtr revIDLastSave="0" documentId="13_ncr:1_{A74397B4-1334-4235-95F3-554A071B448C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4" l="1"/>
  <c r="L43" i="4"/>
  <c r="O39" i="4"/>
  <c r="I43" i="4"/>
  <c r="Q36" i="4"/>
  <c r="I41" i="4"/>
  <c r="J41" i="4"/>
  <c r="G12" i="4"/>
  <c r="H12" i="4" s="1"/>
  <c r="S36" i="4"/>
  <c r="K37" i="4"/>
  <c r="J31" i="4"/>
  <c r="H32" i="4"/>
  <c r="H31" i="4"/>
  <c r="J27" i="4"/>
  <c r="E27" i="4"/>
  <c r="F27" i="4"/>
  <c r="H25" i="4"/>
  <c r="F25" i="4"/>
  <c r="O21" i="4"/>
  <c r="P21" i="4"/>
  <c r="Q21" i="4" s="1"/>
  <c r="R21" i="4" s="1"/>
  <c r="R20" i="4"/>
  <c r="Q20" i="4"/>
  <c r="P20" i="4"/>
  <c r="O20" i="4"/>
  <c r="L21" i="4"/>
  <c r="L20" i="4"/>
  <c r="E20" i="4"/>
  <c r="E22" i="4" s="1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<sst xmlns="http://schemas.openxmlformats.org/spreadsheetml/2006/main" count="282" uniqueCount="267">
  <si>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</si>
  <si>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</si>
  <si>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</si>
  <si>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</si>
  <si>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</si>
  <si>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</si>
  <si>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</si>
  <si>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</si>
  <si>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</si>
  <si>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</si>
  <si>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</si>
  <si>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</si>
  <si>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</si>
  <si>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</si>
  <si>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</si>
  <si>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</si>
  <si>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</si>
  <si>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</si>
  <si>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</si>
  <si>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</si>
  <si>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</si>
  <si>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</si>
  <si>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</si>
  <si>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</si>
  <si>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</si>
  <si>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</si>
  <si>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</si>
  <si>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</si>
  <si>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</si>
  <si>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</si>
  <si>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</si>
  <si>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</si>
  <si>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</si>
  <si>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</si>
  <si>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</si>
  <si>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</si>
  <si>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</si>
  <si>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</si>
  <si>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</si>
  <si>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</si>
  <si>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</si>
  <si>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</si>
  <si>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</si>
  <si>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</si>
  <si>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</si>
  <si>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</si>
  <si>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</si>
  <si>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</si>
  <si>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</si>
  <si>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</si>
  <si>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</si>
  <si>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</si>
  <si>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</si>
  <si>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</si>
  <si>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</si>
  <si>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</si>
  <si>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</si>
  <si>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</si>
  <si>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</si>
  <si>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</si>
  <si>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</si>
  <si>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</si>
  <si>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</si>
  <si>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</si>
  <si>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</si>
  <si>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</si>
  <si>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</si>
  <si>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</si>
  <si>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</si>
  <si>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</si>
  <si>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</si>
  <si>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</si>
  <si>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</si>
  <si>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</si>
  <si>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</si>
  <si>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</si>
  <si>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</si>
  <si>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</si>
  <si>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</si>
  <si>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</si>
  <si>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</si>
  <si>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</si>
  <si>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</si>
  <si>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</si>
  <si>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</si>
  <si>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</si>
  <si>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</si>
  <si>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</si>
  <si>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</si>
  <si>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</si>
  <si>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</si>
  <si>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</si>
  <si>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</si>
  <si>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</si>
  <si>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</si>
  <si>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</si>
  <si>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</si>
  <si>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</si>
  <si>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</si>
  <si>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</si>
  <si>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</si>
  <si>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</si>
  <si>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</si>
  <si>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</si>
  <si>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</si>
  <si>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</si>
  <si>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</si>
  <si>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</si>
  <si>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</si>
  <si>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</si>
  <si>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</si>
  <si>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</si>
  <si>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</si>
  <si>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</si>
  <si>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</si>
  <si>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</si>
  <si>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</si>
  <si>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</si>
  <si>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</si>
  <si>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</si>
  <si>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</si>
  <si>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</si>
  <si>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</si>
  <si>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</si>
  <si>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</si>
  <si>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</si>
  <si>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</si>
  <si>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</si>
  <si>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</si>
  <si>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</si>
  <si>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</si>
  <si>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</si>
  <si>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</si>
  <si>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</si>
  <si>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</si>
  <si>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</si>
  <si>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</si>
  <si>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</si>
  <si>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</si>
  <si>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</si>
  <si>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</si>
  <si>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</si>
  <si>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</si>
  <si>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</si>
  <si>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</si>
  <si>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</si>
  <si>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</si>
  <si>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</si>
  <si>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</si>
  <si>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</si>
  <si>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</si>
  <si>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</si>
  <si>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</si>
  <si>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</si>
  <si>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</si>
  <si>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</si>
  <si>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</si>
  <si>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</si>
  <si>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</si>
  <si>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</si>
  <si>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</si>
  <si>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</si>
  <si>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</si>
  <si>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</si>
  <si>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</si>
  <si>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</si>
  <si>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</si>
  <si>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</si>
  <si>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</si>
  <si>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</si>
  <si>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</si>
  <si>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</si>
  <si>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</si>
  <si>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</si>
  <si>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</si>
  <si>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</si>
  <si>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</si>
  <si>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</si>
  <si>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</si>
  <si>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</si>
  <si>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</si>
  <si>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</si>
  <si>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</si>
  <si>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</si>
  <si>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</si>
  <si>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</si>
  <si>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</si>
  <si>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</si>
  <si>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</si>
  <si>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</si>
  <si>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</si>
  <si>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</si>
  <si>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</si>
  <si>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</si>
  <si>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</si>
  <si>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</si>
  <si>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</si>
  <si>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</si>
  <si>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</si>
  <si>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</si>
  <si>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</si>
  <si>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</si>
  <si>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</si>
  <si>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</si>
  <si>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</si>
  <si>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</si>
  <si>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</si>
  <si>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</si>
  <si>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</si>
  <si>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</si>
  <si>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</si>
  <si>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</si>
  <si>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</si>
  <si>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</si>
  <si>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</si>
  <si>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</si>
  <si>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</si>
  <si>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</si>
  <si>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</si>
  <si>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</si>
  <si>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</si>
  <si>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</si>
  <si>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</si>
  <si>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</si>
  <si>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</si>
  <si>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</si>
  <si>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</si>
  <si>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</si>
  <si>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</si>
  <si>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</si>
  <si>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</si>
  <si>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</si>
  <si>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</si>
  <si>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</si>
  <si>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</si>
  <si>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</si>
  <si>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</si>
  <si>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</si>
  <si>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</si>
  <si>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</si>
  <si>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</si>
  <si>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</si>
  <si>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</si>
  <si>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</si>
  <si>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</si>
  <si>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</si>
  <si>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</si>
  <si>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</si>
  <si>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</si>
  <si>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</si>
  <si>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</si>
  <si>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</si>
  <si>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</si>
  <si>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</si>
  <si>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</si>
  <si>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</si>
  <si>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</si>
  <si>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</si>
  <si>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</si>
  <si>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</si>
  <si>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</si>
  <si>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</si>
  <si>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alpha</t>
  </si>
  <si>
    <t>betta</t>
  </si>
  <si>
    <t>weibull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</si>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</sst>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37" workbookViewId="0">
      <selection activeCell="K72" sqref="K72"/>
    </sheetView>
  </sheetViews>
  <sheetFormatPr defaultColWidth="8.7265625" defaultRowHeight="14.5" x14ac:dyDescent="0.35"/>
  <cols>
    <col min="2" max="2" width="23.453125" customWidth="1"/>
    <col min="3" max="41" width="4.632812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1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1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1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1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1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1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1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1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1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2:32" x14ac:dyDescent="0.35">
      <c r="C81" s="1">
        <v>1</v>
      </c>
      <c r="D81" s="1">
        <v>2</v>
      </c>
      <c r="E81" s="1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2:32" x14ac:dyDescent="0.35">
      <c r="B82" s="3" t="s">
        <v>242</v>
      </c>
    </row>
    <row r="83" spans="2:32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35" activePane="bottomLeft" state="frozen"/>
      <selection pane="bottomLeft" activeCell="D53" sqref="D53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S43"/>
  <sheetViews>
    <sheetView workbookViewId="0">
      <selection activeCell="N43" sqref="N43"/>
    </sheetView>
  </sheetViews>
  <sheetFormatPr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6" width="8.7265625" style="6"/>
    <col min="7" max="8" width="11.81640625" style="6" bestFit="1" customWidth="1"/>
    <col min="9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264</v>
      </c>
      <c r="G12" s="6">
        <f>_xlfn.WEIBULL.DIST(G41,E41,F41,TRUE)</f>
        <v>1</v>
      </c>
      <c r="H12" s="6">
        <f>1-G12</f>
        <v>0</v>
      </c>
    </row>
    <row r="17" spans="4:18" x14ac:dyDescent="0.35">
      <c r="D17" s="6" t="s">
        <v>258</v>
      </c>
      <c r="E17" s="6">
        <v>12</v>
      </c>
    </row>
    <row r="18" spans="4:18" x14ac:dyDescent="0.35">
      <c r="D18" s="6" t="s">
        <v>255</v>
      </c>
      <c r="E18" s="6">
        <v>12.05</v>
      </c>
    </row>
    <row r="19" spans="4:18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4:18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4:18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4:18" x14ac:dyDescent="0.35">
      <c r="D22" s="6" t="s">
        <v>259</v>
      </c>
      <c r="E22" s="6">
        <f>_xlfn.NORM.S.DIST(E20,TRUE)</f>
        <v>4.7790352272812336E-2</v>
      </c>
    </row>
    <row r="25" spans="4:18" x14ac:dyDescent="0.35">
      <c r="E25" s="6">
        <v>12</v>
      </c>
      <c r="F25" s="6">
        <f>1/E25</f>
        <v>8.3333333333333329E-2</v>
      </c>
      <c r="H25" s="6">
        <f>(1/F25)*LN(2)</f>
        <v>8.317766166719343</v>
      </c>
    </row>
    <row r="27" spans="4:18" x14ac:dyDescent="0.35">
      <c r="E27" s="6">
        <f>SQRT(F27)</f>
        <v>8.3333333333333329E-2</v>
      </c>
      <c r="F27" s="6">
        <f>F25*F25</f>
        <v>6.9444444444444441E-3</v>
      </c>
      <c r="J27" s="6">
        <f>F25*LN(1/0.35)</f>
        <v>8.7485177041556464E-2</v>
      </c>
    </row>
    <row r="31" spans="4:18" x14ac:dyDescent="0.35">
      <c r="F31" s="6">
        <v>30</v>
      </c>
      <c r="G31" s="6">
        <v>50</v>
      </c>
      <c r="H31" s="6">
        <f>AVERAGE(F31:G31)</f>
        <v>40</v>
      </c>
      <c r="J31" s="6">
        <f>7/20</f>
        <v>0.35</v>
      </c>
    </row>
    <row r="32" spans="4:18" x14ac:dyDescent="0.35">
      <c r="H32" s="6">
        <f>(G31-F31)^2/12</f>
        <v>33.333333333333336</v>
      </c>
    </row>
    <row r="35" spans="5:19" x14ac:dyDescent="0.35">
      <c r="N35" s="6" t="s">
        <v>262</v>
      </c>
      <c r="O35" s="6" t="s">
        <v>263</v>
      </c>
    </row>
    <row r="36" spans="5:19" x14ac:dyDescent="0.35">
      <c r="N36" s="6">
        <v>2.25</v>
      </c>
      <c r="O36" s="6">
        <v>4.4739999999999998E-4</v>
      </c>
      <c r="P36" s="6">
        <v>2000</v>
      </c>
      <c r="Q36" s="6">
        <f>1-EXP(-((O36*2000)^N36))</f>
        <v>0.54100859463658657</v>
      </c>
      <c r="S36" s="6">
        <f>_xlfn.WEIBULL.DIST(P36,N36,O36,TRUE)</f>
        <v>1</v>
      </c>
    </row>
    <row r="37" spans="5:19" x14ac:dyDescent="0.35">
      <c r="K37" s="6">
        <f>1/2.25</f>
        <v>0.44444444444444442</v>
      </c>
    </row>
    <row r="39" spans="5:19" x14ac:dyDescent="0.35">
      <c r="O39" s="6">
        <f>(LN(2)^(1/N36))/O36</f>
        <v>1899.1522427156201</v>
      </c>
    </row>
    <row r="40" spans="5:19" x14ac:dyDescent="0.35">
      <c r="E40" s="6" t="s">
        <v>262</v>
      </c>
      <c r="F40" s="6" t="s">
        <v>263</v>
      </c>
      <c r="G40" s="6" t="s">
        <v>248</v>
      </c>
      <c r="I40" s="6" t="s">
        <v>265</v>
      </c>
      <c r="L40" s="6" t="s">
        <v>266</v>
      </c>
    </row>
    <row r="41" spans="5:19" x14ac:dyDescent="0.35">
      <c r="E41" s="6">
        <v>2.25</v>
      </c>
      <c r="F41" s="6">
        <v>4.4739999999999998E-4</v>
      </c>
      <c r="G41" s="6">
        <v>1000</v>
      </c>
      <c r="I41" s="6">
        <f>1-EXP(-((F41*$G$41)^$E$41))</f>
        <v>0.15100884568324602</v>
      </c>
      <c r="J41" s="6">
        <f>1-I41</f>
        <v>0.84899115431675398</v>
      </c>
    </row>
    <row r="43" spans="5:19" x14ac:dyDescent="0.35">
      <c r="G43" s="6">
        <v>2000</v>
      </c>
      <c r="I43" s="12">
        <f>1-EXP(-((G43*$F$41)^$E$41))</f>
        <v>0.54100859463658657</v>
      </c>
      <c r="L43" s="6">
        <f>E41*F41^E41*G43^(E41-1)*EXP(-((F41*G43)^E41))</f>
        <v>4.0210596956706215E-4</v>
      </c>
      <c r="N43" s="6">
        <f>L43/(1-I43)</f>
        <v>8.7606426801976531E-4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2024-11-22T08:47:35Z</dcterms:modified>
</cp:coreProperties>
</file>