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\Downloads\"/>
    </mc:Choice>
  </mc:AlternateContent>
  <xr:revisionPtr revIDLastSave="0" documentId="13_ncr:1_{EF64AEBA-CCF6-4173-B3BF-9F6B5342C915}" xr6:coauthVersionLast="47" xr6:coauthVersionMax="47" xr10:uidLastSave="{00000000-0000-0000-0000-000000000000}"/>
  <bookViews>
    <workbookView xWindow="-108" yWindow="-108" windowWidth="23256" windowHeight="13896" activeTab="1" xr2:uid="{DD003A5E-E662-43C8-AFAA-530F3B065C70}"/>
  </bookViews>
  <sheets>
    <sheet name="Foglio2 (2)" sheetId="3" r:id="rId1"/>
    <sheet name="DB FATTURATO" sheetId="2" r:id="rId2"/>
    <sheet name="DB PRODOTTI" sheetId="6" r:id="rId3"/>
    <sheet name="DB NEGOZIO" sheetId="7" r:id="rId4"/>
    <sheet name="DB DATA " sheetId="8" r:id="rId5"/>
  </sheets>
  <definedNames>
    <definedName name="_xlnm._FilterDatabase" localSheetId="1" hidden="1">'DB FATTURATO'!$A$1:$L$29</definedName>
    <definedName name="_xlnm._FilterDatabase" localSheetId="3" hidden="1">'DB NEGOZIO'!$A$2:$G$2</definedName>
    <definedName name="_xlnm._FilterDatabase" localSheetId="0" hidden="1">'Foglio2 (2)'!$A$1:$H$29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F24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3" i="7"/>
  <c r="G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3" i="7"/>
  <c r="A3" i="7" a="1"/>
  <c r="A3" i="7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2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L2" i="2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ITS</author>
  </authors>
  <commentList>
    <comment ref="A2" authorId="0" shapeId="0" xr:uid="{A2DAB566-F888-4728-BF2E-03E02166329E}">
      <text>
        <r>
          <rPr>
            <b/>
            <sz val="9"/>
            <color indexed="81"/>
            <rFont val="Tahoma"/>
            <family val="2"/>
          </rPr>
          <t>ITS:</t>
        </r>
        <r>
          <rPr>
            <sz val="9"/>
            <color indexed="81"/>
            <rFont val="Tahoma"/>
            <family val="2"/>
          </rPr>
          <t xml:space="preserve">
COPERTO FINO alla linea 3000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<sst xmlns="http://schemas.openxmlformats.org/spreadsheetml/2006/main" count="240" uniqueCount="108">
  <si>
    <t>Transizione ID</t>
  </si>
  <si>
    <t>Data</t>
  </si>
  <si>
    <t>179 V10 Phablet 46</t>
  </si>
  <si>
    <t>0.15</t>
  </si>
  <si>
    <t>381 monitor LE2003 20* LCD LED 1600*900</t>
  </si>
  <si>
    <t>120 monitor LE2003 20° LCD LED 1600,900</t>
  </si>
  <si>
    <t>125 monitor LE2003 20* LCD LED 1600×900</t>
  </si>
  <si>
    <t>PHBTV15</t>
  </si>
  <si>
    <t>0.3</t>
  </si>
  <si>
    <t>337 V15 Phablet 86</t>
  </si>
  <si>
    <t>453 V15 Phablet 3G</t>
  </si>
  <si>
    <t>PHBT/15</t>
  </si>
  <si>
    <t>112 monitor SL340 24* FULL HD 1920x1080</t>
  </si>
  <si>
    <t>MSL24</t>
  </si>
  <si>
    <t>BPR34</t>
  </si>
  <si>
    <t>0.2</t>
  </si>
  <si>
    <t>216 BigPad R34 10</t>
  </si>
  <si>
    <t>275 BigPad R34 10</t>
  </si>
  <si>
    <t>MFG24</t>
  </si>
  <si>
    <t>179 BigPad R34 10</t>
  </si>
  <si>
    <t>312 monitor FG800 24* FULL HD 1920x1080</t>
  </si>
  <si>
    <t>LPT21</t>
  </si>
  <si>
    <t>354 Laptop 21-a289882</t>
  </si>
  <si>
    <t>ERKINDB</t>
  </si>
  <si>
    <t>443 E-Reader Kindle Besti</t>
  </si>
  <si>
    <t>123 monitor FG800 24* FULL HD 1920x1080</t>
  </si>
  <si>
    <t>TBFR86</t>
  </si>
  <si>
    <t>313 Tablet BestFr 36</t>
  </si>
  <si>
    <t>278 E-Reader Kindle Best1</t>
  </si>
  <si>
    <t>481 Tablet BestFr 86</t>
  </si>
  <si>
    <t>426 monitor FG800 24* FULL HD 1920x1080</t>
  </si>
  <si>
    <t>489 monitor LE2003 20* LCD LED 1600*900</t>
  </si>
  <si>
    <t>292 monitor SL340 24" FULL HD 1920×1080</t>
  </si>
  <si>
    <t>9.3</t>
  </si>
  <si>
    <t>136 monitor LE2003 20* LCD LED 1600x900</t>
  </si>
  <si>
    <t>TEFRBE</t>
  </si>
  <si>
    <t>0.1</t>
  </si>
  <si>
    <t>130 Tablet BestFr 86</t>
  </si>
  <si>
    <t>TEROTS</t>
  </si>
  <si>
    <t>243 TAB 20 TS-X324</t>
  </si>
  <si>
    <t>484 V10 Phablet 4G</t>
  </si>
  <si>
    <t>352 monitor LE2003 20 LCD LED 1600x900</t>
  </si>
  <si>
    <t>122 V15 Phabler 8G</t>
  </si>
  <si>
    <t>AM-2515</t>
  </si>
  <si>
    <t>ML-1518</t>
  </si>
  <si>
    <t>MT-2537</t>
  </si>
  <si>
    <t>SL-1814</t>
  </si>
  <si>
    <t>GM-3412</t>
  </si>
  <si>
    <t>MM-1065</t>
  </si>
  <si>
    <t>44-2209</t>
  </si>
  <si>
    <t>AR-3799</t>
  </si>
  <si>
    <t>AR-2734</t>
  </si>
  <si>
    <t>C3-3114</t>
  </si>
  <si>
    <t>PS-3554</t>
  </si>
  <si>
    <t>SP-1703</t>
  </si>
  <si>
    <t>LF-2735</t>
  </si>
  <si>
    <t>FV-3212</t>
  </si>
  <si>
    <t>FA.3221</t>
  </si>
  <si>
    <t>MM-1055</t>
  </si>
  <si>
    <t>MG-2775</t>
  </si>
  <si>
    <t>8R-2259</t>
  </si>
  <si>
    <t>LF-2734</t>
  </si>
  <si>
    <t>48-2639</t>
  </si>
  <si>
    <t>FD-1456</t>
  </si>
  <si>
    <t>ID prodotto</t>
  </si>
  <si>
    <t>ID negozio</t>
  </si>
  <si>
    <t>MLELCD</t>
  </si>
  <si>
    <t>PHBTV10</t>
  </si>
  <si>
    <t>Sconto</t>
  </si>
  <si>
    <t>qtà vendute e prodotto</t>
  </si>
  <si>
    <t>prezzo vendita</t>
  </si>
  <si>
    <t>FA-3221</t>
  </si>
  <si>
    <t>384 BIG PAD R34 10</t>
  </si>
  <si>
    <t>AM.2515</t>
  </si>
  <si>
    <t>ID NEGOZIO NEW</t>
  </si>
  <si>
    <t>ID negozio OLD</t>
  </si>
  <si>
    <t>ID negozio new</t>
  </si>
  <si>
    <t>TBFR87</t>
  </si>
  <si>
    <t>0.</t>
  </si>
  <si>
    <t>SCONTO NEW</t>
  </si>
  <si>
    <t>Sconto OLD</t>
  </si>
  <si>
    <t>Qtà vendute</t>
  </si>
  <si>
    <t>lunghezza</t>
  </si>
  <si>
    <t>prodotto</t>
  </si>
  <si>
    <t>ID NEGOZIO</t>
  </si>
  <si>
    <t>ID 1</t>
  </si>
  <si>
    <t>ID 2</t>
  </si>
  <si>
    <t>controllo</t>
  </si>
  <si>
    <t>trattino</t>
  </si>
  <si>
    <t>indirizzo</t>
  </si>
  <si>
    <t>città</t>
  </si>
  <si>
    <t>Roma</t>
  </si>
  <si>
    <t>Napoli</t>
  </si>
  <si>
    <t>Torino</t>
  </si>
  <si>
    <t>Milano</t>
  </si>
  <si>
    <t>Firenze</t>
  </si>
  <si>
    <t>Bolsano</t>
  </si>
  <si>
    <t>Latina</t>
  </si>
  <si>
    <t>Bologna</t>
  </si>
  <si>
    <t>Parma</t>
  </si>
  <si>
    <t>Pisa</t>
  </si>
  <si>
    <t>Cesena</t>
  </si>
  <si>
    <t>Modena</t>
  </si>
  <si>
    <t>Peruggia</t>
  </si>
  <si>
    <t>Verona</t>
  </si>
  <si>
    <t>Udinese</t>
  </si>
  <si>
    <t>Padova</t>
  </si>
  <si>
    <t>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</si>
</sst>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right"/>
    </xf>
    <xf numFmtId="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2" borderId="0" xfId="0" applyFill="1" applyAlignment="1"/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9FA9-EBE0-4FF7-B8D3-DE8F3F0E367D}">
  <dimension ref="A1:J31"/>
  <sheetViews>
    <sheetView workbookViewId="0">
      <selection activeCell="K2" sqref="K2"/>
    </sheetView>
  </sheetViews>
  <sheetFormatPr defaultRowHeight="14.4" x14ac:dyDescent="0.3"/>
  <cols>
    <col min="1" max="1" width="14.21875" customWidth="1"/>
    <col min="2" max="2" width="12.6640625" customWidth="1"/>
    <col min="3" max="3" width="11.5546875" customWidth="1"/>
    <col min="4" max="4" width="12.77734375" customWidth="1"/>
    <col min="5" max="5" width="9.33203125" style="3" customWidth="1"/>
    <col min="6" max="6" width="23.88671875" customWidth="1"/>
    <col min="7" max="7" width="13.5546875" customWidth="1"/>
    <col min="8" max="8" width="12.6640625" customWidth="1"/>
  </cols>
  <sheetData>
    <row r="1" spans="1:10" x14ac:dyDescent="0.3">
      <c r="A1" s="5" t="s">
        <v>0</v>
      </c>
      <c r="B1" s="5" t="s">
        <v>1</v>
      </c>
      <c r="C1" s="4" t="s">
        <v>65</v>
      </c>
      <c r="D1" s="5" t="s">
        <v>64</v>
      </c>
      <c r="E1" s="6" t="s">
        <v>68</v>
      </c>
      <c r="F1" s="5" t="s">
        <v>69</v>
      </c>
      <c r="G1" s="5" t="s">
        <v>70</v>
      </c>
      <c r="H1" s="5" t="s">
        <v>76</v>
      </c>
    </row>
    <row r="2" spans="1:10" ht="14.4" customHeight="1" x14ac:dyDescent="0.3">
      <c r="A2" s="7">
        <v>1</v>
      </c>
      <c r="B2" s="9">
        <v>41640</v>
      </c>
      <c r="C2" s="7" t="s">
        <v>73</v>
      </c>
      <c r="D2" s="7" t="s">
        <v>67</v>
      </c>
      <c r="E2" s="7" t="s">
        <v>78</v>
      </c>
      <c r="F2" s="14" t="s">
        <v>2</v>
      </c>
      <c r="G2" s="11">
        <v>130</v>
      </c>
      <c r="H2" t="str">
        <f>SUBSTITUTE(C2,".","-")</f>
        <v>AM-2515</v>
      </c>
      <c r="I2" t="str">
        <f>MID(F2,1,3)</f>
        <v>179</v>
      </c>
      <c r="J2" t="str">
        <f>SUBSTITUTE(E2,".",",")</f>
        <v>0,</v>
      </c>
    </row>
    <row r="3" spans="1:10" ht="22.8" x14ac:dyDescent="0.3">
      <c r="A3" s="7">
        <v>2</v>
      </c>
      <c r="B3" s="9">
        <v>41640</v>
      </c>
      <c r="C3" s="7" t="s">
        <v>44</v>
      </c>
      <c r="D3" s="7" t="s">
        <v>66</v>
      </c>
      <c r="E3" s="7">
        <v>0.15</v>
      </c>
      <c r="F3" s="14" t="s">
        <v>4</v>
      </c>
      <c r="G3" s="11">
        <v>190</v>
      </c>
      <c r="H3" t="str">
        <f t="shared" ref="H3:H29" si="0">SUBSTITUTE(C3,".","-")</f>
        <v>ML-1518</v>
      </c>
      <c r="I3" t="str">
        <f t="shared" ref="I3:I29" si="1">MID(F3,1,3)</f>
        <v>381</v>
      </c>
      <c r="J3" t="str">
        <f t="shared" ref="J3:J29" si="2">SUBSTITUTE(E3,".",",")</f>
        <v>0,15</v>
      </c>
    </row>
    <row r="4" spans="1:10" ht="22.8" x14ac:dyDescent="0.3">
      <c r="A4" s="7">
        <v>10</v>
      </c>
      <c r="B4" s="9">
        <v>41643</v>
      </c>
      <c r="C4" s="7" t="s">
        <v>45</v>
      </c>
      <c r="D4" s="7" t="s">
        <v>66</v>
      </c>
      <c r="E4" s="8">
        <v>0</v>
      </c>
      <c r="F4" s="14" t="s">
        <v>5</v>
      </c>
      <c r="G4" s="11">
        <v>190</v>
      </c>
      <c r="H4" t="str">
        <f t="shared" si="0"/>
        <v>MT-2537</v>
      </c>
      <c r="I4" t="str">
        <f t="shared" si="1"/>
        <v>120</v>
      </c>
      <c r="J4" t="str">
        <f t="shared" si="2"/>
        <v>0</v>
      </c>
    </row>
    <row r="5" spans="1:10" ht="22.8" x14ac:dyDescent="0.3">
      <c r="A5" s="7">
        <v>12</v>
      </c>
      <c r="B5" s="9">
        <v>41644</v>
      </c>
      <c r="C5" s="7" t="s">
        <v>46</v>
      </c>
      <c r="D5" s="7" t="s">
        <v>66</v>
      </c>
      <c r="E5" s="8">
        <v>0.3</v>
      </c>
      <c r="F5" s="14" t="s">
        <v>6</v>
      </c>
      <c r="G5" s="11">
        <v>190</v>
      </c>
      <c r="H5" t="str">
        <f t="shared" si="0"/>
        <v>SL-1814</v>
      </c>
      <c r="I5" t="str">
        <f t="shared" si="1"/>
        <v>125</v>
      </c>
      <c r="J5" t="str">
        <f t="shared" si="2"/>
        <v>0,3</v>
      </c>
    </row>
    <row r="6" spans="1:10" x14ac:dyDescent="0.3">
      <c r="A6" s="7">
        <v>3</v>
      </c>
      <c r="B6" s="9">
        <v>41641</v>
      </c>
      <c r="C6" s="7" t="s">
        <v>47</v>
      </c>
      <c r="D6" s="7" t="s">
        <v>66</v>
      </c>
      <c r="E6" s="7" t="s">
        <v>8</v>
      </c>
      <c r="F6" s="14" t="s">
        <v>9</v>
      </c>
      <c r="G6" s="11">
        <v>125</v>
      </c>
      <c r="H6" t="str">
        <f t="shared" si="0"/>
        <v>GM-3412</v>
      </c>
      <c r="I6" t="str">
        <f t="shared" si="1"/>
        <v>337</v>
      </c>
      <c r="J6" t="str">
        <f t="shared" si="2"/>
        <v>0,3</v>
      </c>
    </row>
    <row r="7" spans="1:10" x14ac:dyDescent="0.3">
      <c r="A7" s="7">
        <v>6</v>
      </c>
      <c r="B7" s="9">
        <v>41641</v>
      </c>
      <c r="C7" s="7" t="s">
        <v>48</v>
      </c>
      <c r="D7" s="7" t="s">
        <v>7</v>
      </c>
      <c r="E7" s="8">
        <v>0.2</v>
      </c>
      <c r="F7" s="14" t="s">
        <v>10</v>
      </c>
      <c r="G7" s="11">
        <v>230</v>
      </c>
      <c r="H7" t="str">
        <f t="shared" si="0"/>
        <v>MM-1065</v>
      </c>
      <c r="I7" t="str">
        <f t="shared" si="1"/>
        <v>453</v>
      </c>
      <c r="J7" t="str">
        <f t="shared" si="2"/>
        <v>0,2</v>
      </c>
    </row>
    <row r="8" spans="1:10" ht="22.8" x14ac:dyDescent="0.3">
      <c r="A8" s="7">
        <v>4</v>
      </c>
      <c r="B8" s="9">
        <v>41641</v>
      </c>
      <c r="C8" s="7" t="s">
        <v>47</v>
      </c>
      <c r="D8" s="7" t="s">
        <v>11</v>
      </c>
      <c r="E8" s="7">
        <v>0.3</v>
      </c>
      <c r="F8" s="14" t="s">
        <v>12</v>
      </c>
      <c r="G8" s="11">
        <v>130</v>
      </c>
      <c r="H8" t="str">
        <f t="shared" si="0"/>
        <v>GM-3412</v>
      </c>
      <c r="I8" t="str">
        <f t="shared" si="1"/>
        <v>112</v>
      </c>
      <c r="J8" t="str">
        <f t="shared" si="2"/>
        <v>0,3</v>
      </c>
    </row>
    <row r="9" spans="1:10" x14ac:dyDescent="0.3">
      <c r="A9" s="7">
        <v>5</v>
      </c>
      <c r="B9" s="9">
        <v>41641</v>
      </c>
      <c r="C9" s="7" t="s">
        <v>49</v>
      </c>
      <c r="D9" s="7" t="s">
        <v>13</v>
      </c>
      <c r="E9" s="7" t="s">
        <v>15</v>
      </c>
      <c r="F9" s="14" t="s">
        <v>16</v>
      </c>
      <c r="G9" s="11">
        <v>170</v>
      </c>
      <c r="H9" t="str">
        <f t="shared" si="0"/>
        <v>44-2209</v>
      </c>
      <c r="I9" t="str">
        <f t="shared" si="1"/>
        <v>216</v>
      </c>
      <c r="J9" t="str">
        <f t="shared" si="2"/>
        <v>0,2</v>
      </c>
    </row>
    <row r="10" spans="1:10" x14ac:dyDescent="0.3">
      <c r="A10" s="7">
        <v>8</v>
      </c>
      <c r="B10" s="9">
        <v>41642</v>
      </c>
      <c r="C10" s="7" t="s">
        <v>50</v>
      </c>
      <c r="D10" s="7" t="s">
        <v>14</v>
      </c>
      <c r="E10" s="7">
        <v>0.2</v>
      </c>
      <c r="F10" s="14" t="s">
        <v>72</v>
      </c>
      <c r="G10" s="11">
        <v>115</v>
      </c>
      <c r="H10" t="str">
        <f t="shared" si="0"/>
        <v>AR-3799</v>
      </c>
      <c r="I10" t="str">
        <f t="shared" si="1"/>
        <v>384</v>
      </c>
      <c r="J10" t="str">
        <f t="shared" si="2"/>
        <v>0,2</v>
      </c>
    </row>
    <row r="11" spans="1:10" x14ac:dyDescent="0.3">
      <c r="A11" s="7">
        <v>9</v>
      </c>
      <c r="B11" s="9">
        <v>41642</v>
      </c>
      <c r="C11" s="7" t="s">
        <v>51</v>
      </c>
      <c r="D11" s="7" t="s">
        <v>14</v>
      </c>
      <c r="E11" s="7" t="s">
        <v>8</v>
      </c>
      <c r="F11" s="14" t="s">
        <v>17</v>
      </c>
      <c r="G11" s="11">
        <v>170</v>
      </c>
      <c r="H11" t="str">
        <f t="shared" si="0"/>
        <v>AR-2734</v>
      </c>
      <c r="I11" t="str">
        <f t="shared" si="1"/>
        <v>275</v>
      </c>
      <c r="J11" t="str">
        <f t="shared" si="2"/>
        <v>0,3</v>
      </c>
    </row>
    <row r="12" spans="1:10" x14ac:dyDescent="0.3">
      <c r="A12" s="7">
        <v>7</v>
      </c>
      <c r="B12" s="9">
        <v>41642</v>
      </c>
      <c r="C12" s="7" t="s">
        <v>52</v>
      </c>
      <c r="D12" s="7" t="s">
        <v>14</v>
      </c>
      <c r="E12" s="7">
        <v>0.1</v>
      </c>
      <c r="F12" s="14" t="s">
        <v>19</v>
      </c>
      <c r="G12" s="12">
        <v>230</v>
      </c>
      <c r="H12" t="str">
        <f t="shared" si="0"/>
        <v>C3-3114</v>
      </c>
      <c r="I12" t="str">
        <f t="shared" si="1"/>
        <v>179</v>
      </c>
      <c r="J12" t="str">
        <f t="shared" si="2"/>
        <v>0,1</v>
      </c>
    </row>
    <row r="13" spans="1:10" ht="22.8" x14ac:dyDescent="0.3">
      <c r="A13" s="7">
        <v>9</v>
      </c>
      <c r="B13" s="9">
        <v>41642</v>
      </c>
      <c r="C13" s="7" t="s">
        <v>51</v>
      </c>
      <c r="D13" s="7" t="s">
        <v>18</v>
      </c>
      <c r="E13" s="7" t="s">
        <v>15</v>
      </c>
      <c r="F13" s="14" t="s">
        <v>20</v>
      </c>
      <c r="G13" s="12"/>
      <c r="H13" t="str">
        <f t="shared" si="0"/>
        <v>AR-2734</v>
      </c>
      <c r="I13" t="str">
        <f t="shared" si="1"/>
        <v>312</v>
      </c>
      <c r="J13" t="str">
        <f t="shared" si="2"/>
        <v>0,2</v>
      </c>
    </row>
    <row r="14" spans="1:10" x14ac:dyDescent="0.3">
      <c r="A14" s="7">
        <v>11</v>
      </c>
      <c r="B14" s="9">
        <v>41643</v>
      </c>
      <c r="C14" s="7" t="s">
        <v>53</v>
      </c>
      <c r="D14" s="7" t="s">
        <v>21</v>
      </c>
      <c r="E14" s="7">
        <v>0.3</v>
      </c>
      <c r="F14" s="14" t="s">
        <v>22</v>
      </c>
      <c r="G14" s="11">
        <v>300</v>
      </c>
      <c r="H14" t="str">
        <f t="shared" si="0"/>
        <v>PS-3554</v>
      </c>
      <c r="I14" t="str">
        <f t="shared" si="1"/>
        <v>354</v>
      </c>
      <c r="J14" t="str">
        <f t="shared" si="2"/>
        <v>0,3</v>
      </c>
    </row>
    <row r="15" spans="1:10" x14ac:dyDescent="0.3">
      <c r="A15" s="7">
        <v>13</v>
      </c>
      <c r="B15" s="9">
        <v>41644</v>
      </c>
      <c r="C15" s="7" t="s">
        <v>54</v>
      </c>
      <c r="D15" s="7" t="s">
        <v>23</v>
      </c>
      <c r="E15" s="7">
        <v>2</v>
      </c>
      <c r="F15" s="14" t="s">
        <v>24</v>
      </c>
      <c r="G15" s="12">
        <v>190</v>
      </c>
      <c r="H15" t="str">
        <f t="shared" si="0"/>
        <v>SP-1703</v>
      </c>
      <c r="I15" t="str">
        <f t="shared" si="1"/>
        <v>443</v>
      </c>
      <c r="J15" t="str">
        <f t="shared" si="2"/>
        <v>2</v>
      </c>
    </row>
    <row r="16" spans="1:10" x14ac:dyDescent="0.3">
      <c r="A16" s="7">
        <v>14</v>
      </c>
      <c r="B16" s="9">
        <v>41644</v>
      </c>
      <c r="C16" s="7" t="s">
        <v>55</v>
      </c>
      <c r="D16" s="7" t="s">
        <v>26</v>
      </c>
      <c r="E16" s="7">
        <v>0</v>
      </c>
      <c r="F16" s="14" t="s">
        <v>29</v>
      </c>
      <c r="G16" s="12"/>
      <c r="H16" t="str">
        <f t="shared" si="0"/>
        <v>LF-2735</v>
      </c>
      <c r="I16" t="str">
        <f t="shared" si="1"/>
        <v>481</v>
      </c>
      <c r="J16" t="str">
        <f t="shared" si="2"/>
        <v>0</v>
      </c>
    </row>
    <row r="17" spans="1:10" ht="22.8" x14ac:dyDescent="0.3">
      <c r="A17" s="7">
        <v>15</v>
      </c>
      <c r="B17" s="9">
        <v>41644</v>
      </c>
      <c r="C17" s="7" t="s">
        <v>56</v>
      </c>
      <c r="D17" s="7" t="s">
        <v>18</v>
      </c>
      <c r="E17" s="8">
        <v>0.35</v>
      </c>
      <c r="F17" s="14" t="s">
        <v>25</v>
      </c>
      <c r="G17" s="11">
        <v>230</v>
      </c>
      <c r="H17" t="str">
        <f t="shared" si="0"/>
        <v>FV-3212</v>
      </c>
      <c r="I17" t="str">
        <f t="shared" si="1"/>
        <v>123</v>
      </c>
      <c r="J17" t="str">
        <f t="shared" si="2"/>
        <v>0,35</v>
      </c>
    </row>
    <row r="18" spans="1:10" x14ac:dyDescent="0.3">
      <c r="A18" s="7">
        <v>16</v>
      </c>
      <c r="B18" s="9">
        <v>43471</v>
      </c>
      <c r="C18" s="7" t="s">
        <v>57</v>
      </c>
      <c r="D18" s="7" t="s">
        <v>26</v>
      </c>
      <c r="E18" s="7">
        <v>0.15</v>
      </c>
      <c r="F18" s="14" t="s">
        <v>27</v>
      </c>
      <c r="G18" s="11">
        <v>132</v>
      </c>
      <c r="H18" t="str">
        <f t="shared" si="0"/>
        <v>FA-3221</v>
      </c>
      <c r="I18" t="str">
        <f t="shared" si="1"/>
        <v>313</v>
      </c>
      <c r="J18" t="str">
        <f t="shared" si="2"/>
        <v>0,15</v>
      </c>
    </row>
    <row r="19" spans="1:10" x14ac:dyDescent="0.3">
      <c r="A19" s="7">
        <v>17</v>
      </c>
      <c r="B19" s="9">
        <v>41645</v>
      </c>
      <c r="C19" s="7" t="s">
        <v>54</v>
      </c>
      <c r="D19" s="10"/>
      <c r="E19" s="7" t="s">
        <v>3</v>
      </c>
      <c r="F19" s="14" t="s">
        <v>28</v>
      </c>
      <c r="G19" s="11">
        <v>190</v>
      </c>
      <c r="H19" t="str">
        <f t="shared" si="0"/>
        <v>SP-1703</v>
      </c>
      <c r="I19" t="str">
        <f t="shared" si="1"/>
        <v>278</v>
      </c>
      <c r="J19" t="str">
        <f t="shared" si="2"/>
        <v>0,15</v>
      </c>
    </row>
    <row r="20" spans="1:10" x14ac:dyDescent="0.3">
      <c r="A20" s="7">
        <v>18</v>
      </c>
      <c r="B20" s="9">
        <v>41645</v>
      </c>
      <c r="C20" s="7" t="s">
        <v>45</v>
      </c>
      <c r="D20" s="7" t="s">
        <v>26</v>
      </c>
      <c r="E20" s="7" t="s">
        <v>15</v>
      </c>
      <c r="F20" s="14" t="s">
        <v>29</v>
      </c>
      <c r="G20" s="11">
        <v>132</v>
      </c>
      <c r="H20" t="str">
        <f t="shared" si="0"/>
        <v>MT-2537</v>
      </c>
      <c r="I20" t="str">
        <f t="shared" si="1"/>
        <v>481</v>
      </c>
      <c r="J20" t="str">
        <f t="shared" si="2"/>
        <v>0,2</v>
      </c>
    </row>
    <row r="21" spans="1:10" ht="22.8" x14ac:dyDescent="0.3">
      <c r="A21" s="7">
        <v>19</v>
      </c>
      <c r="B21" s="9">
        <v>41646</v>
      </c>
      <c r="C21" s="7" t="s">
        <v>58</v>
      </c>
      <c r="D21" s="7" t="s">
        <v>18</v>
      </c>
      <c r="E21" s="7" t="s">
        <v>3</v>
      </c>
      <c r="F21" s="14" t="s">
        <v>30</v>
      </c>
      <c r="G21" s="11">
        <v>230</v>
      </c>
      <c r="H21" t="str">
        <f t="shared" si="0"/>
        <v>MM-1055</v>
      </c>
      <c r="I21" t="str">
        <f t="shared" si="1"/>
        <v>426</v>
      </c>
      <c r="J21" t="str">
        <f t="shared" si="2"/>
        <v>0,15</v>
      </c>
    </row>
    <row r="22" spans="1:10" ht="22.8" x14ac:dyDescent="0.3">
      <c r="A22" s="7">
        <v>20</v>
      </c>
      <c r="B22" s="9">
        <v>41646</v>
      </c>
      <c r="C22" s="7" t="s">
        <v>59</v>
      </c>
      <c r="D22" s="7" t="s">
        <v>13</v>
      </c>
      <c r="E22" s="7" t="s">
        <v>3</v>
      </c>
      <c r="F22" s="14" t="s">
        <v>31</v>
      </c>
      <c r="G22" s="11">
        <v>190</v>
      </c>
      <c r="H22" t="str">
        <f t="shared" si="0"/>
        <v>MG-2775</v>
      </c>
      <c r="I22" t="str">
        <f t="shared" si="1"/>
        <v>489</v>
      </c>
      <c r="J22" t="str">
        <f t="shared" si="2"/>
        <v>0,15</v>
      </c>
    </row>
    <row r="23" spans="1:10" ht="22.8" x14ac:dyDescent="0.3">
      <c r="A23" s="7">
        <v>21</v>
      </c>
      <c r="B23" s="9">
        <v>41646</v>
      </c>
      <c r="C23" s="7" t="s">
        <v>60</v>
      </c>
      <c r="D23" s="7" t="s">
        <v>66</v>
      </c>
      <c r="E23" s="8" t="s">
        <v>36</v>
      </c>
      <c r="F23" s="14" t="s">
        <v>32</v>
      </c>
      <c r="G23" s="11">
        <v>130</v>
      </c>
      <c r="H23" t="str">
        <f t="shared" si="0"/>
        <v>8R-2259</v>
      </c>
      <c r="I23" t="str">
        <f t="shared" si="1"/>
        <v>292</v>
      </c>
      <c r="J23" t="str">
        <f t="shared" si="2"/>
        <v>0,1</v>
      </c>
    </row>
    <row r="24" spans="1:10" ht="22.8" x14ac:dyDescent="0.3">
      <c r="A24" s="7">
        <v>22</v>
      </c>
      <c r="B24" s="9">
        <v>41646</v>
      </c>
      <c r="C24" s="7" t="s">
        <v>61</v>
      </c>
      <c r="D24" s="10" t="s">
        <v>26</v>
      </c>
      <c r="E24" s="7" t="s">
        <v>33</v>
      </c>
      <c r="F24" s="14" t="s">
        <v>34</v>
      </c>
      <c r="G24" s="11">
        <v>190</v>
      </c>
      <c r="H24" t="str">
        <f t="shared" si="0"/>
        <v>LF-2734</v>
      </c>
      <c r="I24" t="str">
        <f t="shared" si="1"/>
        <v>136</v>
      </c>
      <c r="J24" t="str">
        <f t="shared" si="2"/>
        <v>9,3</v>
      </c>
    </row>
    <row r="25" spans="1:10" x14ac:dyDescent="0.3">
      <c r="A25" s="7">
        <v>23</v>
      </c>
      <c r="B25" s="9">
        <v>41646</v>
      </c>
      <c r="C25" s="7" t="s">
        <v>62</v>
      </c>
      <c r="D25" s="7" t="s">
        <v>35</v>
      </c>
      <c r="E25" s="7" t="s">
        <v>36</v>
      </c>
      <c r="F25" s="14" t="s">
        <v>37</v>
      </c>
      <c r="G25" s="11">
        <v>132</v>
      </c>
      <c r="H25" t="str">
        <f t="shared" si="0"/>
        <v>48-2639</v>
      </c>
      <c r="I25" t="str">
        <f t="shared" si="1"/>
        <v>130</v>
      </c>
      <c r="J25" t="str">
        <f t="shared" si="2"/>
        <v>0,1</v>
      </c>
    </row>
    <row r="26" spans="1:10" x14ac:dyDescent="0.3">
      <c r="A26" s="7">
        <v>4</v>
      </c>
      <c r="B26" s="9">
        <v>41647</v>
      </c>
      <c r="C26" s="7" t="s">
        <v>56</v>
      </c>
      <c r="D26" s="7" t="s">
        <v>38</v>
      </c>
      <c r="E26" s="7">
        <v>0.1</v>
      </c>
      <c r="F26" s="14" t="s">
        <v>39</v>
      </c>
      <c r="G26" s="11">
        <v>190</v>
      </c>
      <c r="H26" t="str">
        <f t="shared" si="0"/>
        <v>FV-3212</v>
      </c>
      <c r="I26" t="str">
        <f t="shared" si="1"/>
        <v>243</v>
      </c>
      <c r="J26" t="str">
        <f t="shared" si="2"/>
        <v>0,1</v>
      </c>
    </row>
    <row r="27" spans="1:10" x14ac:dyDescent="0.3">
      <c r="A27" s="7">
        <v>25</v>
      </c>
      <c r="B27" s="9">
        <v>41647</v>
      </c>
      <c r="C27" s="7" t="s">
        <v>43</v>
      </c>
      <c r="D27" s="7" t="s">
        <v>26</v>
      </c>
      <c r="E27" s="7" t="s">
        <v>36</v>
      </c>
      <c r="F27" s="14" t="s">
        <v>40</v>
      </c>
      <c r="G27" s="11">
        <v>130</v>
      </c>
      <c r="H27" t="str">
        <f t="shared" si="0"/>
        <v>AM-2515</v>
      </c>
      <c r="I27" t="str">
        <f t="shared" si="1"/>
        <v>484</v>
      </c>
      <c r="J27" t="str">
        <f t="shared" si="2"/>
        <v>0,1</v>
      </c>
    </row>
    <row r="28" spans="1:10" ht="22.8" x14ac:dyDescent="0.3">
      <c r="A28" s="7">
        <v>26</v>
      </c>
      <c r="B28" s="9">
        <v>41647</v>
      </c>
      <c r="C28" s="7" t="s">
        <v>71</v>
      </c>
      <c r="D28" s="10" t="s">
        <v>7</v>
      </c>
      <c r="E28" s="7" t="s">
        <v>15</v>
      </c>
      <c r="F28" s="14" t="s">
        <v>41</v>
      </c>
      <c r="G28" s="11">
        <v>190</v>
      </c>
      <c r="H28" t="str">
        <f t="shared" si="0"/>
        <v>FA-3221</v>
      </c>
      <c r="I28" t="str">
        <f t="shared" si="1"/>
        <v>352</v>
      </c>
      <c r="J28" t="str">
        <f t="shared" si="2"/>
        <v>0,2</v>
      </c>
    </row>
    <row r="29" spans="1:10" x14ac:dyDescent="0.3">
      <c r="A29" s="7">
        <v>27</v>
      </c>
      <c r="B29" s="9">
        <v>41647</v>
      </c>
      <c r="C29" s="7" t="s">
        <v>63</v>
      </c>
      <c r="D29" s="10" t="s">
        <v>14</v>
      </c>
      <c r="E29" s="7">
        <v>0.15</v>
      </c>
      <c r="F29" s="14" t="s">
        <v>42</v>
      </c>
      <c r="G29" s="11">
        <v>230</v>
      </c>
      <c r="H29" t="str">
        <f t="shared" si="0"/>
        <v>FD-1456</v>
      </c>
      <c r="I29" t="str">
        <f t="shared" si="1"/>
        <v>122</v>
      </c>
      <c r="J29" t="str">
        <f t="shared" si="2"/>
        <v>0,15</v>
      </c>
    </row>
    <row r="30" spans="1:10" x14ac:dyDescent="0.3">
      <c r="D30" s="2"/>
      <c r="E30" s="1"/>
      <c r="F30" s="1"/>
      <c r="G30" s="1"/>
    </row>
    <row r="31" spans="1:10" x14ac:dyDescent="0.3">
      <c r="A31" s="3"/>
      <c r="B31" s="3"/>
      <c r="C31" s="3"/>
    </row>
  </sheetData>
  <autoFilter ref="A1:H29" xr:uid="{2B4D9FA9-EBE0-4FF7-B8D3-DE8F3F0E367D}"/>
  <mergeCells count="2">
    <mergeCell ref="G12:G13"/>
    <mergeCell ref="G15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158-99C2-4C59-8065-266130AA6B0C}">
  <dimension ref="A1:M31"/>
  <sheetViews>
    <sheetView tabSelected="1" workbookViewId="0">
      <selection activeCell="M2" sqref="M2"/>
    </sheetView>
  </sheetViews>
  <sheetFormatPr defaultRowHeight="14.4" outlineLevelCol="1" x14ac:dyDescent="0.3"/>
  <cols>
    <col min="1" max="1" width="14.21875" customWidth="1"/>
    <col min="2" max="2" width="12.6640625" customWidth="1"/>
    <col min="3" max="3" width="13.109375" hidden="1" customWidth="1" outlineLevel="1"/>
    <col min="4" max="4" width="12.77734375" customWidth="1" collapsed="1"/>
    <col min="5" max="5" width="12.33203125" style="3" hidden="1" customWidth="1" outlineLevel="1"/>
    <col min="6" max="6" width="23.88671875" hidden="1" customWidth="1" outlineLevel="1"/>
    <col min="7" max="7" width="13.5546875" customWidth="1" collapsed="1"/>
    <col min="8" max="8" width="16" customWidth="1"/>
    <col min="9" max="9" width="14.21875" customWidth="1"/>
    <col min="10" max="10" width="11.21875" customWidth="1"/>
    <col min="11" max="11" width="8.88671875" hidden="1" customWidth="1" outlineLevel="1"/>
    <col min="12" max="12" width="17.5546875" customWidth="1" collapsed="1"/>
  </cols>
  <sheetData>
    <row r="1" spans="1:13" x14ac:dyDescent="0.3">
      <c r="A1" s="5" t="s">
        <v>0</v>
      </c>
      <c r="B1" s="5" t="s">
        <v>1</v>
      </c>
      <c r="C1" s="4" t="s">
        <v>75</v>
      </c>
      <c r="D1" s="5" t="s">
        <v>64</v>
      </c>
      <c r="E1" s="6" t="s">
        <v>80</v>
      </c>
      <c r="F1" s="5" t="s">
        <v>69</v>
      </c>
      <c r="G1" s="5" t="s">
        <v>70</v>
      </c>
      <c r="H1" s="23" t="s">
        <v>74</v>
      </c>
      <c r="I1" s="17" t="s">
        <v>79</v>
      </c>
      <c r="J1" s="20" t="s">
        <v>81</v>
      </c>
      <c r="K1" t="s">
        <v>82</v>
      </c>
      <c r="L1" s="20" t="s">
        <v>83</v>
      </c>
    </row>
    <row r="2" spans="1:13" ht="14.4" customHeight="1" x14ac:dyDescent="0.3">
      <c r="A2" s="7">
        <v>1</v>
      </c>
      <c r="B2" s="9">
        <v>41640</v>
      </c>
      <c r="C2" s="7" t="s">
        <v>73</v>
      </c>
      <c r="D2" s="7" t="s">
        <v>67</v>
      </c>
      <c r="E2" s="13" t="s">
        <v>78</v>
      </c>
      <c r="F2" s="14" t="s">
        <v>2</v>
      </c>
      <c r="G2" s="11">
        <v>130</v>
      </c>
      <c r="H2" s="22" t="str">
        <f>SUBSTITUTE(C2,".","-")</f>
        <v>AM-2515</v>
      </c>
      <c r="I2" s="18" t="str">
        <f>SUBSTITUTE(E2,".",",")</f>
        <v>0,</v>
      </c>
      <c r="J2" s="19" t="str">
        <f>MID(F2,1,3)</f>
        <v>179</v>
      </c>
      <c r="K2">
        <f>LEN(F2)</f>
        <v>18</v>
      </c>
      <c r="L2" s="21" t="str">
        <f>MID(F2,8,K2)</f>
        <v xml:space="preserve"> Phablet 46</v>
      </c>
      <c r="M2" t="str">
        <f>VLOOKUP(H8,'DB NEGOZIO'!$A$2:$E$3000,3,FALSE)</f>
        <v>Firenze</v>
      </c>
    </row>
    <row r="3" spans="1:13" ht="28.8" x14ac:dyDescent="0.3">
      <c r="A3" s="7">
        <v>2</v>
      </c>
      <c r="B3" s="9">
        <v>41640</v>
      </c>
      <c r="C3" s="7" t="s">
        <v>44</v>
      </c>
      <c r="D3" s="7" t="s">
        <v>66</v>
      </c>
      <c r="E3" s="13">
        <v>0.15</v>
      </c>
      <c r="F3" s="14" t="s">
        <v>4</v>
      </c>
      <c r="G3" s="11">
        <v>190</v>
      </c>
      <c r="H3" s="22" t="str">
        <f t="shared" ref="H3:H29" si="0">SUBSTITUTE(C3,".","-")</f>
        <v>ML-1518</v>
      </c>
      <c r="I3" s="18" t="str">
        <f t="shared" ref="I3:I29" si="1">SUBSTITUTE(E3,".",",")</f>
        <v>0,15</v>
      </c>
      <c r="J3" s="19" t="str">
        <f t="shared" ref="J3:J29" si="2">MID(F3,1,3)</f>
        <v>381</v>
      </c>
      <c r="K3">
        <f t="shared" ref="K3:K29" si="3">LEN(F3)</f>
        <v>39</v>
      </c>
      <c r="L3" s="21" t="str">
        <f>MID(F3,8,K3)</f>
        <v>itor LE2003 20* LCD LED 1600*900</v>
      </c>
    </row>
    <row r="4" spans="1:13" ht="28.8" x14ac:dyDescent="0.3">
      <c r="A4" s="7">
        <v>10</v>
      </c>
      <c r="B4" s="9">
        <v>41643</v>
      </c>
      <c r="C4" s="7" t="s">
        <v>45</v>
      </c>
      <c r="D4" s="7" t="s">
        <v>66</v>
      </c>
      <c r="E4" s="15">
        <v>0</v>
      </c>
      <c r="F4" s="14" t="s">
        <v>5</v>
      </c>
      <c r="G4" s="11">
        <v>190</v>
      </c>
      <c r="H4" s="22" t="str">
        <f t="shared" si="0"/>
        <v>MT-2537</v>
      </c>
      <c r="I4" s="18" t="str">
        <f t="shared" si="1"/>
        <v>0</v>
      </c>
      <c r="J4" s="19" t="str">
        <f t="shared" si="2"/>
        <v>120</v>
      </c>
      <c r="K4">
        <f t="shared" si="3"/>
        <v>39</v>
      </c>
      <c r="L4" s="21" t="str">
        <f>MID(F4,8,K4)</f>
        <v>itor LE2003 20° LCD LED 1600,900</v>
      </c>
    </row>
    <row r="5" spans="1:13" ht="28.8" x14ac:dyDescent="0.3">
      <c r="A5" s="7">
        <v>12</v>
      </c>
      <c r="B5" s="9">
        <v>41644</v>
      </c>
      <c r="C5" s="7" t="s">
        <v>46</v>
      </c>
      <c r="D5" s="7" t="s">
        <v>66</v>
      </c>
      <c r="E5" s="15">
        <v>0.3</v>
      </c>
      <c r="F5" s="14" t="s">
        <v>6</v>
      </c>
      <c r="G5" s="11">
        <v>190</v>
      </c>
      <c r="H5" s="22" t="str">
        <f t="shared" si="0"/>
        <v>SL-1814</v>
      </c>
      <c r="I5" s="18" t="str">
        <f t="shared" si="1"/>
        <v>0,3</v>
      </c>
      <c r="J5" s="19" t="str">
        <f t="shared" si="2"/>
        <v>125</v>
      </c>
      <c r="K5">
        <f t="shared" si="3"/>
        <v>39</v>
      </c>
      <c r="L5" s="21" t="str">
        <f>MID(F5,8,K5)</f>
        <v>itor LE2003 20* LCD LED 1600×900</v>
      </c>
    </row>
    <row r="6" spans="1:13" x14ac:dyDescent="0.3">
      <c r="A6" s="7">
        <v>3</v>
      </c>
      <c r="B6" s="9">
        <v>41641</v>
      </c>
      <c r="C6" s="7" t="s">
        <v>47</v>
      </c>
      <c r="D6" s="7" t="s">
        <v>66</v>
      </c>
      <c r="E6" s="14" t="s">
        <v>8</v>
      </c>
      <c r="F6" s="14" t="s">
        <v>9</v>
      </c>
      <c r="G6" s="11">
        <v>125</v>
      </c>
      <c r="H6" s="22" t="str">
        <f t="shared" si="0"/>
        <v>GM-3412</v>
      </c>
      <c r="I6" s="18" t="str">
        <f t="shared" si="1"/>
        <v>0,3</v>
      </c>
      <c r="J6" s="19" t="str">
        <f t="shared" si="2"/>
        <v>337</v>
      </c>
      <c r="K6">
        <f t="shared" si="3"/>
        <v>18</v>
      </c>
      <c r="L6" s="21" t="str">
        <f>MID(F6,8,K6)</f>
        <v xml:space="preserve"> Phablet 86</v>
      </c>
    </row>
    <row r="7" spans="1:13" x14ac:dyDescent="0.3">
      <c r="A7" s="7">
        <v>6</v>
      </c>
      <c r="B7" s="9">
        <v>41641</v>
      </c>
      <c r="C7" s="7" t="s">
        <v>48</v>
      </c>
      <c r="D7" s="7" t="s">
        <v>7</v>
      </c>
      <c r="E7" s="15">
        <v>0.2</v>
      </c>
      <c r="F7" s="14" t="s">
        <v>10</v>
      </c>
      <c r="G7" s="11">
        <v>230</v>
      </c>
      <c r="H7" s="22" t="str">
        <f t="shared" si="0"/>
        <v>MM-1065</v>
      </c>
      <c r="I7" s="18" t="str">
        <f t="shared" si="1"/>
        <v>0,2</v>
      </c>
      <c r="J7" s="19" t="str">
        <f t="shared" si="2"/>
        <v>453</v>
      </c>
      <c r="K7">
        <f t="shared" si="3"/>
        <v>18</v>
      </c>
      <c r="L7" s="21" t="str">
        <f>MID(F7,8,K7)</f>
        <v xml:space="preserve"> Phablet 3G</v>
      </c>
    </row>
    <row r="8" spans="1:13" ht="28.8" x14ac:dyDescent="0.3">
      <c r="A8" s="7">
        <v>100</v>
      </c>
      <c r="B8" s="9">
        <v>41641</v>
      </c>
      <c r="C8" s="7" t="s">
        <v>47</v>
      </c>
      <c r="D8" s="7" t="s">
        <v>11</v>
      </c>
      <c r="E8" s="13">
        <v>0.3</v>
      </c>
      <c r="F8" s="14" t="s">
        <v>12</v>
      </c>
      <c r="G8" s="11">
        <v>130</v>
      </c>
      <c r="H8" s="22" t="str">
        <f t="shared" si="0"/>
        <v>GM-3412</v>
      </c>
      <c r="I8" s="18" t="str">
        <f t="shared" si="1"/>
        <v>0,3</v>
      </c>
      <c r="J8" s="19" t="str">
        <f t="shared" si="2"/>
        <v>112</v>
      </c>
      <c r="K8">
        <f t="shared" si="3"/>
        <v>39</v>
      </c>
      <c r="L8" s="21" t="str">
        <f>MID(F8,8,K8)</f>
        <v>itor SL340 24* FULL HD 1920x1080</v>
      </c>
    </row>
    <row r="9" spans="1:13" x14ac:dyDescent="0.3">
      <c r="A9" s="7">
        <v>5</v>
      </c>
      <c r="B9" s="9">
        <v>41641</v>
      </c>
      <c r="C9" s="7" t="s">
        <v>49</v>
      </c>
      <c r="D9" s="7" t="s">
        <v>13</v>
      </c>
      <c r="E9" s="14" t="s">
        <v>15</v>
      </c>
      <c r="F9" s="14" t="s">
        <v>16</v>
      </c>
      <c r="G9" s="11">
        <v>170</v>
      </c>
      <c r="H9" s="22" t="str">
        <f t="shared" si="0"/>
        <v>44-2209</v>
      </c>
      <c r="I9" s="18" t="str">
        <f t="shared" si="1"/>
        <v>0,2</v>
      </c>
      <c r="J9" s="19" t="str">
        <f t="shared" si="2"/>
        <v>216</v>
      </c>
      <c r="K9">
        <f t="shared" si="3"/>
        <v>17</v>
      </c>
      <c r="L9" s="21" t="str">
        <f>MID(F9,8,K9)</f>
        <v>Pad R34 10</v>
      </c>
    </row>
    <row r="10" spans="1:13" x14ac:dyDescent="0.3">
      <c r="A10" s="7">
        <v>8</v>
      </c>
      <c r="B10" s="9">
        <v>41642</v>
      </c>
      <c r="C10" s="7" t="s">
        <v>50</v>
      </c>
      <c r="D10" s="7" t="s">
        <v>14</v>
      </c>
      <c r="E10" s="13">
        <v>0.2</v>
      </c>
      <c r="F10" s="14" t="s">
        <v>72</v>
      </c>
      <c r="G10" s="11">
        <v>115</v>
      </c>
      <c r="H10" s="22" t="str">
        <f t="shared" si="0"/>
        <v>AR-3799</v>
      </c>
      <c r="I10" s="18" t="str">
        <f t="shared" si="1"/>
        <v>0,2</v>
      </c>
      <c r="J10" s="19" t="str">
        <f t="shared" si="2"/>
        <v>384</v>
      </c>
      <c r="K10">
        <f t="shared" si="3"/>
        <v>18</v>
      </c>
      <c r="L10" s="21" t="str">
        <f>MID(F10,8,K10)</f>
        <v xml:space="preserve"> PAD R34 10</v>
      </c>
    </row>
    <row r="11" spans="1:13" x14ac:dyDescent="0.3">
      <c r="A11" s="7">
        <v>101</v>
      </c>
      <c r="B11" s="9">
        <v>41642</v>
      </c>
      <c r="C11" s="7" t="s">
        <v>51</v>
      </c>
      <c r="D11" s="7" t="s">
        <v>14</v>
      </c>
      <c r="E11" s="14" t="s">
        <v>8</v>
      </c>
      <c r="F11" s="14" t="s">
        <v>17</v>
      </c>
      <c r="G11" s="11">
        <v>170</v>
      </c>
      <c r="H11" s="22" t="str">
        <f t="shared" si="0"/>
        <v>AR-2734</v>
      </c>
      <c r="I11" s="18" t="str">
        <f t="shared" si="1"/>
        <v>0,3</v>
      </c>
      <c r="J11" s="19" t="str">
        <f t="shared" si="2"/>
        <v>275</v>
      </c>
      <c r="K11">
        <f t="shared" si="3"/>
        <v>17</v>
      </c>
      <c r="L11" s="21" t="str">
        <f>MID(F11,8,K11)</f>
        <v>Pad R34 10</v>
      </c>
    </row>
    <row r="12" spans="1:13" x14ac:dyDescent="0.3">
      <c r="A12" s="7">
        <v>7</v>
      </c>
      <c r="B12" s="9">
        <v>41642</v>
      </c>
      <c r="C12" s="7" t="s">
        <v>52</v>
      </c>
      <c r="D12" s="7" t="s">
        <v>14</v>
      </c>
      <c r="E12" s="13">
        <v>0.1</v>
      </c>
      <c r="F12" s="14" t="s">
        <v>19</v>
      </c>
      <c r="G12" s="12">
        <v>230</v>
      </c>
      <c r="H12" s="22" t="str">
        <f t="shared" si="0"/>
        <v>C3-3114</v>
      </c>
      <c r="I12" s="18" t="str">
        <f t="shared" si="1"/>
        <v>0,1</v>
      </c>
      <c r="J12" s="19" t="str">
        <f t="shared" si="2"/>
        <v>179</v>
      </c>
      <c r="K12">
        <f t="shared" si="3"/>
        <v>17</v>
      </c>
      <c r="L12" s="21" t="str">
        <f>MID(F12,8,K12)</f>
        <v>Pad R34 10</v>
      </c>
    </row>
    <row r="13" spans="1:13" ht="28.8" x14ac:dyDescent="0.3">
      <c r="A13" s="7">
        <v>9</v>
      </c>
      <c r="B13" s="9">
        <v>41642</v>
      </c>
      <c r="C13" s="7" t="s">
        <v>51</v>
      </c>
      <c r="D13" s="7" t="s">
        <v>18</v>
      </c>
      <c r="E13" s="14" t="s">
        <v>15</v>
      </c>
      <c r="F13" s="14" t="s">
        <v>20</v>
      </c>
      <c r="G13" s="12"/>
      <c r="H13" s="22" t="str">
        <f t="shared" si="0"/>
        <v>AR-2734</v>
      </c>
      <c r="I13" s="18" t="str">
        <f t="shared" si="1"/>
        <v>0,2</v>
      </c>
      <c r="J13" s="19" t="str">
        <f t="shared" si="2"/>
        <v>312</v>
      </c>
      <c r="K13">
        <f t="shared" si="3"/>
        <v>39</v>
      </c>
      <c r="L13" s="21" t="str">
        <f>MID(F13,8,K13)</f>
        <v>itor FG800 24* FULL HD 1920x1080</v>
      </c>
    </row>
    <row r="14" spans="1:13" x14ac:dyDescent="0.3">
      <c r="A14" s="7">
        <v>11</v>
      </c>
      <c r="B14" s="9">
        <v>41643</v>
      </c>
      <c r="C14" s="7" t="s">
        <v>53</v>
      </c>
      <c r="D14" s="7" t="s">
        <v>21</v>
      </c>
      <c r="E14" s="13">
        <v>0.3</v>
      </c>
      <c r="F14" s="14" t="s">
        <v>22</v>
      </c>
      <c r="G14" s="11">
        <v>300</v>
      </c>
      <c r="H14" s="22" t="str">
        <f t="shared" si="0"/>
        <v>PS-3554</v>
      </c>
      <c r="I14" s="18" t="str">
        <f t="shared" si="1"/>
        <v>0,3</v>
      </c>
      <c r="J14" s="19" t="str">
        <f t="shared" si="2"/>
        <v>354</v>
      </c>
      <c r="K14">
        <f t="shared" si="3"/>
        <v>21</v>
      </c>
      <c r="L14" s="21" t="str">
        <f>MID(F14,8,K14)</f>
        <v>top 21-a289882</v>
      </c>
    </row>
    <row r="15" spans="1:13" x14ac:dyDescent="0.3">
      <c r="A15" s="7">
        <v>13</v>
      </c>
      <c r="B15" s="9">
        <v>41644</v>
      </c>
      <c r="C15" s="7" t="s">
        <v>54</v>
      </c>
      <c r="D15" s="7" t="s">
        <v>23</v>
      </c>
      <c r="E15" s="13">
        <v>2</v>
      </c>
      <c r="F15" s="14" t="s">
        <v>24</v>
      </c>
      <c r="G15" s="12">
        <v>190</v>
      </c>
      <c r="H15" s="22" t="str">
        <f t="shared" si="0"/>
        <v>SP-1703</v>
      </c>
      <c r="I15" s="18" t="str">
        <f t="shared" si="1"/>
        <v>2</v>
      </c>
      <c r="J15" s="19" t="str">
        <f t="shared" si="2"/>
        <v>443</v>
      </c>
      <c r="K15">
        <f t="shared" si="3"/>
        <v>25</v>
      </c>
      <c r="L15" s="21" t="str">
        <f>MID(F15,8,K15)</f>
        <v>eader Kindle Besti</v>
      </c>
    </row>
    <row r="16" spans="1:13" x14ac:dyDescent="0.3">
      <c r="A16" s="7">
        <v>14</v>
      </c>
      <c r="B16" s="9">
        <v>41644</v>
      </c>
      <c r="C16" s="7" t="s">
        <v>55</v>
      </c>
      <c r="D16" s="7" t="s">
        <v>26</v>
      </c>
      <c r="E16" s="13">
        <v>0</v>
      </c>
      <c r="F16" s="14" t="s">
        <v>29</v>
      </c>
      <c r="G16" s="12"/>
      <c r="H16" s="22" t="str">
        <f t="shared" si="0"/>
        <v>LF-2735</v>
      </c>
      <c r="I16" s="18" t="str">
        <f t="shared" si="1"/>
        <v>0</v>
      </c>
      <c r="J16" s="19" t="str">
        <f t="shared" si="2"/>
        <v>481</v>
      </c>
      <c r="K16">
        <f t="shared" si="3"/>
        <v>20</v>
      </c>
      <c r="L16" s="21" t="str">
        <f>MID(F16,8,K16)</f>
        <v>let BestFr 86</v>
      </c>
    </row>
    <row r="17" spans="1:12" ht="28.8" x14ac:dyDescent="0.3">
      <c r="A17" s="7">
        <v>15</v>
      </c>
      <c r="B17" s="9">
        <v>41644</v>
      </c>
      <c r="C17" s="7" t="s">
        <v>56</v>
      </c>
      <c r="D17" s="7" t="s">
        <v>18</v>
      </c>
      <c r="E17" s="15">
        <v>0.35</v>
      </c>
      <c r="F17" s="14" t="s">
        <v>25</v>
      </c>
      <c r="G17" s="11">
        <v>230</v>
      </c>
      <c r="H17" s="22" t="str">
        <f t="shared" si="0"/>
        <v>FV-3212</v>
      </c>
      <c r="I17" s="18" t="str">
        <f t="shared" si="1"/>
        <v>0,35</v>
      </c>
      <c r="J17" s="19" t="str">
        <f t="shared" si="2"/>
        <v>123</v>
      </c>
      <c r="K17">
        <f t="shared" si="3"/>
        <v>39</v>
      </c>
      <c r="L17" s="21" t="str">
        <f>MID(F17,8,K17)</f>
        <v>itor FG800 24* FULL HD 1920x1080</v>
      </c>
    </row>
    <row r="18" spans="1:12" x14ac:dyDescent="0.3">
      <c r="A18" s="7">
        <v>16</v>
      </c>
      <c r="B18" s="9">
        <v>43471</v>
      </c>
      <c r="C18" s="7" t="s">
        <v>57</v>
      </c>
      <c r="D18" s="7" t="s">
        <v>26</v>
      </c>
      <c r="E18" s="13">
        <v>0.15</v>
      </c>
      <c r="F18" s="14" t="s">
        <v>27</v>
      </c>
      <c r="G18" s="11">
        <v>132</v>
      </c>
      <c r="H18" s="22" t="str">
        <f t="shared" si="0"/>
        <v>FA-3221</v>
      </c>
      <c r="I18" s="18" t="str">
        <f t="shared" si="1"/>
        <v>0,15</v>
      </c>
      <c r="J18" s="19" t="str">
        <f t="shared" si="2"/>
        <v>313</v>
      </c>
      <c r="K18">
        <f t="shared" si="3"/>
        <v>20</v>
      </c>
      <c r="L18" s="21" t="str">
        <f>MID(F18,8,K18)</f>
        <v>let BestFr 36</v>
      </c>
    </row>
    <row r="19" spans="1:12" x14ac:dyDescent="0.3">
      <c r="A19" s="7">
        <v>17</v>
      </c>
      <c r="B19" s="9">
        <v>41645</v>
      </c>
      <c r="C19" s="7" t="s">
        <v>54</v>
      </c>
      <c r="D19" s="7" t="s">
        <v>77</v>
      </c>
      <c r="E19" s="14" t="s">
        <v>3</v>
      </c>
      <c r="F19" s="14" t="s">
        <v>28</v>
      </c>
      <c r="G19" s="11">
        <v>190</v>
      </c>
      <c r="H19" s="22" t="str">
        <f t="shared" si="0"/>
        <v>SP-1703</v>
      </c>
      <c r="I19" s="18" t="str">
        <f t="shared" si="1"/>
        <v>0,15</v>
      </c>
      <c r="J19" s="19" t="str">
        <f t="shared" si="2"/>
        <v>278</v>
      </c>
      <c r="K19">
        <f t="shared" si="3"/>
        <v>25</v>
      </c>
      <c r="L19" s="21" t="str">
        <f>MID(F19,8,K19)</f>
        <v>eader Kindle Best1</v>
      </c>
    </row>
    <row r="20" spans="1:12" x14ac:dyDescent="0.3">
      <c r="A20" s="7">
        <v>18</v>
      </c>
      <c r="B20" s="9">
        <v>41645</v>
      </c>
      <c r="C20" s="7" t="s">
        <v>45</v>
      </c>
      <c r="D20" s="7" t="s">
        <v>26</v>
      </c>
      <c r="E20" s="14" t="s">
        <v>15</v>
      </c>
      <c r="F20" s="14" t="s">
        <v>29</v>
      </c>
      <c r="G20" s="11">
        <v>132</v>
      </c>
      <c r="H20" s="22" t="str">
        <f t="shared" si="0"/>
        <v>MT-2537</v>
      </c>
      <c r="I20" s="18" t="str">
        <f t="shared" si="1"/>
        <v>0,2</v>
      </c>
      <c r="J20" s="19" t="str">
        <f t="shared" si="2"/>
        <v>481</v>
      </c>
      <c r="K20">
        <f t="shared" si="3"/>
        <v>20</v>
      </c>
      <c r="L20" s="21" t="str">
        <f>MID(F20,8,K20)</f>
        <v>let BestFr 86</v>
      </c>
    </row>
    <row r="21" spans="1:12" ht="28.8" x14ac:dyDescent="0.3">
      <c r="A21" s="7">
        <v>19</v>
      </c>
      <c r="B21" s="9">
        <v>41646</v>
      </c>
      <c r="C21" s="7" t="s">
        <v>58</v>
      </c>
      <c r="D21" s="7" t="s">
        <v>18</v>
      </c>
      <c r="E21" s="14" t="s">
        <v>3</v>
      </c>
      <c r="F21" s="14" t="s">
        <v>30</v>
      </c>
      <c r="G21" s="11">
        <v>230</v>
      </c>
      <c r="H21" s="22" t="str">
        <f t="shared" si="0"/>
        <v>MM-1055</v>
      </c>
      <c r="I21" s="18" t="str">
        <f t="shared" si="1"/>
        <v>0,15</v>
      </c>
      <c r="J21" s="19" t="str">
        <f t="shared" si="2"/>
        <v>426</v>
      </c>
      <c r="K21">
        <f t="shared" si="3"/>
        <v>39</v>
      </c>
      <c r="L21" s="21" t="str">
        <f>MID(F21,8,K21)</f>
        <v>itor FG800 24* FULL HD 1920x1080</v>
      </c>
    </row>
    <row r="22" spans="1:12" ht="28.8" x14ac:dyDescent="0.3">
      <c r="A22" s="7">
        <v>20</v>
      </c>
      <c r="B22" s="9">
        <v>41646</v>
      </c>
      <c r="C22" s="7" t="s">
        <v>59</v>
      </c>
      <c r="D22" s="7" t="s">
        <v>13</v>
      </c>
      <c r="E22" s="14" t="s">
        <v>3</v>
      </c>
      <c r="F22" s="14" t="s">
        <v>31</v>
      </c>
      <c r="G22" s="11">
        <v>190</v>
      </c>
      <c r="H22" s="22" t="str">
        <f t="shared" si="0"/>
        <v>MG-2775</v>
      </c>
      <c r="I22" s="18" t="str">
        <f t="shared" si="1"/>
        <v>0,15</v>
      </c>
      <c r="J22" s="19" t="str">
        <f t="shared" si="2"/>
        <v>489</v>
      </c>
      <c r="K22">
        <f t="shared" si="3"/>
        <v>39</v>
      </c>
      <c r="L22" s="21" t="str">
        <f>MID(F22,8,K22)</f>
        <v>itor LE2003 20* LCD LED 1600*900</v>
      </c>
    </row>
    <row r="23" spans="1:12" ht="28.8" x14ac:dyDescent="0.3">
      <c r="A23" s="7">
        <v>21</v>
      </c>
      <c r="B23" s="9">
        <v>41646</v>
      </c>
      <c r="C23" s="7" t="s">
        <v>60</v>
      </c>
      <c r="D23" s="7" t="s">
        <v>66</v>
      </c>
      <c r="E23" s="16" t="s">
        <v>36</v>
      </c>
      <c r="F23" s="14" t="s">
        <v>32</v>
      </c>
      <c r="G23" s="11">
        <v>130</v>
      </c>
      <c r="H23" s="22" t="str">
        <f t="shared" si="0"/>
        <v>8R-2259</v>
      </c>
      <c r="I23" s="18" t="str">
        <f t="shared" si="1"/>
        <v>0,1</v>
      </c>
      <c r="J23" s="19" t="str">
        <f t="shared" si="2"/>
        <v>292</v>
      </c>
      <c r="K23">
        <f t="shared" si="3"/>
        <v>39</v>
      </c>
      <c r="L23" s="21" t="str">
        <f>MID(F23,8,K23)</f>
        <v>itor SL340 24" FULL HD 1920×1080</v>
      </c>
    </row>
    <row r="24" spans="1:12" ht="28.8" x14ac:dyDescent="0.3">
      <c r="A24" s="7">
        <v>22</v>
      </c>
      <c r="B24" s="9">
        <v>41646</v>
      </c>
      <c r="C24" s="7" t="s">
        <v>61</v>
      </c>
      <c r="D24" s="10" t="s">
        <v>26</v>
      </c>
      <c r="E24" s="14" t="s">
        <v>33</v>
      </c>
      <c r="F24" s="14" t="s">
        <v>34</v>
      </c>
      <c r="G24" s="11">
        <v>190</v>
      </c>
      <c r="H24" s="22" t="str">
        <f t="shared" si="0"/>
        <v>LF-2734</v>
      </c>
      <c r="I24" s="18" t="str">
        <f t="shared" si="1"/>
        <v>9,3</v>
      </c>
      <c r="J24" s="19" t="str">
        <f t="shared" si="2"/>
        <v>136</v>
      </c>
      <c r="K24">
        <f t="shared" si="3"/>
        <v>39</v>
      </c>
      <c r="L24" s="21" t="str">
        <f>MID(F24,8,K24)</f>
        <v>itor LE2003 20* LCD LED 1600x900</v>
      </c>
    </row>
    <row r="25" spans="1:12" x14ac:dyDescent="0.3">
      <c r="A25" s="7">
        <v>23</v>
      </c>
      <c r="B25" s="9">
        <v>41646</v>
      </c>
      <c r="C25" s="7" t="s">
        <v>62</v>
      </c>
      <c r="D25" s="7" t="s">
        <v>35</v>
      </c>
      <c r="E25" s="14" t="s">
        <v>36</v>
      </c>
      <c r="F25" s="14" t="s">
        <v>37</v>
      </c>
      <c r="G25" s="11">
        <v>132</v>
      </c>
      <c r="H25" s="22" t="str">
        <f t="shared" si="0"/>
        <v>48-2639</v>
      </c>
      <c r="I25" s="18" t="str">
        <f t="shared" si="1"/>
        <v>0,1</v>
      </c>
      <c r="J25" s="19" t="str">
        <f t="shared" si="2"/>
        <v>130</v>
      </c>
      <c r="K25">
        <f t="shared" si="3"/>
        <v>20</v>
      </c>
      <c r="L25" s="21" t="str">
        <f>MID(F25,8,K25)</f>
        <v>let BestFr 86</v>
      </c>
    </row>
    <row r="26" spans="1:12" x14ac:dyDescent="0.3">
      <c r="A26" s="7">
        <v>4</v>
      </c>
      <c r="B26" s="9">
        <v>41647</v>
      </c>
      <c r="C26" s="7" t="s">
        <v>56</v>
      </c>
      <c r="D26" s="7" t="s">
        <v>38</v>
      </c>
      <c r="E26" s="13">
        <v>0.1</v>
      </c>
      <c r="F26" s="14" t="s">
        <v>39</v>
      </c>
      <c r="G26" s="11">
        <v>190</v>
      </c>
      <c r="H26" s="22" t="str">
        <f t="shared" si="0"/>
        <v>FV-3212</v>
      </c>
      <c r="I26" s="18" t="str">
        <f t="shared" si="1"/>
        <v>0,1</v>
      </c>
      <c r="J26" s="19" t="str">
        <f t="shared" si="2"/>
        <v>243</v>
      </c>
      <c r="K26">
        <f t="shared" si="3"/>
        <v>18</v>
      </c>
      <c r="L26" s="21" t="str">
        <f>MID(F26,8,K26)</f>
        <v xml:space="preserve"> 20 TS-X324</v>
      </c>
    </row>
    <row r="27" spans="1:12" x14ac:dyDescent="0.3">
      <c r="A27" s="7">
        <v>25</v>
      </c>
      <c r="B27" s="9">
        <v>41647</v>
      </c>
      <c r="C27" s="7" t="s">
        <v>43</v>
      </c>
      <c r="D27" s="7" t="s">
        <v>26</v>
      </c>
      <c r="E27" s="14" t="s">
        <v>36</v>
      </c>
      <c r="F27" s="14" t="s">
        <v>40</v>
      </c>
      <c r="G27" s="11">
        <v>130</v>
      </c>
      <c r="H27" s="22" t="str">
        <f t="shared" si="0"/>
        <v>AM-2515</v>
      </c>
      <c r="I27" s="18" t="str">
        <f t="shared" si="1"/>
        <v>0,1</v>
      </c>
      <c r="J27" s="19" t="str">
        <f t="shared" si="2"/>
        <v>484</v>
      </c>
      <c r="K27">
        <f t="shared" si="3"/>
        <v>18</v>
      </c>
      <c r="L27" s="21" t="str">
        <f>MID(F27,8,K27)</f>
        <v xml:space="preserve"> Phablet 4G</v>
      </c>
    </row>
    <row r="28" spans="1:12" ht="28.8" x14ac:dyDescent="0.3">
      <c r="A28" s="7">
        <v>26</v>
      </c>
      <c r="B28" s="9">
        <v>41647</v>
      </c>
      <c r="C28" s="7" t="s">
        <v>71</v>
      </c>
      <c r="D28" s="10" t="s">
        <v>7</v>
      </c>
      <c r="E28" s="14" t="s">
        <v>15</v>
      </c>
      <c r="F28" s="14" t="s">
        <v>41</v>
      </c>
      <c r="G28" s="11">
        <v>190</v>
      </c>
      <c r="H28" s="22" t="str">
        <f t="shared" si="0"/>
        <v>FA-3221</v>
      </c>
      <c r="I28" s="18" t="str">
        <f t="shared" si="1"/>
        <v>0,2</v>
      </c>
      <c r="J28" s="19" t="str">
        <f t="shared" si="2"/>
        <v>352</v>
      </c>
      <c r="K28">
        <f t="shared" si="3"/>
        <v>38</v>
      </c>
      <c r="L28" s="21" t="str">
        <f>MID(F28,8,K28)</f>
        <v>itor LE2003 20 LCD LED 1600x900</v>
      </c>
    </row>
    <row r="29" spans="1:12" x14ac:dyDescent="0.3">
      <c r="A29" s="7">
        <v>27</v>
      </c>
      <c r="B29" s="9">
        <v>41647</v>
      </c>
      <c r="C29" s="7" t="s">
        <v>63</v>
      </c>
      <c r="D29" s="10" t="s">
        <v>14</v>
      </c>
      <c r="E29" s="13">
        <v>0.15</v>
      </c>
      <c r="F29" s="14" t="s">
        <v>42</v>
      </c>
      <c r="G29" s="11">
        <v>230</v>
      </c>
      <c r="H29" s="22" t="str">
        <f t="shared" si="0"/>
        <v>FD-1456</v>
      </c>
      <c r="I29" s="18" t="str">
        <f t="shared" si="1"/>
        <v>0,15</v>
      </c>
      <c r="J29" s="19" t="str">
        <f t="shared" si="2"/>
        <v>122</v>
      </c>
      <c r="K29">
        <f t="shared" si="3"/>
        <v>18</v>
      </c>
      <c r="L29" s="21" t="str">
        <f>MID(F29,8,K29)</f>
        <v xml:space="preserve"> Phabler 8G</v>
      </c>
    </row>
    <row r="30" spans="1:12" x14ac:dyDescent="0.3">
      <c r="D30" s="2"/>
      <c r="E30" s="1"/>
      <c r="F30" s="1"/>
      <c r="G30" s="1"/>
    </row>
    <row r="31" spans="1:12" x14ac:dyDescent="0.3">
      <c r="A31" s="3"/>
      <c r="B31" s="3"/>
      <c r="C31" s="3"/>
    </row>
  </sheetData>
  <autoFilter ref="A1:L29" xr:uid="{8DB0E158-99C2-4C59-8065-266130AA6B0C}"/>
  <mergeCells count="2">
    <mergeCell ref="G12:G13"/>
    <mergeCell ref="G15:G16"/>
  </mergeCells>
  <conditionalFormatting sqref="A1:A2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A7A1-715D-4EDF-8FA2-4A2DB064E0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1E0C-454D-496A-8D63-1B1458942D02}">
  <dimension ref="A1:H24"/>
  <sheetViews>
    <sheetView workbookViewId="0">
      <selection activeCell="K26" sqref="K26"/>
    </sheetView>
  </sheetViews>
  <sheetFormatPr defaultRowHeight="14.4" x14ac:dyDescent="0.3"/>
  <cols>
    <col min="1" max="1" width="10.77734375" customWidth="1"/>
  </cols>
  <sheetData>
    <row r="1" spans="1:8" x14ac:dyDescent="0.3">
      <c r="F1" s="24" t="s">
        <v>87</v>
      </c>
      <c r="G1" s="24"/>
      <c r="H1" s="24"/>
    </row>
    <row r="2" spans="1:8" x14ac:dyDescent="0.3">
      <c r="A2" s="20" t="s">
        <v>84</v>
      </c>
      <c r="B2" t="s">
        <v>89</v>
      </c>
      <c r="C2" t="s">
        <v>90</v>
      </c>
      <c r="D2" t="s">
        <v>85</v>
      </c>
      <c r="E2" t="s">
        <v>86</v>
      </c>
      <c r="F2" t="s">
        <v>82</v>
      </c>
      <c r="G2" t="s">
        <v>88</v>
      </c>
    </row>
    <row r="3" spans="1:8" x14ac:dyDescent="0.3">
      <c r="A3" t="str" cm="1">
        <f t="array" ref="A3:A24">_xlfn.UNIQUE('DB FATTURATO'!H2:H3000)</f>
        <v>AM-2515</v>
      </c>
      <c r="C3" t="s">
        <v>91</v>
      </c>
      <c r="D3" t="str">
        <f>MID(A3,1,2)</f>
        <v>AM</v>
      </c>
      <c r="E3" t="str">
        <f>MID(A3,4,LEN(A3))</f>
        <v>2515</v>
      </c>
      <c r="F3" t="str">
        <f>IF(LEN(A3)=7,"okay","falso")</f>
        <v>okay</v>
      </c>
      <c r="G3" t="str">
        <f>IF(FIND("-",A3,1)=3,"okay","falso")</f>
        <v>okay</v>
      </c>
    </row>
    <row r="4" spans="1:8" x14ac:dyDescent="0.3">
      <c r="A4" t="str">
        <v>ML-1518</v>
      </c>
      <c r="C4" t="s">
        <v>92</v>
      </c>
      <c r="D4" t="str">
        <f t="shared" ref="D4:D23" si="0">MID(A4,1,2)</f>
        <v>ML</v>
      </c>
      <c r="E4" t="str">
        <f t="shared" ref="E4:E23" si="1">MID(A4,4,LEN(A4))</f>
        <v>1518</v>
      </c>
      <c r="F4" t="str">
        <f t="shared" ref="F4:F24" si="2">IF(LEN(A4)=7,"okay","falso")</f>
        <v>okay</v>
      </c>
      <c r="G4" t="str">
        <f t="shared" ref="G4:G24" si="3">IF(FIND("-",A4,1)=3,"okay","falso")</f>
        <v>okay</v>
      </c>
    </row>
    <row r="5" spans="1:8" x14ac:dyDescent="0.3">
      <c r="A5" t="str">
        <v>MT-2537</v>
      </c>
      <c r="C5" t="s">
        <v>93</v>
      </c>
      <c r="D5" t="str">
        <f t="shared" si="0"/>
        <v>MT</v>
      </c>
      <c r="E5" t="str">
        <f t="shared" si="1"/>
        <v>2537</v>
      </c>
      <c r="F5" t="str">
        <f t="shared" si="2"/>
        <v>okay</v>
      </c>
      <c r="G5" t="str">
        <f t="shared" si="3"/>
        <v>okay</v>
      </c>
    </row>
    <row r="6" spans="1:8" x14ac:dyDescent="0.3">
      <c r="A6" t="str">
        <v>SL-1814</v>
      </c>
      <c r="C6" t="s">
        <v>94</v>
      </c>
      <c r="D6" t="str">
        <f t="shared" si="0"/>
        <v>SL</v>
      </c>
      <c r="E6" t="str">
        <f t="shared" si="1"/>
        <v>1814</v>
      </c>
      <c r="F6" t="str">
        <f t="shared" si="2"/>
        <v>okay</v>
      </c>
      <c r="G6" t="str">
        <f t="shared" si="3"/>
        <v>okay</v>
      </c>
    </row>
    <row r="7" spans="1:8" x14ac:dyDescent="0.3">
      <c r="A7" t="str">
        <v>GM-3412</v>
      </c>
      <c r="C7" t="s">
        <v>95</v>
      </c>
      <c r="D7" t="str">
        <f t="shared" si="0"/>
        <v>GM</v>
      </c>
      <c r="E7" t="str">
        <f t="shared" si="1"/>
        <v>3412</v>
      </c>
      <c r="F7" t="str">
        <f t="shared" si="2"/>
        <v>okay</v>
      </c>
      <c r="G7" t="str">
        <f t="shared" si="3"/>
        <v>okay</v>
      </c>
    </row>
    <row r="8" spans="1:8" x14ac:dyDescent="0.3">
      <c r="A8" t="str">
        <v>MM-1065</v>
      </c>
      <c r="C8" t="s">
        <v>96</v>
      </c>
      <c r="D8" t="str">
        <f t="shared" si="0"/>
        <v>MM</v>
      </c>
      <c r="E8" t="str">
        <f t="shared" si="1"/>
        <v>1065</v>
      </c>
      <c r="F8" t="str">
        <f t="shared" si="2"/>
        <v>okay</v>
      </c>
      <c r="G8" t="str">
        <f t="shared" si="3"/>
        <v>okay</v>
      </c>
    </row>
    <row r="9" spans="1:8" x14ac:dyDescent="0.3">
      <c r="A9" t="str">
        <v>44-2209</v>
      </c>
      <c r="C9" t="s">
        <v>97</v>
      </c>
      <c r="D9" t="str">
        <f t="shared" si="0"/>
        <v>44</v>
      </c>
      <c r="E9" t="str">
        <f t="shared" si="1"/>
        <v>2209</v>
      </c>
      <c r="F9" t="str">
        <f t="shared" si="2"/>
        <v>okay</v>
      </c>
      <c r="G9" t="str">
        <f t="shared" si="3"/>
        <v>okay</v>
      </c>
    </row>
    <row r="10" spans="1:8" x14ac:dyDescent="0.3">
      <c r="A10" t="str">
        <v>AR-3799</v>
      </c>
      <c r="C10" t="s">
        <v>98</v>
      </c>
      <c r="D10" t="str">
        <f t="shared" si="0"/>
        <v>AR</v>
      </c>
      <c r="E10" t="str">
        <f t="shared" si="1"/>
        <v>3799</v>
      </c>
      <c r="F10" t="str">
        <f t="shared" si="2"/>
        <v>okay</v>
      </c>
      <c r="G10" t="str">
        <f t="shared" si="3"/>
        <v>okay</v>
      </c>
    </row>
    <row r="11" spans="1:8" x14ac:dyDescent="0.3">
      <c r="A11" t="str">
        <v>AR-2734</v>
      </c>
      <c r="C11" t="s">
        <v>99</v>
      </c>
      <c r="D11" t="str">
        <f t="shared" si="0"/>
        <v>AR</v>
      </c>
      <c r="E11" t="str">
        <f t="shared" si="1"/>
        <v>2734</v>
      </c>
      <c r="F11" t="str">
        <f t="shared" si="2"/>
        <v>okay</v>
      </c>
      <c r="G11" t="str">
        <f t="shared" si="3"/>
        <v>okay</v>
      </c>
    </row>
    <row r="12" spans="1:8" x14ac:dyDescent="0.3">
      <c r="A12" t="str">
        <v>C3-3114</v>
      </c>
      <c r="C12" t="s">
        <v>100</v>
      </c>
      <c r="D12" t="str">
        <f t="shared" si="0"/>
        <v>C3</v>
      </c>
      <c r="E12" t="str">
        <f t="shared" si="1"/>
        <v>3114</v>
      </c>
      <c r="F12" t="str">
        <f t="shared" si="2"/>
        <v>okay</v>
      </c>
      <c r="G12" t="str">
        <f t="shared" si="3"/>
        <v>okay</v>
      </c>
    </row>
    <row r="13" spans="1:8" x14ac:dyDescent="0.3">
      <c r="A13" t="str">
        <v>PS-3554</v>
      </c>
      <c r="C13" t="s">
        <v>101</v>
      </c>
      <c r="D13" t="str">
        <f t="shared" si="0"/>
        <v>PS</v>
      </c>
      <c r="E13" t="str">
        <f t="shared" si="1"/>
        <v>3554</v>
      </c>
      <c r="F13" t="str">
        <f t="shared" si="2"/>
        <v>okay</v>
      </c>
      <c r="G13" t="str">
        <f t="shared" si="3"/>
        <v>okay</v>
      </c>
    </row>
    <row r="14" spans="1:8" x14ac:dyDescent="0.3">
      <c r="A14" t="str">
        <v>SP-1703</v>
      </c>
      <c r="C14" t="s">
        <v>102</v>
      </c>
      <c r="D14" t="str">
        <f t="shared" si="0"/>
        <v>SP</v>
      </c>
      <c r="E14" t="str">
        <f t="shared" si="1"/>
        <v>1703</v>
      </c>
      <c r="F14" t="str">
        <f t="shared" si="2"/>
        <v>okay</v>
      </c>
      <c r="G14" t="str">
        <f t="shared" si="3"/>
        <v>okay</v>
      </c>
    </row>
    <row r="15" spans="1:8" x14ac:dyDescent="0.3">
      <c r="A15" t="str">
        <v>LF-2735</v>
      </c>
      <c r="C15" t="s">
        <v>103</v>
      </c>
      <c r="D15" t="str">
        <f t="shared" si="0"/>
        <v>LF</v>
      </c>
      <c r="E15" t="str">
        <f t="shared" si="1"/>
        <v>2735</v>
      </c>
      <c r="F15" t="str">
        <f t="shared" si="2"/>
        <v>okay</v>
      </c>
      <c r="G15" t="str">
        <f t="shared" si="3"/>
        <v>okay</v>
      </c>
    </row>
    <row r="16" spans="1:8" x14ac:dyDescent="0.3">
      <c r="A16" t="str">
        <v>FV-3212</v>
      </c>
      <c r="C16" t="s">
        <v>104</v>
      </c>
      <c r="D16" t="str">
        <f t="shared" si="0"/>
        <v>FV</v>
      </c>
      <c r="E16" t="str">
        <f t="shared" si="1"/>
        <v>3212</v>
      </c>
      <c r="F16" t="str">
        <f t="shared" si="2"/>
        <v>okay</v>
      </c>
      <c r="G16" t="str">
        <f t="shared" si="3"/>
        <v>okay</v>
      </c>
    </row>
    <row r="17" spans="1:7" x14ac:dyDescent="0.3">
      <c r="A17" t="str">
        <v>FA-3221</v>
      </c>
      <c r="C17" t="s">
        <v>105</v>
      </c>
      <c r="D17" t="str">
        <f t="shared" si="0"/>
        <v>FA</v>
      </c>
      <c r="E17" t="str">
        <f t="shared" si="1"/>
        <v>3221</v>
      </c>
      <c r="F17" t="str">
        <f t="shared" si="2"/>
        <v>okay</v>
      </c>
      <c r="G17" t="str">
        <f t="shared" si="3"/>
        <v>okay</v>
      </c>
    </row>
    <row r="18" spans="1:7" x14ac:dyDescent="0.3">
      <c r="A18" t="str">
        <v>MM-1055</v>
      </c>
      <c r="C18" t="s">
        <v>106</v>
      </c>
      <c r="D18" t="str">
        <f t="shared" si="0"/>
        <v>MM</v>
      </c>
      <c r="E18" t="str">
        <f t="shared" si="1"/>
        <v>1055</v>
      </c>
      <c r="F18" t="str">
        <f t="shared" si="2"/>
        <v>okay</v>
      </c>
      <c r="G18" t="str">
        <f t="shared" si="3"/>
        <v>okay</v>
      </c>
    </row>
    <row r="19" spans="1:7" x14ac:dyDescent="0.3">
      <c r="A19" t="str">
        <v>MG-2775</v>
      </c>
      <c r="C19" t="s">
        <v>107</v>
      </c>
      <c r="D19" t="str">
        <f t="shared" si="0"/>
        <v>MG</v>
      </c>
      <c r="E19" t="str">
        <f t="shared" si="1"/>
        <v>2775</v>
      </c>
      <c r="F19" t="str">
        <f t="shared" si="2"/>
        <v>okay</v>
      </c>
      <c r="G19" t="str">
        <f t="shared" si="3"/>
        <v>okay</v>
      </c>
    </row>
    <row r="20" spans="1:7" x14ac:dyDescent="0.3">
      <c r="A20" t="str">
        <v>8R-2259</v>
      </c>
      <c r="D20" t="str">
        <f t="shared" si="0"/>
        <v>8R</v>
      </c>
      <c r="E20" t="str">
        <f t="shared" si="1"/>
        <v>2259</v>
      </c>
      <c r="F20" t="str">
        <f t="shared" si="2"/>
        <v>okay</v>
      </c>
      <c r="G20" t="str">
        <f t="shared" si="3"/>
        <v>okay</v>
      </c>
    </row>
    <row r="21" spans="1:7" x14ac:dyDescent="0.3">
      <c r="A21" t="str">
        <v>LF-2734</v>
      </c>
      <c r="D21" t="str">
        <f t="shared" si="0"/>
        <v>LF</v>
      </c>
      <c r="E21" t="str">
        <f t="shared" si="1"/>
        <v>2734</v>
      </c>
      <c r="F21" t="str">
        <f t="shared" si="2"/>
        <v>okay</v>
      </c>
      <c r="G21" t="str">
        <f t="shared" si="3"/>
        <v>okay</v>
      </c>
    </row>
    <row r="22" spans="1:7" x14ac:dyDescent="0.3">
      <c r="A22" t="str">
        <v>48-2639</v>
      </c>
      <c r="D22" t="str">
        <f t="shared" si="0"/>
        <v>48</v>
      </c>
      <c r="E22" t="str">
        <f t="shared" si="1"/>
        <v>2639</v>
      </c>
      <c r="F22" t="str">
        <f t="shared" si="2"/>
        <v>okay</v>
      </c>
      <c r="G22" t="str">
        <f t="shared" si="3"/>
        <v>okay</v>
      </c>
    </row>
    <row r="23" spans="1:7" x14ac:dyDescent="0.3">
      <c r="A23" t="str">
        <v>FD-1456</v>
      </c>
      <c r="D23" t="str">
        <f t="shared" si="0"/>
        <v>FD</v>
      </c>
      <c r="E23" t="str">
        <f t="shared" si="1"/>
        <v>1456</v>
      </c>
      <c r="F23" t="str">
        <f t="shared" si="2"/>
        <v>okay</v>
      </c>
      <c r="G23" t="str">
        <f t="shared" si="3"/>
        <v>okay</v>
      </c>
    </row>
    <row r="24" spans="1:7" x14ac:dyDescent="0.3">
      <c r="A24">
        <v>0</v>
      </c>
      <c r="F24" t="str">
        <f t="shared" si="2"/>
        <v>falso</v>
      </c>
      <c r="G24" t="e">
        <f t="shared" si="3"/>
        <v>#VALUE!</v>
      </c>
    </row>
  </sheetData>
  <autoFilter ref="A2:G2" xr:uid="{A3701E0C-454D-496A-8D63-1B1458942D02}"/>
  <mergeCells count="1">
    <mergeCell ref="F1:H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8366-055F-4553-AC77-4F40528F9CA2}">
  <dimension ref="A1"/>
  <sheetViews>
    <sheetView workbookViewId="0">
      <selection activeCell="M32" sqref="M3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D72EE3-E9D8-4D12-9061-5D821404F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Foglio2 (2)</vt:lpstr>
      <vt:lpstr>DB FATTURATO</vt:lpstr>
      <vt:lpstr>DB PRODOTTI</vt:lpstr>
      <vt:lpstr>DB NEGOZIO</vt:lpstr>
      <vt:lpstr>DB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Gianluca</dc:creator>
  <cp:lastModifiedBy>ITS</cp:lastModifiedBy>
  <cp:lastPrinted>2024-09-10T12:52:19Z</cp:lastPrinted>
  <dcterms:created xsi:type="dcterms:W3CDTF">2024-09-10T12:48:13Z</dcterms:created>
  <dcterms:modified xsi:type="dcterms:W3CDTF">2024-09-11T11:39:57Z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41c83-a9ef-4d42-8d1b-247615bb1e96_Enabled">
    <vt:lpwstr>true</vt:lpwstr>
  </property>
  <property fmtid="{D5CDD505-2E9C-101B-9397-08002B2CF9AE}" pid="3" name="MSIP_Label_df741c83-a9ef-4d42-8d1b-247615bb1e96_SetDate">
    <vt:lpwstr>2024-09-10T12:48:42Z</vt:lpwstr>
  </property>
  <property fmtid="{D5CDD505-2E9C-101B-9397-08002B2CF9AE}" pid="4" name="MSIP_Label_df741c83-a9ef-4d42-8d1b-247615bb1e96_Method">
    <vt:lpwstr>Privileged</vt:lpwstr>
  </property>
  <property fmtid="{D5CDD505-2E9C-101B-9397-08002B2CF9AE}" pid="5" name="MSIP_Label_df741c83-a9ef-4d42-8d1b-247615bb1e96_Name">
    <vt:lpwstr>Internal use without footer</vt:lpwstr>
  </property>
  <property fmtid="{D5CDD505-2E9C-101B-9397-08002B2CF9AE}" pid="6" name="MSIP_Label_df741c83-a9ef-4d42-8d1b-247615bb1e96_SiteId">
    <vt:lpwstr>f57babab-d7b5-4fb8-8ddd-057ce542d039</vt:lpwstr>
  </property>
  <property fmtid="{D5CDD505-2E9C-101B-9397-08002B2CF9AE}" pid="7" name="MSIP_Label_df741c83-a9ef-4d42-8d1b-247615bb1e96_ActionId">
    <vt:lpwstr>94c5c806-4c08-4912-99ca-928bbfb3bafc</vt:lpwstr>
  </property>
  <property fmtid="{D5CDD505-2E9C-101B-9397-08002B2CF9AE}" pid="8" name="MSIP_Label_df741c83-a9ef-4d42-8d1b-247615bb1e96_ContentBits">
    <vt:lpwstr>0</vt:lpwstr>
  </property>
</Properties>
</file>