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2B0EAEE-F410-410F-9911-159AD730FB72}" xr6:coauthVersionLast="47" xr6:coauthVersionMax="47" xr10:uidLastSave="{00000000-0000-0000-0000-000000000000}"/>
  <bookViews>
    <workbookView xWindow="-120" yWindow="-120" windowWidth="20730" windowHeight="11160" tabRatio="664" xr2:uid="{00000000-000D-0000-FFFF-FFFF00000000}"/>
  </bookViews>
  <sheets>
    <sheet name="ÇÖZEN ÇELİK HAF. STOK SACLAR)" sheetId="4" r:id="rId1"/>
    <sheet name="COŞKUNOZ GÜNCEL" sheetId="17" r:id="rId2"/>
    <sheet name="AKA OTOMOTİV" sheetId="3" r:id="rId3"/>
    <sheet name="PARÇA SACLAR" sheetId="22" r:id="rId4"/>
    <sheet name="304 PASLANMAZ" sheetId="19" r:id="rId5"/>
    <sheet name="430 PASLANMAZ" sheetId="20" r:id="rId6"/>
    <sheet name="ALUMİNYUM SACLAR" sheetId="21" r:id="rId7"/>
    <sheet name="İZMAKPAR" sheetId="15" r:id="rId8"/>
    <sheet name="COŞKUNÖZ STOK PARÇA" sheetId="18" r:id="rId9"/>
    <sheet name="PROFİL HAFTALIK STOK" sheetId="1" r:id="rId10"/>
  </sheets>
  <definedNames>
    <definedName name="_xlnm._FilterDatabase" localSheetId="2" hidden="1">'AKA OTOMOTİV'!$A$1:$F$31</definedName>
    <definedName name="_xlnm._FilterDatabase" localSheetId="1" hidden="1">'COŞKUNOZ GÜNCEL'!$A$1:$F$1</definedName>
    <definedName name="_xlnm._FilterDatabase" localSheetId="8" hidden="1">'COŞKUNÖZ STOK PARÇA'!$A$1:$L$12</definedName>
    <definedName name="_xlnm._FilterDatabase" localSheetId="0" hidden="1">'ÇÖZEN ÇELİK HAF. STOK SACLAR)'!$B$2:$I$54</definedName>
    <definedName name="_xlnm._FilterDatabase" localSheetId="3" hidden="1">'PARÇA SACLAR'!$A$2:$G$37</definedName>
    <definedName name="_xlnm._FilterDatabase" localSheetId="9" hidden="1">'PROFİL HAFTALIK STOK'!$A$2:$J$42</definedName>
    <definedName name="_xlnm.Print_Area" localSheetId="2">'AKA OTOMOTİV'!$A$1:$L$31</definedName>
    <definedName name="_xlnm.Print_Area" localSheetId="1">'COŞKUNOZ GÜNCEL'!$A$1:$F$28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E29" i="22" l="1"/>
  <c r="E22" i="22" l="1"/>
  <c r="E23" i="22"/>
  <c r="E28" i="22"/>
  <c r="E31" i="22"/>
  <c r="E30" i="22"/>
  <c r="E4" i="22"/>
  <c r="E37" i="22"/>
  <c r="E8" i="22"/>
  <c r="E33" i="22"/>
  <c r="E10" i="22"/>
  <c r="E32" i="22"/>
  <c r="E21" i="22"/>
  <c r="E13" i="22"/>
  <c r="E14" i="22"/>
  <c r="E9" i="22"/>
  <c r="E5" i="22"/>
  <c r="E27" i="22"/>
  <c r="E34" i="22"/>
  <c r="E12" i="22"/>
  <c r="E15" i="22"/>
  <c r="E36" i="22"/>
  <c r="E24" i="22"/>
  <c r="E11" i="22"/>
  <c r="E6" i="22"/>
  <c r="E35" i="22"/>
  <c r="E3" i="22"/>
  <c r="E16" i="22"/>
  <c r="E17" i="22"/>
  <c r="E7" i="22"/>
  <c r="E25" i="22"/>
  <c r="E26" i="22"/>
  <c r="E19" i="22"/>
  <c r="E20" i="22"/>
  <c r="E18" i="22"/>
  <c r="F7" i="15" l="1"/>
  <c r="H7" i="15"/>
  <c r="G9" i="21" l="1"/>
  <c r="G8" i="21"/>
  <c r="G7" i="21"/>
  <c r="G6" i="21"/>
  <c r="G5" i="21"/>
  <c r="G4" i="21"/>
  <c r="G3" i="21"/>
  <c r="G3" i="20"/>
  <c r="G19" i="19"/>
  <c r="G20" i="19"/>
  <c r="G21" i="19"/>
  <c r="G17" i="19"/>
  <c r="G18" i="19"/>
  <c r="G13" i="19"/>
  <c r="G15" i="19"/>
  <c r="G11" i="19"/>
  <c r="G12" i="19"/>
  <c r="G8" i="19"/>
  <c r="G9" i="19"/>
  <c r="G3" i="19"/>
  <c r="G5" i="19"/>
  <c r="G6" i="19"/>
  <c r="G7" i="19"/>
  <c r="G10" i="19"/>
  <c r="G14" i="19"/>
  <c r="G16" i="19"/>
  <c r="G4" i="19"/>
  <c r="F3" i="3"/>
  <c r="F2" i="3"/>
  <c r="F2" i="17"/>
  <c r="H34" i="4" l="1"/>
  <c r="F4" i="3" l="1"/>
  <c r="K13" i="4" l="1"/>
  <c r="H30" i="4" l="1"/>
  <c r="H32" i="4" l="1"/>
  <c r="F15" i="3" l="1"/>
  <c r="F14" i="3"/>
  <c r="F13" i="3"/>
  <c r="H31" i="4" l="1"/>
  <c r="H33" i="4" l="1"/>
  <c r="H43" i="4" l="1"/>
  <c r="H45" i="4"/>
  <c r="H49" i="4" l="1"/>
  <c r="H44" i="4" l="1"/>
  <c r="H48" i="4"/>
  <c r="H39" i="4" l="1"/>
  <c r="H47" i="4" l="1"/>
  <c r="H40" i="4" l="1"/>
  <c r="F10" i="3" l="1"/>
  <c r="L21" i="4" l="1"/>
  <c r="F5" i="3" l="1"/>
  <c r="H36" i="4" l="1"/>
  <c r="F5" i="17" l="1"/>
  <c r="F9" i="3" l="1"/>
  <c r="F3" i="17" l="1"/>
  <c r="F4" i="17"/>
  <c r="F8" i="17"/>
  <c r="F9" i="17"/>
  <c r="F10" i="17"/>
  <c r="F11" i="17"/>
  <c r="F12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28" i="17" l="1"/>
  <c r="F8" i="3" l="1"/>
  <c r="F11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6" i="3"/>
  <c r="F7" i="3"/>
  <c r="F12" i="3"/>
  <c r="F16" i="3"/>
  <c r="F31" i="3" l="1"/>
  <c r="H38" i="4"/>
  <c r="H46" i="4"/>
  <c r="H50" i="4"/>
  <c r="H51" i="4"/>
  <c r="H52" i="4"/>
  <c r="H53" i="4"/>
  <c r="H37" i="4"/>
  <c r="H41" i="4"/>
  <c r="H42" i="4"/>
  <c r="H35" i="4"/>
  <c r="F6" i="15" l="1"/>
  <c r="H6" i="15" s="1"/>
  <c r="F5" i="15"/>
  <c r="H5" i="15" s="1"/>
  <c r="F4" i="15"/>
  <c r="H4" i="15" s="1"/>
  <c r="F3" i="15"/>
  <c r="H3" i="15" s="1"/>
  <c r="H14" i="15" l="1"/>
  <c r="F14" i="15"/>
  <c r="G34" i="1" l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I22" i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I10" i="1"/>
  <c r="G9" i="1"/>
  <c r="I9" i="1" s="1"/>
  <c r="G8" i="1"/>
  <c r="I8" i="1" s="1"/>
  <c r="G7" i="1"/>
  <c r="I7" i="1" s="1"/>
  <c r="G6" i="1"/>
  <c r="I6" i="1" s="1"/>
  <c r="G5" i="1"/>
  <c r="I5" i="1" s="1"/>
  <c r="I4" i="1"/>
  <c r="G3" i="1"/>
  <c r="I3" i="1" s="1"/>
  <c r="H54" i="4"/>
</calcChain>
</file>

<file path=xl/sharedStrings.xml><?xml version="1.0" encoding="utf-8"?>
<sst xmlns="http://schemas.openxmlformats.org/spreadsheetml/2006/main" count="558" uniqueCount="191">
  <si>
    <t>S.NO</t>
  </si>
  <si>
    <t>EBAT /ÖLÇÜ</t>
  </si>
  <si>
    <t>KALINLIK</t>
  </si>
  <si>
    <t>MEVCUT MİKTAR</t>
  </si>
  <si>
    <t>AÇIKLAMA (DETAY)</t>
  </si>
  <si>
    <t xml:space="preserve">3 mm </t>
  </si>
  <si>
    <t>BİRİM FİYATI</t>
  </si>
  <si>
    <t>TOPLAM FİYAT</t>
  </si>
  <si>
    <t>1500X3000</t>
  </si>
  <si>
    <t xml:space="preserve">5 mm </t>
  </si>
  <si>
    <t>TOPLAM KG</t>
  </si>
  <si>
    <t xml:space="preserve">SAC KALİTESİ </t>
  </si>
  <si>
    <t>CR</t>
  </si>
  <si>
    <t>60X30</t>
  </si>
  <si>
    <t>40X40</t>
  </si>
  <si>
    <t>MÜŞTERİ ADI</t>
  </si>
  <si>
    <t xml:space="preserve">MALZEME CİNSİ </t>
  </si>
  <si>
    <t>EBAT/ÖLÇÜ</t>
  </si>
  <si>
    <t>HR</t>
  </si>
  <si>
    <t>30X30</t>
  </si>
  <si>
    <t>40X30</t>
  </si>
  <si>
    <t>çözen çelik</t>
  </si>
  <si>
    <t>2mm</t>
  </si>
  <si>
    <t>1,5MM</t>
  </si>
  <si>
    <t>3MM</t>
  </si>
  <si>
    <t>30X20</t>
  </si>
  <si>
    <t>BOY ADEDİ</t>
  </si>
  <si>
    <t xml:space="preserve">MEVCUT MİKTAR    (metre) </t>
  </si>
  <si>
    <t>30X10</t>
  </si>
  <si>
    <t xml:space="preserve">HR </t>
  </si>
  <si>
    <t>70X30</t>
  </si>
  <si>
    <t>20X20</t>
  </si>
  <si>
    <t>80X80</t>
  </si>
  <si>
    <t xml:space="preserve">2MM </t>
  </si>
  <si>
    <t>60X40</t>
  </si>
  <si>
    <t>50X50</t>
  </si>
  <si>
    <t>4MM</t>
  </si>
  <si>
    <t>100X40</t>
  </si>
  <si>
    <t>2,5MM</t>
  </si>
  <si>
    <t>MÜŞTERİ MALZEMELERİ  HAFTALIK STOK DURUMU (Boru/Prf)</t>
  </si>
  <si>
    <t>50x50</t>
  </si>
  <si>
    <t>5MM</t>
  </si>
  <si>
    <t>2MM</t>
  </si>
  <si>
    <t>25X25</t>
  </si>
  <si>
    <t xml:space="preserve"> </t>
  </si>
  <si>
    <t>100X100</t>
  </si>
  <si>
    <t>50X30</t>
  </si>
  <si>
    <t>40X20</t>
  </si>
  <si>
    <t>50X40</t>
  </si>
  <si>
    <t>60X60</t>
  </si>
  <si>
    <t>cr</t>
  </si>
  <si>
    <t>60x20</t>
  </si>
  <si>
    <t>Ø48</t>
  </si>
  <si>
    <t>Ø21</t>
  </si>
  <si>
    <t>Ø25</t>
  </si>
  <si>
    <t>TARİH:01/03/2019</t>
  </si>
  <si>
    <t>HRP</t>
  </si>
  <si>
    <t>DKP</t>
  </si>
  <si>
    <t>1000X3000</t>
  </si>
  <si>
    <t>TARİH:10.12.2021</t>
  </si>
  <si>
    <r>
      <rPr>
        <b/>
        <sz val="18"/>
        <rFont val="Calibri"/>
        <family val="2"/>
        <charset val="162"/>
        <scheme val="minor"/>
      </rPr>
      <t xml:space="preserve">ÇÖZEN ÇELİK AŞ. </t>
    </r>
    <r>
      <rPr>
        <b/>
        <sz val="18"/>
        <color theme="1"/>
        <rFont val="Calibri"/>
        <family val="2"/>
        <charset val="162"/>
        <scheme val="minor"/>
      </rPr>
      <t>HAFTALIK STOK DURUMU (Sac)</t>
    </r>
  </si>
  <si>
    <t>GALVANİZ</t>
  </si>
  <si>
    <t>ST37</t>
  </si>
  <si>
    <t>BOY</t>
  </si>
  <si>
    <t>EN</t>
  </si>
  <si>
    <t>ASİTLİ GRUPLAR</t>
  </si>
  <si>
    <t>PASLANMAZ</t>
  </si>
  <si>
    <t>SİYAH</t>
  </si>
  <si>
    <t>ST52</t>
  </si>
  <si>
    <t>2/3 badem desenli sac</t>
  </si>
  <si>
    <t>KALİTE</t>
  </si>
  <si>
    <t>MEVCUT TABAKA</t>
  </si>
  <si>
    <t>FİRE</t>
  </si>
  <si>
    <t>1,00 mm KG</t>
  </si>
  <si>
    <t>1,50mm</t>
  </si>
  <si>
    <t>2,00mm</t>
  </si>
  <si>
    <t>3,00mm</t>
  </si>
  <si>
    <t>3,50mm</t>
  </si>
  <si>
    <t>4,00mm</t>
  </si>
  <si>
    <t>5,00mm</t>
  </si>
  <si>
    <t>6,00mm</t>
  </si>
  <si>
    <t>7,00mm</t>
  </si>
  <si>
    <t>8,00mm</t>
  </si>
  <si>
    <t>9,00mm</t>
  </si>
  <si>
    <t>10,00mm</t>
  </si>
  <si>
    <t>12,00mm</t>
  </si>
  <si>
    <t>14,00mm</t>
  </si>
  <si>
    <t>15,00mm</t>
  </si>
  <si>
    <t>16,00mm</t>
  </si>
  <si>
    <t>20,00mm</t>
  </si>
  <si>
    <t>18,00mm</t>
  </si>
  <si>
    <t>2-3mm badem</t>
  </si>
  <si>
    <t>3-4mm badem</t>
  </si>
  <si>
    <t>4-5mm badem</t>
  </si>
  <si>
    <t>12 kg</t>
  </si>
  <si>
    <t>176 kg</t>
  </si>
  <si>
    <t xml:space="preserve">1314kg+109kg hrp   </t>
  </si>
  <si>
    <t>47 kg</t>
  </si>
  <si>
    <t>396 kg</t>
  </si>
  <si>
    <t>383kg+425kg hrp</t>
  </si>
  <si>
    <t>659kg</t>
  </si>
  <si>
    <t>551kg</t>
  </si>
  <si>
    <t>456kg</t>
  </si>
  <si>
    <t>706kg</t>
  </si>
  <si>
    <t>98kg</t>
  </si>
  <si>
    <t>309kg</t>
  </si>
  <si>
    <t>71kg</t>
  </si>
  <si>
    <t>126kg</t>
  </si>
  <si>
    <t>480kg</t>
  </si>
  <si>
    <t>ÜRÜN YERİ</t>
  </si>
  <si>
    <t>B-1</t>
  </si>
  <si>
    <t>C-3</t>
  </si>
  <si>
    <t>B-3</t>
  </si>
  <si>
    <t>D-2</t>
  </si>
  <si>
    <t>E-2</t>
  </si>
  <si>
    <t>A-3</t>
  </si>
  <si>
    <t>A-2</t>
  </si>
  <si>
    <t xml:space="preserve">ÇÖZEN ÇELİK AŞ. İZMAKPAR OTOMOTİV HAFTALIK STOK DURUMU </t>
  </si>
  <si>
    <t>C-1</t>
  </si>
  <si>
    <t>PARÇA</t>
  </si>
  <si>
    <t>DC465020CC</t>
  </si>
  <si>
    <t>GC465020JB</t>
  </si>
  <si>
    <t>JC465020DC</t>
  </si>
  <si>
    <t>JC465020GC</t>
  </si>
  <si>
    <t>JC465020EE</t>
  </si>
  <si>
    <t>JC465020FC</t>
  </si>
  <si>
    <t>JC465020BE</t>
  </si>
  <si>
    <t>JC465020CA</t>
  </si>
  <si>
    <t>GC465020NG</t>
  </si>
  <si>
    <t>GC465020KD</t>
  </si>
  <si>
    <t>GC465020LG</t>
  </si>
  <si>
    <t>MEVCUT STOK</t>
  </si>
  <si>
    <t>24 KULLANDIM</t>
  </si>
  <si>
    <t>A-4</t>
  </si>
  <si>
    <t>D-4</t>
  </si>
  <si>
    <t>E-1</t>
  </si>
  <si>
    <t>B-2</t>
  </si>
  <si>
    <t>D-3</t>
  </si>
  <si>
    <t>Z-2</t>
  </si>
  <si>
    <t>F-3</t>
  </si>
  <si>
    <t>C-4</t>
  </si>
  <si>
    <t xml:space="preserve">A-1 </t>
  </si>
  <si>
    <t>RAF YANI</t>
  </si>
  <si>
    <t>Z-3</t>
  </si>
  <si>
    <t>Z-1</t>
  </si>
  <si>
    <t>C-2</t>
  </si>
  <si>
    <t>ÜRETİM</t>
  </si>
  <si>
    <t>D-1</t>
  </si>
  <si>
    <t>F-2</t>
  </si>
  <si>
    <t>F-4</t>
  </si>
  <si>
    <t>F-1</t>
  </si>
  <si>
    <t>Z-4</t>
  </si>
  <si>
    <t>DEPO GİRİŞİ</t>
  </si>
  <si>
    <t>üretim</t>
  </si>
  <si>
    <t>PASLANMAZ 304 SACLAR</t>
  </si>
  <si>
    <t>ADRES</t>
  </si>
  <si>
    <t>ALUMİNYUM SACLAR</t>
  </si>
  <si>
    <t>ALUMİNYUM</t>
  </si>
  <si>
    <t>1200X2400</t>
  </si>
  <si>
    <t xml:space="preserve">6 mm </t>
  </si>
  <si>
    <t>1250X2370</t>
  </si>
  <si>
    <t>1510x3000</t>
  </si>
  <si>
    <t>8 mm</t>
  </si>
  <si>
    <t>PARÇA SAC STOKLARI</t>
  </si>
  <si>
    <t>KALİTESİ</t>
  </si>
  <si>
    <t>A1</t>
  </si>
  <si>
    <t>A2</t>
  </si>
  <si>
    <t>B1</t>
  </si>
  <si>
    <t>B3</t>
  </si>
  <si>
    <t>C3</t>
  </si>
  <si>
    <t>D2</t>
  </si>
  <si>
    <t>D1</t>
  </si>
  <si>
    <t>E1</t>
  </si>
  <si>
    <t>ZEMİN</t>
  </si>
  <si>
    <t>F1</t>
  </si>
  <si>
    <t>ST42</t>
  </si>
  <si>
    <t>STOK KODLARI</t>
  </si>
  <si>
    <t>DKP 6112</t>
  </si>
  <si>
    <t>SİYAH ST37</t>
  </si>
  <si>
    <t>HRP 6222</t>
  </si>
  <si>
    <t>SİYAH ST37 BADEM</t>
  </si>
  <si>
    <t xml:space="preserve">SİYAH ST52 </t>
  </si>
  <si>
    <t>304 PASLANMAZ</t>
  </si>
  <si>
    <t>430 PASLANMAZ</t>
  </si>
  <si>
    <t xml:space="preserve">HRP 4936 </t>
  </si>
  <si>
    <t>HRP 4936</t>
  </si>
  <si>
    <t>HRP 4932</t>
  </si>
  <si>
    <t>HPR 4237</t>
  </si>
  <si>
    <t>HPR 4950</t>
  </si>
  <si>
    <t>C1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</si>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</sst>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₺;[Red]#,##0.00\ _₺"/>
    <numFmt numFmtId="165" formatCode="#,##0\ _₺;[Red]#,##0\ _₺"/>
  </numFmts>
  <fonts count="3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8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b/>
      <sz val="15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sz val="13"/>
      <name val="Calibri"/>
      <family val="2"/>
      <charset val="162"/>
      <scheme val="minor"/>
    </font>
    <font>
      <b/>
      <sz val="6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17"/>
      <color theme="1"/>
      <name val="Calibri"/>
      <family val="2"/>
      <charset val="162"/>
      <scheme val="minor"/>
    </font>
    <font>
      <sz val="17"/>
      <color theme="1"/>
      <name val="Calibri"/>
      <family val="2"/>
      <charset val="162"/>
      <scheme val="minor"/>
    </font>
    <font>
      <sz val="17"/>
      <color rgb="FF000000"/>
      <name val="Calibri"/>
      <family val="2"/>
      <charset val="162"/>
    </font>
    <font>
      <sz val="17"/>
      <color rgb="FF000000"/>
      <name val="Calibri"/>
      <family val="2"/>
      <charset val="162"/>
      <scheme val="minor"/>
    </font>
    <font>
      <sz val="17"/>
      <name val="Calibri"/>
      <family val="2"/>
      <charset val="162"/>
      <scheme val="minor"/>
    </font>
    <font>
      <b/>
      <sz val="17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sz val="13"/>
      <color rgb="FFFF0000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5" xfId="0" applyBorder="1"/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textRotation="255"/>
    </xf>
    <xf numFmtId="0" fontId="6" fillId="0" borderId="0" xfId="0" applyFont="1"/>
    <xf numFmtId="0" fontId="1" fillId="5" borderId="6" xfId="0" applyFont="1" applyFill="1" applyBorder="1"/>
    <xf numFmtId="0" fontId="6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3" fillId="0" borderId="0" xfId="0" applyFont="1"/>
    <xf numFmtId="3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4" borderId="1" xfId="0" applyFont="1" applyFill="1" applyBorder="1" applyAlignment="1">
      <alignment horizontal="center" vertical="center" textRotation="255"/>
    </xf>
    <xf numFmtId="0" fontId="10" fillId="0" borderId="1" xfId="0" applyFont="1" applyBorder="1"/>
    <xf numFmtId="0" fontId="5" fillId="4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14" fontId="2" fillId="2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1" fillId="3" borderId="10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12" fillId="6" borderId="10" xfId="0" applyNumberFormat="1" applyFont="1" applyFill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23" fillId="10" borderId="1" xfId="0" applyNumberFormat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2" fontId="1" fillId="11" borderId="10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2" fontId="1" fillId="11" borderId="10" xfId="0" applyNumberFormat="1" applyFont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2" fontId="12" fillId="5" borderId="10" xfId="0" applyNumberFormat="1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2" fontId="3" fillId="12" borderId="10" xfId="0" applyNumberFormat="1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5" borderId="0" xfId="0" applyFill="1"/>
    <xf numFmtId="2" fontId="15" fillId="5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13" borderId="11" xfId="0" applyFon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165" fontId="18" fillId="13" borderId="11" xfId="0" applyNumberFormat="1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165" fontId="18" fillId="4" borderId="11" xfId="0" applyNumberFormat="1" applyFont="1" applyFill="1" applyBorder="1" applyAlignment="1">
      <alignment horizontal="center"/>
    </xf>
    <xf numFmtId="0" fontId="21" fillId="1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31" fillId="0" borderId="24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13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L68"/>
  <sheetViews>
    <sheetView tabSelected="1" view="pageBreakPreview" topLeftCell="A21" zoomScale="85" zoomScaleNormal="100" zoomScaleSheetLayoutView="85" workbookViewId="0">
      <selection activeCell="B34" sqref="B34"/>
    </sheetView>
  </sheetViews>
  <sheetFormatPr defaultRowHeight="15" x14ac:dyDescent="0.25"/>
  <cols>
    <col min="1" max="1" width="9.140625" style="37"/>
    <col min="2" max="2" width="30.42578125" style="37" customWidth="1"/>
    <col min="3" max="3" width="20" style="37" bestFit="1" customWidth="1"/>
    <col min="4" max="5" width="15.28515625" style="50" customWidth="1"/>
    <col min="6" max="6" width="14.5703125" style="50" bestFit="1" customWidth="1"/>
    <col min="7" max="7" width="13.140625" style="37" customWidth="1"/>
    <col min="8" max="8" width="15.140625" style="50" customWidth="1"/>
    <col min="9" max="9" width="25.28515625" style="37" customWidth="1"/>
    <col min="10" max="10" width="33.85546875" style="37" bestFit="1" customWidth="1"/>
    <col min="11" max="11" width="21.85546875" style="37" bestFit="1" customWidth="1"/>
    <col min="12" max="13" width="9.140625" style="37"/>
    <col min="14" max="14" width="23.140625" style="37" customWidth="1"/>
    <col min="15" max="16384" width="9.140625" style="37"/>
  </cols>
  <sheetData>
    <row r="1" spans="1:12" s="36" customFormat="1" ht="24" thickBot="1" x14ac:dyDescent="0.3">
      <c r="B1" s="165" t="s">
        <v>60</v>
      </c>
      <c r="C1" s="166"/>
      <c r="D1" s="166"/>
      <c r="E1" s="166"/>
      <c r="F1" s="166"/>
      <c r="G1" s="166"/>
      <c r="H1" s="167"/>
      <c r="I1" s="40">
        <v>45261</v>
      </c>
      <c r="J1" s="101"/>
      <c r="K1" s="36">
        <v>8</v>
      </c>
    </row>
    <row r="2" spans="1:12" s="36" customFormat="1" ht="33" customHeight="1" thickBot="1" x14ac:dyDescent="0.3">
      <c r="B2" s="41" t="s">
        <v>176</v>
      </c>
      <c r="C2" s="41" t="s">
        <v>11</v>
      </c>
      <c r="D2" s="60" t="s">
        <v>63</v>
      </c>
      <c r="E2" s="60" t="s">
        <v>64</v>
      </c>
      <c r="F2" s="60" t="s">
        <v>2</v>
      </c>
      <c r="G2" s="42" t="s">
        <v>3</v>
      </c>
      <c r="H2" s="47" t="s">
        <v>10</v>
      </c>
      <c r="I2" s="41" t="s">
        <v>4</v>
      </c>
      <c r="J2" s="102" t="s">
        <v>109</v>
      </c>
    </row>
    <row r="3" spans="1:12" ht="25.5" hidden="1" customHeight="1" thickBot="1" x14ac:dyDescent="0.3">
      <c r="A3" s="37">
        <v>1</v>
      </c>
      <c r="B3" s="37">
        <v>150120001</v>
      </c>
      <c r="C3" s="46" t="s">
        <v>177</v>
      </c>
      <c r="D3" s="63">
        <v>2400</v>
      </c>
      <c r="E3" s="63">
        <v>1200</v>
      </c>
      <c r="F3" s="48">
        <v>0.8</v>
      </c>
      <c r="G3" s="44">
        <v>31</v>
      </c>
      <c r="H3" s="48">
        <f>((D3*E3*F3*$K$1)/1000000)*G3</f>
        <v>571.39199999999994</v>
      </c>
      <c r="I3" s="44" t="s">
        <v>57</v>
      </c>
      <c r="J3" s="157" t="s">
        <v>136</v>
      </c>
    </row>
    <row r="4" spans="1:12" ht="26.1" hidden="1" customHeight="1" thickBot="1" x14ac:dyDescent="0.3">
      <c r="A4" s="37">
        <v>2</v>
      </c>
      <c r="B4" s="43">
        <v>110120001</v>
      </c>
      <c r="C4" s="55" t="s">
        <v>61</v>
      </c>
      <c r="D4" s="56">
        <v>2200</v>
      </c>
      <c r="E4" s="56">
        <v>1250</v>
      </c>
      <c r="F4" s="56">
        <v>1</v>
      </c>
      <c r="G4" s="55">
        <v>3</v>
      </c>
      <c r="H4" s="56">
        <f>((D4*E4*F4*$K$1)/1000000)*G4</f>
        <v>66</v>
      </c>
      <c r="I4" s="55"/>
      <c r="J4" s="159" t="s">
        <v>111</v>
      </c>
      <c r="K4" s="36"/>
      <c r="L4" s="36"/>
    </row>
    <row r="5" spans="1:12" ht="26.1" hidden="1" customHeight="1" thickBot="1" x14ac:dyDescent="0.3">
      <c r="A5" s="37">
        <v>3</v>
      </c>
      <c r="B5" s="43">
        <v>15012003</v>
      </c>
      <c r="C5" s="44" t="s">
        <v>177</v>
      </c>
      <c r="D5" s="48">
        <v>2400</v>
      </c>
      <c r="E5" s="48">
        <v>1200</v>
      </c>
      <c r="F5" s="48">
        <v>1</v>
      </c>
      <c r="G5" s="44">
        <v>46</v>
      </c>
      <c r="H5" s="48">
        <f>((D5*E5*F5*$K$1)/1000000)*G5</f>
        <v>1059.8399999999999</v>
      </c>
      <c r="I5" s="44" t="s">
        <v>57</v>
      </c>
      <c r="J5" s="158" t="s">
        <v>133</v>
      </c>
      <c r="K5" s="36"/>
      <c r="L5" s="36"/>
    </row>
    <row r="6" spans="1:12" ht="26.1" hidden="1" customHeight="1" thickBot="1" x14ac:dyDescent="0.3">
      <c r="A6" s="37">
        <v>4</v>
      </c>
      <c r="B6" s="43">
        <v>15012004</v>
      </c>
      <c r="C6" s="44" t="s">
        <v>177</v>
      </c>
      <c r="D6" s="52">
        <v>2400</v>
      </c>
      <c r="E6" s="52">
        <v>1200</v>
      </c>
      <c r="F6" s="52">
        <v>1.2</v>
      </c>
      <c r="G6" s="51">
        <v>16</v>
      </c>
      <c r="H6" s="52">
        <f>((D6*E6*F6*$K$1)/1000000)*G6</f>
        <v>442.36799999999999</v>
      </c>
      <c r="I6" s="51" t="s">
        <v>57</v>
      </c>
      <c r="J6" s="156" t="s">
        <v>115</v>
      </c>
      <c r="K6" s="36"/>
      <c r="L6" s="36"/>
    </row>
    <row r="7" spans="1:12" ht="26.1" hidden="1" customHeight="1" thickBot="1" x14ac:dyDescent="0.3">
      <c r="A7" s="37">
        <v>5</v>
      </c>
      <c r="B7" s="43">
        <v>15012005</v>
      </c>
      <c r="C7" s="44" t="s">
        <v>177</v>
      </c>
      <c r="D7" s="52">
        <v>2400</v>
      </c>
      <c r="E7" s="52">
        <v>1200</v>
      </c>
      <c r="F7" s="52">
        <v>1.2</v>
      </c>
      <c r="G7" s="51">
        <v>238</v>
      </c>
      <c r="H7" s="52">
        <f t="shared" ref="H7" si="0">((D7*E7*F7*$K$1)/1000000)*G7</f>
        <v>6580.2240000000002</v>
      </c>
      <c r="I7" s="51" t="s">
        <v>57</v>
      </c>
      <c r="J7" s="156" t="s">
        <v>136</v>
      </c>
      <c r="K7" s="36"/>
      <c r="L7" s="36"/>
    </row>
    <row r="8" spans="1:12" ht="26.1" hidden="1" customHeight="1" thickBot="1" x14ac:dyDescent="0.3">
      <c r="A8" s="37">
        <v>6</v>
      </c>
      <c r="B8" s="43">
        <v>110120002</v>
      </c>
      <c r="C8" s="55" t="s">
        <v>61</v>
      </c>
      <c r="D8" s="56">
        <v>2500</v>
      </c>
      <c r="E8" s="56">
        <v>1250</v>
      </c>
      <c r="F8" s="56">
        <v>1</v>
      </c>
      <c r="G8" s="55">
        <v>1</v>
      </c>
      <c r="H8" s="56">
        <f t="shared" ref="H8:H22" si="1">((D8*E8*F8*$K$1)/1000000)*G8</f>
        <v>25</v>
      </c>
      <c r="I8" s="55"/>
      <c r="J8" s="160" t="s">
        <v>111</v>
      </c>
      <c r="K8" s="36"/>
      <c r="L8" s="36"/>
    </row>
    <row r="9" spans="1:12" ht="26.1" hidden="1" customHeight="1" thickBot="1" x14ac:dyDescent="0.3">
      <c r="A9" s="37">
        <v>7</v>
      </c>
      <c r="B9" s="43">
        <v>110120001</v>
      </c>
      <c r="C9" s="55" t="s">
        <v>61</v>
      </c>
      <c r="D9" s="56">
        <v>1740</v>
      </c>
      <c r="E9" s="56">
        <v>1255</v>
      </c>
      <c r="F9" s="56">
        <v>1.5</v>
      </c>
      <c r="G9" s="55">
        <v>342</v>
      </c>
      <c r="H9" s="56">
        <f>((D9*E9*F9*$K$1)/1000000)*G9</f>
        <v>8961.9048000000003</v>
      </c>
      <c r="I9" s="55"/>
      <c r="J9" s="156" t="s">
        <v>151</v>
      </c>
      <c r="K9" s="36"/>
      <c r="L9" s="36"/>
    </row>
    <row r="10" spans="1:12" ht="26.1" hidden="1" customHeight="1" thickBot="1" x14ac:dyDescent="0.3">
      <c r="A10" s="37">
        <v>8</v>
      </c>
      <c r="B10" s="43">
        <v>110120001</v>
      </c>
      <c r="C10" s="55" t="s">
        <v>61</v>
      </c>
      <c r="D10" s="56">
        <v>2500</v>
      </c>
      <c r="E10" s="56">
        <v>1510</v>
      </c>
      <c r="F10" s="56">
        <v>1.5</v>
      </c>
      <c r="G10" s="55">
        <v>19.5</v>
      </c>
      <c r="H10" s="56">
        <f t="shared" si="1"/>
        <v>883.34999999999991</v>
      </c>
      <c r="I10" s="55"/>
      <c r="J10" s="156" t="s">
        <v>111</v>
      </c>
      <c r="K10" s="36"/>
      <c r="L10" s="36"/>
    </row>
    <row r="11" spans="1:12" ht="26.1" hidden="1" customHeight="1" thickBot="1" x14ac:dyDescent="0.3">
      <c r="A11" s="37">
        <v>9</v>
      </c>
      <c r="B11" s="43">
        <v>110120001</v>
      </c>
      <c r="C11" s="55" t="s">
        <v>61</v>
      </c>
      <c r="D11" s="56">
        <v>2130</v>
      </c>
      <c r="E11" s="56">
        <v>1200</v>
      </c>
      <c r="F11" s="56">
        <v>1.5</v>
      </c>
      <c r="G11" s="55">
        <v>936</v>
      </c>
      <c r="H11" s="56">
        <f t="shared" ref="H11:H13" si="2">((D11*E11*F11*$K$1)/1000000)*G11</f>
        <v>28708.992000000002</v>
      </c>
      <c r="I11" s="55"/>
      <c r="J11" s="156" t="s">
        <v>151</v>
      </c>
      <c r="K11" s="36">
        <v>643</v>
      </c>
      <c r="L11" s="36"/>
    </row>
    <row r="12" spans="1:12" ht="26.1" hidden="1" customHeight="1" thickBot="1" x14ac:dyDescent="0.3">
      <c r="A12" s="37">
        <v>10</v>
      </c>
      <c r="B12" s="43">
        <v>110120001</v>
      </c>
      <c r="C12" s="55" t="s">
        <v>61</v>
      </c>
      <c r="D12" s="56">
        <v>2800</v>
      </c>
      <c r="E12" s="56">
        <v>1200</v>
      </c>
      <c r="F12" s="56">
        <v>1.5</v>
      </c>
      <c r="G12" s="55">
        <v>244</v>
      </c>
      <c r="H12" s="56">
        <f t="shared" ref="H12" si="3">((D12*E12*F12*$K$1)/1000000)*G12</f>
        <v>9838.08</v>
      </c>
      <c r="I12" s="55"/>
      <c r="J12" s="39" t="s">
        <v>152</v>
      </c>
      <c r="K12" s="36">
        <v>293</v>
      </c>
      <c r="L12" s="36"/>
    </row>
    <row r="13" spans="1:12" ht="26.1" customHeight="1" thickBot="1" x14ac:dyDescent="0.3">
      <c r="A13" s="37">
        <v>11</v>
      </c>
      <c r="B13" s="43">
        <v>15012011</v>
      </c>
      <c r="C13" s="45" t="s">
        <v>178</v>
      </c>
      <c r="D13" s="61">
        <v>1620</v>
      </c>
      <c r="E13" s="61">
        <v>1230</v>
      </c>
      <c r="F13" s="61">
        <v>1.5</v>
      </c>
      <c r="G13" s="45">
        <v>530</v>
      </c>
      <c r="H13" s="61">
        <f t="shared" si="2"/>
        <v>12672.936</v>
      </c>
      <c r="I13" s="45"/>
      <c r="J13" s="156" t="s">
        <v>144</v>
      </c>
      <c r="K13" s="121">
        <f>SUM(K11:K12)</f>
        <v>936</v>
      </c>
      <c r="L13" s="36"/>
    </row>
    <row r="14" spans="1:12" ht="26.1" customHeight="1" thickBot="1" x14ac:dyDescent="0.3">
      <c r="A14" s="37">
        <v>12</v>
      </c>
      <c r="B14" s="43">
        <v>15012012</v>
      </c>
      <c r="C14" s="45" t="s">
        <v>178</v>
      </c>
      <c r="D14" s="61">
        <v>3000</v>
      </c>
      <c r="E14" s="61">
        <v>1510</v>
      </c>
      <c r="F14" s="61">
        <v>1.5</v>
      </c>
      <c r="G14" s="45">
        <v>85</v>
      </c>
      <c r="H14" s="61">
        <f t="shared" ref="H14:H15" si="4">((D14*E14*F14*$K$1)/1000000)*G14</f>
        <v>4620.6000000000004</v>
      </c>
      <c r="I14" s="45"/>
      <c r="J14" s="156" t="s">
        <v>116</v>
      </c>
      <c r="K14" s="121"/>
      <c r="L14" s="36"/>
    </row>
    <row r="15" spans="1:12" ht="26.1" hidden="1" customHeight="1" thickBot="1" x14ac:dyDescent="0.3">
      <c r="A15" s="37">
        <v>13</v>
      </c>
      <c r="B15" s="43">
        <v>15012013</v>
      </c>
      <c r="C15" s="44" t="s">
        <v>177</v>
      </c>
      <c r="D15" s="52">
        <v>2370</v>
      </c>
      <c r="E15" s="52">
        <v>1250</v>
      </c>
      <c r="F15" s="52">
        <v>1.5</v>
      </c>
      <c r="G15" s="51">
        <v>2</v>
      </c>
      <c r="H15" s="52">
        <f t="shared" si="4"/>
        <v>71.099999999999994</v>
      </c>
      <c r="I15" s="51" t="s">
        <v>57</v>
      </c>
      <c r="J15" s="39" t="s">
        <v>137</v>
      </c>
      <c r="K15" s="36"/>
      <c r="L15" s="36"/>
    </row>
    <row r="16" spans="1:12" ht="26.1" hidden="1" customHeight="1" thickBot="1" x14ac:dyDescent="0.3">
      <c r="A16" s="37">
        <v>14</v>
      </c>
      <c r="B16" s="43">
        <v>15012014</v>
      </c>
      <c r="C16" s="44" t="s">
        <v>177</v>
      </c>
      <c r="D16" s="52">
        <v>2400</v>
      </c>
      <c r="E16" s="52">
        <v>1200</v>
      </c>
      <c r="F16" s="52">
        <v>1.5</v>
      </c>
      <c r="G16" s="51">
        <v>9</v>
      </c>
      <c r="H16" s="52">
        <f t="shared" si="1"/>
        <v>311.04000000000002</v>
      </c>
      <c r="I16" s="51" t="s">
        <v>57</v>
      </c>
      <c r="J16" s="39" t="s">
        <v>137</v>
      </c>
      <c r="K16" s="36"/>
      <c r="L16" s="36"/>
    </row>
    <row r="17" spans="1:12" ht="26.1" customHeight="1" thickBot="1" x14ac:dyDescent="0.3">
      <c r="A17" s="37">
        <v>15</v>
      </c>
      <c r="B17" s="43">
        <v>15012015</v>
      </c>
      <c r="C17" s="45" t="s">
        <v>178</v>
      </c>
      <c r="D17" s="48">
        <v>3000</v>
      </c>
      <c r="E17" s="48">
        <v>1510</v>
      </c>
      <c r="F17" s="48">
        <v>2</v>
      </c>
      <c r="G17" s="44">
        <v>76</v>
      </c>
      <c r="H17" s="48">
        <f t="shared" ref="H17" si="5">((D17*E17*F17*$K$1)/1000000)*G17</f>
        <v>5508.4800000000005</v>
      </c>
      <c r="I17" s="78"/>
      <c r="J17" s="155" t="s">
        <v>138</v>
      </c>
      <c r="K17" s="36"/>
      <c r="L17" s="36"/>
    </row>
    <row r="18" spans="1:12" ht="26.1" customHeight="1" thickBot="1" x14ac:dyDescent="0.3">
      <c r="A18" s="37">
        <v>16</v>
      </c>
      <c r="B18" s="43">
        <v>15012016</v>
      </c>
      <c r="C18" s="45" t="s">
        <v>178</v>
      </c>
      <c r="D18" s="48">
        <v>2100</v>
      </c>
      <c r="E18" s="48">
        <v>1520</v>
      </c>
      <c r="F18" s="48">
        <v>2</v>
      </c>
      <c r="G18" s="44">
        <v>349</v>
      </c>
      <c r="H18" s="48">
        <f t="shared" ref="H18" si="6">((D18*E18*F18*$K$1)/1000000)*G18</f>
        <v>17824.128000000001</v>
      </c>
      <c r="I18" s="78"/>
      <c r="J18" s="162" t="s">
        <v>153</v>
      </c>
      <c r="K18" s="36"/>
      <c r="L18" s="36"/>
    </row>
    <row r="19" spans="1:12" ht="26.1" hidden="1" customHeight="1" thickBot="1" x14ac:dyDescent="0.3">
      <c r="A19" s="37">
        <v>17</v>
      </c>
      <c r="B19" s="43">
        <v>15012017</v>
      </c>
      <c r="C19" s="44" t="s">
        <v>57</v>
      </c>
      <c r="D19" s="48">
        <v>2800</v>
      </c>
      <c r="E19" s="48">
        <v>1200</v>
      </c>
      <c r="F19" s="48">
        <v>2</v>
      </c>
      <c r="G19" s="44">
        <v>52</v>
      </c>
      <c r="H19" s="48">
        <f t="shared" ref="H19" si="7">((D19*E19*F19*$K$1)/1000000)*G19</f>
        <v>2795.52</v>
      </c>
      <c r="I19" s="51" t="s">
        <v>57</v>
      </c>
      <c r="J19" s="155" t="s">
        <v>136</v>
      </c>
      <c r="K19" s="79"/>
      <c r="L19" s="36"/>
    </row>
    <row r="20" spans="1:12" ht="26.1" hidden="1" customHeight="1" thickBot="1" x14ac:dyDescent="0.3">
      <c r="A20" s="37">
        <v>18</v>
      </c>
      <c r="B20" s="43">
        <v>15012018</v>
      </c>
      <c r="C20" s="44" t="s">
        <v>57</v>
      </c>
      <c r="D20" s="48">
        <v>2650</v>
      </c>
      <c r="E20" s="48">
        <v>1200</v>
      </c>
      <c r="F20" s="48">
        <v>2</v>
      </c>
      <c r="G20" s="44">
        <v>5</v>
      </c>
      <c r="H20" s="48">
        <f t="shared" ref="H20" si="8">((D20*E20*F20*$K$1)/1000000)*G20</f>
        <v>254.4</v>
      </c>
      <c r="I20" s="51" t="s">
        <v>57</v>
      </c>
      <c r="J20" s="100" t="s">
        <v>112</v>
      </c>
      <c r="K20" s="79"/>
      <c r="L20" s="36"/>
    </row>
    <row r="21" spans="1:12" ht="26.1" customHeight="1" thickBot="1" x14ac:dyDescent="0.3">
      <c r="A21" s="37">
        <v>19</v>
      </c>
      <c r="B21" s="43">
        <v>15012019</v>
      </c>
      <c r="C21" s="45" t="s">
        <v>178</v>
      </c>
      <c r="D21" s="48">
        <v>3000</v>
      </c>
      <c r="E21" s="48">
        <v>1220</v>
      </c>
      <c r="F21" s="48">
        <v>2</v>
      </c>
      <c r="G21" s="44">
        <v>95</v>
      </c>
      <c r="H21" s="48">
        <f t="shared" si="1"/>
        <v>5563.2</v>
      </c>
      <c r="I21" s="44"/>
      <c r="J21" s="160" t="s">
        <v>113</v>
      </c>
      <c r="K21" s="36"/>
      <c r="L21" s="36" t="e">
        <f>#REF!-#REF!</f>
        <v>#REF!</v>
      </c>
    </row>
    <row r="22" spans="1:12" ht="26.1" hidden="1" customHeight="1" thickBot="1" x14ac:dyDescent="0.3">
      <c r="A22" s="37">
        <v>20</v>
      </c>
      <c r="B22" s="43">
        <v>15012020</v>
      </c>
      <c r="C22" s="53" t="s">
        <v>179</v>
      </c>
      <c r="D22" s="62">
        <v>2400</v>
      </c>
      <c r="E22" s="62">
        <v>1210</v>
      </c>
      <c r="F22" s="52">
        <v>2</v>
      </c>
      <c r="G22" s="51">
        <v>104</v>
      </c>
      <c r="H22" s="52">
        <f t="shared" si="1"/>
        <v>4832.2559999999994</v>
      </c>
      <c r="I22" s="51"/>
      <c r="J22" s="156" t="s">
        <v>112</v>
      </c>
      <c r="L22" s="36"/>
    </row>
    <row r="23" spans="1:12" ht="26.1" hidden="1" customHeight="1" thickBot="1" x14ac:dyDescent="0.3">
      <c r="A23" s="37">
        <v>21</v>
      </c>
      <c r="B23" s="43">
        <v>110120001</v>
      </c>
      <c r="C23" s="55" t="s">
        <v>61</v>
      </c>
      <c r="D23" s="56">
        <v>2400</v>
      </c>
      <c r="E23" s="56">
        <v>1200</v>
      </c>
      <c r="F23" s="56">
        <v>2</v>
      </c>
      <c r="G23" s="55">
        <v>1</v>
      </c>
      <c r="H23" s="56">
        <f t="shared" ref="H23:H37" si="9">((D23*E23*F23*$K$1)/1000000)*G23</f>
        <v>46.08</v>
      </c>
      <c r="I23" s="55"/>
      <c r="J23" s="156" t="s">
        <v>111</v>
      </c>
      <c r="K23" s="36"/>
      <c r="L23" s="36"/>
    </row>
    <row r="24" spans="1:12" ht="26.1" customHeight="1" thickBot="1" x14ac:dyDescent="0.3">
      <c r="A24" s="37">
        <v>22</v>
      </c>
      <c r="B24" s="43">
        <v>15012022</v>
      </c>
      <c r="C24" s="45" t="s">
        <v>178</v>
      </c>
      <c r="D24" s="63">
        <v>3000</v>
      </c>
      <c r="E24" s="63">
        <v>1270</v>
      </c>
      <c r="F24" s="48">
        <v>2</v>
      </c>
      <c r="G24" s="44">
        <v>44</v>
      </c>
      <c r="H24" s="48">
        <f t="shared" si="9"/>
        <v>2682.2400000000002</v>
      </c>
      <c r="I24" s="44"/>
      <c r="J24" s="156" t="s">
        <v>138</v>
      </c>
      <c r="K24" s="36"/>
      <c r="L24" s="36"/>
    </row>
    <row r="25" spans="1:12" ht="26.1" customHeight="1" thickBot="1" x14ac:dyDescent="0.3">
      <c r="A25" s="37">
        <v>23</v>
      </c>
      <c r="B25" s="43">
        <v>15012023</v>
      </c>
      <c r="C25" s="44" t="s">
        <v>180</v>
      </c>
      <c r="D25" s="48">
        <v>2100</v>
      </c>
      <c r="E25" s="48">
        <v>1210</v>
      </c>
      <c r="F25" s="48">
        <v>2.5</v>
      </c>
      <c r="G25" s="44">
        <v>6.5</v>
      </c>
      <c r="H25" s="48">
        <f t="shared" si="9"/>
        <v>330.33</v>
      </c>
      <c r="I25" s="44" t="s">
        <v>69</v>
      </c>
      <c r="J25" s="156" t="s">
        <v>139</v>
      </c>
      <c r="K25" s="36"/>
      <c r="L25" s="36"/>
    </row>
    <row r="26" spans="1:12" s="125" customFormat="1" ht="26.1" hidden="1" customHeight="1" thickBot="1" x14ac:dyDescent="0.3">
      <c r="B26" s="126" t="s">
        <v>176</v>
      </c>
      <c r="C26" s="126" t="s">
        <v>11</v>
      </c>
      <c r="D26" s="127" t="s">
        <v>63</v>
      </c>
      <c r="E26" s="127" t="s">
        <v>64</v>
      </c>
      <c r="F26" s="127" t="s">
        <v>2</v>
      </c>
      <c r="G26" s="128" t="s">
        <v>3</v>
      </c>
      <c r="H26" s="129" t="s">
        <v>10</v>
      </c>
      <c r="I26" s="126" t="s">
        <v>4</v>
      </c>
      <c r="J26" s="130"/>
      <c r="K26" s="131"/>
      <c r="L26" s="131"/>
    </row>
    <row r="27" spans="1:12" s="132" customFormat="1" ht="26.1" hidden="1" customHeight="1" thickBot="1" x14ac:dyDescent="0.3">
      <c r="A27" s="132">
        <v>25</v>
      </c>
      <c r="B27" s="133">
        <v>15012025</v>
      </c>
      <c r="C27" s="134" t="s">
        <v>179</v>
      </c>
      <c r="D27" s="135">
        <v>3000</v>
      </c>
      <c r="E27" s="135">
        <v>1500</v>
      </c>
      <c r="F27" s="136">
        <v>2.5</v>
      </c>
      <c r="G27" s="133">
        <v>23</v>
      </c>
      <c r="H27" s="136">
        <f t="shared" ref="H27" si="10">((D27*E27*F27*$K$1)/1000000)*G27</f>
        <v>2070</v>
      </c>
      <c r="I27" s="133"/>
      <c r="J27" s="156" t="s">
        <v>140</v>
      </c>
      <c r="K27" s="137"/>
      <c r="L27" s="137"/>
    </row>
    <row r="28" spans="1:12" s="132" customFormat="1" ht="26.1" hidden="1" customHeight="1" thickBot="1" x14ac:dyDescent="0.3">
      <c r="A28" s="132">
        <v>26</v>
      </c>
      <c r="B28" s="133">
        <v>15012026</v>
      </c>
      <c r="C28" s="134" t="s">
        <v>179</v>
      </c>
      <c r="D28" s="135">
        <v>3000</v>
      </c>
      <c r="E28" s="135">
        <v>1510</v>
      </c>
      <c r="F28" s="136">
        <v>3</v>
      </c>
      <c r="G28" s="133">
        <v>81</v>
      </c>
      <c r="H28" s="136">
        <f t="shared" ref="H28" si="11">((D28*E28*F28*$K$1)/1000000)*G28</f>
        <v>8806.32</v>
      </c>
      <c r="I28" s="133"/>
      <c r="J28" s="156" t="s">
        <v>110</v>
      </c>
      <c r="K28" s="137"/>
      <c r="L28" s="137"/>
    </row>
    <row r="29" spans="1:12" s="132" customFormat="1" ht="26.1" customHeight="1" thickBot="1" x14ac:dyDescent="0.3">
      <c r="A29" s="132">
        <v>27</v>
      </c>
      <c r="B29" s="133">
        <v>15012027</v>
      </c>
      <c r="C29" s="133" t="s">
        <v>178</v>
      </c>
      <c r="D29" s="136">
        <v>3000</v>
      </c>
      <c r="E29" s="135">
        <v>1510</v>
      </c>
      <c r="F29" s="136">
        <v>3</v>
      </c>
      <c r="G29" s="133">
        <v>190</v>
      </c>
      <c r="H29" s="136">
        <f t="shared" si="9"/>
        <v>20656.8</v>
      </c>
      <c r="I29" s="133"/>
      <c r="J29" s="156" t="s">
        <v>141</v>
      </c>
      <c r="K29" s="137"/>
      <c r="L29" s="137"/>
    </row>
    <row r="30" spans="1:12" s="132" customFormat="1" ht="26.1" hidden="1" customHeight="1" thickBot="1" x14ac:dyDescent="0.3">
      <c r="A30" s="132">
        <v>28</v>
      </c>
      <c r="B30" s="133">
        <v>15012028</v>
      </c>
      <c r="C30" s="134" t="s">
        <v>179</v>
      </c>
      <c r="D30" s="136">
        <v>2180</v>
      </c>
      <c r="E30" s="135">
        <v>1220</v>
      </c>
      <c r="F30" s="136">
        <v>3.5</v>
      </c>
      <c r="G30" s="133">
        <v>1.5</v>
      </c>
      <c r="H30" s="136">
        <f t="shared" ref="H30" si="12">((D30*E30*F30*$K$1)/1000000)*G30</f>
        <v>111.70320000000001</v>
      </c>
      <c r="I30" s="133"/>
      <c r="J30" s="156" t="s">
        <v>138</v>
      </c>
      <c r="K30" s="137"/>
      <c r="L30" s="137"/>
    </row>
    <row r="31" spans="1:12" s="132" customFormat="1" ht="26.1" customHeight="1" thickBot="1" x14ac:dyDescent="0.3">
      <c r="A31" s="132">
        <v>29</v>
      </c>
      <c r="B31" s="133">
        <v>15012029</v>
      </c>
      <c r="C31" s="133" t="s">
        <v>178</v>
      </c>
      <c r="D31" s="136">
        <v>2500</v>
      </c>
      <c r="E31" s="136">
        <v>1260</v>
      </c>
      <c r="F31" s="136">
        <v>4</v>
      </c>
      <c r="G31" s="133">
        <v>132</v>
      </c>
      <c r="H31" s="136">
        <f t="shared" si="9"/>
        <v>13305.6</v>
      </c>
      <c r="I31" s="133"/>
      <c r="J31" s="163" t="s">
        <v>142</v>
      </c>
      <c r="K31" s="137"/>
      <c r="L31" s="137"/>
    </row>
    <row r="32" spans="1:12" s="132" customFormat="1" ht="26.1" customHeight="1" thickBot="1" x14ac:dyDescent="0.3">
      <c r="A32" s="132">
        <v>30</v>
      </c>
      <c r="B32" s="133">
        <v>15012030</v>
      </c>
      <c r="C32" s="133" t="s">
        <v>178</v>
      </c>
      <c r="D32" s="136">
        <v>3000</v>
      </c>
      <c r="E32" s="136">
        <v>1500</v>
      </c>
      <c r="F32" s="136">
        <v>4</v>
      </c>
      <c r="G32" s="133">
        <v>126</v>
      </c>
      <c r="H32" s="136">
        <f>((D32*E32*F32*$K$1)/1000000)*G32</f>
        <v>18144</v>
      </c>
      <c r="I32" s="133"/>
      <c r="J32" s="160" t="s">
        <v>143</v>
      </c>
      <c r="K32" s="137"/>
      <c r="L32" s="137"/>
    </row>
    <row r="33" spans="1:12" s="132" customFormat="1" ht="26.1" customHeight="1" thickBot="1" x14ac:dyDescent="0.3">
      <c r="A33" s="132">
        <v>31</v>
      </c>
      <c r="B33" s="133">
        <v>15012031</v>
      </c>
      <c r="C33" s="133" t="s">
        <v>178</v>
      </c>
      <c r="D33" s="136">
        <v>2650</v>
      </c>
      <c r="E33" s="136">
        <v>1510</v>
      </c>
      <c r="F33" s="136">
        <v>4</v>
      </c>
      <c r="G33" s="133">
        <v>25</v>
      </c>
      <c r="H33" s="136">
        <f t="shared" ref="H33" si="13">((D33*E33*F33*$K$1)/1000000)*G33</f>
        <v>3201.2</v>
      </c>
      <c r="I33" s="133"/>
      <c r="J33" s="156" t="s">
        <v>138</v>
      </c>
      <c r="K33" s="137"/>
      <c r="L33" s="137"/>
    </row>
    <row r="34" spans="1:12" s="138" customFormat="1" ht="26.1" customHeight="1" thickBot="1" x14ac:dyDescent="0.3">
      <c r="A34" s="138">
        <v>32</v>
      </c>
      <c r="B34" s="139">
        <v>15012032</v>
      </c>
      <c r="C34" s="139" t="s">
        <v>178</v>
      </c>
      <c r="D34" s="140">
        <v>26300</v>
      </c>
      <c r="E34" s="140">
        <v>1510</v>
      </c>
      <c r="F34" s="140">
        <v>4</v>
      </c>
      <c r="G34" s="139">
        <v>50</v>
      </c>
      <c r="H34" s="140">
        <f t="shared" ref="H34" si="14">((D34*E34*F34*$K$1)/1000000)*G34</f>
        <v>63540.800000000003</v>
      </c>
      <c r="I34" s="139"/>
      <c r="J34" s="141" t="s">
        <v>138</v>
      </c>
      <c r="K34" s="142"/>
      <c r="L34" s="142"/>
    </row>
    <row r="35" spans="1:12" s="132" customFormat="1" ht="26.1" hidden="1" customHeight="1" thickBot="1" x14ac:dyDescent="0.3">
      <c r="A35" s="132">
        <v>33</v>
      </c>
      <c r="B35" s="133">
        <v>15012033</v>
      </c>
      <c r="C35" s="134" t="s">
        <v>179</v>
      </c>
      <c r="D35" s="135">
        <v>3000</v>
      </c>
      <c r="E35" s="135">
        <v>1500</v>
      </c>
      <c r="F35" s="136">
        <v>4</v>
      </c>
      <c r="G35" s="133">
        <v>18</v>
      </c>
      <c r="H35" s="136">
        <f t="shared" si="9"/>
        <v>2592</v>
      </c>
      <c r="I35" s="133"/>
      <c r="J35" s="156" t="s">
        <v>144</v>
      </c>
      <c r="K35" s="137"/>
      <c r="L35" s="137"/>
    </row>
    <row r="36" spans="1:12" s="132" customFormat="1" ht="26.1" hidden="1" customHeight="1" thickBot="1" x14ac:dyDescent="0.3">
      <c r="A36" s="132">
        <v>34</v>
      </c>
      <c r="B36" s="133">
        <v>15012034</v>
      </c>
      <c r="C36" s="134" t="s">
        <v>179</v>
      </c>
      <c r="D36" s="135">
        <v>2400</v>
      </c>
      <c r="E36" s="135">
        <v>1200</v>
      </c>
      <c r="F36" s="136">
        <v>4</v>
      </c>
      <c r="G36" s="133">
        <v>33</v>
      </c>
      <c r="H36" s="136">
        <f>((D36*E36*F36*$K$1)/1000000)*G36</f>
        <v>3041.2799999999997</v>
      </c>
      <c r="I36" s="133"/>
      <c r="J36" s="156" t="s">
        <v>144</v>
      </c>
      <c r="K36" s="137"/>
      <c r="L36" s="137"/>
    </row>
    <row r="37" spans="1:12" s="132" customFormat="1" ht="26.1" customHeight="1" thickBot="1" x14ac:dyDescent="0.3">
      <c r="A37" s="132">
        <v>35</v>
      </c>
      <c r="B37" s="133">
        <v>15012035</v>
      </c>
      <c r="C37" s="133" t="s">
        <v>180</v>
      </c>
      <c r="D37" s="135">
        <v>2500</v>
      </c>
      <c r="E37" s="135">
        <v>1260</v>
      </c>
      <c r="F37" s="136">
        <v>4.5</v>
      </c>
      <c r="G37" s="133">
        <v>2</v>
      </c>
      <c r="H37" s="136">
        <f t="shared" si="9"/>
        <v>226.8</v>
      </c>
      <c r="I37" s="133"/>
      <c r="J37" s="156" t="s">
        <v>139</v>
      </c>
      <c r="K37" s="137"/>
      <c r="L37" s="137"/>
    </row>
    <row r="38" spans="1:12" s="132" customFormat="1" ht="26.1" customHeight="1" thickBot="1" x14ac:dyDescent="0.3">
      <c r="A38" s="132">
        <v>36</v>
      </c>
      <c r="B38" s="133">
        <v>15012036</v>
      </c>
      <c r="C38" s="133" t="s">
        <v>178</v>
      </c>
      <c r="D38" s="136">
        <v>3000</v>
      </c>
      <c r="E38" s="136">
        <v>1510</v>
      </c>
      <c r="F38" s="136">
        <v>5</v>
      </c>
      <c r="G38" s="133">
        <v>137</v>
      </c>
      <c r="H38" s="136">
        <f t="shared" ref="H38:H53" si="15">((D38*E38*F38*$K$1)/1000000)*G38</f>
        <v>24824.399999999998</v>
      </c>
      <c r="I38" s="133"/>
      <c r="J38" s="155" t="s">
        <v>118</v>
      </c>
      <c r="K38" s="137"/>
      <c r="L38" s="137"/>
    </row>
    <row r="39" spans="1:12" s="132" customFormat="1" ht="26.1" customHeight="1" thickBot="1" x14ac:dyDescent="0.3">
      <c r="A39" s="132">
        <v>37</v>
      </c>
      <c r="B39" s="133">
        <v>15012037</v>
      </c>
      <c r="C39" s="133" t="s">
        <v>178</v>
      </c>
      <c r="D39" s="136">
        <v>3000</v>
      </c>
      <c r="E39" s="136">
        <v>1510</v>
      </c>
      <c r="F39" s="136">
        <v>5</v>
      </c>
      <c r="G39" s="133">
        <v>40</v>
      </c>
      <c r="H39" s="136">
        <f t="shared" ref="H39" si="16">((D39*E39*F39*$K$1)/1000000)*G39</f>
        <v>7248</v>
      </c>
      <c r="I39" s="133"/>
      <c r="J39" s="155" t="s">
        <v>145</v>
      </c>
      <c r="K39" s="137"/>
      <c r="L39" s="137"/>
    </row>
    <row r="40" spans="1:12" s="132" customFormat="1" ht="26.1" customHeight="1" thickBot="1" x14ac:dyDescent="0.3">
      <c r="A40" s="132">
        <v>38</v>
      </c>
      <c r="B40" s="133">
        <v>15012038</v>
      </c>
      <c r="C40" s="133" t="s">
        <v>178</v>
      </c>
      <c r="D40" s="136">
        <v>1830</v>
      </c>
      <c r="E40" s="136">
        <v>1510</v>
      </c>
      <c r="F40" s="136">
        <v>5</v>
      </c>
      <c r="G40" s="133">
        <v>9</v>
      </c>
      <c r="H40" s="136">
        <f>((D40*E40*F40*$K$1)/1000000)*G40</f>
        <v>994.78800000000001</v>
      </c>
      <c r="I40" s="133"/>
      <c r="J40" s="156" t="s">
        <v>138</v>
      </c>
      <c r="K40" s="137"/>
    </row>
    <row r="41" spans="1:12" s="132" customFormat="1" ht="26.1" hidden="1" customHeight="1" thickBot="1" x14ac:dyDescent="0.3">
      <c r="A41" s="132">
        <v>39</v>
      </c>
      <c r="B41" s="133">
        <v>15012039</v>
      </c>
      <c r="C41" s="134" t="s">
        <v>179</v>
      </c>
      <c r="D41" s="135">
        <v>3000</v>
      </c>
      <c r="E41" s="135">
        <v>1500</v>
      </c>
      <c r="F41" s="136">
        <v>5</v>
      </c>
      <c r="G41" s="133">
        <v>80</v>
      </c>
      <c r="H41" s="136">
        <f t="shared" si="15"/>
        <v>14400</v>
      </c>
      <c r="I41" s="133"/>
      <c r="J41" s="156" t="s">
        <v>144</v>
      </c>
      <c r="K41" s="137"/>
      <c r="L41" s="137"/>
    </row>
    <row r="42" spans="1:12" s="132" customFormat="1" ht="26.1" customHeight="1" thickBot="1" x14ac:dyDescent="0.3">
      <c r="A42" s="132">
        <v>40</v>
      </c>
      <c r="B42" s="133">
        <v>15012040</v>
      </c>
      <c r="C42" s="133" t="s">
        <v>178</v>
      </c>
      <c r="D42" s="136">
        <v>3000</v>
      </c>
      <c r="E42" s="136">
        <v>1500</v>
      </c>
      <c r="F42" s="136">
        <v>6</v>
      </c>
      <c r="G42" s="133">
        <v>29</v>
      </c>
      <c r="H42" s="136">
        <f t="shared" si="15"/>
        <v>6264</v>
      </c>
      <c r="I42" s="133"/>
      <c r="J42" s="161" t="s">
        <v>114</v>
      </c>
      <c r="K42" s="137"/>
      <c r="L42" s="137"/>
    </row>
    <row r="43" spans="1:12" s="132" customFormat="1" ht="26.1" customHeight="1" thickBot="1" x14ac:dyDescent="0.3">
      <c r="A43" s="132">
        <v>41</v>
      </c>
      <c r="B43" s="133">
        <v>15012041</v>
      </c>
      <c r="C43" s="133" t="s">
        <v>178</v>
      </c>
      <c r="D43" s="136">
        <v>3000</v>
      </c>
      <c r="E43" s="136">
        <v>1500</v>
      </c>
      <c r="F43" s="136">
        <v>6</v>
      </c>
      <c r="G43" s="133">
        <v>30</v>
      </c>
      <c r="H43" s="136">
        <f t="shared" ref="H43" si="17">((D43*E43*F43*$K$1)/1000000)*G43</f>
        <v>6480</v>
      </c>
      <c r="I43" s="133"/>
      <c r="J43" s="161" t="s">
        <v>139</v>
      </c>
      <c r="K43" s="137"/>
      <c r="L43" s="137"/>
    </row>
    <row r="44" spans="1:12" s="132" customFormat="1" ht="26.1" hidden="1" customHeight="1" thickBot="1" x14ac:dyDescent="0.3">
      <c r="A44" s="132">
        <v>42</v>
      </c>
      <c r="B44" s="133">
        <v>15012042</v>
      </c>
      <c r="C44" s="134" t="s">
        <v>179</v>
      </c>
      <c r="D44" s="136">
        <v>3000</v>
      </c>
      <c r="E44" s="136">
        <v>1500</v>
      </c>
      <c r="F44" s="136">
        <v>6</v>
      </c>
      <c r="G44" s="133">
        <v>43</v>
      </c>
      <c r="H44" s="136">
        <f t="shared" ref="H44" si="18">((D44*E44*F44*$K$1)/1000000)*G44</f>
        <v>9288</v>
      </c>
      <c r="I44" s="133"/>
      <c r="J44" s="161" t="s">
        <v>138</v>
      </c>
      <c r="K44" s="137"/>
      <c r="L44" s="137"/>
    </row>
    <row r="45" spans="1:12" s="132" customFormat="1" ht="26.1" customHeight="1" thickBot="1" x14ac:dyDescent="0.3">
      <c r="A45" s="132">
        <v>43</v>
      </c>
      <c r="B45" s="133">
        <v>15012043</v>
      </c>
      <c r="C45" s="133" t="s">
        <v>178</v>
      </c>
      <c r="D45" s="136">
        <v>3000</v>
      </c>
      <c r="E45" s="136">
        <v>1500</v>
      </c>
      <c r="F45" s="136">
        <v>8</v>
      </c>
      <c r="G45" s="133">
        <v>47</v>
      </c>
      <c r="H45" s="136">
        <f t="shared" ref="H45" si="19">((D45*E45*F45*$K$1)/1000000)*G45</f>
        <v>13536</v>
      </c>
      <c r="I45" s="133"/>
      <c r="J45" s="164" t="s">
        <v>146</v>
      </c>
      <c r="K45" s="137"/>
      <c r="L45" s="137"/>
    </row>
    <row r="46" spans="1:12" s="132" customFormat="1" ht="26.1" hidden="1" customHeight="1" thickBot="1" x14ac:dyDescent="0.3">
      <c r="A46" s="132">
        <v>44</v>
      </c>
      <c r="B46" s="133">
        <v>15012044</v>
      </c>
      <c r="C46" s="134" t="s">
        <v>179</v>
      </c>
      <c r="D46" s="135">
        <v>3000</v>
      </c>
      <c r="E46" s="135">
        <v>1500</v>
      </c>
      <c r="F46" s="136">
        <v>10</v>
      </c>
      <c r="G46" s="133">
        <v>11</v>
      </c>
      <c r="H46" s="136">
        <f t="shared" si="15"/>
        <v>3960</v>
      </c>
      <c r="I46" s="133"/>
      <c r="J46" s="156" t="s">
        <v>137</v>
      </c>
      <c r="K46" s="137"/>
      <c r="L46" s="137"/>
    </row>
    <row r="47" spans="1:12" s="132" customFormat="1" ht="26.1" customHeight="1" thickBot="1" x14ac:dyDescent="0.3">
      <c r="A47" s="132">
        <v>45</v>
      </c>
      <c r="B47" s="133">
        <v>15012045</v>
      </c>
      <c r="C47" s="133" t="s">
        <v>178</v>
      </c>
      <c r="D47" s="136">
        <v>3000</v>
      </c>
      <c r="E47" s="136">
        <v>1500</v>
      </c>
      <c r="F47" s="136">
        <v>10</v>
      </c>
      <c r="G47" s="133">
        <v>45</v>
      </c>
      <c r="H47" s="136">
        <f t="shared" ref="H47" si="20">((D47*E47*F47*$K$1)/1000000)*G47</f>
        <v>16200</v>
      </c>
      <c r="I47" s="143"/>
      <c r="J47" s="156" t="s">
        <v>147</v>
      </c>
      <c r="K47" s="137"/>
      <c r="L47" s="137"/>
    </row>
    <row r="48" spans="1:12" s="132" customFormat="1" ht="26.1" customHeight="1" thickBot="1" x14ac:dyDescent="0.3">
      <c r="A48" s="132">
        <v>46</v>
      </c>
      <c r="B48" s="133">
        <v>15012046</v>
      </c>
      <c r="C48" s="133" t="s">
        <v>181</v>
      </c>
      <c r="D48" s="136">
        <v>3000</v>
      </c>
      <c r="E48" s="136">
        <v>1500</v>
      </c>
      <c r="F48" s="136">
        <v>10</v>
      </c>
      <c r="G48" s="133">
        <v>9</v>
      </c>
      <c r="H48" s="136">
        <f t="shared" ref="H48" si="21">((D48*E48*F48*$K$1)/1000000)*G48</f>
        <v>3240</v>
      </c>
      <c r="I48" s="143"/>
      <c r="J48" s="156" t="s">
        <v>134</v>
      </c>
      <c r="K48" s="137"/>
      <c r="L48" s="137"/>
    </row>
    <row r="49" spans="1:12" s="132" customFormat="1" ht="26.1" customHeight="1" thickBot="1" x14ac:dyDescent="0.3">
      <c r="A49" s="132">
        <v>47</v>
      </c>
      <c r="B49" s="133">
        <v>15012047</v>
      </c>
      <c r="C49" s="133" t="s">
        <v>178</v>
      </c>
      <c r="D49" s="136">
        <v>3000</v>
      </c>
      <c r="E49" s="136">
        <v>1500</v>
      </c>
      <c r="F49" s="136">
        <v>12</v>
      </c>
      <c r="G49" s="133">
        <v>17</v>
      </c>
      <c r="H49" s="136">
        <f t="shared" ref="H49" si="22">((D49*E49*F49*$K$1)/1000000)*G49</f>
        <v>7344</v>
      </c>
      <c r="I49" s="133"/>
      <c r="J49" s="156" t="s">
        <v>148</v>
      </c>
      <c r="K49" s="137"/>
      <c r="L49" s="137"/>
    </row>
    <row r="50" spans="1:12" s="132" customFormat="1" ht="26.1" customHeight="1" thickBot="1" x14ac:dyDescent="0.3">
      <c r="A50" s="132">
        <v>48</v>
      </c>
      <c r="B50" s="133">
        <v>15012048</v>
      </c>
      <c r="C50" s="133" t="s">
        <v>178</v>
      </c>
      <c r="D50" s="136">
        <v>3000</v>
      </c>
      <c r="E50" s="136">
        <v>1500</v>
      </c>
      <c r="F50" s="136">
        <v>12</v>
      </c>
      <c r="G50" s="133"/>
      <c r="H50" s="136">
        <f t="shared" si="15"/>
        <v>0</v>
      </c>
      <c r="I50" s="133"/>
      <c r="J50" s="156" t="s">
        <v>135</v>
      </c>
      <c r="K50" s="137"/>
      <c r="L50" s="137"/>
    </row>
    <row r="51" spans="1:12" s="132" customFormat="1" ht="26.1" customHeight="1" thickBot="1" x14ac:dyDescent="0.3">
      <c r="A51" s="132">
        <v>49</v>
      </c>
      <c r="B51" s="133">
        <v>15012049</v>
      </c>
      <c r="C51" s="133" t="s">
        <v>178</v>
      </c>
      <c r="D51" s="136">
        <v>3000</v>
      </c>
      <c r="E51" s="136">
        <v>1500</v>
      </c>
      <c r="F51" s="136">
        <v>14</v>
      </c>
      <c r="G51" s="133">
        <v>3.5</v>
      </c>
      <c r="H51" s="136">
        <f t="shared" si="15"/>
        <v>1764</v>
      </c>
      <c r="I51" s="133"/>
      <c r="J51" s="156" t="s">
        <v>149</v>
      </c>
      <c r="K51" s="137"/>
      <c r="L51" s="137"/>
    </row>
    <row r="52" spans="1:12" s="132" customFormat="1" ht="25.5" customHeight="1" thickBot="1" x14ac:dyDescent="0.3">
      <c r="A52" s="132">
        <v>50</v>
      </c>
      <c r="B52" s="133">
        <v>15012050</v>
      </c>
      <c r="C52" s="133" t="s">
        <v>178</v>
      </c>
      <c r="D52" s="136">
        <v>3000</v>
      </c>
      <c r="E52" s="136">
        <v>1500</v>
      </c>
      <c r="F52" s="136">
        <v>15</v>
      </c>
      <c r="G52" s="133">
        <v>19</v>
      </c>
      <c r="H52" s="144">
        <f t="shared" si="15"/>
        <v>10260</v>
      </c>
      <c r="I52" s="133"/>
      <c r="J52" s="156" t="s">
        <v>135</v>
      </c>
      <c r="K52" s="137"/>
      <c r="L52" s="137"/>
    </row>
    <row r="53" spans="1:12" s="132" customFormat="1" ht="26.1" customHeight="1" thickBot="1" x14ac:dyDescent="0.3">
      <c r="A53" s="132">
        <v>51</v>
      </c>
      <c r="B53" s="133">
        <v>15012051</v>
      </c>
      <c r="C53" s="133" t="s">
        <v>178</v>
      </c>
      <c r="D53" s="136">
        <v>3000</v>
      </c>
      <c r="E53" s="136">
        <v>1500</v>
      </c>
      <c r="F53" s="136">
        <v>20</v>
      </c>
      <c r="G53" s="145">
        <v>7.5</v>
      </c>
      <c r="H53" s="136">
        <f t="shared" si="15"/>
        <v>5400</v>
      </c>
      <c r="I53" s="133"/>
      <c r="J53" s="179" t="s">
        <v>150</v>
      </c>
    </row>
    <row r="54" spans="1:12" ht="26.1" hidden="1" customHeight="1" x14ac:dyDescent="0.25">
      <c r="C54" s="38"/>
      <c r="D54" s="49"/>
      <c r="E54" s="49"/>
      <c r="F54" s="49"/>
      <c r="G54" s="38"/>
      <c r="H54" s="49">
        <f>SUM(H3:H53)</f>
        <v>381549.152</v>
      </c>
      <c r="I54" s="38"/>
      <c r="J54" s="103"/>
    </row>
    <row r="55" spans="1:12" ht="26.1" customHeight="1" x14ac:dyDescent="0.25">
      <c r="D55" s="37"/>
      <c r="E55" s="37"/>
      <c r="F55" s="37"/>
      <c r="H55" s="49"/>
      <c r="J55" s="104"/>
    </row>
    <row r="56" spans="1:12" ht="26.1" customHeight="1" x14ac:dyDescent="0.25">
      <c r="D56" s="37" t="s">
        <v>72</v>
      </c>
      <c r="J56" s="104"/>
    </row>
    <row r="57" spans="1:12" ht="23.1" customHeight="1" x14ac:dyDescent="0.25">
      <c r="C57" s="37" t="s">
        <v>73</v>
      </c>
      <c r="D57" s="50" t="s">
        <v>74</v>
      </c>
      <c r="E57" s="50" t="s">
        <v>75</v>
      </c>
      <c r="F57" s="50" t="s">
        <v>76</v>
      </c>
      <c r="G57" s="37" t="s">
        <v>77</v>
      </c>
      <c r="H57" s="50" t="s">
        <v>78</v>
      </c>
      <c r="J57" s="104"/>
    </row>
    <row r="58" spans="1:12" ht="31.5" customHeight="1" x14ac:dyDescent="0.25">
      <c r="C58" s="37" t="s">
        <v>94</v>
      </c>
      <c r="E58" s="50" t="s">
        <v>95</v>
      </c>
      <c r="F58" s="50" t="s">
        <v>96</v>
      </c>
      <c r="G58" s="37" t="s">
        <v>97</v>
      </c>
      <c r="H58" s="50" t="s">
        <v>98</v>
      </c>
      <c r="J58" s="104"/>
    </row>
    <row r="59" spans="1:12" ht="31.5" customHeight="1" x14ac:dyDescent="0.25">
      <c r="J59" s="104"/>
    </row>
    <row r="60" spans="1:12" ht="31.5" customHeight="1" thickBot="1" x14ac:dyDescent="0.3">
      <c r="C60" s="37" t="s">
        <v>79</v>
      </c>
      <c r="D60" s="50" t="s">
        <v>80</v>
      </c>
      <c r="E60" s="50" t="s">
        <v>81</v>
      </c>
      <c r="F60" s="50" t="s">
        <v>82</v>
      </c>
      <c r="G60" s="37" t="s">
        <v>83</v>
      </c>
      <c r="H60" s="50" t="s">
        <v>84</v>
      </c>
      <c r="J60" s="105"/>
    </row>
    <row r="61" spans="1:12" ht="26.25" customHeight="1" x14ac:dyDescent="0.25">
      <c r="C61" s="37" t="s">
        <v>99</v>
      </c>
      <c r="E61" s="50" t="s">
        <v>100</v>
      </c>
      <c r="F61" s="50" t="s">
        <v>101</v>
      </c>
      <c r="H61" s="50" t="s">
        <v>102</v>
      </c>
    </row>
    <row r="62" spans="1:12" ht="26.25" customHeight="1" x14ac:dyDescent="0.25"/>
    <row r="63" spans="1:12" ht="26.25" customHeight="1" x14ac:dyDescent="0.25">
      <c r="C63" s="37" t="s">
        <v>85</v>
      </c>
      <c r="D63" s="50" t="s">
        <v>86</v>
      </c>
      <c r="E63" s="50" t="s">
        <v>87</v>
      </c>
      <c r="F63" s="50" t="s">
        <v>88</v>
      </c>
      <c r="G63" s="37" t="s">
        <v>90</v>
      </c>
      <c r="H63" s="50" t="s">
        <v>89</v>
      </c>
      <c r="I63" s="36"/>
      <c r="J63" s="54"/>
      <c r="K63" s="36" t="s">
        <v>65</v>
      </c>
    </row>
    <row r="64" spans="1:12" ht="30" customHeight="1" x14ac:dyDescent="0.25">
      <c r="C64" s="37" t="s">
        <v>103</v>
      </c>
      <c r="E64" s="50" t="s">
        <v>108</v>
      </c>
      <c r="F64" s="50" t="s">
        <v>104</v>
      </c>
      <c r="H64" s="50" t="s">
        <v>105</v>
      </c>
      <c r="I64" s="36"/>
      <c r="J64" s="57"/>
      <c r="K64" s="36" t="s">
        <v>66</v>
      </c>
    </row>
    <row r="65" spans="3:11" ht="27.75" customHeight="1" x14ac:dyDescent="0.25">
      <c r="I65" s="36"/>
      <c r="J65" s="36"/>
      <c r="K65" s="36" t="s">
        <v>67</v>
      </c>
    </row>
    <row r="66" spans="3:11" x14ac:dyDescent="0.25">
      <c r="C66" s="37" t="s">
        <v>91</v>
      </c>
      <c r="D66" s="50" t="s">
        <v>92</v>
      </c>
      <c r="E66" s="50" t="s">
        <v>93</v>
      </c>
      <c r="I66" s="36"/>
      <c r="J66" s="58"/>
      <c r="K66" s="36" t="s">
        <v>68</v>
      </c>
    </row>
    <row r="67" spans="3:11" x14ac:dyDescent="0.25">
      <c r="I67" s="36"/>
      <c r="J67" s="59"/>
      <c r="K67" s="36" t="s">
        <v>61</v>
      </c>
    </row>
    <row r="68" spans="3:11" x14ac:dyDescent="0.25">
      <c r="C68" s="37" t="s">
        <v>106</v>
      </c>
      <c r="D68" s="50" t="s">
        <v>107</v>
      </c>
    </row>
  </sheetData>
  <autoFilter ref="B2:I54" xr:uid="{00000000-0009-0000-0000-000000000000}">
    <filterColumn colId="1">
      <filters>
        <filter val="SİYAH ST37"/>
        <filter val="SİYAH ST37 BADEM"/>
        <filter val="SİYAH ST52"/>
      </filters>
    </filterColumn>
    <sortState xmlns:xlrd2="http://schemas.microsoft.com/office/spreadsheetml/2017/richdata2" ref="B3:I96">
      <sortCondition ref="F2:F96"/>
    </sortState>
  </autoFilter>
  <mergeCells count="1">
    <mergeCell ref="B1:H1"/>
  </mergeCells>
  <pageMargins left="0.70866141732283472" right="0.19685039370078741" top="0.19685039370078741" bottom="0.19685039370078741" header="0.19685039370078741" footer="0.19685039370078741"/>
  <pageSetup paperSize="9" scale="42" orientation="portrait" horizontalDpi="429496729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workbookViewId="0">
      <selection activeCell="C2" sqref="C2"/>
    </sheetView>
  </sheetViews>
  <sheetFormatPr defaultRowHeight="15" x14ac:dyDescent="0.25"/>
  <cols>
    <col min="2" max="2" width="15.28515625" bestFit="1" customWidth="1"/>
    <col min="3" max="3" width="14.7109375" customWidth="1"/>
    <col min="4" max="4" width="17.42578125" customWidth="1"/>
    <col min="5" max="5" width="12.28515625" customWidth="1"/>
    <col min="6" max="6" width="13.42578125" customWidth="1"/>
    <col min="7" max="7" width="15.85546875" customWidth="1"/>
    <col min="8" max="8" width="12.5703125" customWidth="1"/>
    <col min="9" max="9" width="14.28515625" customWidth="1"/>
    <col min="10" max="10" width="23.7109375" customWidth="1"/>
    <col min="11" max="11" width="8.140625" hidden="1" customWidth="1"/>
    <col min="12" max="12" width="0.42578125" customWidth="1"/>
  </cols>
  <sheetData>
    <row r="1" spans="1:12" ht="23.25" x14ac:dyDescent="0.35">
      <c r="A1" s="176" t="s">
        <v>39</v>
      </c>
      <c r="B1" s="177"/>
      <c r="C1" s="177"/>
      <c r="D1" s="177"/>
      <c r="E1" s="177"/>
      <c r="F1" s="177"/>
      <c r="G1" s="177"/>
      <c r="H1" s="178"/>
      <c r="I1" s="12" t="s">
        <v>55</v>
      </c>
      <c r="J1" s="12"/>
      <c r="K1" s="13"/>
    </row>
    <row r="2" spans="1:12" ht="31.5" customHeight="1" x14ac:dyDescent="0.25">
      <c r="A2" s="6" t="s">
        <v>0</v>
      </c>
      <c r="B2" s="7" t="s">
        <v>15</v>
      </c>
      <c r="C2" s="7" t="s">
        <v>16</v>
      </c>
      <c r="D2" s="14" t="s">
        <v>17</v>
      </c>
      <c r="E2" s="7" t="s">
        <v>2</v>
      </c>
      <c r="F2" s="7" t="s">
        <v>26</v>
      </c>
      <c r="G2" s="4" t="s">
        <v>27</v>
      </c>
      <c r="H2" s="4" t="s">
        <v>6</v>
      </c>
      <c r="I2" s="4" t="s">
        <v>7</v>
      </c>
      <c r="J2" s="11" t="s">
        <v>4</v>
      </c>
      <c r="K2" s="11"/>
      <c r="L2" s="11"/>
    </row>
    <row r="3" spans="1:12" ht="15" customHeight="1" x14ac:dyDescent="0.25">
      <c r="A3" s="6">
        <v>1</v>
      </c>
      <c r="B3" s="10" t="s">
        <v>21</v>
      </c>
      <c r="C3" s="10" t="s">
        <v>18</v>
      </c>
      <c r="D3" s="10" t="s">
        <v>40</v>
      </c>
      <c r="E3" s="10" t="s">
        <v>41</v>
      </c>
      <c r="F3" s="10">
        <v>6</v>
      </c>
      <c r="G3" s="15">
        <f t="shared" ref="G3:G34" si="0">6*F3</f>
        <v>36</v>
      </c>
      <c r="H3" s="17"/>
      <c r="I3" s="16">
        <f>G3*H3</f>
        <v>0</v>
      </c>
      <c r="J3" s="16"/>
    </row>
    <row r="4" spans="1:12" x14ac:dyDescent="0.25">
      <c r="A4" s="6">
        <v>2</v>
      </c>
      <c r="B4" s="10" t="s">
        <v>21</v>
      </c>
      <c r="C4" s="10" t="s">
        <v>18</v>
      </c>
      <c r="D4" s="10" t="s">
        <v>19</v>
      </c>
      <c r="E4" s="10" t="s">
        <v>42</v>
      </c>
      <c r="F4" s="10"/>
      <c r="G4" s="27"/>
      <c r="H4" s="17"/>
      <c r="I4" s="16">
        <f t="shared" ref="I4:I34" si="1">G4*H4</f>
        <v>0</v>
      </c>
      <c r="J4" s="16"/>
    </row>
    <row r="5" spans="1:12" x14ac:dyDescent="0.25">
      <c r="A5" s="6">
        <v>3</v>
      </c>
      <c r="B5" s="10" t="s">
        <v>21</v>
      </c>
      <c r="C5" s="10" t="s">
        <v>18</v>
      </c>
      <c r="D5" s="10" t="s">
        <v>25</v>
      </c>
      <c r="E5" s="10" t="s">
        <v>23</v>
      </c>
      <c r="F5" s="10"/>
      <c r="G5" s="15">
        <f t="shared" si="0"/>
        <v>0</v>
      </c>
      <c r="H5" s="17"/>
      <c r="I5" s="16">
        <f t="shared" si="1"/>
        <v>0</v>
      </c>
      <c r="J5" s="16"/>
    </row>
    <row r="6" spans="1:12" x14ac:dyDescent="0.25">
      <c r="A6" s="6">
        <v>4</v>
      </c>
      <c r="B6" s="10" t="s">
        <v>21</v>
      </c>
      <c r="C6" s="10" t="s">
        <v>18</v>
      </c>
      <c r="D6" s="10" t="s">
        <v>25</v>
      </c>
      <c r="E6" s="10" t="s">
        <v>38</v>
      </c>
      <c r="F6" s="10">
        <v>10</v>
      </c>
      <c r="G6" s="15">
        <f t="shared" si="0"/>
        <v>60</v>
      </c>
      <c r="H6" s="17"/>
      <c r="I6" s="16">
        <f t="shared" si="1"/>
        <v>0</v>
      </c>
      <c r="J6" s="16"/>
    </row>
    <row r="7" spans="1:12" x14ac:dyDescent="0.25">
      <c r="A7" s="6">
        <v>5</v>
      </c>
      <c r="B7" s="10" t="s">
        <v>21</v>
      </c>
      <c r="C7" s="10" t="s">
        <v>18</v>
      </c>
      <c r="D7" s="10" t="s">
        <v>43</v>
      </c>
      <c r="E7" s="10" t="s">
        <v>22</v>
      </c>
      <c r="F7" s="10">
        <v>3</v>
      </c>
      <c r="G7" s="15">
        <f t="shared" si="0"/>
        <v>18</v>
      </c>
      <c r="H7" s="17"/>
      <c r="I7" s="16">
        <f t="shared" si="1"/>
        <v>0</v>
      </c>
      <c r="J7" s="16"/>
    </row>
    <row r="8" spans="1:12" x14ac:dyDescent="0.25">
      <c r="A8" s="6">
        <v>6</v>
      </c>
      <c r="B8" s="10" t="s">
        <v>21</v>
      </c>
      <c r="C8" s="10" t="s">
        <v>18</v>
      </c>
      <c r="D8" s="10" t="s">
        <v>35</v>
      </c>
      <c r="E8" s="10" t="s">
        <v>24</v>
      </c>
      <c r="F8" s="10">
        <v>6</v>
      </c>
      <c r="G8" s="15">
        <f t="shared" si="0"/>
        <v>36</v>
      </c>
      <c r="H8" s="17"/>
      <c r="I8" s="16">
        <f t="shared" si="1"/>
        <v>0</v>
      </c>
      <c r="J8" s="16"/>
    </row>
    <row r="9" spans="1:12" x14ac:dyDescent="0.25">
      <c r="A9" s="6">
        <v>7</v>
      </c>
      <c r="B9" s="10" t="s">
        <v>21</v>
      </c>
      <c r="C9" s="10" t="s">
        <v>18</v>
      </c>
      <c r="D9" s="10" t="s">
        <v>43</v>
      </c>
      <c r="E9" s="10" t="s">
        <v>42</v>
      </c>
      <c r="F9" s="10">
        <v>13</v>
      </c>
      <c r="G9" s="15">
        <f t="shared" si="0"/>
        <v>78</v>
      </c>
      <c r="H9" s="17"/>
      <c r="I9" s="16">
        <f t="shared" si="1"/>
        <v>0</v>
      </c>
      <c r="J9" s="16" t="s">
        <v>44</v>
      </c>
    </row>
    <row r="10" spans="1:12" x14ac:dyDescent="0.25">
      <c r="A10" s="29">
        <v>8</v>
      </c>
      <c r="B10" s="30" t="s">
        <v>21</v>
      </c>
      <c r="C10" s="30" t="s">
        <v>18</v>
      </c>
      <c r="D10" s="30" t="s">
        <v>31</v>
      </c>
      <c r="E10" s="30" t="s">
        <v>23</v>
      </c>
      <c r="F10" s="30">
        <v>65</v>
      </c>
      <c r="G10" s="31">
        <v>390</v>
      </c>
      <c r="H10" s="32"/>
      <c r="I10" s="33">
        <f t="shared" si="1"/>
        <v>0</v>
      </c>
      <c r="J10" s="33" t="s">
        <v>44</v>
      </c>
    </row>
    <row r="11" spans="1:12" x14ac:dyDescent="0.25">
      <c r="A11" s="6">
        <v>9</v>
      </c>
      <c r="B11" s="10" t="s">
        <v>21</v>
      </c>
      <c r="C11" s="10" t="s">
        <v>18</v>
      </c>
      <c r="D11" s="10" t="s">
        <v>14</v>
      </c>
      <c r="E11" s="10" t="s">
        <v>24</v>
      </c>
      <c r="F11" s="10">
        <v>50</v>
      </c>
      <c r="G11" s="15">
        <f t="shared" si="0"/>
        <v>300</v>
      </c>
      <c r="H11" s="17"/>
      <c r="I11" s="16">
        <f t="shared" si="1"/>
        <v>0</v>
      </c>
      <c r="J11" s="16"/>
    </row>
    <row r="12" spans="1:12" x14ac:dyDescent="0.25">
      <c r="A12" s="6">
        <v>10</v>
      </c>
      <c r="B12" s="10" t="s">
        <v>21</v>
      </c>
      <c r="C12" s="10" t="s">
        <v>18</v>
      </c>
      <c r="D12" s="10" t="s">
        <v>34</v>
      </c>
      <c r="E12" s="10" t="s">
        <v>24</v>
      </c>
      <c r="F12" s="10">
        <v>5</v>
      </c>
      <c r="G12" s="15">
        <f t="shared" si="0"/>
        <v>30</v>
      </c>
      <c r="H12" s="17"/>
      <c r="I12" s="16">
        <f t="shared" si="1"/>
        <v>0</v>
      </c>
      <c r="J12" s="16"/>
    </row>
    <row r="13" spans="1:12" ht="19.5" customHeight="1" x14ac:dyDescent="0.25">
      <c r="A13" s="6">
        <v>11</v>
      </c>
      <c r="B13" s="10" t="s">
        <v>21</v>
      </c>
      <c r="C13" s="10" t="s">
        <v>18</v>
      </c>
      <c r="D13" s="10" t="s">
        <v>45</v>
      </c>
      <c r="E13" s="10" t="s">
        <v>24</v>
      </c>
      <c r="F13" s="10">
        <v>0</v>
      </c>
      <c r="G13" s="15">
        <f t="shared" si="0"/>
        <v>0</v>
      </c>
      <c r="H13" s="17"/>
      <c r="I13" s="16">
        <f t="shared" si="1"/>
        <v>0</v>
      </c>
      <c r="J13" s="16"/>
    </row>
    <row r="14" spans="1:12" x14ac:dyDescent="0.25">
      <c r="A14" s="6">
        <v>12</v>
      </c>
      <c r="B14" s="10" t="s">
        <v>21</v>
      </c>
      <c r="C14" s="10" t="s">
        <v>29</v>
      </c>
      <c r="D14" s="10" t="s">
        <v>14</v>
      </c>
      <c r="E14" s="10" t="s">
        <v>24</v>
      </c>
      <c r="F14" s="10">
        <v>37</v>
      </c>
      <c r="G14" s="15">
        <f t="shared" si="0"/>
        <v>222</v>
      </c>
      <c r="H14" s="17"/>
      <c r="I14" s="16">
        <f t="shared" si="1"/>
        <v>0</v>
      </c>
      <c r="J14" s="16"/>
    </row>
    <row r="15" spans="1:12" x14ac:dyDescent="0.25">
      <c r="A15" s="6">
        <v>13</v>
      </c>
      <c r="B15" s="10" t="s">
        <v>21</v>
      </c>
      <c r="C15" s="10" t="s">
        <v>18</v>
      </c>
      <c r="D15" s="10" t="s">
        <v>19</v>
      </c>
      <c r="E15" s="10" t="s">
        <v>24</v>
      </c>
      <c r="F15" s="10">
        <v>7</v>
      </c>
      <c r="G15" s="15">
        <f t="shared" si="0"/>
        <v>42</v>
      </c>
      <c r="H15" s="17"/>
      <c r="I15" s="16">
        <f t="shared" si="1"/>
        <v>0</v>
      </c>
      <c r="J15" s="16"/>
    </row>
    <row r="16" spans="1:12" x14ac:dyDescent="0.25">
      <c r="A16" s="6">
        <v>14</v>
      </c>
      <c r="B16" s="10" t="s">
        <v>21</v>
      </c>
      <c r="C16" s="10" t="s">
        <v>18</v>
      </c>
      <c r="D16" s="10" t="s">
        <v>30</v>
      </c>
      <c r="E16" s="10" t="s">
        <v>33</v>
      </c>
      <c r="F16" s="10">
        <v>25</v>
      </c>
      <c r="G16" s="15">
        <f t="shared" si="0"/>
        <v>150</v>
      </c>
      <c r="H16" s="17"/>
      <c r="I16" s="16">
        <f t="shared" si="1"/>
        <v>0</v>
      </c>
      <c r="J16" s="16"/>
    </row>
    <row r="17" spans="1:10" x14ac:dyDescent="0.25">
      <c r="A17" s="6">
        <v>15</v>
      </c>
      <c r="B17" s="10" t="s">
        <v>21</v>
      </c>
      <c r="C17" s="10" t="s">
        <v>18</v>
      </c>
      <c r="D17" s="10" t="s">
        <v>46</v>
      </c>
      <c r="E17" s="10" t="s">
        <v>42</v>
      </c>
      <c r="F17" s="10">
        <v>10</v>
      </c>
      <c r="G17" s="15">
        <f t="shared" si="0"/>
        <v>60</v>
      </c>
      <c r="H17" s="17"/>
      <c r="I17" s="16">
        <f t="shared" si="1"/>
        <v>0</v>
      </c>
      <c r="J17" s="16"/>
    </row>
    <row r="18" spans="1:10" x14ac:dyDescent="0.25">
      <c r="A18" s="6">
        <v>16</v>
      </c>
      <c r="B18" s="10" t="s">
        <v>21</v>
      </c>
      <c r="C18" s="10" t="s">
        <v>18</v>
      </c>
      <c r="D18" s="10" t="s">
        <v>20</v>
      </c>
      <c r="E18" s="10" t="s">
        <v>42</v>
      </c>
      <c r="F18" s="10">
        <v>18</v>
      </c>
      <c r="G18" s="15">
        <f t="shared" si="0"/>
        <v>108</v>
      </c>
      <c r="H18" s="17"/>
      <c r="I18" s="16">
        <f t="shared" si="1"/>
        <v>0</v>
      </c>
      <c r="J18" s="16"/>
    </row>
    <row r="19" spans="1:10" x14ac:dyDescent="0.25">
      <c r="A19" s="6">
        <v>17</v>
      </c>
      <c r="B19" s="10" t="s">
        <v>21</v>
      </c>
      <c r="C19" s="10" t="s">
        <v>18</v>
      </c>
      <c r="D19" s="10" t="s">
        <v>32</v>
      </c>
      <c r="E19" s="10" t="s">
        <v>24</v>
      </c>
      <c r="F19" s="10"/>
      <c r="G19" s="15">
        <f t="shared" si="0"/>
        <v>0</v>
      </c>
      <c r="H19" s="17"/>
      <c r="I19" s="16">
        <f t="shared" si="1"/>
        <v>0</v>
      </c>
      <c r="J19" s="16"/>
    </row>
    <row r="20" spans="1:10" x14ac:dyDescent="0.25">
      <c r="A20" s="8">
        <v>18</v>
      </c>
      <c r="B20" s="10" t="s">
        <v>21</v>
      </c>
      <c r="C20" s="10" t="s">
        <v>18</v>
      </c>
      <c r="D20" s="10" t="s">
        <v>47</v>
      </c>
      <c r="E20" s="10" t="s">
        <v>42</v>
      </c>
      <c r="F20" s="10">
        <v>0</v>
      </c>
      <c r="G20" s="15">
        <f t="shared" si="0"/>
        <v>0</v>
      </c>
      <c r="H20" s="17"/>
      <c r="I20" s="16">
        <f t="shared" si="1"/>
        <v>0</v>
      </c>
      <c r="J20" s="16"/>
    </row>
    <row r="21" spans="1:10" x14ac:dyDescent="0.25">
      <c r="A21" s="6">
        <v>19</v>
      </c>
      <c r="B21" s="10" t="s">
        <v>21</v>
      </c>
      <c r="C21" s="10" t="s">
        <v>18</v>
      </c>
      <c r="D21" s="9" t="s">
        <v>20</v>
      </c>
      <c r="E21" s="10" t="s">
        <v>24</v>
      </c>
      <c r="F21" s="10">
        <v>83</v>
      </c>
      <c r="G21" s="15">
        <f t="shared" si="0"/>
        <v>498</v>
      </c>
      <c r="H21" s="17"/>
      <c r="I21" s="16">
        <f t="shared" si="1"/>
        <v>0</v>
      </c>
      <c r="J21" s="16"/>
    </row>
    <row r="22" spans="1:10" x14ac:dyDescent="0.25">
      <c r="A22" s="6">
        <v>20</v>
      </c>
      <c r="B22" s="10" t="s">
        <v>21</v>
      </c>
      <c r="C22" s="10" t="s">
        <v>18</v>
      </c>
      <c r="D22" s="10" t="s">
        <v>48</v>
      </c>
      <c r="E22" s="10" t="s">
        <v>24</v>
      </c>
      <c r="F22" s="10">
        <v>15</v>
      </c>
      <c r="G22" s="15">
        <v>30</v>
      </c>
      <c r="H22" s="17"/>
      <c r="I22" s="16">
        <f t="shared" si="1"/>
        <v>0</v>
      </c>
      <c r="J22" s="16"/>
    </row>
    <row r="23" spans="1:10" x14ac:dyDescent="0.25">
      <c r="A23" s="6">
        <v>21</v>
      </c>
      <c r="B23" s="10" t="s">
        <v>21</v>
      </c>
      <c r="C23" s="10" t="s">
        <v>18</v>
      </c>
      <c r="D23" s="10" t="s">
        <v>35</v>
      </c>
      <c r="E23" s="10" t="s">
        <v>24</v>
      </c>
      <c r="F23" s="10"/>
      <c r="G23" s="15">
        <f t="shared" si="0"/>
        <v>0</v>
      </c>
      <c r="H23" s="17"/>
      <c r="I23" s="16">
        <f t="shared" si="1"/>
        <v>0</v>
      </c>
      <c r="J23" s="16"/>
    </row>
    <row r="24" spans="1:10" x14ac:dyDescent="0.25">
      <c r="A24" s="6">
        <v>22</v>
      </c>
      <c r="B24" s="10" t="s">
        <v>21</v>
      </c>
      <c r="C24" s="10" t="s">
        <v>18</v>
      </c>
      <c r="D24" s="10" t="s">
        <v>34</v>
      </c>
      <c r="E24" s="10" t="s">
        <v>24</v>
      </c>
      <c r="F24" s="10"/>
      <c r="G24" s="15">
        <f t="shared" si="0"/>
        <v>0</v>
      </c>
      <c r="H24" s="17"/>
      <c r="I24" s="16">
        <f t="shared" si="1"/>
        <v>0</v>
      </c>
      <c r="J24" s="16"/>
    </row>
    <row r="25" spans="1:10" x14ac:dyDescent="0.25">
      <c r="A25" s="6">
        <v>23</v>
      </c>
      <c r="B25" s="10" t="s">
        <v>21</v>
      </c>
      <c r="C25" s="10" t="s">
        <v>12</v>
      </c>
      <c r="D25" s="10" t="s">
        <v>19</v>
      </c>
      <c r="E25" s="10" t="s">
        <v>42</v>
      </c>
      <c r="F25" s="10">
        <v>101</v>
      </c>
      <c r="G25" s="15">
        <f t="shared" si="0"/>
        <v>606</v>
      </c>
      <c r="H25" s="17"/>
      <c r="I25" s="16">
        <f t="shared" si="1"/>
        <v>0</v>
      </c>
      <c r="J25" s="16"/>
    </row>
    <row r="26" spans="1:10" x14ac:dyDescent="0.25">
      <c r="A26" s="6">
        <v>24</v>
      </c>
      <c r="B26" s="10" t="s">
        <v>21</v>
      </c>
      <c r="C26" s="10" t="s">
        <v>18</v>
      </c>
      <c r="D26" s="10" t="s">
        <v>49</v>
      </c>
      <c r="E26" s="10" t="s">
        <v>24</v>
      </c>
      <c r="F26" s="10"/>
      <c r="G26" s="15">
        <f t="shared" si="0"/>
        <v>0</v>
      </c>
      <c r="H26" s="17"/>
      <c r="I26" s="16">
        <f t="shared" si="1"/>
        <v>0</v>
      </c>
      <c r="J26" s="16"/>
    </row>
    <row r="27" spans="1:10" x14ac:dyDescent="0.25">
      <c r="A27" s="6">
        <v>25</v>
      </c>
      <c r="B27" s="10" t="s">
        <v>21</v>
      </c>
      <c r="C27" s="10" t="s">
        <v>18</v>
      </c>
      <c r="D27" s="10" t="s">
        <v>13</v>
      </c>
      <c r="E27" s="10" t="s">
        <v>42</v>
      </c>
      <c r="F27" s="10">
        <v>26</v>
      </c>
      <c r="G27" s="15">
        <f t="shared" si="0"/>
        <v>156</v>
      </c>
      <c r="H27" s="17"/>
      <c r="I27" s="16">
        <f t="shared" si="1"/>
        <v>0</v>
      </c>
      <c r="J27" s="16"/>
    </row>
    <row r="28" spans="1:10" x14ac:dyDescent="0.25">
      <c r="A28" s="6">
        <v>26</v>
      </c>
      <c r="B28" s="10" t="s">
        <v>21</v>
      </c>
      <c r="C28" s="10" t="s">
        <v>18</v>
      </c>
      <c r="D28" s="10" t="s">
        <v>13</v>
      </c>
      <c r="E28" s="10" t="s">
        <v>23</v>
      </c>
      <c r="F28" s="10">
        <v>10</v>
      </c>
      <c r="G28" s="15">
        <f t="shared" si="0"/>
        <v>60</v>
      </c>
      <c r="H28" s="17"/>
      <c r="I28" s="16">
        <f t="shared" si="1"/>
        <v>0</v>
      </c>
      <c r="J28" s="16"/>
    </row>
    <row r="29" spans="1:10" x14ac:dyDescent="0.25">
      <c r="A29" s="6">
        <v>27</v>
      </c>
      <c r="B29" s="10" t="s">
        <v>21</v>
      </c>
      <c r="C29" s="10" t="s">
        <v>18</v>
      </c>
      <c r="D29" s="10" t="s">
        <v>13</v>
      </c>
      <c r="E29" s="10" t="s">
        <v>24</v>
      </c>
      <c r="F29" s="10">
        <v>10</v>
      </c>
      <c r="G29" s="15">
        <f t="shared" si="0"/>
        <v>60</v>
      </c>
      <c r="H29" s="17"/>
      <c r="I29" s="16">
        <f t="shared" si="1"/>
        <v>0</v>
      </c>
      <c r="J29" s="16"/>
    </row>
    <row r="30" spans="1:10" x14ac:dyDescent="0.25">
      <c r="A30" s="6">
        <v>28</v>
      </c>
      <c r="B30" s="10" t="s">
        <v>21</v>
      </c>
      <c r="C30" s="10" t="s">
        <v>18</v>
      </c>
      <c r="D30" s="10" t="s">
        <v>34</v>
      </c>
      <c r="E30" s="10" t="s">
        <v>36</v>
      </c>
      <c r="F30" s="10">
        <v>19</v>
      </c>
      <c r="G30" s="15">
        <f t="shared" si="0"/>
        <v>114</v>
      </c>
      <c r="H30" s="17"/>
      <c r="I30" s="16">
        <f t="shared" si="1"/>
        <v>0</v>
      </c>
      <c r="J30" s="16"/>
    </row>
    <row r="31" spans="1:10" x14ac:dyDescent="0.25">
      <c r="A31" s="6">
        <v>29</v>
      </c>
      <c r="B31" s="10" t="s">
        <v>21</v>
      </c>
      <c r="C31" s="10" t="s">
        <v>18</v>
      </c>
      <c r="D31" s="10" t="s">
        <v>20</v>
      </c>
      <c r="E31" s="10" t="s">
        <v>42</v>
      </c>
      <c r="F31" s="10">
        <v>11</v>
      </c>
      <c r="G31" s="15">
        <f t="shared" si="0"/>
        <v>66</v>
      </c>
      <c r="H31" s="17"/>
      <c r="I31" s="16">
        <f t="shared" si="1"/>
        <v>0</v>
      </c>
      <c r="J31" s="16"/>
    </row>
    <row r="32" spans="1:10" x14ac:dyDescent="0.25">
      <c r="A32" s="6">
        <v>30</v>
      </c>
      <c r="B32" s="10" t="s">
        <v>21</v>
      </c>
      <c r="C32" s="10" t="s">
        <v>18</v>
      </c>
      <c r="D32" s="10" t="s">
        <v>28</v>
      </c>
      <c r="E32" s="10" t="s">
        <v>23</v>
      </c>
      <c r="F32" s="10">
        <v>103</v>
      </c>
      <c r="G32" s="15">
        <f t="shared" si="0"/>
        <v>618</v>
      </c>
      <c r="H32" s="17"/>
      <c r="I32" s="16">
        <f t="shared" si="1"/>
        <v>0</v>
      </c>
      <c r="J32" s="16"/>
    </row>
    <row r="33" spans="1:11" x14ac:dyDescent="0.25">
      <c r="A33" s="6">
        <v>31</v>
      </c>
      <c r="B33" s="10" t="s">
        <v>21</v>
      </c>
      <c r="C33" s="10" t="s">
        <v>18</v>
      </c>
      <c r="D33" s="10" t="s">
        <v>35</v>
      </c>
      <c r="E33" s="10" t="s">
        <v>42</v>
      </c>
      <c r="F33" s="10">
        <v>16</v>
      </c>
      <c r="G33" s="15">
        <f t="shared" si="0"/>
        <v>96</v>
      </c>
      <c r="H33" s="17"/>
      <c r="I33" s="16">
        <f t="shared" si="1"/>
        <v>0</v>
      </c>
      <c r="J33" s="16"/>
    </row>
    <row r="34" spans="1:11" x14ac:dyDescent="0.25">
      <c r="A34" s="6">
        <v>32</v>
      </c>
      <c r="B34" s="10" t="s">
        <v>21</v>
      </c>
      <c r="C34" s="10" t="s">
        <v>18</v>
      </c>
      <c r="D34" s="10" t="s">
        <v>37</v>
      </c>
      <c r="E34" s="10" t="s">
        <v>24</v>
      </c>
      <c r="F34" s="10"/>
      <c r="G34" s="15">
        <f t="shared" si="0"/>
        <v>0</v>
      </c>
      <c r="H34" s="17"/>
      <c r="I34" s="16">
        <f t="shared" si="1"/>
        <v>0</v>
      </c>
      <c r="J34" s="16"/>
    </row>
    <row r="35" spans="1:11" ht="48.75" customHeight="1" x14ac:dyDescent="0.25">
      <c r="A35" s="6">
        <v>33</v>
      </c>
      <c r="B35" s="10"/>
      <c r="C35" s="10"/>
      <c r="D35" s="10"/>
      <c r="E35" s="10"/>
      <c r="F35" s="10"/>
      <c r="G35" s="10"/>
      <c r="H35" s="28"/>
      <c r="I35" s="28"/>
      <c r="J35" s="28"/>
      <c r="K35" s="1"/>
    </row>
    <row r="36" spans="1:11" x14ac:dyDescent="0.25">
      <c r="A36" s="14">
        <v>33</v>
      </c>
      <c r="B36" s="10" t="s">
        <v>21</v>
      </c>
      <c r="C36" s="10" t="s">
        <v>18</v>
      </c>
      <c r="D36" s="10" t="s">
        <v>37</v>
      </c>
      <c r="E36" s="10" t="s">
        <v>24</v>
      </c>
      <c r="F36" s="10">
        <v>20</v>
      </c>
      <c r="G36" s="16">
        <v>120</v>
      </c>
      <c r="H36" s="16"/>
      <c r="I36" s="16"/>
      <c r="J36" s="16"/>
    </row>
    <row r="37" spans="1:11" x14ac:dyDescent="0.25">
      <c r="A37" s="14">
        <v>34</v>
      </c>
      <c r="B37" s="10" t="s">
        <v>21</v>
      </c>
      <c r="C37" s="10" t="s">
        <v>12</v>
      </c>
      <c r="D37" s="10" t="s">
        <v>19</v>
      </c>
      <c r="E37" s="10" t="s">
        <v>42</v>
      </c>
      <c r="F37" s="10">
        <v>150</v>
      </c>
      <c r="G37" s="16">
        <v>900</v>
      </c>
      <c r="H37" s="16"/>
      <c r="I37" s="16"/>
      <c r="J37" s="16"/>
    </row>
    <row r="38" spans="1:11" x14ac:dyDescent="0.25">
      <c r="A38" s="14">
        <v>35</v>
      </c>
      <c r="B38" s="10" t="s">
        <v>21</v>
      </c>
      <c r="C38" s="10" t="s">
        <v>50</v>
      </c>
      <c r="D38" s="10" t="s">
        <v>51</v>
      </c>
      <c r="E38" s="10" t="s">
        <v>22</v>
      </c>
      <c r="F38" s="10">
        <v>7</v>
      </c>
      <c r="G38" s="16">
        <v>42</v>
      </c>
      <c r="H38" s="16"/>
      <c r="I38" s="16"/>
      <c r="J38" s="16"/>
    </row>
    <row r="39" spans="1:11" x14ac:dyDescent="0.25">
      <c r="A39" s="14">
        <v>36</v>
      </c>
      <c r="B39" s="10" t="s">
        <v>21</v>
      </c>
      <c r="C39" s="10" t="s">
        <v>18</v>
      </c>
      <c r="D39" s="10" t="s">
        <v>52</v>
      </c>
      <c r="E39" s="10" t="s">
        <v>23</v>
      </c>
      <c r="F39" s="10">
        <v>7</v>
      </c>
      <c r="G39" s="16">
        <v>42</v>
      </c>
      <c r="H39" s="16"/>
      <c r="I39" s="16"/>
      <c r="J39" s="16"/>
    </row>
    <row r="40" spans="1:11" x14ac:dyDescent="0.25">
      <c r="A40" s="14">
        <v>37</v>
      </c>
      <c r="B40" s="10" t="s">
        <v>21</v>
      </c>
      <c r="C40" s="10" t="s">
        <v>12</v>
      </c>
      <c r="D40" s="10" t="s">
        <v>53</v>
      </c>
      <c r="E40" s="10" t="s">
        <v>23</v>
      </c>
      <c r="F40" s="10">
        <v>8</v>
      </c>
      <c r="G40" s="16">
        <v>48</v>
      </c>
      <c r="H40" s="16"/>
      <c r="I40" s="16"/>
      <c r="J40" s="16"/>
    </row>
    <row r="41" spans="1:11" x14ac:dyDescent="0.25">
      <c r="A41" s="14">
        <v>38</v>
      </c>
      <c r="B41" s="10" t="s">
        <v>21</v>
      </c>
      <c r="C41" s="10" t="s">
        <v>12</v>
      </c>
      <c r="D41" s="10" t="s">
        <v>54</v>
      </c>
      <c r="E41" s="10" t="s">
        <v>23</v>
      </c>
      <c r="F41" s="10">
        <v>13</v>
      </c>
      <c r="G41" s="16">
        <v>78</v>
      </c>
      <c r="H41" s="16"/>
      <c r="I41" s="16"/>
      <c r="J41" s="16"/>
    </row>
    <row r="42" spans="1:11" x14ac:dyDescent="0.25">
      <c r="A42" s="14">
        <v>39</v>
      </c>
      <c r="B42" s="10"/>
      <c r="C42" s="10"/>
      <c r="D42" s="10"/>
      <c r="E42" s="10"/>
      <c r="F42" s="10"/>
      <c r="G42" s="16"/>
      <c r="H42" s="16"/>
      <c r="I42" s="16"/>
      <c r="J42" s="16"/>
    </row>
  </sheetData>
  <autoFilter ref="A2:J42" xr:uid="{49FD433E-720E-4036-A117-45BB4D57F6CC}"/>
  <mergeCells count="1">
    <mergeCell ref="A1:H1"/>
  </mergeCells>
  <pageMargins left="0.2" right="0.2" top="0.75" bottom="0.75" header="0.3" footer="0.3"/>
  <pageSetup paperSize="9" scale="6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zoomScaleNormal="100" workbookViewId="0">
      <selection activeCell="C7" sqref="C7"/>
    </sheetView>
  </sheetViews>
  <sheetFormatPr defaultRowHeight="15" x14ac:dyDescent="0.25"/>
  <cols>
    <col min="1" max="1" width="12" style="67" customWidth="1"/>
    <col min="2" max="4" width="12" style="36" customWidth="1"/>
    <col min="5" max="5" width="13.7109375" style="36" customWidth="1"/>
    <col min="6" max="6" width="11.7109375" style="67" customWidth="1"/>
    <col min="7" max="7" width="37.42578125" style="36" bestFit="1" customWidth="1"/>
    <col min="8" max="14" width="9.28515625" style="36" customWidth="1"/>
    <col min="15" max="16384" width="9.140625" style="36"/>
  </cols>
  <sheetData>
    <row r="1" spans="1:12" ht="36.75" customHeight="1" x14ac:dyDescent="0.25">
      <c r="A1" s="11" t="s">
        <v>2</v>
      </c>
      <c r="B1" s="11" t="s">
        <v>70</v>
      </c>
      <c r="C1" s="11" t="s">
        <v>63</v>
      </c>
      <c r="D1" s="11" t="s">
        <v>64</v>
      </c>
      <c r="E1" s="66" t="s">
        <v>71</v>
      </c>
      <c r="F1" s="68" t="s">
        <v>10</v>
      </c>
      <c r="J1" s="36">
        <v>8</v>
      </c>
    </row>
    <row r="2" spans="1:12" ht="19.5" customHeight="1" x14ac:dyDescent="0.25">
      <c r="A2" s="72">
        <v>6</v>
      </c>
      <c r="B2" s="73" t="s">
        <v>188</v>
      </c>
      <c r="C2" s="73">
        <v>2325</v>
      </c>
      <c r="D2" s="73">
        <v>1510</v>
      </c>
      <c r="E2" s="99">
        <v>36.5</v>
      </c>
      <c r="F2" s="65">
        <f>(((A2*C2*D2*$J$1)/1000000)*E2)</f>
        <v>6150.8339999999998</v>
      </c>
      <c r="G2" s="168"/>
      <c r="H2" s="169"/>
      <c r="I2" s="169"/>
      <c r="J2" s="169"/>
      <c r="K2" s="169"/>
      <c r="L2" s="169"/>
    </row>
    <row r="3" spans="1:12" ht="19.5" customHeight="1" x14ac:dyDescent="0.25">
      <c r="A3" s="72">
        <v>6</v>
      </c>
      <c r="B3" s="73" t="s">
        <v>188</v>
      </c>
      <c r="C3" s="73">
        <v>3000</v>
      </c>
      <c r="D3" s="73">
        <v>1500</v>
      </c>
      <c r="E3" s="70">
        <v>0</v>
      </c>
      <c r="F3" s="65">
        <f t="shared" ref="F3:F27" si="0">(((A3*C3*D3*$J$1)/1000000)*E3)</f>
        <v>0</v>
      </c>
    </row>
    <row r="4" spans="1:12" ht="19.5" customHeight="1" x14ac:dyDescent="0.25">
      <c r="A4" s="74">
        <v>7</v>
      </c>
      <c r="B4" s="73" t="s">
        <v>188</v>
      </c>
      <c r="C4" s="75">
        <v>2300</v>
      </c>
      <c r="D4" s="75">
        <v>1510</v>
      </c>
      <c r="E4" s="70">
        <v>69</v>
      </c>
      <c r="F4" s="65">
        <f t="shared" si="0"/>
        <v>13419.672</v>
      </c>
    </row>
    <row r="5" spans="1:12" ht="19.5" customHeight="1" x14ac:dyDescent="0.25">
      <c r="A5" s="74">
        <v>7</v>
      </c>
      <c r="B5" s="73" t="s">
        <v>188</v>
      </c>
      <c r="C5" s="75">
        <v>1800</v>
      </c>
      <c r="D5" s="75">
        <v>1510</v>
      </c>
      <c r="E5" s="70">
        <v>116</v>
      </c>
      <c r="F5" s="65">
        <f t="shared" si="0"/>
        <v>17656.128000000001</v>
      </c>
    </row>
    <row r="6" spans="1:12" ht="19.5" customHeight="1" x14ac:dyDescent="0.25">
      <c r="A6" s="74"/>
      <c r="B6" s="73"/>
      <c r="C6" s="75"/>
      <c r="D6" s="75"/>
      <c r="E6" s="70"/>
      <c r="F6" s="65"/>
    </row>
    <row r="7" spans="1:12" ht="19.5" x14ac:dyDescent="0.25">
      <c r="A7" s="74"/>
      <c r="B7" s="73"/>
      <c r="C7" s="75"/>
      <c r="D7" s="75"/>
      <c r="E7" s="70"/>
      <c r="F7" s="65"/>
    </row>
    <row r="8" spans="1:12" ht="19.5" x14ac:dyDescent="0.25">
      <c r="A8" s="76"/>
      <c r="B8" s="77"/>
      <c r="C8" s="77"/>
      <c r="D8" s="77"/>
      <c r="E8" s="71"/>
      <c r="F8" s="65">
        <f t="shared" si="0"/>
        <v>0</v>
      </c>
    </row>
    <row r="9" spans="1:12" ht="19.5" x14ac:dyDescent="0.25">
      <c r="A9" s="74"/>
      <c r="B9" s="75"/>
      <c r="C9" s="75"/>
      <c r="D9" s="75"/>
      <c r="E9" s="70"/>
      <c r="F9" s="65">
        <f t="shared" si="0"/>
        <v>0</v>
      </c>
    </row>
    <row r="10" spans="1:12" ht="19.5" x14ac:dyDescent="0.25">
      <c r="A10" s="72"/>
      <c r="B10" s="73"/>
      <c r="C10" s="73"/>
      <c r="D10" s="73"/>
      <c r="E10" s="70"/>
      <c r="F10" s="65">
        <f t="shared" si="0"/>
        <v>0</v>
      </c>
    </row>
    <row r="11" spans="1:12" ht="19.5" x14ac:dyDescent="0.25">
      <c r="A11" s="76"/>
      <c r="B11" s="77"/>
      <c r="C11" s="77"/>
      <c r="D11" s="77"/>
      <c r="E11" s="71"/>
      <c r="F11" s="65">
        <f t="shared" si="0"/>
        <v>0</v>
      </c>
    </row>
    <row r="12" spans="1:12" ht="19.5" x14ac:dyDescent="0.25">
      <c r="A12" s="72"/>
      <c r="B12" s="73"/>
      <c r="C12" s="73"/>
      <c r="D12" s="73"/>
      <c r="E12" s="70"/>
      <c r="F12" s="65">
        <f t="shared" si="0"/>
        <v>0</v>
      </c>
    </row>
    <row r="13" spans="1:12" ht="19.5" x14ac:dyDescent="0.25">
      <c r="A13" s="72"/>
      <c r="B13" s="73"/>
      <c r="C13" s="73"/>
      <c r="D13" s="73"/>
      <c r="E13" s="70"/>
      <c r="F13" s="65">
        <f t="shared" si="0"/>
        <v>0</v>
      </c>
    </row>
    <row r="14" spans="1:12" ht="19.5" x14ac:dyDescent="0.25">
      <c r="A14" s="65"/>
      <c r="B14" s="64"/>
      <c r="C14" s="64"/>
      <c r="D14" s="69"/>
      <c r="E14" s="70"/>
      <c r="F14" s="65">
        <f t="shared" si="0"/>
        <v>0</v>
      </c>
    </row>
    <row r="15" spans="1:12" ht="19.5" x14ac:dyDescent="0.25">
      <c r="A15" s="65"/>
      <c r="B15" s="64"/>
      <c r="C15" s="64"/>
      <c r="D15" s="69"/>
      <c r="E15" s="70"/>
      <c r="F15" s="65">
        <f t="shared" si="0"/>
        <v>0</v>
      </c>
    </row>
    <row r="16" spans="1:12" ht="19.5" x14ac:dyDescent="0.25">
      <c r="A16" s="65"/>
      <c r="B16" s="64"/>
      <c r="C16" s="64"/>
      <c r="D16" s="69"/>
      <c r="E16" s="70"/>
      <c r="F16" s="65">
        <f t="shared" si="0"/>
        <v>0</v>
      </c>
    </row>
    <row r="17" spans="1:6" ht="19.5" x14ac:dyDescent="0.25">
      <c r="A17" s="65"/>
      <c r="B17" s="64"/>
      <c r="C17" s="64"/>
      <c r="D17" s="69"/>
      <c r="E17" s="70"/>
      <c r="F17" s="65">
        <f t="shared" si="0"/>
        <v>0</v>
      </c>
    </row>
    <row r="18" spans="1:6" ht="19.5" x14ac:dyDescent="0.25">
      <c r="A18" s="65"/>
      <c r="B18" s="64"/>
      <c r="C18" s="64"/>
      <c r="D18" s="69"/>
      <c r="E18" s="70"/>
      <c r="F18" s="65">
        <f t="shared" si="0"/>
        <v>0</v>
      </c>
    </row>
    <row r="19" spans="1:6" ht="19.5" x14ac:dyDescent="0.25">
      <c r="A19" s="65"/>
      <c r="B19" s="64"/>
      <c r="C19" s="64"/>
      <c r="D19" s="69"/>
      <c r="E19" s="70"/>
      <c r="F19" s="65">
        <f t="shared" si="0"/>
        <v>0</v>
      </c>
    </row>
    <row r="20" spans="1:6" ht="19.5" x14ac:dyDescent="0.25">
      <c r="A20" s="65"/>
      <c r="B20" s="64"/>
      <c r="C20" s="64"/>
      <c r="D20" s="69"/>
      <c r="E20" s="70"/>
      <c r="F20" s="65">
        <f t="shared" si="0"/>
        <v>0</v>
      </c>
    </row>
    <row r="21" spans="1:6" ht="19.5" x14ac:dyDescent="0.25">
      <c r="A21" s="65"/>
      <c r="B21" s="64"/>
      <c r="C21" s="64"/>
      <c r="D21" s="69"/>
      <c r="E21" s="70"/>
      <c r="F21" s="65">
        <f t="shared" si="0"/>
        <v>0</v>
      </c>
    </row>
    <row r="22" spans="1:6" ht="19.5" x14ac:dyDescent="0.25">
      <c r="A22" s="65"/>
      <c r="B22" s="64"/>
      <c r="C22" s="64"/>
      <c r="D22" s="69"/>
      <c r="E22" s="70"/>
      <c r="F22" s="65">
        <f t="shared" si="0"/>
        <v>0</v>
      </c>
    </row>
    <row r="23" spans="1:6" ht="19.5" x14ac:dyDescent="0.25">
      <c r="A23" s="65"/>
      <c r="B23" s="64"/>
      <c r="C23" s="64"/>
      <c r="D23" s="69"/>
      <c r="E23" s="70"/>
      <c r="F23" s="65">
        <f t="shared" si="0"/>
        <v>0</v>
      </c>
    </row>
    <row r="24" spans="1:6" ht="19.5" x14ac:dyDescent="0.25">
      <c r="A24" s="65"/>
      <c r="B24" s="64"/>
      <c r="C24" s="64"/>
      <c r="D24" s="69"/>
      <c r="E24" s="70"/>
      <c r="F24" s="65">
        <f t="shared" si="0"/>
        <v>0</v>
      </c>
    </row>
    <row r="25" spans="1:6" ht="19.5" x14ac:dyDescent="0.25">
      <c r="A25" s="65"/>
      <c r="B25" s="64"/>
      <c r="C25" s="64"/>
      <c r="D25" s="69"/>
      <c r="E25" s="70"/>
      <c r="F25" s="65">
        <f t="shared" si="0"/>
        <v>0</v>
      </c>
    </row>
    <row r="26" spans="1:6" ht="19.5" x14ac:dyDescent="0.25">
      <c r="A26" s="65"/>
      <c r="B26" s="64"/>
      <c r="C26" s="64"/>
      <c r="D26" s="69"/>
      <c r="E26" s="70"/>
      <c r="F26" s="65">
        <f t="shared" si="0"/>
        <v>0</v>
      </c>
    </row>
    <row r="27" spans="1:6" ht="19.5" x14ac:dyDescent="0.25">
      <c r="A27" s="65"/>
      <c r="B27" s="64"/>
      <c r="C27" s="64"/>
      <c r="D27" s="69"/>
      <c r="E27" s="70"/>
      <c r="F27" s="65">
        <f t="shared" si="0"/>
        <v>0</v>
      </c>
    </row>
    <row r="28" spans="1:6" x14ac:dyDescent="0.25">
      <c r="F28" s="67">
        <f>SUM(F2:F27)</f>
        <v>37226.634000000005</v>
      </c>
    </row>
  </sheetData>
  <autoFilter ref="A1:F1" xr:uid="{00000000-0009-0000-0000-000001000000}">
    <sortState xmlns:xlrd2="http://schemas.microsoft.com/office/spreadsheetml/2017/richdata2" ref="A2:F28">
      <sortCondition ref="A1"/>
    </sortState>
  </autoFilter>
  <mergeCells count="1">
    <mergeCell ref="G2:L2"/>
  </mergeCells>
  <phoneticPr fontId="3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view="pageBreakPreview" zoomScaleNormal="100" zoomScaleSheetLayoutView="100" workbookViewId="0">
      <selection activeCell="E11" sqref="E11"/>
    </sheetView>
  </sheetViews>
  <sheetFormatPr defaultRowHeight="15" x14ac:dyDescent="0.25"/>
  <cols>
    <col min="1" max="1" width="12" style="67" customWidth="1"/>
    <col min="2" max="2" width="14.5703125" style="36" bestFit="1" customWidth="1"/>
    <col min="3" max="4" width="12" style="36" customWidth="1"/>
    <col min="5" max="5" width="13.7109375" style="36" customWidth="1"/>
    <col min="6" max="6" width="11.7109375" style="67" customWidth="1"/>
    <col min="7" max="7" width="0.140625" style="36" customWidth="1"/>
    <col min="8" max="10" width="9.28515625" style="36" hidden="1" customWidth="1"/>
    <col min="11" max="14" width="9.28515625" style="36" customWidth="1"/>
    <col min="15" max="16384" width="9.140625" style="36"/>
  </cols>
  <sheetData>
    <row r="1" spans="1:17" ht="36.75" customHeight="1" x14ac:dyDescent="0.25">
      <c r="A1" s="11" t="s">
        <v>2</v>
      </c>
      <c r="B1" s="11" t="s">
        <v>70</v>
      </c>
      <c r="C1" s="11" t="s">
        <v>63</v>
      </c>
      <c r="D1" s="11" t="s">
        <v>64</v>
      </c>
      <c r="E1" s="66" t="s">
        <v>71</v>
      </c>
      <c r="F1" s="68" t="s">
        <v>10</v>
      </c>
      <c r="J1" s="36">
        <v>8</v>
      </c>
    </row>
    <row r="2" spans="1:17" ht="19.5" customHeight="1" x14ac:dyDescent="0.25">
      <c r="A2" s="72">
        <v>1.5</v>
      </c>
      <c r="B2" s="73">
        <v>7114</v>
      </c>
      <c r="C2" s="73">
        <v>2400</v>
      </c>
      <c r="D2" s="73">
        <v>1200</v>
      </c>
      <c r="E2" s="70"/>
      <c r="F2" s="65">
        <f>(((A2*C2*D2*$J$1)/1000000)*E2)</f>
        <v>0</v>
      </c>
    </row>
    <row r="3" spans="1:17" ht="19.5" customHeight="1" x14ac:dyDescent="0.25">
      <c r="A3" s="72">
        <v>2</v>
      </c>
      <c r="B3" s="73" t="s">
        <v>184</v>
      </c>
      <c r="C3" s="73">
        <v>2400</v>
      </c>
      <c r="D3" s="73">
        <v>1140</v>
      </c>
      <c r="E3" s="70">
        <v>5</v>
      </c>
      <c r="F3" s="65">
        <f>(((A3*C3*D3*$J$1)/1000000)*E3)</f>
        <v>218.88000000000002</v>
      </c>
      <c r="L3" s="170"/>
      <c r="M3" s="170"/>
      <c r="N3" s="170"/>
      <c r="O3" s="170"/>
      <c r="P3" s="170"/>
      <c r="Q3" s="170"/>
    </row>
    <row r="4" spans="1:17" ht="19.5" customHeight="1" x14ac:dyDescent="0.25">
      <c r="A4" s="72">
        <v>2.5</v>
      </c>
      <c r="B4" s="73" t="s">
        <v>184</v>
      </c>
      <c r="C4" s="73">
        <v>2400</v>
      </c>
      <c r="D4" s="73">
        <v>1200</v>
      </c>
      <c r="E4" s="70">
        <v>2</v>
      </c>
      <c r="F4" s="65">
        <f>(((A4*C4*D4*$J$1)/1000000)*E4)</f>
        <v>115.2</v>
      </c>
      <c r="L4" s="122"/>
      <c r="M4" s="122"/>
      <c r="N4" s="122"/>
      <c r="O4" s="122"/>
      <c r="P4" s="122"/>
      <c r="Q4" s="122"/>
    </row>
    <row r="5" spans="1:17" ht="19.5" customHeight="1" x14ac:dyDescent="0.25">
      <c r="A5" s="74">
        <v>3</v>
      </c>
      <c r="B5" s="73" t="s">
        <v>185</v>
      </c>
      <c r="C5" s="75">
        <v>2400</v>
      </c>
      <c r="D5" s="75">
        <v>1210</v>
      </c>
      <c r="E5" s="70">
        <v>3</v>
      </c>
      <c r="F5" s="65">
        <f>(((A5*C5*D5*$J$1)/1000000)*E5)</f>
        <v>209.08799999999999</v>
      </c>
      <c r="L5" s="110"/>
      <c r="M5" s="110"/>
      <c r="N5" s="110"/>
      <c r="O5" s="110"/>
      <c r="P5" s="111"/>
      <c r="Q5" s="112"/>
    </row>
    <row r="6" spans="1:17" ht="19.5" customHeight="1" x14ac:dyDescent="0.25">
      <c r="A6" s="74">
        <v>3</v>
      </c>
      <c r="B6" s="73" t="s">
        <v>185</v>
      </c>
      <c r="C6" s="75">
        <v>1380</v>
      </c>
      <c r="D6" s="75">
        <v>1100</v>
      </c>
      <c r="E6" s="70">
        <v>115</v>
      </c>
      <c r="F6" s="65">
        <f t="shared" ref="F6:F16" si="0">(((A6*C6*D6*$J$1)/1000000)*E6)</f>
        <v>4189.68</v>
      </c>
      <c r="L6" s="107"/>
      <c r="M6" s="108"/>
      <c r="N6" s="108"/>
      <c r="O6" s="108"/>
      <c r="P6" s="113"/>
      <c r="Q6" s="114"/>
    </row>
    <row r="7" spans="1:17" ht="19.5" customHeight="1" x14ac:dyDescent="0.25">
      <c r="A7" s="80">
        <v>3</v>
      </c>
      <c r="B7" s="81" t="s">
        <v>186</v>
      </c>
      <c r="C7" s="81">
        <v>1380</v>
      </c>
      <c r="D7" s="81">
        <v>1200</v>
      </c>
      <c r="E7" s="82">
        <v>11</v>
      </c>
      <c r="F7" s="83">
        <f t="shared" si="0"/>
        <v>437.18399999999997</v>
      </c>
      <c r="L7" s="107"/>
      <c r="M7" s="108"/>
      <c r="N7" s="115"/>
      <c r="O7" s="116"/>
      <c r="P7" s="113"/>
      <c r="Q7" s="114"/>
    </row>
    <row r="8" spans="1:17" ht="19.5" customHeight="1" x14ac:dyDescent="0.25">
      <c r="A8" s="84">
        <v>3</v>
      </c>
      <c r="B8" s="81" t="s">
        <v>186</v>
      </c>
      <c r="C8" s="85">
        <v>1480</v>
      </c>
      <c r="D8" s="85">
        <v>1200</v>
      </c>
      <c r="E8" s="82">
        <v>6</v>
      </c>
      <c r="F8" s="83">
        <f t="shared" si="0"/>
        <v>255.74400000000003</v>
      </c>
      <c r="L8" s="117"/>
      <c r="M8" s="118"/>
      <c r="N8" s="115"/>
      <c r="O8" s="119"/>
      <c r="P8" s="113"/>
      <c r="Q8" s="114"/>
    </row>
    <row r="9" spans="1:17" ht="19.5" customHeight="1" x14ac:dyDescent="0.25">
      <c r="A9" s="72">
        <v>4</v>
      </c>
      <c r="B9" s="73" t="s">
        <v>185</v>
      </c>
      <c r="C9" s="73">
        <v>2400</v>
      </c>
      <c r="D9" s="73">
        <v>1210</v>
      </c>
      <c r="E9" s="70">
        <v>6</v>
      </c>
      <c r="F9" s="65">
        <f>(((A9*C9*D9*$J$1)/1000000)*E9)</f>
        <v>557.56799999999998</v>
      </c>
      <c r="L9" s="107"/>
      <c r="M9" s="108"/>
      <c r="N9" s="108"/>
      <c r="O9" s="108"/>
      <c r="P9" s="113"/>
      <c r="Q9" s="114"/>
    </row>
    <row r="10" spans="1:17" ht="19.5" customHeight="1" x14ac:dyDescent="0.25">
      <c r="A10" s="72">
        <v>4</v>
      </c>
      <c r="B10" s="73" t="s">
        <v>185</v>
      </c>
      <c r="C10" s="73">
        <v>2400</v>
      </c>
      <c r="D10" s="73">
        <v>1120</v>
      </c>
      <c r="E10" s="70"/>
      <c r="F10" s="65">
        <f>(((A10*C10*D10*$J$1)/1000000)*E10)</f>
        <v>0</v>
      </c>
      <c r="L10" s="117"/>
      <c r="M10" s="118"/>
      <c r="N10" s="118"/>
      <c r="O10" s="118"/>
      <c r="P10" s="113"/>
      <c r="Q10" s="114"/>
    </row>
    <row r="11" spans="1:17" ht="19.5" x14ac:dyDescent="0.25">
      <c r="A11" s="72">
        <v>4</v>
      </c>
      <c r="B11" s="73" t="s">
        <v>185</v>
      </c>
      <c r="C11" s="73">
        <v>2400</v>
      </c>
      <c r="D11" s="73">
        <v>1170</v>
      </c>
      <c r="E11" s="70">
        <v>0</v>
      </c>
      <c r="F11" s="65">
        <f t="shared" si="0"/>
        <v>0</v>
      </c>
      <c r="L11" s="107"/>
      <c r="M11" s="108"/>
      <c r="N11" s="108"/>
      <c r="O11" s="108"/>
      <c r="P11" s="109"/>
      <c r="Q11" s="114"/>
    </row>
    <row r="12" spans="1:17" ht="19.5" x14ac:dyDescent="0.25">
      <c r="A12" s="76">
        <v>5</v>
      </c>
      <c r="B12" s="73" t="s">
        <v>185</v>
      </c>
      <c r="C12" s="77">
        <v>2400</v>
      </c>
      <c r="D12" s="77">
        <v>1195</v>
      </c>
      <c r="E12" s="71">
        <v>9.5</v>
      </c>
      <c r="F12" s="65">
        <f t="shared" si="0"/>
        <v>1089.8399999999999</v>
      </c>
      <c r="L12" s="107"/>
      <c r="M12" s="108"/>
      <c r="N12" s="108"/>
      <c r="O12" s="108"/>
      <c r="P12" s="109"/>
      <c r="Q12" s="114"/>
    </row>
    <row r="13" spans="1:17" ht="19.5" x14ac:dyDescent="0.25">
      <c r="A13" s="76">
        <v>5</v>
      </c>
      <c r="B13" s="77" t="s">
        <v>187</v>
      </c>
      <c r="C13" s="77">
        <v>2400</v>
      </c>
      <c r="D13" s="77">
        <v>1210</v>
      </c>
      <c r="E13" s="71"/>
      <c r="F13" s="65">
        <f t="shared" si="0"/>
        <v>0</v>
      </c>
      <c r="L13" s="107"/>
      <c r="M13" s="108"/>
      <c r="N13" s="108"/>
      <c r="O13" s="108"/>
      <c r="P13" s="109"/>
      <c r="Q13" s="106"/>
    </row>
    <row r="14" spans="1:17" ht="19.5" x14ac:dyDescent="0.25">
      <c r="A14" s="76">
        <v>6</v>
      </c>
      <c r="B14" s="77" t="s">
        <v>187</v>
      </c>
      <c r="C14" s="77">
        <v>2400</v>
      </c>
      <c r="D14" s="77">
        <v>1210</v>
      </c>
      <c r="E14" s="71"/>
      <c r="F14" s="65">
        <f t="shared" si="0"/>
        <v>0</v>
      </c>
      <c r="L14" s="107"/>
      <c r="M14" s="108"/>
      <c r="N14" s="108"/>
      <c r="O14" s="108"/>
      <c r="P14" s="109"/>
      <c r="Q14" s="106"/>
    </row>
    <row r="15" spans="1:17" ht="19.5" x14ac:dyDescent="0.25">
      <c r="A15" s="76">
        <v>7</v>
      </c>
      <c r="B15" s="73" t="s">
        <v>185</v>
      </c>
      <c r="C15" s="77">
        <v>2400</v>
      </c>
      <c r="D15" s="77">
        <v>1210</v>
      </c>
      <c r="E15" s="71"/>
      <c r="F15" s="65">
        <f t="shared" si="0"/>
        <v>0</v>
      </c>
    </row>
    <row r="16" spans="1:17" ht="19.5" x14ac:dyDescent="0.25">
      <c r="A16" s="76">
        <v>8</v>
      </c>
      <c r="B16" s="73" t="s">
        <v>185</v>
      </c>
      <c r="C16" s="77">
        <v>3000</v>
      </c>
      <c r="D16" s="77">
        <v>1320</v>
      </c>
      <c r="E16" s="71"/>
      <c r="F16" s="65">
        <f t="shared" si="0"/>
        <v>0</v>
      </c>
    </row>
    <row r="17" spans="1:6" ht="19.5" x14ac:dyDescent="0.25">
      <c r="A17" s="65"/>
      <c r="B17" s="64"/>
      <c r="C17" s="64"/>
      <c r="D17" s="69"/>
      <c r="E17" s="70"/>
      <c r="F17" s="65">
        <f t="shared" ref="F17:F30" si="1">(((A17*C17*D17*$J$1)/1000000)*E17)</f>
        <v>0</v>
      </c>
    </row>
    <row r="18" spans="1:6" ht="19.5" x14ac:dyDescent="0.25">
      <c r="A18" s="65"/>
      <c r="B18" s="64"/>
      <c r="C18" s="64"/>
      <c r="D18" s="69"/>
      <c r="E18" s="70"/>
      <c r="F18" s="65">
        <f t="shared" si="1"/>
        <v>0</v>
      </c>
    </row>
    <row r="19" spans="1:6" ht="19.5" x14ac:dyDescent="0.25">
      <c r="A19" s="65"/>
      <c r="B19" s="64"/>
      <c r="C19" s="64"/>
      <c r="D19" s="69"/>
      <c r="E19" s="70"/>
      <c r="F19" s="65">
        <f t="shared" si="1"/>
        <v>0</v>
      </c>
    </row>
    <row r="20" spans="1:6" ht="19.5" x14ac:dyDescent="0.25">
      <c r="A20" s="65"/>
      <c r="B20" s="64"/>
      <c r="C20" s="64"/>
      <c r="D20" s="69"/>
      <c r="E20" s="70"/>
      <c r="F20" s="65">
        <f t="shared" si="1"/>
        <v>0</v>
      </c>
    </row>
    <row r="21" spans="1:6" ht="19.5" x14ac:dyDescent="0.25">
      <c r="A21" s="65"/>
      <c r="B21" s="64"/>
      <c r="C21" s="64"/>
      <c r="D21" s="69"/>
      <c r="E21" s="70"/>
      <c r="F21" s="65">
        <f t="shared" si="1"/>
        <v>0</v>
      </c>
    </row>
    <row r="22" spans="1:6" ht="19.5" x14ac:dyDescent="0.25">
      <c r="A22" s="65"/>
      <c r="B22" s="64"/>
      <c r="C22" s="64"/>
      <c r="D22" s="69"/>
      <c r="E22" s="70"/>
      <c r="F22" s="65">
        <f t="shared" si="1"/>
        <v>0</v>
      </c>
    </row>
    <row r="23" spans="1:6" ht="19.5" x14ac:dyDescent="0.25">
      <c r="A23" s="65"/>
      <c r="B23" s="64"/>
      <c r="C23" s="64"/>
      <c r="D23" s="69"/>
      <c r="E23" s="70"/>
      <c r="F23" s="65">
        <f t="shared" si="1"/>
        <v>0</v>
      </c>
    </row>
    <row r="24" spans="1:6" ht="19.5" x14ac:dyDescent="0.25">
      <c r="A24" s="65"/>
      <c r="B24" s="64"/>
      <c r="C24" s="64"/>
      <c r="D24" s="69"/>
      <c r="E24" s="70"/>
      <c r="F24" s="65">
        <f t="shared" si="1"/>
        <v>0</v>
      </c>
    </row>
    <row r="25" spans="1:6" ht="19.5" x14ac:dyDescent="0.25">
      <c r="A25" s="65"/>
      <c r="B25" s="64"/>
      <c r="C25" s="64"/>
      <c r="D25" s="69"/>
      <c r="E25" s="70"/>
      <c r="F25" s="65">
        <f t="shared" si="1"/>
        <v>0</v>
      </c>
    </row>
    <row r="26" spans="1:6" ht="19.5" x14ac:dyDescent="0.25">
      <c r="A26" s="65"/>
      <c r="B26" s="64"/>
      <c r="C26" s="64"/>
      <c r="D26" s="69"/>
      <c r="E26" s="70"/>
      <c r="F26" s="65">
        <f t="shared" si="1"/>
        <v>0</v>
      </c>
    </row>
    <row r="27" spans="1:6" ht="19.5" x14ac:dyDescent="0.25">
      <c r="A27" s="65"/>
      <c r="B27" s="64"/>
      <c r="C27" s="64"/>
      <c r="D27" s="69"/>
      <c r="E27" s="70"/>
      <c r="F27" s="65">
        <f t="shared" si="1"/>
        <v>0</v>
      </c>
    </row>
    <row r="28" spans="1:6" ht="19.5" x14ac:dyDescent="0.25">
      <c r="A28" s="65"/>
      <c r="B28" s="64"/>
      <c r="C28" s="64"/>
      <c r="D28" s="69"/>
      <c r="E28" s="70"/>
      <c r="F28" s="65">
        <f t="shared" si="1"/>
        <v>0</v>
      </c>
    </row>
    <row r="29" spans="1:6" ht="19.5" x14ac:dyDescent="0.25">
      <c r="A29" s="65"/>
      <c r="B29" s="64"/>
      <c r="C29" s="64"/>
      <c r="D29" s="69"/>
      <c r="E29" s="70"/>
      <c r="F29" s="65">
        <f t="shared" si="1"/>
        <v>0</v>
      </c>
    </row>
    <row r="30" spans="1:6" ht="19.5" x14ac:dyDescent="0.25">
      <c r="A30" s="65"/>
      <c r="B30" s="64"/>
      <c r="C30" s="64"/>
      <c r="D30" s="69"/>
      <c r="E30" s="70"/>
      <c r="F30" s="65">
        <f t="shared" si="1"/>
        <v>0</v>
      </c>
    </row>
    <row r="31" spans="1:6" x14ac:dyDescent="0.25">
      <c r="F31" s="67">
        <f>SUM(F2:F30)</f>
        <v>7073.1840000000002</v>
      </c>
    </row>
  </sheetData>
  <autoFilter ref="A1:F31" xr:uid="{00000000-0009-0000-0000-000003000000}">
    <sortState xmlns:xlrd2="http://schemas.microsoft.com/office/spreadsheetml/2017/richdata2" ref="A2:F24">
      <sortCondition ref="A1:A24"/>
    </sortState>
  </autoFilter>
  <mergeCells count="1">
    <mergeCell ref="L3:Q3"/>
  </mergeCells>
  <phoneticPr fontId="33" type="noConversion"/>
  <pageMargins left="0.23622047244094488" right="0.23622047244094488" top="0.74803149606299213" bottom="0.74803149606299213" header="0.31496062992125984" footer="0.31496062992125984"/>
  <pageSetup paperSize="9" scale="48" orientation="portrait" horizontalDpi="429496729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9F3F-3F1F-4FAE-9C71-65CB7A8A1C9A}">
  <dimension ref="A1:G37"/>
  <sheetViews>
    <sheetView topLeftCell="A16" workbookViewId="0">
      <selection activeCell="F19" sqref="F19"/>
    </sheetView>
  </sheetViews>
  <sheetFormatPr defaultRowHeight="15" x14ac:dyDescent="0.25"/>
  <cols>
    <col min="1" max="1" width="32.85546875" customWidth="1"/>
    <col min="2" max="2" width="21.28515625" customWidth="1"/>
    <col min="3" max="3" width="27.85546875" customWidth="1"/>
    <col min="4" max="4" width="16.28515625" bestFit="1" customWidth="1"/>
    <col min="5" max="5" width="21.7109375" customWidth="1"/>
    <col min="6" max="6" width="10.85546875" bestFit="1" customWidth="1"/>
    <col min="7" max="7" width="18.28515625" bestFit="1" customWidth="1"/>
  </cols>
  <sheetData>
    <row r="1" spans="1:7" ht="19.5" thickBot="1" x14ac:dyDescent="0.35">
      <c r="A1" s="171" t="s">
        <v>163</v>
      </c>
      <c r="B1" s="171"/>
      <c r="C1" s="171"/>
      <c r="D1" s="171"/>
      <c r="E1" s="171"/>
      <c r="F1" s="171"/>
      <c r="G1" s="171"/>
    </row>
    <row r="2" spans="1:7" ht="16.5" thickBot="1" x14ac:dyDescent="0.3">
      <c r="A2" s="60" t="s">
        <v>63</v>
      </c>
      <c r="B2" s="60" t="s">
        <v>64</v>
      </c>
      <c r="C2" s="60" t="s">
        <v>2</v>
      </c>
      <c r="D2" s="60" t="s">
        <v>3</v>
      </c>
      <c r="E2" s="42" t="s">
        <v>10</v>
      </c>
      <c r="F2" s="47" t="s">
        <v>164</v>
      </c>
      <c r="G2" s="102" t="s">
        <v>109</v>
      </c>
    </row>
    <row r="3" spans="1:7" ht="16.5" thickBot="1" x14ac:dyDescent="0.3">
      <c r="A3" s="61">
        <v>3000</v>
      </c>
      <c r="B3" s="61">
        <v>390</v>
      </c>
      <c r="C3" s="61">
        <v>3</v>
      </c>
      <c r="D3" s="45">
        <v>1</v>
      </c>
      <c r="E3" s="48">
        <f t="shared" ref="E3:E37" si="0">((A3*B3*C3*7.86)/1000000)*D3</f>
        <v>27.5886</v>
      </c>
      <c r="F3" s="45" t="s">
        <v>61</v>
      </c>
      <c r="G3" s="124" t="s">
        <v>169</v>
      </c>
    </row>
    <row r="4" spans="1:7" ht="16.5" thickBot="1" x14ac:dyDescent="0.3">
      <c r="A4" s="48">
        <v>3000</v>
      </c>
      <c r="B4" s="48">
        <v>770</v>
      </c>
      <c r="C4" s="48">
        <v>4</v>
      </c>
      <c r="D4" s="44">
        <v>1</v>
      </c>
      <c r="E4" s="48">
        <f t="shared" si="0"/>
        <v>72.626400000000004</v>
      </c>
      <c r="F4" s="51" t="s">
        <v>62</v>
      </c>
      <c r="G4" s="100" t="s">
        <v>173</v>
      </c>
    </row>
    <row r="5" spans="1:7" ht="16.5" thickBot="1" x14ac:dyDescent="0.3">
      <c r="A5" s="48">
        <v>2500</v>
      </c>
      <c r="B5" s="48">
        <v>1510</v>
      </c>
      <c r="C5" s="48">
        <v>8</v>
      </c>
      <c r="D5" s="44">
        <v>1</v>
      </c>
      <c r="E5" s="48">
        <f t="shared" si="0"/>
        <v>237.37200000000001</v>
      </c>
      <c r="F5" s="51" t="s">
        <v>62</v>
      </c>
      <c r="G5" s="100" t="s">
        <v>173</v>
      </c>
    </row>
    <row r="6" spans="1:7" ht="16.5" thickBot="1" x14ac:dyDescent="0.3">
      <c r="A6" s="61">
        <v>2400</v>
      </c>
      <c r="B6" s="61">
        <v>1200</v>
      </c>
      <c r="C6" s="61">
        <v>3</v>
      </c>
      <c r="D6" s="45">
        <v>1</v>
      </c>
      <c r="E6" s="48">
        <f t="shared" si="0"/>
        <v>67.910399999999996</v>
      </c>
      <c r="F6" s="45" t="s">
        <v>56</v>
      </c>
      <c r="G6" s="120" t="s">
        <v>167</v>
      </c>
    </row>
    <row r="7" spans="1:7" ht="16.5" thickBot="1" x14ac:dyDescent="0.3">
      <c r="A7" s="48">
        <v>2240</v>
      </c>
      <c r="B7" s="48">
        <v>1500</v>
      </c>
      <c r="C7" s="48">
        <v>7</v>
      </c>
      <c r="D7" s="44">
        <v>1</v>
      </c>
      <c r="E7" s="48">
        <f t="shared" si="0"/>
        <v>184.8672</v>
      </c>
      <c r="F7" s="51" t="s">
        <v>56</v>
      </c>
      <c r="G7" s="100" t="s">
        <v>170</v>
      </c>
    </row>
    <row r="8" spans="1:7" ht="16.5" thickBot="1" x14ac:dyDescent="0.3">
      <c r="A8" s="48">
        <v>2180</v>
      </c>
      <c r="B8" s="48">
        <v>1220</v>
      </c>
      <c r="C8" s="48">
        <v>3.5</v>
      </c>
      <c r="D8" s="44">
        <v>1</v>
      </c>
      <c r="E8" s="48">
        <f t="shared" si="0"/>
        <v>73.165595999999994</v>
      </c>
      <c r="F8" s="51" t="s">
        <v>56</v>
      </c>
      <c r="G8" s="100" t="s">
        <v>173</v>
      </c>
    </row>
    <row r="9" spans="1:7" ht="16.5" thickBot="1" x14ac:dyDescent="0.3">
      <c r="A9" s="48">
        <v>2030</v>
      </c>
      <c r="B9" s="48">
        <v>1510</v>
      </c>
      <c r="C9" s="48">
        <v>8</v>
      </c>
      <c r="D9" s="44">
        <v>1</v>
      </c>
      <c r="E9" s="48">
        <f t="shared" si="0"/>
        <v>192.74606399999999</v>
      </c>
      <c r="F9" s="51" t="s">
        <v>62</v>
      </c>
      <c r="G9" s="100" t="s">
        <v>173</v>
      </c>
    </row>
    <row r="10" spans="1:7" ht="16.5" thickBot="1" x14ac:dyDescent="0.3">
      <c r="A10" s="48">
        <v>1870</v>
      </c>
      <c r="B10" s="48">
        <v>1510</v>
      </c>
      <c r="C10" s="48">
        <v>4</v>
      </c>
      <c r="D10" s="44">
        <v>1</v>
      </c>
      <c r="E10" s="48">
        <f t="shared" si="0"/>
        <v>88.777128000000005</v>
      </c>
      <c r="F10" s="51" t="s">
        <v>56</v>
      </c>
      <c r="G10" s="100" t="s">
        <v>173</v>
      </c>
    </row>
    <row r="11" spans="1:7" ht="16.5" thickBot="1" x14ac:dyDescent="0.3">
      <c r="A11" s="61">
        <v>1780</v>
      </c>
      <c r="B11" s="61">
        <v>1510</v>
      </c>
      <c r="C11" s="61">
        <v>3</v>
      </c>
      <c r="D11" s="45">
        <v>1</v>
      </c>
      <c r="E11" s="48">
        <f t="shared" si="0"/>
        <v>63.378323999999999</v>
      </c>
      <c r="F11" s="45" t="s">
        <v>56</v>
      </c>
      <c r="G11" s="120" t="s">
        <v>167</v>
      </c>
    </row>
    <row r="12" spans="1:7" ht="16.5" thickBot="1" x14ac:dyDescent="0.3">
      <c r="A12" s="61">
        <v>1730</v>
      </c>
      <c r="B12" s="61">
        <v>1260</v>
      </c>
      <c r="C12" s="61">
        <v>3</v>
      </c>
      <c r="D12" s="45">
        <v>1</v>
      </c>
      <c r="E12" s="48">
        <f t="shared" si="0"/>
        <v>51.399684000000001</v>
      </c>
      <c r="F12" s="44" t="s">
        <v>62</v>
      </c>
      <c r="G12" s="120" t="s">
        <v>165</v>
      </c>
    </row>
    <row r="13" spans="1:7" ht="16.5" thickBot="1" x14ac:dyDescent="0.3">
      <c r="A13" s="48">
        <v>1720</v>
      </c>
      <c r="B13" s="48">
        <v>1510</v>
      </c>
      <c r="C13" s="48">
        <v>8</v>
      </c>
      <c r="D13" s="44">
        <v>1</v>
      </c>
      <c r="E13" s="48">
        <f t="shared" si="0"/>
        <v>163.311936</v>
      </c>
      <c r="F13" s="51" t="s">
        <v>62</v>
      </c>
      <c r="G13" s="100" t="s">
        <v>173</v>
      </c>
    </row>
    <row r="14" spans="1:7" ht="16.5" thickBot="1" x14ac:dyDescent="0.3">
      <c r="A14" s="48">
        <v>1720</v>
      </c>
      <c r="B14" s="48">
        <v>1510</v>
      </c>
      <c r="C14" s="48">
        <v>8</v>
      </c>
      <c r="D14" s="44">
        <v>1</v>
      </c>
      <c r="E14" s="48">
        <f t="shared" si="0"/>
        <v>163.311936</v>
      </c>
      <c r="F14" s="51" t="s">
        <v>62</v>
      </c>
      <c r="G14" s="100" t="s">
        <v>173</v>
      </c>
    </row>
    <row r="15" spans="1:7" ht="16.5" thickBot="1" x14ac:dyDescent="0.3">
      <c r="A15" s="52">
        <v>1700</v>
      </c>
      <c r="B15" s="52">
        <v>1510</v>
      </c>
      <c r="C15" s="52">
        <v>1.5</v>
      </c>
      <c r="D15" s="51">
        <v>1</v>
      </c>
      <c r="E15" s="48">
        <f t="shared" si="0"/>
        <v>30.26493</v>
      </c>
      <c r="F15" s="44" t="s">
        <v>62</v>
      </c>
      <c r="G15" s="39" t="s">
        <v>166</v>
      </c>
    </row>
    <row r="16" spans="1:7" ht="16.5" thickBot="1" x14ac:dyDescent="0.3">
      <c r="A16" s="52">
        <v>1630</v>
      </c>
      <c r="B16" s="52">
        <v>1500</v>
      </c>
      <c r="C16" s="52">
        <v>7</v>
      </c>
      <c r="D16" s="51">
        <v>1</v>
      </c>
      <c r="E16" s="48">
        <f t="shared" si="0"/>
        <v>134.5239</v>
      </c>
      <c r="F16" s="51" t="s">
        <v>56</v>
      </c>
      <c r="G16" s="39" t="s">
        <v>170</v>
      </c>
    </row>
    <row r="17" spans="1:7" ht="16.5" thickBot="1" x14ac:dyDescent="0.3">
      <c r="A17" s="52">
        <v>1580</v>
      </c>
      <c r="B17" s="52">
        <v>1500</v>
      </c>
      <c r="C17" s="52">
        <v>7</v>
      </c>
      <c r="D17" s="51">
        <v>1</v>
      </c>
      <c r="E17" s="48">
        <f t="shared" si="0"/>
        <v>130.3974</v>
      </c>
      <c r="F17" s="51" t="s">
        <v>56</v>
      </c>
      <c r="G17" s="39" t="s">
        <v>170</v>
      </c>
    </row>
    <row r="18" spans="1:7" ht="16.5" thickBot="1" x14ac:dyDescent="0.3">
      <c r="A18" s="63">
        <v>1520</v>
      </c>
      <c r="B18" s="63">
        <v>1460</v>
      </c>
      <c r="C18" s="48">
        <v>3</v>
      </c>
      <c r="D18" s="44">
        <v>1</v>
      </c>
      <c r="E18" s="48">
        <f t="shared" si="0"/>
        <v>52.328735999999999</v>
      </c>
      <c r="F18" s="44" t="s">
        <v>62</v>
      </c>
      <c r="G18" s="39" t="s">
        <v>165</v>
      </c>
    </row>
    <row r="19" spans="1:7" ht="16.5" thickBot="1" x14ac:dyDescent="0.3">
      <c r="A19" s="52">
        <v>1520</v>
      </c>
      <c r="B19" s="52">
        <v>740</v>
      </c>
      <c r="C19" s="52">
        <v>15</v>
      </c>
      <c r="D19" s="51">
        <v>1</v>
      </c>
      <c r="E19" s="48">
        <f t="shared" si="0"/>
        <v>132.61392000000001</v>
      </c>
      <c r="F19" s="51" t="s">
        <v>62</v>
      </c>
      <c r="G19" s="39" t="s">
        <v>172</v>
      </c>
    </row>
    <row r="20" spans="1:7" ht="16.5" thickBot="1" x14ac:dyDescent="0.3">
      <c r="A20" s="52">
        <v>1520</v>
      </c>
      <c r="B20" s="52">
        <v>940</v>
      </c>
      <c r="C20" s="52">
        <v>15</v>
      </c>
      <c r="D20" s="51">
        <v>1</v>
      </c>
      <c r="E20" s="48">
        <f t="shared" si="0"/>
        <v>168.45552000000001</v>
      </c>
      <c r="F20" s="51" t="s">
        <v>62</v>
      </c>
      <c r="G20" s="39" t="s">
        <v>172</v>
      </c>
    </row>
    <row r="21" spans="1:7" ht="16.5" thickBot="1" x14ac:dyDescent="0.3">
      <c r="A21" s="48">
        <v>1520</v>
      </c>
      <c r="B21" s="48">
        <v>1140</v>
      </c>
      <c r="C21" s="48">
        <v>4</v>
      </c>
      <c r="D21" s="44">
        <v>1</v>
      </c>
      <c r="E21" s="48">
        <f t="shared" si="0"/>
        <v>54.479232000000003</v>
      </c>
      <c r="F21" s="51" t="s">
        <v>56</v>
      </c>
      <c r="G21" s="100" t="s">
        <v>173</v>
      </c>
    </row>
    <row r="22" spans="1:7" ht="16.5" thickBot="1" x14ac:dyDescent="0.3">
      <c r="A22" s="48">
        <v>1520</v>
      </c>
      <c r="B22" s="48">
        <v>600</v>
      </c>
      <c r="C22" s="48">
        <v>8</v>
      </c>
      <c r="D22" s="44">
        <v>5</v>
      </c>
      <c r="E22" s="48">
        <f t="shared" si="0"/>
        <v>286.7328</v>
      </c>
      <c r="F22" s="51" t="s">
        <v>175</v>
      </c>
      <c r="G22" s="100" t="s">
        <v>173</v>
      </c>
    </row>
    <row r="23" spans="1:7" ht="16.5" thickBot="1" x14ac:dyDescent="0.3">
      <c r="A23" s="48">
        <v>1520</v>
      </c>
      <c r="B23" s="48">
        <v>750</v>
      </c>
      <c r="C23" s="48">
        <v>8</v>
      </c>
      <c r="D23" s="44">
        <v>3</v>
      </c>
      <c r="E23" s="48">
        <f t="shared" si="0"/>
        <v>215.0496</v>
      </c>
      <c r="F23" s="51" t="s">
        <v>175</v>
      </c>
      <c r="G23" s="100" t="s">
        <v>173</v>
      </c>
    </row>
    <row r="24" spans="1:7" ht="16.5" thickBot="1" x14ac:dyDescent="0.3">
      <c r="A24" s="48">
        <v>1510</v>
      </c>
      <c r="B24" s="48">
        <v>1510</v>
      </c>
      <c r="C24" s="48">
        <v>1.5</v>
      </c>
      <c r="D24" s="44">
        <v>1</v>
      </c>
      <c r="E24" s="48">
        <f t="shared" si="0"/>
        <v>26.882379</v>
      </c>
      <c r="F24" s="44" t="s">
        <v>62</v>
      </c>
      <c r="G24" s="100" t="s">
        <v>166</v>
      </c>
    </row>
    <row r="25" spans="1:7" ht="16.5" thickBot="1" x14ac:dyDescent="0.3">
      <c r="A25" s="61">
        <v>1510</v>
      </c>
      <c r="B25" s="61">
        <v>1200</v>
      </c>
      <c r="C25" s="61">
        <v>10</v>
      </c>
      <c r="D25" s="45">
        <v>1</v>
      </c>
      <c r="E25" s="48">
        <f t="shared" si="0"/>
        <v>142.42320000000001</v>
      </c>
      <c r="F25" s="45" t="s">
        <v>68</v>
      </c>
      <c r="G25" s="120" t="s">
        <v>171</v>
      </c>
    </row>
    <row r="26" spans="1:7" ht="16.5" thickBot="1" x14ac:dyDescent="0.3">
      <c r="A26" s="61">
        <v>1510</v>
      </c>
      <c r="B26" s="61">
        <v>1100</v>
      </c>
      <c r="C26" s="61">
        <v>10</v>
      </c>
      <c r="D26" s="45">
        <v>1</v>
      </c>
      <c r="E26" s="48">
        <f t="shared" si="0"/>
        <v>130.55459999999999</v>
      </c>
      <c r="F26" s="45" t="s">
        <v>62</v>
      </c>
      <c r="G26" s="120" t="s">
        <v>171</v>
      </c>
    </row>
    <row r="27" spans="1:7" ht="16.5" thickBot="1" x14ac:dyDescent="0.3">
      <c r="A27" s="48">
        <v>1510</v>
      </c>
      <c r="B27" s="48">
        <v>760</v>
      </c>
      <c r="C27" s="48">
        <v>5</v>
      </c>
      <c r="D27" s="44">
        <v>1</v>
      </c>
      <c r="E27" s="48">
        <f t="shared" si="0"/>
        <v>45.100679999999997</v>
      </c>
      <c r="F27" s="51" t="s">
        <v>62</v>
      </c>
      <c r="G27" s="100" t="s">
        <v>189</v>
      </c>
    </row>
    <row r="28" spans="1:7" ht="16.5" thickBot="1" x14ac:dyDescent="0.3">
      <c r="A28" s="48">
        <v>1510</v>
      </c>
      <c r="B28" s="48">
        <v>395</v>
      </c>
      <c r="C28" s="48">
        <v>7</v>
      </c>
      <c r="D28" s="44">
        <v>1</v>
      </c>
      <c r="E28" s="48">
        <f t="shared" si="0"/>
        <v>32.816679000000001</v>
      </c>
      <c r="F28" s="45" t="s">
        <v>62</v>
      </c>
      <c r="G28" s="100" t="s">
        <v>173</v>
      </c>
    </row>
    <row r="29" spans="1:7" ht="16.5" thickBot="1" x14ac:dyDescent="0.3">
      <c r="A29" s="48">
        <v>2000</v>
      </c>
      <c r="B29" s="48">
        <v>1500</v>
      </c>
      <c r="C29" s="48">
        <v>6</v>
      </c>
      <c r="D29" s="44">
        <v>1</v>
      </c>
      <c r="E29" s="48">
        <f t="shared" si="0"/>
        <v>141.47999999999999</v>
      </c>
      <c r="F29" s="51" t="s">
        <v>62</v>
      </c>
      <c r="G29" s="100" t="s">
        <v>190</v>
      </c>
    </row>
    <row r="30" spans="1:7" ht="16.5" thickBot="1" x14ac:dyDescent="0.3">
      <c r="A30" s="48">
        <v>1510</v>
      </c>
      <c r="B30" s="48">
        <v>770</v>
      </c>
      <c r="C30" s="48">
        <v>5</v>
      </c>
      <c r="D30" s="44">
        <v>1</v>
      </c>
      <c r="E30" s="48">
        <f t="shared" si="0"/>
        <v>45.694110000000002</v>
      </c>
      <c r="F30" s="45" t="s">
        <v>62</v>
      </c>
      <c r="G30" s="100" t="s">
        <v>173</v>
      </c>
    </row>
    <row r="31" spans="1:7" ht="16.5" thickBot="1" x14ac:dyDescent="0.3">
      <c r="A31" s="48">
        <v>1430</v>
      </c>
      <c r="B31" s="48">
        <v>770</v>
      </c>
      <c r="C31" s="48">
        <v>20</v>
      </c>
      <c r="D31" s="44">
        <v>1</v>
      </c>
      <c r="E31" s="48">
        <f t="shared" si="0"/>
        <v>173.09291999999999</v>
      </c>
      <c r="F31" s="51" t="s">
        <v>62</v>
      </c>
      <c r="G31" s="100" t="s">
        <v>174</v>
      </c>
    </row>
    <row r="32" spans="1:7" ht="16.5" thickBot="1" x14ac:dyDescent="0.3">
      <c r="A32" s="48">
        <v>1300</v>
      </c>
      <c r="B32" s="48">
        <v>950</v>
      </c>
      <c r="C32" s="48">
        <v>2</v>
      </c>
      <c r="D32" s="44">
        <v>1</v>
      </c>
      <c r="E32" s="48">
        <f t="shared" si="0"/>
        <v>19.414200000000001</v>
      </c>
      <c r="F32" s="51" t="s">
        <v>56</v>
      </c>
      <c r="G32" s="100" t="s">
        <v>173</v>
      </c>
    </row>
    <row r="33" spans="1:7" ht="16.5" thickBot="1" x14ac:dyDescent="0.3">
      <c r="A33" s="48">
        <v>1250</v>
      </c>
      <c r="B33" s="48">
        <v>630</v>
      </c>
      <c r="C33" s="48">
        <v>4</v>
      </c>
      <c r="D33" s="44">
        <v>1</v>
      </c>
      <c r="E33" s="48">
        <f t="shared" si="0"/>
        <v>24.759</v>
      </c>
      <c r="F33" s="51" t="s">
        <v>56</v>
      </c>
      <c r="G33" s="100" t="s">
        <v>173</v>
      </c>
    </row>
    <row r="34" spans="1:7" ht="16.5" thickBot="1" x14ac:dyDescent="0.3">
      <c r="A34" s="52">
        <v>1200</v>
      </c>
      <c r="B34" s="52">
        <v>1130</v>
      </c>
      <c r="C34" s="52">
        <v>2</v>
      </c>
      <c r="D34" s="51">
        <v>1</v>
      </c>
      <c r="E34" s="48">
        <f t="shared" si="0"/>
        <v>21.316320000000001</v>
      </c>
      <c r="F34" s="51" t="s">
        <v>56</v>
      </c>
      <c r="G34" s="39" t="s">
        <v>168</v>
      </c>
    </row>
    <row r="35" spans="1:7" ht="16.5" thickBot="1" x14ac:dyDescent="0.3">
      <c r="A35" s="52">
        <v>1200</v>
      </c>
      <c r="B35" s="52">
        <v>320</v>
      </c>
      <c r="C35" s="52">
        <v>2</v>
      </c>
      <c r="D35" s="51">
        <v>1</v>
      </c>
      <c r="E35" s="48">
        <f t="shared" si="0"/>
        <v>6.0364800000000001</v>
      </c>
      <c r="F35" s="51" t="s">
        <v>57</v>
      </c>
      <c r="G35" s="39" t="s">
        <v>168</v>
      </c>
    </row>
    <row r="36" spans="1:7" ht="16.5" thickBot="1" x14ac:dyDescent="0.3">
      <c r="A36" s="52">
        <v>1170</v>
      </c>
      <c r="B36" s="52">
        <v>1510</v>
      </c>
      <c r="C36" s="52">
        <v>1.5</v>
      </c>
      <c r="D36" s="51">
        <v>1</v>
      </c>
      <c r="E36" s="48">
        <f t="shared" si="0"/>
        <v>20.829393</v>
      </c>
      <c r="F36" s="44" t="s">
        <v>62</v>
      </c>
      <c r="G36" s="39" t="s">
        <v>166</v>
      </c>
    </row>
    <row r="37" spans="1:7" ht="16.5" thickBot="1" x14ac:dyDescent="0.3">
      <c r="A37" s="48">
        <v>1120</v>
      </c>
      <c r="B37" s="48">
        <v>930</v>
      </c>
      <c r="C37" s="48">
        <v>3.5</v>
      </c>
      <c r="D37" s="44">
        <v>1</v>
      </c>
      <c r="E37" s="48">
        <f t="shared" si="0"/>
        <v>28.654416000000001</v>
      </c>
      <c r="F37" s="51" t="s">
        <v>56</v>
      </c>
      <c r="G37" s="100" t="s">
        <v>173</v>
      </c>
    </row>
  </sheetData>
  <autoFilter ref="A2:G37" xr:uid="{69572794-9C90-4E3A-8A45-470A59F654A3}">
    <sortState xmlns:xlrd2="http://schemas.microsoft.com/office/spreadsheetml/2017/richdata2" ref="A3:G37">
      <sortCondition descending="1" ref="A2"/>
    </sortState>
  </autoFilter>
  <mergeCells count="1">
    <mergeCell ref="A1:G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BD10-78D9-4FF3-B875-35B80CC49832}">
  <dimension ref="A1:H21"/>
  <sheetViews>
    <sheetView workbookViewId="0">
      <selection activeCell="G26" sqref="G26"/>
    </sheetView>
  </sheetViews>
  <sheetFormatPr defaultRowHeight="15" x14ac:dyDescent="0.25"/>
  <cols>
    <col min="1" max="1" width="13" customWidth="1"/>
    <col min="3" max="3" width="18.5703125" bestFit="1" customWidth="1"/>
    <col min="4" max="4" width="14.28515625" customWidth="1"/>
    <col min="5" max="5" width="16" customWidth="1"/>
    <col min="6" max="6" width="17" customWidth="1"/>
    <col min="7" max="7" width="15.42578125" customWidth="1"/>
  </cols>
  <sheetData>
    <row r="1" spans="1:8" ht="36" customHeight="1" x14ac:dyDescent="0.25">
      <c r="B1" s="172" t="s">
        <v>154</v>
      </c>
      <c r="C1" s="172"/>
      <c r="D1" s="172"/>
      <c r="E1" s="172"/>
      <c r="F1" s="172"/>
      <c r="G1" s="172"/>
    </row>
    <row r="2" spans="1:8" x14ac:dyDescent="0.25">
      <c r="B2" s="11" t="s">
        <v>2</v>
      </c>
      <c r="C2" s="11" t="s">
        <v>70</v>
      </c>
      <c r="D2" s="11" t="s">
        <v>63</v>
      </c>
      <c r="E2" s="11" t="s">
        <v>64</v>
      </c>
      <c r="F2" s="66" t="s">
        <v>71</v>
      </c>
      <c r="G2" s="68" t="s">
        <v>10</v>
      </c>
      <c r="H2" s="123" t="s">
        <v>155</v>
      </c>
    </row>
    <row r="3" spans="1:8" s="146" customFormat="1" ht="19.5" x14ac:dyDescent="0.25">
      <c r="A3" s="146">
        <v>1401100052</v>
      </c>
      <c r="B3" s="147">
        <v>0.6</v>
      </c>
      <c r="C3" s="148" t="s">
        <v>182</v>
      </c>
      <c r="D3" s="148">
        <v>3000</v>
      </c>
      <c r="E3" s="148">
        <v>1500</v>
      </c>
      <c r="F3" s="149">
        <v>3</v>
      </c>
      <c r="G3" s="150">
        <f>(((B3*D3*E3*7.86)/1000000)*F3)</f>
        <v>63.666000000000004</v>
      </c>
      <c r="H3" s="151" t="s">
        <v>137</v>
      </c>
    </row>
    <row r="4" spans="1:8" s="146" customFormat="1" ht="19.5" x14ac:dyDescent="0.25">
      <c r="A4" s="146">
        <v>1401100053</v>
      </c>
      <c r="B4" s="147">
        <v>0.8</v>
      </c>
      <c r="C4" s="148" t="s">
        <v>182</v>
      </c>
      <c r="D4" s="148">
        <v>1510</v>
      </c>
      <c r="E4" s="148">
        <v>1000</v>
      </c>
      <c r="F4" s="149">
        <v>1</v>
      </c>
      <c r="G4" s="150">
        <f>(((B4*D4*E4*7.86)/1000000)*F4)</f>
        <v>9.4948800000000002</v>
      </c>
      <c r="H4" s="151" t="s">
        <v>137</v>
      </c>
    </row>
    <row r="5" spans="1:8" s="146" customFormat="1" ht="19.5" x14ac:dyDescent="0.25">
      <c r="A5" s="146">
        <v>1401100054</v>
      </c>
      <c r="B5" s="147">
        <v>1</v>
      </c>
      <c r="C5" s="148" t="s">
        <v>182</v>
      </c>
      <c r="D5" s="148">
        <v>1000</v>
      </c>
      <c r="E5" s="148">
        <v>2000</v>
      </c>
      <c r="F5" s="149">
        <v>1</v>
      </c>
      <c r="G5" s="150">
        <f t="shared" ref="G5:G16" si="0">(((B5*D5*E5*7.86)/1000000)*F5)</f>
        <v>15.72</v>
      </c>
      <c r="H5" s="151" t="s">
        <v>137</v>
      </c>
    </row>
    <row r="6" spans="1:8" s="146" customFormat="1" ht="19.5" x14ac:dyDescent="0.25">
      <c r="A6" s="146">
        <v>1401100055</v>
      </c>
      <c r="B6" s="147">
        <v>1</v>
      </c>
      <c r="C6" s="148" t="s">
        <v>182</v>
      </c>
      <c r="D6" s="148">
        <v>2080</v>
      </c>
      <c r="E6" s="148">
        <v>960</v>
      </c>
      <c r="F6" s="149">
        <v>1</v>
      </c>
      <c r="G6" s="150">
        <f t="shared" si="0"/>
        <v>15.694848</v>
      </c>
      <c r="H6" s="151" t="s">
        <v>137</v>
      </c>
    </row>
    <row r="7" spans="1:8" s="146" customFormat="1" ht="19.5" x14ac:dyDescent="0.25">
      <c r="A7" s="146">
        <v>1401100056</v>
      </c>
      <c r="B7" s="147">
        <v>1</v>
      </c>
      <c r="C7" s="148" t="s">
        <v>182</v>
      </c>
      <c r="D7" s="152">
        <v>1220</v>
      </c>
      <c r="E7" s="152">
        <v>1000</v>
      </c>
      <c r="F7" s="149">
        <v>1</v>
      </c>
      <c r="G7" s="150">
        <f t="shared" si="0"/>
        <v>9.5891999999999999</v>
      </c>
      <c r="H7" s="151" t="s">
        <v>137</v>
      </c>
    </row>
    <row r="8" spans="1:8" s="146" customFormat="1" ht="19.5" x14ac:dyDescent="0.25">
      <c r="A8" s="146">
        <v>1401100057</v>
      </c>
      <c r="B8" s="147">
        <v>1</v>
      </c>
      <c r="C8" s="148" t="s">
        <v>182</v>
      </c>
      <c r="D8" s="152">
        <v>940</v>
      </c>
      <c r="E8" s="152">
        <v>750</v>
      </c>
      <c r="F8" s="149">
        <v>1</v>
      </c>
      <c r="G8" s="150">
        <f t="shared" ref="G8" si="1">(((B8*D8*E8*7.86)/1000000)*F8)</f>
        <v>5.5412999999999997</v>
      </c>
      <c r="H8" s="151" t="s">
        <v>137</v>
      </c>
    </row>
    <row r="9" spans="1:8" s="146" customFormat="1" ht="19.5" x14ac:dyDescent="0.25">
      <c r="A9" s="146">
        <v>1401100058</v>
      </c>
      <c r="B9" s="147">
        <v>1.5</v>
      </c>
      <c r="C9" s="148" t="s">
        <v>182</v>
      </c>
      <c r="D9" s="152">
        <v>2500</v>
      </c>
      <c r="E9" s="152">
        <v>1250</v>
      </c>
      <c r="F9" s="149">
        <v>1</v>
      </c>
      <c r="G9" s="150">
        <f t="shared" ref="G9" si="2">(((B9*D9*E9*7.86)/1000000)*F9)</f>
        <v>36.84375</v>
      </c>
      <c r="H9" s="151" t="s">
        <v>137</v>
      </c>
    </row>
    <row r="10" spans="1:8" s="146" customFormat="1" ht="19.5" x14ac:dyDescent="0.25">
      <c r="A10" s="146">
        <v>1401100059</v>
      </c>
      <c r="B10" s="153">
        <v>2</v>
      </c>
      <c r="C10" s="148" t="s">
        <v>182</v>
      </c>
      <c r="D10" s="152">
        <v>1470</v>
      </c>
      <c r="E10" s="152">
        <v>1250</v>
      </c>
      <c r="F10" s="149">
        <v>1</v>
      </c>
      <c r="G10" s="150">
        <f t="shared" si="0"/>
        <v>28.8855</v>
      </c>
      <c r="H10" s="151" t="s">
        <v>137</v>
      </c>
    </row>
    <row r="11" spans="1:8" s="146" customFormat="1" ht="19.5" x14ac:dyDescent="0.25">
      <c r="A11" s="146">
        <v>1401100060</v>
      </c>
      <c r="B11" s="153">
        <v>2</v>
      </c>
      <c r="C11" s="148" t="s">
        <v>182</v>
      </c>
      <c r="D11" s="152">
        <v>1240</v>
      </c>
      <c r="E11" s="152">
        <v>670</v>
      </c>
      <c r="F11" s="149">
        <v>1</v>
      </c>
      <c r="G11" s="150">
        <f t="shared" ref="G11:G12" si="3">(((B11*D11*E11*7.86)/1000000)*F11)</f>
        <v>13.060176</v>
      </c>
      <c r="H11" s="151" t="s">
        <v>137</v>
      </c>
    </row>
    <row r="12" spans="1:8" s="146" customFormat="1" ht="19.5" x14ac:dyDescent="0.25">
      <c r="A12" s="146">
        <v>1401100061</v>
      </c>
      <c r="B12" s="153">
        <v>2</v>
      </c>
      <c r="C12" s="148" t="s">
        <v>182</v>
      </c>
      <c r="D12" s="152">
        <v>1340</v>
      </c>
      <c r="E12" s="152">
        <v>550</v>
      </c>
      <c r="F12" s="149">
        <v>1</v>
      </c>
      <c r="G12" s="150">
        <f t="shared" si="3"/>
        <v>11.58564</v>
      </c>
      <c r="H12" s="151" t="s">
        <v>137</v>
      </c>
    </row>
    <row r="13" spans="1:8" s="146" customFormat="1" ht="19.5" x14ac:dyDescent="0.25">
      <c r="A13" s="146">
        <v>1401100062</v>
      </c>
      <c r="B13" s="153">
        <v>2.5</v>
      </c>
      <c r="C13" s="148" t="s">
        <v>182</v>
      </c>
      <c r="D13" s="152">
        <v>1240</v>
      </c>
      <c r="E13" s="152">
        <v>540</v>
      </c>
      <c r="F13" s="149">
        <v>1</v>
      </c>
      <c r="G13" s="150">
        <f t="shared" ref="G13" si="4">(((B13*D13*E13*7.86)/1000000)*F13)</f>
        <v>13.157640000000001</v>
      </c>
      <c r="H13" s="151" t="s">
        <v>137</v>
      </c>
    </row>
    <row r="14" spans="1:8" s="146" customFormat="1" ht="19.5" x14ac:dyDescent="0.25">
      <c r="A14" s="146">
        <v>1401100063</v>
      </c>
      <c r="B14" s="153">
        <v>3</v>
      </c>
      <c r="C14" s="148" t="s">
        <v>182</v>
      </c>
      <c r="D14" s="148">
        <v>1250</v>
      </c>
      <c r="E14" s="148">
        <v>510</v>
      </c>
      <c r="F14" s="149">
        <v>1</v>
      </c>
      <c r="G14" s="150">
        <f t="shared" si="0"/>
        <v>15.032249999999999</v>
      </c>
      <c r="H14" s="151" t="s">
        <v>137</v>
      </c>
    </row>
    <row r="15" spans="1:8" s="146" customFormat="1" ht="19.5" x14ac:dyDescent="0.25">
      <c r="A15" s="146">
        <v>1401100064</v>
      </c>
      <c r="B15" s="153">
        <v>3</v>
      </c>
      <c r="C15" s="148" t="s">
        <v>182</v>
      </c>
      <c r="D15" s="148">
        <v>1620</v>
      </c>
      <c r="E15" s="148">
        <v>1000</v>
      </c>
      <c r="F15" s="149">
        <v>1</v>
      </c>
      <c r="G15" s="150">
        <f t="shared" ref="G15" si="5">(((B15*D15*E15*7.86)/1000000)*F15)</f>
        <v>38.199599999999997</v>
      </c>
      <c r="H15" s="151" t="s">
        <v>137</v>
      </c>
    </row>
    <row r="16" spans="1:8" s="146" customFormat="1" ht="19.5" x14ac:dyDescent="0.25">
      <c r="A16" s="146">
        <v>1401100065</v>
      </c>
      <c r="B16" s="147">
        <v>4</v>
      </c>
      <c r="C16" s="148" t="s">
        <v>182</v>
      </c>
      <c r="D16" s="148">
        <v>1500</v>
      </c>
      <c r="E16" s="148">
        <v>770</v>
      </c>
      <c r="F16" s="149">
        <v>1</v>
      </c>
      <c r="G16" s="150">
        <f t="shared" si="0"/>
        <v>36.313200000000002</v>
      </c>
      <c r="H16" s="151" t="s">
        <v>137</v>
      </c>
    </row>
    <row r="17" spans="1:8" s="146" customFormat="1" ht="19.5" x14ac:dyDescent="0.25">
      <c r="A17" s="146">
        <v>1401100066</v>
      </c>
      <c r="B17" s="147">
        <v>4</v>
      </c>
      <c r="C17" s="148" t="s">
        <v>182</v>
      </c>
      <c r="D17" s="148">
        <v>1580</v>
      </c>
      <c r="E17" s="148">
        <v>1000</v>
      </c>
      <c r="F17" s="149">
        <v>1</v>
      </c>
      <c r="G17" s="150">
        <f t="shared" ref="G17:G18" si="6">(((B17*D17*E17*7.86)/1000000)*F17)</f>
        <v>49.675199999999997</v>
      </c>
      <c r="H17" s="151" t="s">
        <v>137</v>
      </c>
    </row>
    <row r="18" spans="1:8" s="146" customFormat="1" ht="19.5" x14ac:dyDescent="0.25">
      <c r="A18" s="146">
        <v>1401100067</v>
      </c>
      <c r="B18" s="147">
        <v>5</v>
      </c>
      <c r="C18" s="148" t="s">
        <v>182</v>
      </c>
      <c r="D18" s="148">
        <v>1130</v>
      </c>
      <c r="E18" s="148">
        <v>940</v>
      </c>
      <c r="F18" s="149">
        <v>1</v>
      </c>
      <c r="G18" s="150">
        <f t="shared" si="6"/>
        <v>41.744459999999997</v>
      </c>
      <c r="H18" s="151" t="s">
        <v>137</v>
      </c>
    </row>
    <row r="19" spans="1:8" s="146" customFormat="1" ht="19.5" x14ac:dyDescent="0.25">
      <c r="A19" s="146">
        <v>1401100068</v>
      </c>
      <c r="B19" s="147">
        <v>5</v>
      </c>
      <c r="C19" s="148" t="s">
        <v>182</v>
      </c>
      <c r="D19" s="148">
        <v>2500</v>
      </c>
      <c r="E19" s="148">
        <v>1250</v>
      </c>
      <c r="F19" s="149">
        <v>1</v>
      </c>
      <c r="G19" s="150">
        <f t="shared" ref="G19:G21" si="7">(((B19*D19*E19*7.86)/1000000)*F19)</f>
        <v>122.8125</v>
      </c>
      <c r="H19" s="151" t="s">
        <v>137</v>
      </c>
    </row>
    <row r="20" spans="1:8" s="146" customFormat="1" ht="19.5" x14ac:dyDescent="0.25">
      <c r="A20" s="146">
        <v>1401100069</v>
      </c>
      <c r="B20" s="147">
        <v>6</v>
      </c>
      <c r="C20" s="148" t="s">
        <v>182</v>
      </c>
      <c r="D20" s="148">
        <v>1250</v>
      </c>
      <c r="E20" s="148">
        <v>930</v>
      </c>
      <c r="F20" s="149">
        <v>1</v>
      </c>
      <c r="G20" s="150">
        <f t="shared" si="7"/>
        <v>54.823500000000003</v>
      </c>
      <c r="H20" s="151" t="s">
        <v>137</v>
      </c>
    </row>
    <row r="21" spans="1:8" s="146" customFormat="1" ht="19.5" x14ac:dyDescent="0.25">
      <c r="A21" s="146">
        <v>1401100070</v>
      </c>
      <c r="B21" s="147">
        <v>6</v>
      </c>
      <c r="C21" s="148" t="s">
        <v>182</v>
      </c>
      <c r="D21" s="148">
        <v>1000</v>
      </c>
      <c r="E21" s="148">
        <v>970</v>
      </c>
      <c r="F21" s="149">
        <v>1</v>
      </c>
      <c r="G21" s="150">
        <f t="shared" si="7"/>
        <v>45.745199999999997</v>
      </c>
      <c r="H21" s="151" t="s">
        <v>137</v>
      </c>
    </row>
  </sheetData>
  <mergeCells count="1">
    <mergeCell ref="B1:G1"/>
  </mergeCells>
  <phoneticPr fontId="33" type="noConversion"/>
  <pageMargins left="0.7" right="0.7" top="0.75" bottom="0.75" header="0.3" footer="0.3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2D14-0018-4FDB-9939-8B42C3A66203}">
  <dimension ref="A1:H3"/>
  <sheetViews>
    <sheetView workbookViewId="0">
      <selection activeCell="A3" sqref="A3:XFD3"/>
    </sheetView>
  </sheetViews>
  <sheetFormatPr defaultRowHeight="15" x14ac:dyDescent="0.25"/>
  <cols>
    <col min="1" max="1" width="13.42578125" customWidth="1"/>
    <col min="3" max="3" width="18.5703125" bestFit="1" customWidth="1"/>
    <col min="7" max="7" width="12" customWidth="1"/>
  </cols>
  <sheetData>
    <row r="1" spans="1:8" ht="42.75" customHeight="1" x14ac:dyDescent="0.25">
      <c r="B1" s="173" t="s">
        <v>154</v>
      </c>
      <c r="C1" s="173"/>
      <c r="D1" s="173"/>
      <c r="E1" s="173"/>
      <c r="F1" s="173"/>
      <c r="G1" s="173"/>
      <c r="H1" s="173"/>
    </row>
    <row r="2" spans="1:8" ht="30" x14ac:dyDescent="0.25">
      <c r="A2" s="16"/>
      <c r="B2" s="11" t="s">
        <v>2</v>
      </c>
      <c r="C2" s="11" t="s">
        <v>70</v>
      </c>
      <c r="D2" s="11" t="s">
        <v>63</v>
      </c>
      <c r="E2" s="11" t="s">
        <v>64</v>
      </c>
      <c r="F2" s="66" t="s">
        <v>71</v>
      </c>
      <c r="G2" s="68" t="s">
        <v>10</v>
      </c>
      <c r="H2" s="123" t="s">
        <v>155</v>
      </c>
    </row>
    <row r="3" spans="1:8" s="146" customFormat="1" ht="19.5" x14ac:dyDescent="0.25">
      <c r="A3" s="151">
        <v>170120001</v>
      </c>
      <c r="B3" s="147">
        <v>3</v>
      </c>
      <c r="C3" s="148" t="s">
        <v>183</v>
      </c>
      <c r="D3" s="148">
        <v>2370</v>
      </c>
      <c r="E3" s="148">
        <v>920</v>
      </c>
      <c r="F3" s="149">
        <v>3</v>
      </c>
      <c r="G3" s="150">
        <f>(((B3*D3*E3*7.86)/1000000)*F3)</f>
        <v>154.24149599999998</v>
      </c>
      <c r="H3" s="151" t="s">
        <v>137</v>
      </c>
    </row>
  </sheetData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425C-EE1D-4BC2-A5CF-6B127494CE53}">
  <dimension ref="A1:H9"/>
  <sheetViews>
    <sheetView workbookViewId="0">
      <selection activeCell="C3" sqref="C3"/>
    </sheetView>
  </sheetViews>
  <sheetFormatPr defaultRowHeight="15" x14ac:dyDescent="0.25"/>
  <cols>
    <col min="1" max="1" width="13.7109375" customWidth="1"/>
    <col min="3" max="3" width="15.5703125" customWidth="1"/>
  </cols>
  <sheetData>
    <row r="1" spans="1:8" ht="31.5" x14ac:dyDescent="0.25">
      <c r="B1" s="173" t="s">
        <v>156</v>
      </c>
      <c r="C1" s="173"/>
      <c r="D1" s="173"/>
      <c r="E1" s="173"/>
      <c r="F1" s="173"/>
      <c r="G1" s="173"/>
      <c r="H1" s="173"/>
    </row>
    <row r="2" spans="1:8" ht="30" x14ac:dyDescent="0.25">
      <c r="A2" s="16"/>
      <c r="B2" s="11" t="s">
        <v>2</v>
      </c>
      <c r="C2" s="11" t="s">
        <v>70</v>
      </c>
      <c r="D2" s="11" t="s">
        <v>63</v>
      </c>
      <c r="E2" s="11" t="s">
        <v>64</v>
      </c>
      <c r="F2" s="66" t="s">
        <v>71</v>
      </c>
      <c r="G2" s="68" t="s">
        <v>10</v>
      </c>
      <c r="H2" s="123" t="s">
        <v>155</v>
      </c>
    </row>
    <row r="3" spans="1:8" s="146" customFormat="1" ht="19.5" x14ac:dyDescent="0.25">
      <c r="A3" s="154">
        <v>1101100072</v>
      </c>
      <c r="B3" s="147">
        <v>1.5</v>
      </c>
      <c r="C3" s="148" t="s">
        <v>157</v>
      </c>
      <c r="D3" s="152">
        <v>1240</v>
      </c>
      <c r="E3" s="152">
        <v>1000</v>
      </c>
      <c r="F3" s="149">
        <v>1</v>
      </c>
      <c r="G3" s="150">
        <f t="shared" ref="G3:G9" si="0">(((B3*D3*E3*7.86)/1000000)*F3)</f>
        <v>14.6196</v>
      </c>
      <c r="H3" s="151" t="s">
        <v>137</v>
      </c>
    </row>
    <row r="4" spans="1:8" s="146" customFormat="1" ht="19.5" x14ac:dyDescent="0.25">
      <c r="A4" s="154">
        <v>1101100073</v>
      </c>
      <c r="B4" s="153">
        <v>2</v>
      </c>
      <c r="C4" s="148" t="s">
        <v>157</v>
      </c>
      <c r="D4" s="152">
        <v>2500</v>
      </c>
      <c r="E4" s="152">
        <v>1250</v>
      </c>
      <c r="F4" s="149">
        <v>1</v>
      </c>
      <c r="G4" s="150">
        <f t="shared" si="0"/>
        <v>49.125</v>
      </c>
      <c r="H4" s="151" t="s">
        <v>137</v>
      </c>
    </row>
    <row r="5" spans="1:8" s="146" customFormat="1" ht="19.5" x14ac:dyDescent="0.25">
      <c r="A5" s="154">
        <v>1101100074</v>
      </c>
      <c r="B5" s="147">
        <v>4</v>
      </c>
      <c r="C5" s="148" t="s">
        <v>157</v>
      </c>
      <c r="D5" s="148">
        <v>2500</v>
      </c>
      <c r="E5" s="148">
        <v>1250</v>
      </c>
      <c r="F5" s="149">
        <v>1</v>
      </c>
      <c r="G5" s="150">
        <f t="shared" si="0"/>
        <v>98.25</v>
      </c>
      <c r="H5" s="151" t="s">
        <v>137</v>
      </c>
    </row>
    <row r="6" spans="1:8" s="146" customFormat="1" ht="19.5" x14ac:dyDescent="0.25">
      <c r="A6" s="154">
        <v>1101100075</v>
      </c>
      <c r="B6" s="147">
        <v>4</v>
      </c>
      <c r="C6" s="148" t="s">
        <v>157</v>
      </c>
      <c r="D6" s="148">
        <v>1000</v>
      </c>
      <c r="E6" s="148">
        <v>400</v>
      </c>
      <c r="F6" s="149">
        <v>1</v>
      </c>
      <c r="G6" s="150">
        <f t="shared" si="0"/>
        <v>12.576000000000001</v>
      </c>
      <c r="H6" s="151" t="s">
        <v>137</v>
      </c>
    </row>
    <row r="7" spans="1:8" s="146" customFormat="1" ht="19.5" x14ac:dyDescent="0.25">
      <c r="A7" s="154">
        <v>1101100076</v>
      </c>
      <c r="B7" s="147">
        <v>4</v>
      </c>
      <c r="C7" s="148" t="s">
        <v>157</v>
      </c>
      <c r="D7" s="148">
        <v>1090</v>
      </c>
      <c r="E7" s="148">
        <v>450</v>
      </c>
      <c r="F7" s="149">
        <v>1</v>
      </c>
      <c r="G7" s="150">
        <f t="shared" si="0"/>
        <v>15.42132</v>
      </c>
      <c r="H7" s="151" t="s">
        <v>137</v>
      </c>
    </row>
    <row r="8" spans="1:8" s="146" customFormat="1" ht="19.5" x14ac:dyDescent="0.25">
      <c r="A8" s="154">
        <v>1101100077</v>
      </c>
      <c r="B8" s="147">
        <v>5</v>
      </c>
      <c r="C8" s="148" t="s">
        <v>157</v>
      </c>
      <c r="D8" s="148">
        <v>1040</v>
      </c>
      <c r="E8" s="148">
        <v>500</v>
      </c>
      <c r="F8" s="149">
        <v>1</v>
      </c>
      <c r="G8" s="150">
        <f t="shared" si="0"/>
        <v>20.436</v>
      </c>
      <c r="H8" s="151" t="s">
        <v>137</v>
      </c>
    </row>
    <row r="9" spans="1:8" s="146" customFormat="1" ht="19.5" x14ac:dyDescent="0.25">
      <c r="A9" s="154">
        <v>1101100078</v>
      </c>
      <c r="B9" s="147">
        <v>8</v>
      </c>
      <c r="C9" s="148" t="s">
        <v>157</v>
      </c>
      <c r="D9" s="148">
        <v>1500</v>
      </c>
      <c r="E9" s="148">
        <v>1020</v>
      </c>
      <c r="F9" s="149">
        <v>1</v>
      </c>
      <c r="G9" s="150">
        <f t="shared" si="0"/>
        <v>96.206400000000002</v>
      </c>
      <c r="H9" s="151" t="s">
        <v>137</v>
      </c>
    </row>
  </sheetData>
  <mergeCells count="1">
    <mergeCell ref="B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J11" sqref="J10:J11"/>
    </sheetView>
  </sheetViews>
  <sheetFormatPr defaultRowHeight="15" x14ac:dyDescent="0.25"/>
  <cols>
    <col min="3" max="3" width="19.42578125" customWidth="1"/>
    <col min="9" max="9" width="18" customWidth="1"/>
  </cols>
  <sheetData>
    <row r="1" spans="1:9" ht="18.75" x14ac:dyDescent="0.3">
      <c r="A1" s="174" t="s">
        <v>117</v>
      </c>
      <c r="B1" s="175"/>
      <c r="C1" s="175"/>
      <c r="D1" s="175"/>
      <c r="E1" s="175"/>
      <c r="F1" s="175"/>
      <c r="G1" s="175"/>
      <c r="H1" s="175"/>
      <c r="I1" s="19" t="s">
        <v>59</v>
      </c>
    </row>
    <row r="2" spans="1:9" ht="30" x14ac:dyDescent="0.25">
      <c r="A2" s="2" t="s">
        <v>0</v>
      </c>
      <c r="B2" s="3" t="s">
        <v>11</v>
      </c>
      <c r="C2" s="11" t="s">
        <v>1</v>
      </c>
      <c r="D2" s="11" t="s">
        <v>2</v>
      </c>
      <c r="E2" s="4" t="s">
        <v>3</v>
      </c>
      <c r="F2" s="4" t="s">
        <v>10</v>
      </c>
      <c r="G2" s="4" t="s">
        <v>6</v>
      </c>
      <c r="H2" s="4" t="s">
        <v>7</v>
      </c>
      <c r="I2" s="11" t="s">
        <v>4</v>
      </c>
    </row>
    <row r="3" spans="1:9" ht="15.75" x14ac:dyDescent="0.25">
      <c r="A3" s="5">
        <v>1</v>
      </c>
      <c r="B3" s="22">
        <v>6112</v>
      </c>
      <c r="C3" s="20" t="s">
        <v>158</v>
      </c>
      <c r="D3" s="20" t="s">
        <v>5</v>
      </c>
      <c r="E3" s="20">
        <v>8</v>
      </c>
      <c r="F3" s="25">
        <f>E3*70.75</f>
        <v>566</v>
      </c>
      <c r="G3" s="23">
        <v>7</v>
      </c>
      <c r="H3" s="24">
        <f>F3*G3</f>
        <v>3962</v>
      </c>
      <c r="I3" s="34" t="s">
        <v>56</v>
      </c>
    </row>
    <row r="4" spans="1:9" ht="15.75" x14ac:dyDescent="0.25">
      <c r="A4" s="5">
        <v>2</v>
      </c>
      <c r="B4" s="22">
        <v>3237</v>
      </c>
      <c r="C4" s="20" t="s">
        <v>58</v>
      </c>
      <c r="D4" s="20" t="s">
        <v>5</v>
      </c>
      <c r="E4" s="20">
        <v>22</v>
      </c>
      <c r="F4" s="20">
        <f>E4*141</f>
        <v>3102</v>
      </c>
      <c r="G4" s="23">
        <v>7</v>
      </c>
      <c r="H4" s="24">
        <f>F4*G4</f>
        <v>21714</v>
      </c>
      <c r="I4" s="28"/>
    </row>
    <row r="5" spans="1:9" ht="15.75" x14ac:dyDescent="0.25">
      <c r="A5" s="5">
        <v>3</v>
      </c>
      <c r="B5" s="22">
        <v>3237</v>
      </c>
      <c r="C5" s="20" t="s">
        <v>8</v>
      </c>
      <c r="D5" s="20" t="s">
        <v>9</v>
      </c>
      <c r="E5" s="20">
        <v>1</v>
      </c>
      <c r="F5" s="25">
        <f>E5*176.85</f>
        <v>176.85</v>
      </c>
      <c r="G5" s="23">
        <v>7</v>
      </c>
      <c r="H5" s="24">
        <f>F5*G5</f>
        <v>1237.95</v>
      </c>
      <c r="I5" s="34"/>
    </row>
    <row r="6" spans="1:9" ht="15.75" x14ac:dyDescent="0.25">
      <c r="A6" s="5">
        <v>4</v>
      </c>
      <c r="B6" s="22">
        <v>4936</v>
      </c>
      <c r="C6" s="20" t="s">
        <v>160</v>
      </c>
      <c r="D6" s="20" t="s">
        <v>159</v>
      </c>
      <c r="E6" s="20">
        <v>4</v>
      </c>
      <c r="F6" s="25">
        <f>E6*282.96</f>
        <v>1131.8399999999999</v>
      </c>
      <c r="G6" s="23">
        <v>7</v>
      </c>
      <c r="H6" s="24">
        <f>F6*G6</f>
        <v>7922.8799999999992</v>
      </c>
      <c r="I6" s="34"/>
    </row>
    <row r="7" spans="1:9" ht="15.75" x14ac:dyDescent="0.25">
      <c r="A7" s="5">
        <v>5</v>
      </c>
      <c r="B7" s="22">
        <v>3237</v>
      </c>
      <c r="C7" s="20" t="s">
        <v>161</v>
      </c>
      <c r="D7" s="20" t="s">
        <v>162</v>
      </c>
      <c r="E7" s="20">
        <v>4</v>
      </c>
      <c r="F7" s="25">
        <f>E7*282.96</f>
        <v>1131.8399999999999</v>
      </c>
      <c r="G7" s="23">
        <v>8</v>
      </c>
      <c r="H7" s="24">
        <f>F7*G7</f>
        <v>9054.7199999999993</v>
      </c>
      <c r="I7" s="28"/>
    </row>
    <row r="8" spans="1:9" ht="15.75" x14ac:dyDescent="0.25">
      <c r="A8" s="5">
        <v>6</v>
      </c>
      <c r="B8" s="21"/>
      <c r="C8" s="21"/>
      <c r="D8" s="21"/>
      <c r="E8" s="21"/>
      <c r="F8" s="20"/>
      <c r="G8" s="23"/>
      <c r="H8" s="24"/>
      <c r="I8" s="28"/>
    </row>
    <row r="9" spans="1:9" ht="15.75" x14ac:dyDescent="0.25">
      <c r="A9" s="5">
        <v>7</v>
      </c>
      <c r="B9" s="21"/>
      <c r="C9" s="21"/>
      <c r="D9" s="21"/>
      <c r="E9" s="21"/>
      <c r="F9" s="20"/>
      <c r="G9" s="23"/>
      <c r="H9" s="24"/>
      <c r="I9" s="28"/>
    </row>
    <row r="10" spans="1:9" ht="15.75" x14ac:dyDescent="0.25">
      <c r="A10" s="5">
        <v>9</v>
      </c>
      <c r="B10" s="22"/>
      <c r="C10" s="20"/>
      <c r="D10" s="20"/>
      <c r="E10" s="20"/>
      <c r="F10" s="25"/>
      <c r="G10" s="23"/>
      <c r="H10" s="24"/>
      <c r="I10" s="34"/>
    </row>
    <row r="11" spans="1:9" ht="15.75" x14ac:dyDescent="0.25">
      <c r="A11" s="5">
        <v>10</v>
      </c>
      <c r="B11" s="22"/>
      <c r="C11" s="20"/>
      <c r="D11" s="20"/>
      <c r="E11" s="20"/>
      <c r="F11" s="25"/>
      <c r="G11" s="23"/>
      <c r="H11" s="24"/>
      <c r="I11" s="34"/>
    </row>
    <row r="12" spans="1:9" ht="15.75" x14ac:dyDescent="0.25">
      <c r="A12" s="5">
        <v>11</v>
      </c>
      <c r="B12" s="22"/>
      <c r="C12" s="20"/>
      <c r="D12" s="20"/>
      <c r="E12" s="20"/>
      <c r="F12" s="25"/>
      <c r="G12" s="23"/>
      <c r="H12" s="24"/>
      <c r="I12" s="34"/>
    </row>
    <row r="13" spans="1:9" ht="15.75" x14ac:dyDescent="0.25">
      <c r="A13" s="5">
        <v>14</v>
      </c>
      <c r="B13" s="22"/>
      <c r="C13" s="20"/>
      <c r="D13" s="20"/>
      <c r="E13" s="20"/>
      <c r="F13" s="25"/>
      <c r="G13" s="23"/>
      <c r="H13" s="24"/>
      <c r="I13" s="34"/>
    </row>
    <row r="14" spans="1:9" ht="15.75" x14ac:dyDescent="0.25">
      <c r="C14" s="18"/>
      <c r="D14" s="18"/>
      <c r="E14" s="18"/>
      <c r="F14" s="26">
        <f>SUM(F3:F13)</f>
        <v>6108.53</v>
      </c>
      <c r="G14" s="18"/>
      <c r="H14" s="35">
        <f>SUM(H3:H13)</f>
        <v>43891.55</v>
      </c>
    </row>
  </sheetData>
  <mergeCells count="1">
    <mergeCell ref="A1:H1"/>
  </mergeCells>
  <phoneticPr fontId="33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D10" sqref="D10"/>
    </sheetView>
  </sheetViews>
  <sheetFormatPr defaultColWidth="23.7109375" defaultRowHeight="22.5" x14ac:dyDescent="0.25"/>
  <cols>
    <col min="1" max="1" width="23.7109375" style="94"/>
    <col min="2" max="16384" width="23.7109375" style="88"/>
  </cols>
  <sheetData>
    <row r="1" spans="1:4" ht="36.75" customHeight="1" x14ac:dyDescent="0.25">
      <c r="A1" s="86" t="s">
        <v>2</v>
      </c>
      <c r="B1" s="86" t="s">
        <v>119</v>
      </c>
      <c r="C1" s="87" t="s">
        <v>131</v>
      </c>
    </row>
    <row r="2" spans="1:4" ht="36" customHeight="1" x14ac:dyDescent="0.25">
      <c r="A2" s="95">
        <v>6</v>
      </c>
      <c r="B2" s="96" t="s">
        <v>120</v>
      </c>
      <c r="C2" s="97"/>
    </row>
    <row r="3" spans="1:4" ht="36" customHeight="1" x14ac:dyDescent="0.25">
      <c r="A3" s="95">
        <v>6</v>
      </c>
      <c r="B3" s="96" t="s">
        <v>121</v>
      </c>
      <c r="C3" s="97"/>
    </row>
    <row r="4" spans="1:4" ht="36" customHeight="1" x14ac:dyDescent="0.25">
      <c r="A4" s="92">
        <v>7</v>
      </c>
      <c r="B4" s="91" t="s">
        <v>129</v>
      </c>
      <c r="C4" s="90"/>
    </row>
    <row r="5" spans="1:4" ht="36" customHeight="1" x14ac:dyDescent="0.25">
      <c r="A5" s="92">
        <v>7</v>
      </c>
      <c r="B5" s="91" t="s">
        <v>130</v>
      </c>
      <c r="C5" s="90"/>
    </row>
    <row r="6" spans="1:4" ht="36" customHeight="1" x14ac:dyDescent="0.25">
      <c r="A6" s="92">
        <v>7</v>
      </c>
      <c r="B6" s="91" t="s">
        <v>128</v>
      </c>
      <c r="C6" s="93"/>
    </row>
    <row r="7" spans="1:4" ht="36" customHeight="1" x14ac:dyDescent="0.25">
      <c r="A7" s="92">
        <v>7</v>
      </c>
      <c r="B7" s="89" t="s">
        <v>126</v>
      </c>
      <c r="C7" s="90"/>
    </row>
    <row r="8" spans="1:4" ht="36" customHeight="1" x14ac:dyDescent="0.25">
      <c r="A8" s="92">
        <v>7</v>
      </c>
      <c r="B8" s="89" t="s">
        <v>127</v>
      </c>
      <c r="C8" s="90"/>
    </row>
    <row r="9" spans="1:4" ht="36" customHeight="1" x14ac:dyDescent="0.25">
      <c r="A9" s="95">
        <v>6</v>
      </c>
      <c r="B9" s="98" t="s">
        <v>122</v>
      </c>
      <c r="C9" s="97">
        <v>24</v>
      </c>
      <c r="D9" s="88" t="s">
        <v>132</v>
      </c>
    </row>
    <row r="10" spans="1:4" ht="36" customHeight="1" x14ac:dyDescent="0.25">
      <c r="A10" s="92">
        <v>7</v>
      </c>
      <c r="B10" s="89" t="s">
        <v>124</v>
      </c>
      <c r="C10" s="93"/>
    </row>
    <row r="11" spans="1:4" ht="36" customHeight="1" x14ac:dyDescent="0.25">
      <c r="A11" s="92">
        <v>7</v>
      </c>
      <c r="B11" s="89" t="s">
        <v>125</v>
      </c>
      <c r="C11" s="90"/>
    </row>
    <row r="12" spans="1:4" ht="36" customHeight="1" x14ac:dyDescent="0.25">
      <c r="A12" s="95">
        <v>6</v>
      </c>
      <c r="B12" s="98" t="s">
        <v>123</v>
      </c>
      <c r="C12" s="97"/>
    </row>
  </sheetData>
  <autoFilter ref="A1:L12" xr:uid="{00000000-0009-0000-0000-000002000000}">
    <sortState xmlns:xlrd2="http://schemas.microsoft.com/office/spreadsheetml/2017/richdata2" ref="A2:C12">
      <sortCondition ref="B1:B12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2</vt:i4>
      </vt:variant>
    </vt:vector>
  </HeadingPairs>
  <TitlesOfParts>
    <vt:vector size="12" baseType="lpstr">
      <vt:lpstr>ÇÖZEN ÇELİK HAF. STOK SACLAR)</vt:lpstr>
      <vt:lpstr>COŞKUNOZ GÜNCEL</vt:lpstr>
      <vt:lpstr>AKA OTOMOTİV</vt:lpstr>
      <vt:lpstr>PARÇA SACLAR</vt:lpstr>
      <vt:lpstr>304 PASLANMAZ</vt:lpstr>
      <vt:lpstr>430 PASLANMAZ</vt:lpstr>
      <vt:lpstr>ALUMİNYUM SACLAR</vt:lpstr>
      <vt:lpstr>İZMAKPAR</vt:lpstr>
      <vt:lpstr>COŞKUNÖZ STOK PARÇA</vt:lpstr>
      <vt:lpstr>PROFİL HAFTALIK STOK</vt:lpstr>
      <vt:lpstr>'AKA OTOMOTİV'!Yazdırma_Alanı</vt:lpstr>
      <vt:lpstr>'COŞKUNOZ GÜNCEL'!Yazdırma_Alanı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2023-01-03T09:21:20Z</dcterms:modified>
</cp:coreProperties>
</file>