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T:\PD\NIVIP\Virologie\Conferentie\Logboeken oud Excel\Logboeken officiele documenten\"/>
    </mc:Choice>
  </mc:AlternateContent>
  <xr:revisionPtr revIDLastSave="0" documentId="13_ncr:1_{6F33A31D-13DB-47E8-9F89-7DF1B7770AD9}" xr6:coauthVersionLast="47" xr6:coauthVersionMax="47" xr10:uidLastSave="{00000000-0000-0000-0000-000000000000}"/>
  <bookViews>
    <workbookView xWindow="-120" yWindow="-120" windowWidth="29040" windowHeight="15840" activeTab="1" xr2:uid="{00000000-000D-0000-FFFF-FFFF00000000}"/>
  </bookViews>
  <sheets>
    <sheet name="lopend 2023" sheetId="11" r:id="rId1"/>
    <sheet name="surveys 2023" sheetId="12" r:id="rId2"/>
    <sheet name="Collectie_Onderzoek_HTS" sheetId="14" r:id="rId3"/>
    <sheet name="RKO &amp; 2019-829-EU" sheetId="13" r:id="rId4"/>
    <sheet name="ToBRFV_Incident off 2019-2021" sheetId="5" r:id="rId5"/>
    <sheet name="primercodes " sheetId="7" r:id="rId6"/>
    <sheet name="Lastige matrices TPO" sheetId="8" r:id="rId7"/>
    <sheet name="Info" sheetId="9" r:id="rId8"/>
  </sheets>
  <definedNames>
    <definedName name="__xlfn_CONCAT">#N/A</definedName>
    <definedName name="_xlnm._FilterDatabase" localSheetId="0" hidden="1">'lopend 2023'!$1:$1</definedName>
    <definedName name="_xlnm._FilterDatabase" localSheetId="3" hidden="1">'RKO &amp; 2019-829-EU'!$A$1:$Y$1</definedName>
    <definedName name="_xlnm._FilterDatabase" localSheetId="1" hidden="1">'surveys 2023'!$A$1:$Y$312</definedName>
    <definedName name="_xlnm.Print_Area" localSheetId="7">Info!$A$1:$U$52</definedName>
    <definedName name="_xlnm.Print_Area" localSheetId="6">'Lastige matrices TPO'!$A$1:$M$29</definedName>
    <definedName name="_xlnm.Print_Area" localSheetId="5">'primercodes '!$A$1:$I$91</definedName>
    <definedName name="_xlnm.Print_Area" localSheetId="4">'ToBRFV_Incident off 2019-2021'!$A$1:$T$67</definedName>
    <definedName name="Z_368D3097_ED69_4CB3_A3A3_F94E276C261F_.wvu.PrintArea" localSheetId="5" hidden="1">'primercodes '!$A$3:$C$69</definedName>
    <definedName name="Z_494BC147_3066_409B_8827_8AC470F2E1C2_.wvu.PrintArea" localSheetId="5" hidden="1">'primercodes '!$A$3:$C$69</definedName>
    <definedName name="Z_A250F9AB_EFF9_45C1_A1D5_27A70D4C08E9_.wvu.PrintArea" localSheetId="5" hidden="1">'primercodes '!$A$3:$C$69</definedName>
    <definedName name="Z_A4E4BFDC_ACDE_4E2E_8C4F_3078F4A23A0C_.wvu.PrintArea" localSheetId="5" hidden="1">'primercodes '!$A$3:$C$69</definedName>
    <definedName name="Z_D4EE8649_1C85_4530_B112_71152B12B643_.wvu.PrintArea" localSheetId="5" hidden="1">'primercodes '!$A$3:$C$69</definedName>
  </definedNames>
  <calcPr calcId="191029"/>
  <customWorkbookViews>
    <customWorkbookView name="Oplaat, A.G. (Carla) - Persoonlijke weergave" guid="{A250F9AB-EFF9-45C1-A1D5-27A70D4C08E9}" mergeInterval="0" personalView="1" maximized="1" xWindow="-8" yWindow="-8" windowWidth="1936" windowHeight="1056" activeSheetId="1"/>
    <customWorkbookView name="Botermans, ir. M. (Marleen) - Persoonlijke weergave" guid="{368D3097-ED69-4CB3-A3A3-F94E276C261F}" mergeInterval="0" personalView="1" maximized="1" xWindow="-13" yWindow="-13" windowWidth="2586" windowHeight="1386" tabRatio="817" activeSheetId="1"/>
    <customWorkbookView name="Gemert, J.M. van (Jerom) - Persoonlijke weergave" guid="{F2C11455-5319-4B11-B4FB-9E6E63959786}" mergeInterval="0" personalView="1" maximized="1" xWindow="-8" yWindow="-8" windowWidth="1936" windowHeight="1056" tabRatio="817" activeSheetId="1"/>
    <customWorkbookView name="Oorspronk, J.A. van (Joanieke) - Persoonlijke weergave" guid="{494BC147-3066-409B-8827-8AC470F2E1C2}" mergeInterval="0" personalView="1" windowWidth="960" windowHeight="1040" tabRatio="817" activeSheetId="1"/>
    <customWorkbookView name="Krom, C.E. MSc de (Christel) - Persoonlijke weergave" guid="{A4E4BFDC-ACDE-4E2E-8C4F-3078F4A23A0C}" mergeInterval="0" personalView="1" maximized="1" xWindow="-1928" yWindow="-8" windowWidth="1936" windowHeight="1056" activeSheetId="2"/>
    <customWorkbookView name="Koning, P.P.M. de (Pier) - Persoonlijke weergave" guid="{D4EE8649-1C85-4530-B112-71152B12B643}" mergeInterval="0" personalView="1" maximized="1" xWindow="-1928" yWindow="-189"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C5" i="9"/>
  <c r="C6" i="9"/>
  <c r="C7" i="9"/>
  <c r="C8" i="9"/>
  <c r="C9" i="9"/>
  <c r="F5" i="9"/>
  <c r="F6" i="9"/>
  <c r="F7" i="9"/>
  <c r="F8" i="9"/>
  <c r="C12" i="9"/>
  <c r="F27" i="9"/>
  <c r="F13" i="9"/>
  <c r="F15" i="9"/>
  <c r="F16" i="9"/>
  <c r="F17" i="9"/>
  <c r="F18" i="9"/>
  <c r="F20" i="9"/>
  <c r="F21" i="9"/>
  <c r="F22" i="9"/>
  <c r="F23" i="9"/>
  <c r="C13" i="9"/>
  <c r="C14" i="9"/>
  <c r="C15" i="9"/>
  <c r="C16" i="9"/>
  <c r="C33" i="9"/>
  <c r="C18" i="9"/>
  <c r="C19" i="9"/>
  <c r="C20" i="9"/>
  <c r="C21" i="9"/>
  <c r="C23" i="9"/>
  <c r="C24" i="9"/>
  <c r="C25" i="9"/>
  <c r="C26" i="9"/>
  <c r="C27" i="9"/>
  <c r="C28" i="9"/>
  <c r="C29" i="9"/>
  <c r="C31" i="9"/>
  <c r="F25" i="9"/>
  <c r="F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67" authorId="0" shapeId="0" xr:uid="{00000000-0006-0000-0500-000001000000}">
      <text>
        <r>
          <rPr>
            <b/>
            <sz val="9"/>
            <color indexed="81"/>
            <rFont val="Tahoma"/>
            <family val="2"/>
          </rPr>
          <t xml:space="preserve">Botermans:
</t>
        </r>
        <r>
          <rPr>
            <sz val="9"/>
            <color indexed="81"/>
            <rFont val="Tahoma"/>
            <family val="2"/>
          </rPr>
          <t>verkeerd in molbio overzicht</t>
        </r>
      </text>
    </comment>
  </commentList>
</comments>
</file>

<file path=xl/sharedStrings.xml><?xml version="1.0" encoding="utf-8"?>
<sst xmlns="http://schemas.openxmlformats.org/spreadsheetml/2006/main" count="10077" uniqueCount="3704">
  <si>
    <t>ontvangst</t>
  </si>
  <si>
    <t>Termijn (dagen)</t>
  </si>
  <si>
    <t>Update</t>
  </si>
  <si>
    <t>datum afhandeling</t>
  </si>
  <si>
    <t>afgeh. door</t>
  </si>
  <si>
    <t>Monster nummer</t>
  </si>
  <si>
    <t>inzender</t>
  </si>
  <si>
    <t xml:space="preserve">kenmerk </t>
  </si>
  <si>
    <t>gewas genus</t>
  </si>
  <si>
    <t>gewas soort/
cultivar</t>
  </si>
  <si>
    <t>Symptomen/herkomst e.d.</t>
  </si>
  <si>
    <t>Sympt. beschrijving door:
Marleen (M) of Christel (Ch), Jerom (Je), Carla (Ca), Joanieke (Jo), Ruben (R), Anne (A), Pier (P)</t>
  </si>
  <si>
    <t>TPO</t>
  </si>
  <si>
    <t>ELISA</t>
  </si>
  <si>
    <t>(RT)-PCR</t>
  </si>
  <si>
    <t>(RT)-PCR sequencing</t>
  </si>
  <si>
    <t>HTS sequencing, BCF projectcode</t>
  </si>
  <si>
    <r>
      <t xml:space="preserve">HTS sequencing resultaat
</t>
    </r>
    <r>
      <rPr>
        <b/>
        <sz val="9"/>
        <color indexed="10"/>
        <rFont val="Verdana"/>
        <family val="2"/>
      </rPr>
      <t>denk aan zin in uitslag!</t>
    </r>
  </si>
  <si>
    <t>Overig</t>
  </si>
  <si>
    <t>diagnose</t>
  </si>
  <si>
    <t>Toelichting PRISMA en evt opmerkingen</t>
  </si>
  <si>
    <t>Op nieuwe vondstenlijst zetten</t>
  </si>
  <si>
    <t>Afwijkingen</t>
  </si>
  <si>
    <t>Lokatie opslag Q's</t>
  </si>
  <si>
    <t>Ch</t>
  </si>
  <si>
    <t>BKD
M. Duivenvoorden</t>
  </si>
  <si>
    <t>Gladiolus</t>
  </si>
  <si>
    <t>Advance</t>
  </si>
  <si>
    <t>Herkomst Lisse. 2 knollentje, opengesneden, met kleine necrotische vlekjes aan binnenkant. Virus? CMV? TRV?. Staat in de kas om op te laten groeien.</t>
  </si>
  <si>
    <t>je</t>
  </si>
  <si>
    <t>[va knol]
P1 -
bent -
qui -
kom -</t>
  </si>
  <si>
    <t>[va knol]
CMV - (0.06/0.06)</t>
  </si>
  <si>
    <t>wk 5, [va knol]
BCF105447-007
wk 11 [va blad] BCF105447-013</t>
  </si>
  <si>
    <t>[105447-007 en 013 gecombineerd]
1. Based on analyses of 4104 nt of the partial genome in the NVWA and NCBI database can be concluded that sample 33322321 likely contains tobacco
rattle virus (TRV) in the bulb tissue.
Remark: Only one genome segment was obtained from TRV. No signs of RNA2 in pfam either (CP domain). This can be biologically true, however the
coverage of RNA1 was low (16) and therefore it could also be that the expression of RNA2 was too low to be detected by HTS.
2. Based on analyses of 9460 en 9468 nt of the near complete genomes in the NVWA and NCBI database can be concluded that sample 33322321 very
likely contains Ornitohogalum mosaic virus (OrMV) in the leaf and bulb tissue.
Remark: The sequence analysis in this report was done based on a reference assembly in CLC. Based on the de novo assembly it seems that there
might be two genotypes present, see fig 10. However, these genotypes are too similar to separate them easily. Therefore was decided to work with the
chimeric sequence obtained from the reference assembly. For both tissues the contigs from the de novo assembly and the sequence obtained from the
reference assembly were added to geneious.</t>
  </si>
  <si>
    <t>[foto] [Gladiool opgestuurd naar BKD voor ontwikkeling PCR]</t>
  </si>
  <si>
    <t>TRV +
OrMV +</t>
  </si>
  <si>
    <t xml:space="preserve">Na visuele inspectie van het door u ingezonden monster hebben wij de knol opgepot in de kas. Vervolgens hebben we zowel blad als knol geanalyseerd met Illumina-sequencing en zijn de genoomsequenties bepaald van twee virussen. 
1. Tobacco rattle virus (TRV)
2. Ornithogalum mosaic virus (OrMV)
Waarschijnlijk worden de necrotische plekken op de knol veroorzaakt door tabaksratelvirus (TRV). 
Illumina-sequencing data zijn gegenereerd door Genomescan B.V. (accreditatie L518), analyse en interpretatie is uitgevoerd door NIVIP.
</t>
  </si>
  <si>
    <t>Naktuinbouw
P Valentijn</t>
  </si>
  <si>
    <t>Ficus</t>
  </si>
  <si>
    <t>microcarpa</t>
  </si>
  <si>
    <t>Herkomst Rijsenhout. Een scheut met enkele misvormde bladeren in top. Niet virologisch.</t>
  </si>
  <si>
    <t>[foto]</t>
  </si>
  <si>
    <t xml:space="preserve">virus symptomen - </t>
  </si>
  <si>
    <t>Het door u ingezonden monster is visueel beoordeeld. De symptomen worden volgens ons niet veroorzaakt door een virus of een viroide. Mogelijk betreft het een fysiologische kwestie. </t>
  </si>
  <si>
    <t xml:space="preserve">nee </t>
  </si>
  <si>
    <t>Naktuinbouw
Rene Rodewijk</t>
  </si>
  <si>
    <t>Yucca</t>
  </si>
  <si>
    <t>Herkomst Roelofarendsveen. Veel losse bladeren met wit chlorotische patronen , verspreid over hele blad. Jongste scheut heeft het niet. Virus? </t>
  </si>
  <si>
    <t xml:space="preserve">wk 3 BCF 105447-001
prelim badnavirus, satsuma dwarf virus 
</t>
  </si>
  <si>
    <t>Based on analyses of 6504 nt RNA1 and 2053 nt RNA2 of the partial genome in the NVWA and NCBI databases can be concluded that sample 39030231 possibly contains UnID secoviridae.</t>
  </si>
  <si>
    <t>Secoviridae +</t>
  </si>
  <si>
    <t>We hebben het monster visueel beoordeeld en onderzocht met Illumina-sequencing. Hiermee is een deel van de sequentie bepaald van een onbekend virus behorend tot de familie Secoviridae. Het is onbekend of dit virus de vlekken op het blad kan veroorzaken.
Illumina-sequencing data zijn gegenereerd door Genomescan B.V. (accreditatie L518), analyse en interpretatie is uitgevoerd door NIVIP.</t>
  </si>
  <si>
    <t>Toegevoegd</t>
  </si>
  <si>
    <t>KCB
T Buysman</t>
  </si>
  <si>
    <t>Capsicum</t>
  </si>
  <si>
    <t>Herkomst Kenia. Kleine pepertjes niet helemaal goed doorgekleurd. 1 heeft enkele bruine scherpbegrensde bruine vlekjes. Niet heel virusachtig. </t>
  </si>
  <si>
    <t>[va vrucht]
P1 -
bent -
glut -
dat -
qui -</t>
  </si>
  <si>
    <t>[foto]
[2x bu in -20]</t>
  </si>
  <si>
    <t>We hebben het monster visueel beoordeeld en onderzocht met toetsplantonderzoek. Hiermee zijn geen mechanisch overdraagbare virussen gedetecteerd. Wij vermoeden dat de symptomen op de vruchten niet worden veroorzaakt door een virus of viroide. Mogelijk betreft het een fysiologische of genetische oorzaak. </t>
  </si>
  <si>
    <t>ch</t>
  </si>
  <si>
    <t>KCB
N de Jong</t>
  </si>
  <si>
    <t>Herkomst Oeganda. 5 habanero pepertjes met gele chlorotische vlekken. PVY/PMMoV/PVYV?</t>
  </si>
  <si>
    <t xml:space="preserve">[va vrucht]
P1 +/+
bent -/+
glut -/-
dat -/-
qui +/-
[mogelijk kruisbesmetting of emaravirus dat slecht mechanisch overdraagbaar is]
[va P1]
P1 --
bent --
glut --
dat --
qui --
[opnieuw va vrucht]
P1 -
bent -
glut -
dat -
qui -
</t>
  </si>
  <si>
    <t xml:space="preserve">wk 3 BCF 105447-001
</t>
  </si>
  <si>
    <t>1. Op basis van analyse van 6911 nt (RNA1), 1972 nt (RNA2), 1117 nt (RNA 3) en 1273 nt (RNA 4) van het partiele genoom in NCBI en NVWA kan geconcludeerd worden dat monster 65439081 waarschijnlijk een UnID emaravirus bevat.
2. Op basis van analyse van 3755 nt van een partieel genoom in NCBI en NVWA kan geconcludeerd worden dat monster 65439081 waarschijnlijk een isolaat behorende tot het pepper vein yellows virus (PeVYV) complex bevat.
opm molbio:
relatief hoog % rRNA reads (30 %), maar meer dan 12 miljoen non-rRNA reads (24,5 milj)</t>
  </si>
  <si>
    <t>[foto]
[HTS bu en Bu in -20]
[bij eerste inoculatie heeft waarschijnlijk een kruisbesmetting plaats gevonden. We verwachten op basis van de  HTS uitslag geen symptomen op toetsplanten omdat deze virussen niet of slecht mechanisch overdraagbaar zijn. In het vir-overleg zal dit onderwerp besproken worden (zie verslag 30-5-2023). Monster kan afgehandeld worden op basis van HTS en nieuwe inoculatie va vrucht]</t>
  </si>
  <si>
    <t>emaravirus +
polerovirus +</t>
  </si>
  <si>
    <t xml:space="preserve">Na visuele beoordeling is het monster geanalyseerd met Illumina-sequencing (HTS). Hiermee zijn de (bijna volledige) genoomsequenties van de volgende virussen bepaald:
1. een onbekend emaravirus
2. een polerovirus behorende tot het pepper vein yellows virus complex
Volgens ons kunnen deze virussen of een combinatie ervan de symptomen veroorzaken op de ingezonden vruchten
Illumina-sequencing data zijn gegenereerd door Genomescan B.V. (accreditatie L518), analyse en interpretatie is uitgevoerd door NIVIP.
</t>
  </si>
  <si>
    <t xml:space="preserve">je  </t>
  </si>
  <si>
    <t>Naktuinbouw
Wybo Zijlstra</t>
  </si>
  <si>
    <t>Bougainvillea</t>
  </si>
  <si>
    <t>sp</t>
  </si>
  <si>
    <t>Herkomst Nederland/Indonesie. Bedrijf Lodder Bonsai. Enkele topjes met chlorotische vlekken, sommige zijn kringachtig. Paar jongere blaadjes zijn gebobbeld. Virus?</t>
  </si>
  <si>
    <t>Based on analyses of 7932 nt (L segment), 1265 nt (M segment) and 1312 nt (S segment) of the partial genome in the NCBI and NVWA
database can be concluded that sample 33551052 likely contains an UnID rubodvirus.
opm molbio
relatief hoog % rRNA reads (14,8 %), maar meer dan 12 miljoen non-rRNA reads (29,3 milj)</t>
  </si>
  <si>
    <t>[foto]
[HTS bu en Bu in -20]</t>
  </si>
  <si>
    <t>rubodvirus +</t>
  </si>
  <si>
    <t>Wij vonden de symptomen virusverdacht en hebben het monster onderzocht met Illumina-sequencing. Hiermee is de sequentie bepaald van een nieuw virus voor de wetenschap, behorende tot het genus rubodvirus. 
Aangezien het een nieuwe virussoort betreft weten wij niet of dit virus de waargenomen symptomen op het blad veroorzaakt. Aanvullend is er weinig informatie in de wetenschappelijke literatuur over virussen in bougainvillea. 
Illumina-sequencing data zijn gegenereerd door Genomescan B.V. (accreditatie L518), analyse en interpretatie is uitgevoerd door NIVIP.</t>
  </si>
  <si>
    <t>ca, Mbo</t>
  </si>
  <si>
    <t>KCB
P Rutten</t>
  </si>
  <si>
    <t>Cucumis</t>
  </si>
  <si>
    <t>sativus</t>
  </si>
  <si>
    <t>Herkomst Spanje. 2 vruchten (1 krom) met chlorotische zones (virus) en necrotische bultjes (niet heel virologisch). CMV/CGMMV?</t>
  </si>
  <si>
    <t>[va vrucht]
CMV -
CGMMV -/+ 
[monster 0.548/0.496 
gezond komkommer
0.450/0.428]
Herhaling
CGMMV -/+
[monster 0,543/0.525
gezond komkommer
0.498/0.447]
20-4-2023 **: 
CABYV - (0.1/0.095)
** deze resultaten komen niet overeen met de HTS. Helaas is er geen materiaal om te herhalen, het blijft onduidelijk of er een matrix effect is of dat er iets mis is gegaan met de elisa</t>
  </si>
  <si>
    <t>[va vrucht] hts wk 8, BCF105447-009
prelim: CABYV, kleine chunks CGMMV/ZYMV 
Geen andere komkommers in deze batch. 
average coverage 39-161 (ref assembly in geneious)</t>
  </si>
  <si>
    <t>Based on analyses of 4740 and 4834 nt of the near complete genomes in the NCBI and NVWA databases it can be concluded that sample 39623969 very likely contains cucurbit aphid-borne yellows virus (CABYV) (remark, 2 genotypes with 81% nucleotide similarity were found).
opm molbio: Relatief hoog % rRNA reads (15.98%), maar meer dan 12 miljoen non rRNA reads (22 milj)
opmerking: aanvullend CGMMV (6 chunks, max 207 nt) en ZYMV (2 chunks van ± 200 nt) gedetecteerd in KRONA rapport, maar te kleine stukjes verkregen om nadere analyse uit te voeren.</t>
  </si>
  <si>
    <t>[foto]
25-5-23 diagnostiekoverleg: geen BU materiaal meer. diagnose obv HTS. ELISA CABYV - lastig te verklaren, is er een matrix effect? is het isolaat afwijkend? is de elisa verkeerd gegaan? Survey komend jaar een aantal keer vrucht en blad van dezelfde inzending meenemen in toetsing ter lering</t>
  </si>
  <si>
    <t>CABYV + 
CGMMV +</t>
  </si>
  <si>
    <t xml:space="preserve">Wij hebben de ingezonden vruchten visueel beoordeeld en geanalyseerd met Illumina sequencing (HTS). Hiermee is de genoomsequentie van cucurbit aphid-borne yellows virus (CABYV) gedecteeerd. Aanvullend is een deel van het genoom van cucumber green mottle virus (CGMMV) gedetecteerd.
Wij denken niet dat de symptomen op deze vruchten veroorzaakt worden deze virussen. Voor CABYV zijn met name symptomen op blad beschreven en CGMMV lijkt in een te lage concentratie in of op de vrucht aanwezig om de sympotomen te kunnen veroorzaken. Waarschijnlijk is er sprake van een fysiologische oorzaak.
Illumina-sequencing data zijn gegenereerd door Genomescan B.V. (accreditatie L518), analyse en interpretatie is uitgevoerd door NIVIP. 
</t>
  </si>
  <si>
    <t>Naktuinbouw
Jacq de Koning</t>
  </si>
  <si>
    <t>INS-22-31825</t>
  </si>
  <si>
    <t>Solanum</t>
  </si>
  <si>
    <t>lycopersicum
RNA van blad</t>
  </si>
  <si>
    <t>Herkomst Nederland, groeneweg 125 gravenzande. Bedrijf Lanstomaten. [Herbemonstering]
   CaTa       CSP
1. 29,25      29,60
2. 31,88      31,72
3. 14,11      14,67
4. 30,03      30,20</t>
  </si>
  <si>
    <t xml:space="preserve">[sub 3] F-MOL-132-002 real-time RT-PCR ToBRFV M&amp;W : +
14,42 / 14,46
</t>
  </si>
  <si>
    <t>hts wk 5, BCF105447-007</t>
  </si>
  <si>
    <t>Based on analyses of 6361-6379 nt of the near complete genomes in the NCBI and NVWA databases it has been confirmed that samples 66047573,66046079, 66046116, 66046132, 66046191, 66046159, 66046175, 65661985, 65662136, 65662195, 65662232, 41834175h, 1834167h, 65662291,65662283 contain tomato brown rugose fruit virus (ToBRFV). (Remark: sample 66046191 and 65662195 likely contain 2 genotyes.)
opm molbio: relatief hoog % rRNA reads (27,68 %) en minder dan 12 miljoen non-rRNA reads (11,1 milj)</t>
  </si>
  <si>
    <t>bevestiging ToBRFV +</t>
  </si>
  <si>
    <t>Betreft 42105644. Door Naktuinbouw is met een moleculaire toets (real-time RT-PCR) ToBRFV gedetecteerd. Bevestiging is uitgevoerd door het NIVIP met een tweede moleculaire toets (real-time RT-PCR).</t>
  </si>
  <si>
    <t>nvt</t>
  </si>
  <si>
    <t>65662240h</t>
  </si>
  <si>
    <t>INS-22-10133h</t>
  </si>
  <si>
    <t>lycopersicum
RNA van kroonslipjes</t>
  </si>
  <si>
    <t>Herkomst Nederland. Bedrijf Roots. [extern wettelijk, verificatie door NVWA]
JG: Monster opnieuw aangevraagd bij Naktuinbouw. Origineel prisma nr: 41834175. Is al afgehandeld, herhaling voor tracering.
CaTa       CSP
1. 2,99	    5,89
2. 3,50	    5,31
3. 3,83	    5,89
4. 3,26	    6,09
MBo: herhalingsmonster van 65662267 als check op verwisseling HTS sequenties met 41834167 /INS-22-09665 (tomaat crossprotectie? )</t>
  </si>
  <si>
    <t xml:space="preserve">[sub 1] F-MOL-132-002 real-time RT-PCR ToBRFV M&amp;W : +
6,74 / 7,38
</t>
  </si>
  <si>
    <t>wk 4, BCF105447-003</t>
  </si>
  <si>
    <t>65662267h</t>
  </si>
  <si>
    <t>INS-22-09665h</t>
  </si>
  <si>
    <t>lycopersicum
RNA van zaad</t>
  </si>
  <si>
    <t>Herkomst Peru. Bedrijf DSV Air &amp; Sea Nederland BV. [S. Lycopersicum TPO4270, lot 319443-01]
JG: Monster opnieuw aangevraagd bij Naktuinbouw. Origineel prisma nr: 41834167. Is al afgehandeld, herhaling voor tracering.
MBo: herhalingsmonster van 65662267 als check op verwisseling HTS sequenties met 41834175 /INS-22-10133
CaTa    CSP
1. 14,85   14,49
2. 15,65   15,21
3. 15,75   15,39</t>
  </si>
  <si>
    <t xml:space="preserve">[sub 1] F-MOL-132-002 real-time RT-PCR ToBRFV M&amp;W : +
14,66 / 14,51
</t>
  </si>
  <si>
    <t>Jerom</t>
  </si>
  <si>
    <t>NVWA
A Taybi</t>
  </si>
  <si>
    <t>sp
RNA van zaad</t>
  </si>
  <si>
    <t>Herkomst VS. Bedrijf Unigen Seeds Spain.  [peper hybrid f1 / UG572918]. 
Onderschepping schiphol, zat in bagage baas van bedrijf, had niet de juiste papieren. Was onderweg naar Spanje vanuit VS. Toetsing kan relevant zijn voor strafzaak. Met Bram Lokker besproken. RNA geisoleerd door Naktuinbouw, zaden origineel op 9-11-2022 binnengekomen, doorgestuurd naar Naktuinbouw, RNA 18-1-2023 binnengekomen.</t>
  </si>
  <si>
    <t>HTS wk 5b, 
BCF105447-006
data voldoet niet aan de criteria, maar gezien er wel near complete virussen gevonden zijn toch gebruiken.</t>
  </si>
  <si>
    <t>Geen relevante virussen gedetecteerd.
opm molbio:
'- relatief hoog % rRNA reads (37,1 %) en minder dan 12 miljoen non-rRNA reads (10,3 milj)
- Bell pepper alphaendornavirus gedetecteerd, 14700 bp, valt in soort specifiek cluster in NCBI. Seq niet opgenomen in geneious.
- Bell pepper alphaendornavirus gedetecteerd in monsters 67211400, 67211419 en 67211427. seq uit monster 67211400 en 67211427 komt voor 100% overeen. sequentie in monster 67211419 heeft een aantal SNP's verspreid over het genoom.</t>
  </si>
  <si>
    <t>virus -</t>
  </si>
  <si>
    <t>RNA isolatie is uitgevoerd door Naktuinbouw. Wij hebben het monster geanalyseerd met Illumina-sequencing. Hiermee zijn geen relevante virussen gedetecteerd.  
Illumina-sequencing data zijn gegenereerd door Genomescan B.V. (accreditatie L518)¸ analyse en interpretatie is uitgevoerd door NIVIP.</t>
  </si>
  <si>
    <t>Herkomst VS. Bedrijf Unigen Seeds Spain.  [peper hybrid f1 / UG 577918]. 
Onderschepping schiphol, zat in bagage baas van bedrijf, had niet de juiste papieren. Was onderweg naar Spanje vanuit VS. Toetsing kan relevant zijn voor strafzaak. Met Bram Lokker besproken. RNA geisoleerd door Naktuinbouw, zaden origineel op 9-11-2022 binnengekomen, doorgestuurd naar Naktuinbouw, RNA 18-1-2023 binnengekomen.</t>
  </si>
  <si>
    <t>Geen relevante virussen gedetecteerd.
opm molbio: 
'-relatief hoog % rRNA reads (42,26 %) en minder dan 12 miljoen non-rRNA reads (8 milj)
- Bell pepper alphaendornavirus gedetecteerd, twee chunks van een contig (10836 en 3725 bp). Langste chunk valt in soort specifiek cluster in NCBI. Seq niet opgenomen in geneious.
- Bell pepper alphaendornavirus gedetecteerd in monsters 67211400, 67211419 en 67211427. seq uit monster 67211400 en 67211427 komt voor 100% overeen. sequentie in monster 67211419 heeft een aantal SNP's verspreid over het genoom.
- Pepper cryptic virus 1 gedetecteerd,1531 en 1493 bp , vallen in soort specifiek cluster in NCBI. Seq niet opgenomen in geneious. 
- Pepper cryptic virus 2 gedetecteerd, 1588  en 1493 bp, vallen in soort specifiek cluster in NCBI. Seq niet opgenomen in geneious. 
- Pepper cryptic virus 1 komt voor 100% overeen in monsters 67211419 en 67211427 (beide segmenten). Pepper cryptic virus 2 komt voor 97,3 en 98,3 % overeen tussen monsters 67211419 en 67211427.</t>
  </si>
  <si>
    <t xml:space="preserve">Je </t>
  </si>
  <si>
    <t>Herkomst VS. Bedrijf Unigen Seeds Spain.  [peper hybrid f1 / red devil f100323-3]. 
Onderschepping schiphol, zat in bagage baas van bedrijf, had niet de juiste papieren. Was onderweg naar Spanje vanuit VS. Toetsing kan relevant zijn voor strafzaak. Met Bram Lokker besproken. RNA geisoleerd door Naktuinbouw, zaden origineel op 9-11-2022 binnengekomen, doorgestuurd naar Naktuinbouw, RNA 18-1-2023 binnengekomen.</t>
  </si>
  <si>
    <t>Geen relevante virussen gedetecteerd.
opm molbio:
'-relatief hoog % rRNA reads (61,9 %) en minder dan 12 miljoen non-rRNA  reads (8 milj)
- Bell pepper alphaendornavirus gedetecteerd, twee chunks van een contig (8471 em 6164 bp). Beide chunks vallen in soort specifiek cluster in NCBI. Sequenties niet opgenomen in geneious.
- Bell pepper alphaendornavirus gedetecteerd in monsters 67211400, 67211419 en 67211427. seq uit monster 67211400 en 67211427 komt voor 100% overeen. sequentie in monster 67211419 heeft een aantal SNP's verspreid over het genoom.
- Pepper cryptic virus 1 gedetecteerd, 1536 en 1489 bp, vallen in soort specifiek cluster in NCBI. Sequenties niet opgenomen in geneious. 
- Pepper cryptic virus 2 gedetecteerd, 1587 en 1498 bp, vallen in soort specifiek cluster in NCBI. Sequenties niet opgenomen in geneious. 
- Pepper cryptic virus 1 komt voor 100% overeen in monsters 67211419 en 67211427 (beide segmenten). Pepper cryptic virus 2 komt voor 97,3 en 98,3 % overeen tussen monsters 67211419 en 67211427.
- Capsicum annuum amalgavirus 1  getecteerd in krona rapport, 4 chunks &lt;664 bp van 1 ctg. sequenties komen 100% overeen met sequentie uit monster 67211435. average coverage in monster 67211435 is 104 en in dit monster (67211427)11,15. Aanname dat het in dit monster contaminatie betreft. Geen nadere analyse uitgevoerd/rapport opgesteld.</t>
  </si>
  <si>
    <t>Herkomst VS. Bedrijf Unigen Seeds Spain.  [peper hybrid f1 / Barbarian 504].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</si>
  <si>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HTS wk 5b, 
BCF105447-006</t>
  </si>
  <si>
    <t>Based on analyses of 2985 nt of the near complete genome in the NVWA and NCBI database it can be concluded that sample 67211435 very likely contains Capsicum annuum amalgavirus 1 (not accepted by ICTV; unclassified amalgaviridae).
opm molbio:
'- Sweet potato collusive virus (cavemovirus) gedetecteerd volgens KRONA rapport, 4 chunks (blastn en blastx). langste chunk van  2645 nt geblast, ±75% overeenkomst met SPCV maar valt naast een cluster met caulimo-like accessies en naast cluster met plant sequenties. Geen nadere analyse uitgevoerd.</t>
  </si>
  <si>
    <t>Amalgaviridae +</t>
  </si>
  <si>
    <t>RNA isolatie is uitgevoerd door Naktuinbouw. Wij hebben het monster geanalyseerd met Illumina-sequencing. Hiermee is de sequentie bepaald van capsicum annuum amalgavirus 1 . Dit virus is nog niet officieel erkend als soort.  
Illumina-sequencing data zijn gegenereerd door Genomescan B.V. (accreditatie L518)¸ analyse en interpretatie is uitgevoerd door NIVIP.</t>
  </si>
  <si>
    <t>Herkomst VS. Bedrijf Unigen Seeds Spain.  [peper hybrid f1 / UG 487416]. 
Onderschepping schiphol, zat in bagage baas van bedrijf, had niet de juiste papieren. Was onderweg naar Spanje. Toetsing kan relevant zijn voor strafzaak. Met Bram Lokker besproken. RNA geisoleerd door Naktiunbouw, zaden origineel op 9-11-2022 binnengekomen, doorgestuurd naar Naktuinbouw, RNA 18-1-2023 binnengekomen.</t>
  </si>
  <si>
    <t>1.	Based on analyses of 2763 nt of the near complete genome (DNA-A) in the NVWA and NCBI database it can be concluded that sample 67211443 very likely contains Chilli leaf curl virus (ChiLCV).
2.	Based on analyses of 1362 nt of the satellite in the NVWA and NCBI database it can be concluded that sample 67211443 very likely contains an UnID alphasatellite. 
3.	Based on analyses of 1118 nt of the satellite (partial sequence) in the NVWA and NCBI database it can be concluded that sample 67211443 very likely contains tomato leaf curl bangladesh betasatellite.</t>
  </si>
  <si>
    <t>ChiLCuV +</t>
  </si>
  <si>
    <t>RNA isolatie is uitgevoerd door Naktuinbouw. Wij hebben het monster geanalyseerd met Illumina-sequencing. Hiermee is de sequentie bepaald van het begomovirus Chilli leaf curl virus.
Illumina-sequencing data zijn gegenereerd door Genomescan B.V. (accreditatie L518)¸ analyse en interpretatie is uitgevoerd door NIVIP.</t>
  </si>
  <si>
    <t>Citrullus</t>
  </si>
  <si>
    <t>lanatus
RNA van zaad</t>
  </si>
  <si>
    <t>Herkomst VS. Bedrijf Unigen Seeds Spain.  [UG 224117].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</si>
  <si>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Based on analyses of 7415 (RNA1) and 6973 (RNA2) nt of the near complete genome in the NVWA and NCBI database it can be concluded that sample 67211381 very likely contains cucurbit yellow stunting disorder virus (CYSDV)
opm molbio:
-relatief hoog % rRNA reads (11 %), maar meer dan 12 miljoen non-rRNA  reads
- 6 chunks van een ctg (ctg 20962, av coverage 12,23), max 574 bp welke een hit gaven met Cucumis melo amalgavirus 1 . Langste chunk geblast in NCBI en valt in een cluster met twee Cucumis melo amalgavirus 1  accessies. Contig 20962 (3046 nt) valt ook in samen met deze twee accessies na een NCBI blast. Gezien de kleine chunks en lage coverage niet opgenomen in rapport.</t>
  </si>
  <si>
    <t>CYSDV +</t>
  </si>
  <si>
    <t>RNA isolatie is uitgevoerd door Naktuinbouw. Wij hebben het monster geanalyseerd met Illumina-sequencing. Hiermee is de sequentie bepaald van cucurbit yellow stunting disorder virus.
Illumina-sequencing data zijn gegenereerd door Genomescan B.V. (accreditatie L518)¸ analyse en interpretatie is uitgevoerd door NIVIP.</t>
  </si>
  <si>
    <t>Herkomst VS. Bedrijf Unigen Seeds Spain.  [triploide 2 / wtza19].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</si>
  <si>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1.	Based on analyses of 6308 nt of the partial genome in the NVWA and NCBI database it can be concluded that sample 67211398 likely contains watermelon mosaic virus (WMV).
2.	Based on analyses of 6620 (RNA1), 1397 (RNA2) and 1291 (RNA3) nt of the near complete genome in the NVWA and NCBI database it can be concluded that sample 67211398 very likely contains watermelon crinkle leaf-associated virus 1 (WCLaV-1). 
a.	Remark1; this virus is not recognized by ICTV yet, but suggested to belong to the genus coguvirus, family Phenuiviridae, order Bunyavirales.
b.	Remark2; for other viruses in this family the term L,M,S is used, however for WCLaV-1 is RNA 1, 2, 3 used in literature. Therefore RNA1, 2, 3 is used in this report 
opm molbio
'- relatief hoog % rRNA reads (12,5 %), maar meer dan 12 miljoen non-rRNA reads
- AltMV getecteerd volgens  KRONA rapport, 5 chunks van max 246 nt. Daarom niet verder geanalyseerd en sequentie niet opgenomen in geneious.</t>
  </si>
  <si>
    <t>WMV +
Coguvirus +</t>
  </si>
  <si>
    <t>RNA isolatie is uitgevoerd door Naktuinbouw. Wij hebben het monster geanalyseerd met Illumina-sequencing. Hiermee zijn de sequenties bepaald van twee virussen: watermelon mosaic virus en watermelon crinkle leaf-associated virus. Watermelon crinkle leaf-associated virus is nog geen officieel erkende soort, maar toont de meeste overeenkomst met virussen binnen het genus Coguvirus.
Illumina-sequencing data zijn gegenereerd door Genomescan B.V. (accreditatie L518)¸ analyse en interpretatie is uitgevoerd door NIVIP.</t>
  </si>
  <si>
    <t>Herkomst VS. Bedrijf Unigen Seeds Spain.  [Tomato hybrid f1 bobby / UG 1240914].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</si>
  <si>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1.	Based on analyses of 5492 nt of the partial genome in the NVWA and NCBI database it can be concluded that sample 67211451 very likely contains Alternanthera mosaic virus (AltMV). 
2.	Based on analyses of 6360 nt of the near complete genome in the NVWA and NCBI database it can be concluded that sample 67211451 very likely contains tomato mottle mosaic virus (ToMMV).
3.	Based on analyses of 3339 nt of the near complete genome in the NVWA and NCBI database it can be concluded that sample 67211451 very likely contains southern tomato virus (STV).
opm molbio:
'-relatief hoog % rRNA reads (28 %) en minder dan 12 miljoen non-rRNA reads (10,8 milj)
- BBWV-1 ook gedetecteerd volgens KRONA rapport, 7 chunks op 3 ctgs max 228 nt. Waarvan 4 op een ctg (ctg 4172; coverage 9,96; 2027 nt) Geen nadere analyse uitgevoerd gezien kleine stukjes en lage coverage.</t>
  </si>
  <si>
    <t>AltMV +
ToMMV +
STV +</t>
  </si>
  <si>
    <t>RNA isolatie is uitgevoerd door Naktuinbouw. Wij hebben het monster geanalyseerd met Illumina-sequencing. Hiermee zijn de sequenties bepaald van drie virussen: Alternanthera mosaic virus, tomato mottle mosaic virus en southern tomato virus.
Illumina-sequencing data zijn gegenereerd door Genomescan B.V. (accreditatie L518)¸ analyse en interpretatie is uitgevoerd door NIVIP.</t>
  </si>
  <si>
    <t>Herkomst VS. Bedrijf Unigen Seeds Spain.  [Tomato hybrid f1 / UG 4374].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</si>
  <si>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1.	Based on analyses of 3372 nt of the partial genome in the NVWA and NCBI database it can be concluded that sample 67210862 very likely contains southern tomato virus (STV).
2.	Based on analyses of 6041 nt of the partial genome in the NVWA and NCBI database it can be concluded that sample 67210862 very likely contains Alternanthera mosaic virus (AltMV). Remark: note that the obtained sequence has 100% identity with the sequence obtained in sample 67210854.
3.	Based on analyses of 5642 (RNA1) and 2861 (RNA2) nt of the partial genome in the NVWA and NCBI database it can be concluded that sample 67210862 very likely contains broad bean wilt virus 1 (BBWV-1).
4.	Based on analyses of 8259 (RNA1) and 7927 (RNA2) nt of the near complete genome in the NVWA and NCBI database it can be concluded that sample 67210862 very likely contains tomato chlorosis virus (ToCV).
opm molbio:
'-relatief hoog % rRNA reads (36,9 %) en minder dan 12 miljoen non-rRNA reads (11,3 milj)
- ToMV gedetecteerd volgens KRONA rapport; 7 chunks van 5 ctgs, allen kleiner dan 200bp. Geen nadere analyse uitgevoerd.
- Carlavirus gedetecteerd volgens KRONA rapport; 2 chunks op verschillende ctgs; 767 en 155 bp. Grootste chunk geblast, geeft 83% overeenkomst en 83% overlap met verbena-infecting carlavirus. clustert ook als zuster met dit isolaat. Gezien seq zo kort is niet opgenomen in genious en geen rapport opgesteld.</t>
  </si>
  <si>
    <t>STV +
AltMV +
BBWV-1 +
ToCV +</t>
  </si>
  <si>
    <t>RNA isolatie is uitgevoerd door Naktuinbouw. Wij hebben het monster geanalyseerd met Illumina-sequencing. Hiermee zijn de sequenties bepaald van vier virussen : Southern tomato virus, Alternanthera mosaic virus, broad bean wilt virus 1  en tomato chlorosis virus.
Illumina-sequencing data zijn gegenereerd door Genomescan B.V. (accreditatie L518)¸ analyse en interpretatie is uitgevoerd door NIVIP.</t>
  </si>
  <si>
    <t>Herkomst VS. Bedrijf Unigen Seeds Spain.  [Tomato hybrid f1 bobby / UG 497714].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</si>
  <si>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1.	Based on analyses of 5469 nt of the partial genome in the NVWA and NCBI database it can be concluded that sample 67210854 very likely contains Alternanthera mosaic virus (AltMV).
2.	Based on analyses of 4580 nt of partial RNA2 in the NVWA and NCBI database it can be concluded that sample 67210854 likely contains tomato chlorosis virus (ToCV). Remark: RNA1 was not detected in the sequencedata.
opm molbio:
'-relatief hoog % rRNA reads (75,6 %) en minder dan 12 miljoen non-rRNA reads (5,9 milj)
- ToMMV gedetecteerd volgens KRONA rapport; 5 chunks op 4 ctgs allen kleiner dan 200 nt. Geen verdere analyse uitgevoerd
-  ToMV gedetecteerd volgens KRONA rapport; 4 chunks van 2 ctgs, allen kleiner dan 200bp. Geen nadere analyse uitgevoerd. 
- Carlavirus gedetecteerd volgens KRONA rapport; 2 chunks op 1 ctg (314 en 152 bp). Geen nadere analyse uitgevoerd
- ook STV gedeteceerd volgens KRONA rapport, 7 chunks van 2 ctgs, max 227 nt. Gezien korte fragmentjes niet nader geanalyseeerd (niet in geneious, geen blast)
- BBWV-1 gedetecteerd volgens KRONA rapport; 10 kleine chunks van 3 ctgs, max 589 nt. De langste contig (ctg 3847, 3241 nt) heeft een coverage van 16 en valt in blast in soortspecifiek cluster in NCBI. Ook is er een hoge overeenkomst met BBWV-1 RNA 2 uit sample 67210862. Ook referentie assembly in CLC geeft geen langere sequenties. Gezien de korte sequentie en lage coverage geen nadere analyse uitgevoerd. Maar het is niet uit te sluiten dat BBWV-1 ook in dit monster aanwezig is, zeker ook gezien de sequentiedata niet geweldig van kwaliteit is.</t>
  </si>
  <si>
    <t>AltMV +
ToCV +</t>
  </si>
  <si>
    <t>RNA isolatie is uitgevoerd door Naktuinbouw. Wij hebben het monster geanalyseerd met Illumina-sequencing. Hiermee zijn de sequenties bepaald van twee virussen: Alternanthera mosaic virus en tomato chlorosis virus.
Illumina-sequencing data zijn gegenereerd door Genomescan B.V. (accreditatie L518)¸ analyse en interpretatie is uitgevoerd door NIVIP.</t>
  </si>
  <si>
    <t>melo
RNA van zaad</t>
  </si>
  <si>
    <t>Herkomst VS. Bedrijf Unigen Seeds Spain.  [melon hybrid f1 / UG 350716].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</si>
  <si>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1.	Based on analyses of 5884 nt of the partial genome in the NVWA and NCBI database it can be concluded that sample 38980227 likely contains Alternanthera mosaic virus (AltMV)
2.	Based on analyses of 1807 (RNA1), 1118 (RNA2) and 1813 (RNA3) nt of the partial genome in the NVWA and NCBI database it can be concluded that sample 38980227 likely contains tobacco streak virus (TSV).
3.	Based on analyses of 15071 nt of the partial genome in the NVWA and NCBI database it can be concluded that sample 38980227 very likely contains cucumis melo alphaendornavirus (CmEV).
opm molbio:
'- ook BBWV-1 gedetecteerd volgens KRONA rapport, 4 chunks van 2 ctgs, max 410 nt. Gezien kleine stukjes geen nadere analyse uitgevoerd (niet in genious/geen blast).</t>
  </si>
  <si>
    <t xml:space="preserve">AltMV +
TSV +
</t>
  </si>
  <si>
    <t>RNA isolatie is uitgevoerd door Naktuinbouw. Wij hebben het monster geanalyseerd met Illumina-sequencing. Hiermee zijn sequenties bepaald van twee virussen : Alternanthera mosaic virus en tobacco streak virus.
Illumina-sequencing data zijn gegenereerd door Genomescan B.V. (accreditatie L518)¸ analyse en interpretatie is uitgevoerd door NIVIP.</t>
  </si>
  <si>
    <t>Herkomst VS. Bedrijf Unigen Seeds Spain.  [melon hybrid f1 / UG 353417].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</si>
  <si>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1.	Based on analyses of 5500 nt of the near complete genome in the NVWA and NCBI database it can be concluded that sample 38980219 very likely contains cucurbit aphid-borne yellows virus (CABYV). 
2.	Based on analyses of 3302 (RNA1), 2980 (RNA2) and 2149 (RNA3) nt of the near complete genome in the NVWA and NCBI database it can be concluded that sample 38980219 very likely contains cucumber mosaic virus (CMV)
3.	Based on analyses of 6184 nt of the partial genome in the NVWA and NCBI database it can be concluded that sample 38980219 very likely contains watermelon mosaic virus (WMV)
4.	Based on analyses of 7989 nt of the near complete genome in the NVWA and NCBI database it can be concluded that sample 38980219 very likely contains zucchini yellow mosaic virus (ZYMV)
opm molbio:
'- relatief hoog % rRNA reads (31,16 %), maar meer dan 12 miljoen non-rRNA reads
- AltMV getecteerd volgens KRONA rapport, 3 chunks van max 200 nt. Daarom niet verder geanalyseerd en sequentie niet opgenomen in geneious.</t>
  </si>
  <si>
    <t>CABYV +
CMV +
WMV +
ZYMV +</t>
  </si>
  <si>
    <t>RNA isolatie is uitgevoerd door Naktuinbouw. Wij hebben het monster geanalyseerd met Illumina-sequencing. Hiermee zijn de sequenties bepaald van vier virussen: Cucurbit aphid-borne yellows virus, cucumis mosaic virus, watermelon mosaic virus en zucchini yellow mosaic virus.
Illumina-sequencing data zijn gegenereerd door Genomescan B.V. (accreditatie L518)¸ analyse en interpretatie is uitgevoerd door NIVIP.</t>
  </si>
  <si>
    <t>Herkomst VS. Bedrijf Unigen Seeds Spain.  [melon hybrid f1 / UG ropey king]. 
Onderschepping schiphol, zat in bagage baas van bedrijf, had niet de juiste papieren. Was onderweg naar Spanje. Toetsing kan relevant zijn voor strafzaak. Met Bram Lokker besproken. RNA geisoleerd door Naktuinbouw, zaden origineel op 9-11-2022 binnengekomen, doorgestuurd naar Naktuinbouw, RNA 18-1-2023 binnengekomen.</t>
  </si>
  <si>
    <t>1.	Based on analyses of 14892 and 14878 nt of the near complete genome in the NVWA and NCBI database it can be concluded that sample 39010791 very likely contains Cucumis melo alphaendornavirus (CmEV). Remark: there are two genotypes detected, identified as A and B.
2.	Based on analyses of 8468 (RNA1) and 7019 (RNA2) in the NVWA and NCBI database it can be concluded that sample 39010791 very likely contains cucurbit yellow stunting disorder virus (CYSDV).
3.	Based on analyses of 2744 (RNA1), 1554 (RNA2), 1750 (RNA3) nt of the partial genome in the NVWA and NCBI database it can be concluded that sample 39010791 very likely contains cucumber mosaic virus (CMV).
4.	Based on analyses of 5618 nt of the near complete genome in the NVWA and NCBI database it can be concluded that sample 39010791 very likely contains cucurbit aphid-borne yellows virus (CABYV)
5.	Based on analyses of 8471 nt of the partial genome in the NVWA and NCBI database it can be concluded that sample 39010791 very likely contains zucchini yellow mosaic virus (ZYMV)
6.	Based on analyses of 5354 nt of the partial genome in the NVWA and NCBI database it can be concluded that sample 39010791 likely contains papaya ringspot virus (PRSV)
opm molbio:
'- AltMV getecteerd volgens KRONA rapport, 10 chunks (van 4 ctgs) van max 400 nt. Ref assembly tegen OL311694 geeft maar heel klein deel van het genoom, daarom niet verder geanalyseerd en sequentie niet opgenomen in geneious.
- Watermelon bud necrosis virus gedetecteerd in KRONA rapport, 1 chunks 238 nt. geen in NCBI wel ook goede hit. in pfam geen andere domeinen gezien. gezien zo weinig nt betreft geen nadere analyse</t>
  </si>
  <si>
    <t>CYSDV +
CMV +
CABYV +
ZYMV +
PRSV +</t>
  </si>
  <si>
    <t>RNA isolatie is uitgevoerd door Naktuinbouw. Wij hebben het monster geanalyseerd met Illumina-sequencing. Hiermee zijn de sequenties bepaald van vijf virussen : cucurbit yellow stunting disorder virus, cucumber mosaic virus, cucurbit aphid-borne yellows virus, zucchini yellow mosaic virus en papaya ringspot virus.
Illumina-sequencing data zijn gegenereerd door Genomescan B.V. (accreditatie L518)¸ analyse en interpretatie is uitgevoerd door NIVIP.</t>
  </si>
  <si>
    <t>KCB
S. Vrij</t>
  </si>
  <si>
    <t>annuum</t>
  </si>
  <si>
    <t>Herkomst Marokko. 2 puntpaprika's, 1 heeft goerene zones met donkere vage randen, ander heeft donkere ingezonken vlekken. Enkele lijken concentrisch maar is niet duidelijk te zien. Tospo?</t>
  </si>
  <si>
    <t>[va vrucht]
F-MOL-110-001 RT-PCR Asian clade 1 en Eurasian clade tospovirussen +
 F-MOL-110-002 RT-PCR American clade 1 tospovirussen +
 F-MOL-110-003 RT-PCR Asian clade 2 tospovirussen -
 </t>
  </si>
  <si>
    <t>Op basis van analyse van 716 nt van 3’UTR - N Protein in NCBI en NVWA-database kan geconcludeerd worden dat monster 42133522 zeer waarschijnlijk tomato spotted wilt virus (TSWV) bevat.
De sequentie gekregen met AS-EA-FW – EA-RV primers komt overeen met Capsicum annuum.</t>
  </si>
  <si>
    <t>[foto]
[3x bu -20 lopend Jerom]</t>
  </si>
  <si>
    <t>TSWV +</t>
  </si>
  <si>
    <t>De ingezonden vruchten zijn visueel beoordeeld en de symptomen (groene vlekken met donkere rand en necrotische vlekken) wezen op een mogelijke infectie door tomato spotted wilt virus (TSWV, orthotospovirus). De aanwezigheid van TSWV is bevestigd met een moleculaire toets (PCR).</t>
  </si>
  <si>
    <t>nee</t>
  </si>
  <si>
    <t>Naktuinbouw
AJ Starre</t>
  </si>
  <si>
    <t>Herkomst China. Op bladeren chlorotische vlekken en banden met name langs de nerven.  </t>
  </si>
  <si>
    <t>[monsters gemaakt, ligt in HTS bakje en BU christel]</t>
  </si>
  <si>
    <t>onbekend +</t>
  </si>
  <si>
    <t>Het door u ingezonden monster is visueel beoordeeld. In eerder ingezonden monsters hebben we soortgelijke symptomen gezien en deze monsters zijn geanalyseerd met Illumina sequencing. Hierbij zijn verschillende virussen gedetecteerd. We weten niet of de symptomen (kleine chlorotische vlekjes en chlorose langs de nerven) veroorzaakt worden door één, een combinatie van virussen of dat het mogelijk een fysiologische kwestie betreft. Om meer over de mogelijke associatie met symptomen te weten te komen is aanvullend onderzoek nodig.</t>
  </si>
  <si>
    <t>Dummen Orange (Jaco) en Sander G. update gegeven telefonisch/mail.</t>
  </si>
  <si>
    <t>MBo</t>
  </si>
  <si>
    <t>NVWA
S. Gans</t>
  </si>
  <si>
    <t>Pelargonium</t>
  </si>
  <si>
    <t>spp</t>
  </si>
  <si>
    <t>Herkomst Frankrijk. Dummen Orange. ToRSV en TRSV. Plant staat in kas.  MBo: symptoomloos
22-2 AG/JG: Mag opgenomen in collectie, dus uitgebreide seq analyse. Op 28/2 naar collectie va gaaskooi</t>
  </si>
  <si>
    <t xml:space="preserve">HTS wk 5, 
BCF104447-007
</t>
  </si>
  <si>
    <t>1. Op basis van analyse van 6720nt (RNA1, bijna compleet) en 3791 nt (RNA2, bijna compleet) in NCBI en NVWA database kan geconcludeerd worden dat monster 40238259 zeer waarschijnlijk tobacco ringspot virus (TRSV) bevat.
2. Op basis van analyse van 8144 nt (RNA1, bijna compleet) en 6903 nt (RNA2, bijna compleet) in NCBI en NVWA database kan geconcludeerd worden dat monster 40238259 zeer waarschijnlijk tomato ringspot virus (ToRSV) bevat.
3. Op basis van analyse van 14437 nt van het bijna compleet genoom in de NCBI en NVWA database kan geconcludeerd worden dat monster 40238259 zeer waarschijnlijk pelargonium vein banding virus (PVBV) bevat.
4. Op basis van analyse van 7583 nt van het bijna compleet genoom in de NCBI en NVWA database kan geconcludeerd worden dat monster 40238259 waarschijnlijk een UnID cytorhabdovirus bevat</t>
  </si>
  <si>
    <t>TRSV+
ToRSV +
Badnavirus +
Cytorhabdovirus +</t>
  </si>
  <si>
    <t>We hebben het monster visueel beoordeeld en onderzocht met Illumina-sequencing. Op basis van analyse van bijna volledige genoomsequenties zijn tomato ringspot virus (ToRSV) en tobacco ringspot virus (TRSV) vastgesteld. Deze vondsten zijn in overeenstemming met jullie eerdere bevindingen. Aanvullend zijn via Illumina-sequencing nog andere virussequenties gedetecteerd en geanalyseerd: Pelargonium vein banding virus (PVBV), een nog niet officieel door de ICTV erkend virus uit het genus Badnavirus en daarnaast nog een onbekende soort uit het genus Cytorhabdovirus.
Illumina-sequencing data zijn gegenereerd door Genomescan B.V. (accreditatie L518), analyse en interpretatie is uitgevoerd door NIVIP.</t>
  </si>
  <si>
    <t>Saintpaulia</t>
  </si>
  <si>
    <t>Herkomst Frankrijk. Dummen Orange. volgens Jaco van Strate geïnfecteerd met Streptocarpus flowerbreak virus (tobamo). Plant staat in kas. Kan naar collectie indien bevestigd met HTS
22-2 AG/JG: Mag opgenomen in collectie, dus uitgebreide seq analyse 
MBo: boemkleurbreking: roze bloemen met witte onregelmatige vlekken op kroonblaadjes (veroorzaakt door virus)
[mag deze in de invivo of BMT]</t>
  </si>
  <si>
    <t xml:space="preserve">HTS wk 5, 
BCF104447-007
</t>
  </si>
  <si>
    <t>Based on analyses of 6359 nt of the near complete genome in the NVWA and NCBI database it can be concluded that sample 40238275 very likely contains Streptocarpus flower break virus (SFBV).</t>
  </si>
  <si>
    <t>Streptocarpus flower break virus (SFBV) +</t>
  </si>
  <si>
    <t>We hebben het monster visueel beoordeeld en onderzocht met Illumina-sequencing. Hiermee is de sequentie bepaald van een virus. Analyse van de bijna volledige genoomsequentie laat zien dat het gaat om het Streptocarpus flower break virus (SFBV). Dit komt overeen met uw eerdere bevindingen.
Illumina-sequencing data zijn gegenereerd door Genomescan B.V. (accreditatie L518), analyse en interpretatie is uitgevoerd door NIVIP.</t>
  </si>
  <si>
    <t>Calibrachoa</t>
  </si>
  <si>
    <t>Herkomst Frankrijk. Dummen Orange. ToMV. Op bladeren lichte chlorose zichtbaar.  Virus? Staat in kas
22-2 AG/JG: Mag opgenomen in collectie, dus uitgebreide seq analyse. MBo: Volgens Jaco van Strate toetst deze plant soms positief soms negatief met hun ToMV antiserum. En toetsen sommige delen cvan zelfde plant ook soms positief terwijl ander negatief toetsen. Dit is de reden dat Marleen plant heeft opgevraagd om te zien of deze resultaten herhaalbaar zijn door ons. Robert heeft: 5 blaadjes van elk van de 7 scheutjes zijn  getoetst in ELISA met het TMV Agdia antiserum dat ook ToMV detecteert. Uiteraard met handschoenwisseling tussen de 7 monsters.
Meting na 15 min laat zien dat er geen verschil is tussen de absorptiewaardes: 1.3 en 1.5. Na een half uur variëren de waardes tussen de 2.9-3.3. Verschil in resultaten wordt besproken met Jaco
 </t>
  </si>
  <si>
    <t>P1 ++
bent ++
WB  +-
[va P1]
P1
bent</t>
  </si>
  <si>
    <t>7x TMV ingezet voor experiment, zie kolom  K. 7x +</t>
  </si>
  <si>
    <t>Based on analyses of 6249 nt of the near complete genome in the NVWA and NCBI database it can be concluded that sample 40238240 very likely contains tomato mosaic virus (ToMV)</t>
  </si>
  <si>
    <t>ToMV+</t>
  </si>
  <si>
    <t>We hebben het monster visueel beoordeeld en onderzocht met Illumina-sequencing. Hiermee is de sequentie bepaald van een virus. Analyse van de bijna volledige genoomsequentie laat zien dat het gaat om het tomato mosaic virus (ToMV). Dit komt overeen met uw eerdere bevindingen.
Illumina-sequencing data zijn gegenereerd door Genomescan B.V. (accreditatie L518), analyse en interpretatie is uitgevoerd door NIVIP.</t>
  </si>
  <si>
    <t>Herkomst Mexico. Enkele habaneros met slecht doorgekleurde zones. Virusachtig.</t>
  </si>
  <si>
    <t>Geen relevante virussen gedetecteerd.
Opmerking: 1 chunk gevonden welke een hit gaf met cavemovirus. Chunk van ±3700 bp geblast in NCBI, gaf 75 %overlap en ± 70% overeenkomst met cavemovirusses.</t>
  </si>
  <si>
    <t>[foto]
[2x bu -20 lopend Jerom]</t>
  </si>
  <si>
    <t>Na visuele inspectie van het door u ingezonden monster hebben wij besloten om het monster te analyseren met Illumina-sequencing (HTS). Hiermee zijn geen virussen gedetecteerd die de symptomen kunnen veroorzaken op de ingezonden vruchten. Mogelijk hebben de symptomen een fysiologische oorzaak.
Illumina-sequencing data zijn gegenereerd door Genomescan B.V. (accreditatie L518)¸ analyse en interpretatie is uitgevoerd door NIVIP.</t>
  </si>
  <si>
    <t>INS-23-00470
sub 3</t>
  </si>
  <si>
    <t xml:space="preserve">CaTa    CSP
1. 33,15	32,53
2. 35,66	34,75
3. 31,61	31,61
</t>
  </si>
  <si>
    <t xml:space="preserve">[sub 3] F-MOL-132-002 real-time RT-PCR ToBRFV M&amp;W : +
32,05	32,04
[CdK Na overleg molbio PCR herhaald, i.v.m. NAC CT waarde]
F-MOL-132-002 real-time RT-PCR ToBRFV M&amp;W : +
CT 31,75 / 32,05
</t>
  </si>
  <si>
    <t>Betreft 65479665. Door Naktuinbouw is met een moleculaire toets (real-time RT-PCR) ToBRFV gedetecteerd. Bevestiging is uitgevoerd door het NIVIP met een tweede moleculaire toets (real-time RT-PCR).</t>
  </si>
  <si>
    <t>INS-23-00502
sub 3</t>
  </si>
  <si>
    <t xml:space="preserve">Herkomst China. Syngenta
CaTa    CSP
1. 26,01	25,80
2. 26,01	25,90
3. 25,74	25,25
</t>
  </si>
  <si>
    <t xml:space="preserve">[sub 3] F-MOL-132-002 real-time RT-PCR ToBRFV M&amp;W : +
27,12	26,87
</t>
  </si>
  <si>
    <t>Betreft 66040267. Door Naktuinbouw is met een moleculaire toets (real-time RT-PCR) ToBRFV gedetecteerd. Bevestiging is uitgevoerd door het NIVIP met een tweede moleculaire toets (real-time RT-PCR).</t>
  </si>
  <si>
    <t>INS-23-00117
sub 2</t>
  </si>
  <si>
    <t xml:space="preserve">Herkomst Nederland.  De Tuinen van Weldadigheid, Veenhuizen.
CaTa    CSP
1. 34,28	33,86
2. 31,46	31,42
</t>
  </si>
  <si>
    <t xml:space="preserve">[sub 2]
F-MOL-132-002 real-time RT-PCR ToBRFV M&amp;W : +
31,4	31,5
[CdK Na overleg molbio PCR herhaald, i.v.m. NAC CT waarde.]
F-MOL-132-002 real-time RT-PCR ToBRFV M&amp;W : +
CT 32,12 / 32,37
</t>
  </si>
  <si>
    <t>Betreft INS-23-00117. Door Naktuinbouw is met een moleculaire toets (real-time RT-PCR) ToBRFV gedetecteerd. Bevestiging is uitgevoerd door het NIVIP met een tweede moleculaire toets (real-time RT-PCR).</t>
  </si>
  <si>
    <t>INS-23-00336
sub 3</t>
  </si>
  <si>
    <t xml:space="preserve">Herkomst China. Enza Zaden Seed Operation, Enkhuizen
CaTa    CSP
1. 40,00	40,00
2. 33,47	38,02
3. 31,15	32,26
</t>
  </si>
  <si>
    <t xml:space="preserve">[sub 3] 
F-MOL-132-002 real-time RT-PCR ToBRFV M&amp;W : -
35,53	35,71		
PCR herhaald (afwijkende curve) 36,76 / 35,86
[na overleg molbio
PCR nogmaals herhaald, i.v.m. NAC CT waarde. + Afwijkende curve]
F-MOL-132-002 real-time RT-PCR ToBRFV M&amp;W : +
CT 32,5 / 32,68
</t>
  </si>
  <si>
    <t>Betreft 42333727. Door Naktuinbouw is met een moleculaire toets (real-time RT-PCR) ToBRFV gedetecteerd. Bevestiging is uitgevoerd door het NIVIP met een tweede moleculaire toets (real-time RT-PCR).</t>
  </si>
  <si>
    <t>INS-22-31751
sub 3</t>
  </si>
  <si>
    <t xml:space="preserve">Herkomst Israel. DSV Air&amp;Sae, Oude meer
CaTa    CSP
1. 28,53	27,75
2. 28,86	27,66
3. 28,15	27,34
</t>
  </si>
  <si>
    <t xml:space="preserve">[sub 3] F-MOL-132-002 real-time RT-PCR ToBRFV M&amp;W : +
29,94	29,52_x000D_
</t>
  </si>
  <si>
    <t>Betreft 38623406/32513001. Door Naktuinbouw is met een moleculaire toets (real-time RT-PCR) ToBRFV gedetecteerd. Bevestiging is uitgevoerd door het NIVIP met een tweede moleculaire toets (real-time RT-PCR).</t>
  </si>
  <si>
    <t>INS-22-31750
sub 1</t>
  </si>
  <si>
    <t xml:space="preserve">Herkomst Israel.Herkomst Israel. DSV Air&amp;Sae, Oude meer
CaTa    CSP
1. 29,78	28,59
2. 31,36	30,65
3. 30,44	29,49
</t>
  </si>
  <si>
    <t xml:space="preserve">[sub 1] F-MOL-132-002 real-time RT-PCR ToBRFV M&amp;W : +
30,45	30,46_x000D_
</t>
  </si>
  <si>
    <t>Betreft 38623393/ 32512901. Door Naktuinbouw is met een moleculaire toets (real-time RT-PCR) ToBRFV gedetecteerd. Bevestiging is uitgevoerd door het NIVIP met een tweede moleculaire toets (real-time RT-PCR).</t>
  </si>
  <si>
    <t>INS-22-31749
sub3</t>
  </si>
  <si>
    <t xml:space="preserve">Herkomst Israel.Herkomst Israel. DSV Air&amp;Sae, Oude meer
CaTa    CSP
1. 32,87	31,34
2. 31,89	31,13
3. 31,48	30,73
</t>
  </si>
  <si>
    <t xml:space="preserve">[sub 3] 
F-MOL-132-002 real-time RT-PCR ToBRFV M&amp;W : +
32,42	32,51
[CdK Na overleg molbio PCR herhaald, i.v.m. NAC CT waarde.]
F-MOL-132-002 real-time RT-PCR ToBRFV M&amp;W : +
CT 33,15 / 32,43
</t>
  </si>
  <si>
    <t>Betreft 38623385/32512802. Door Naktuinbouw is met een moleculaire toets (real-time RT-PCR) ToBRFV gedetecteerd. Bevestiging is uitgevoerd door het NIVIP met een tweede moleculaire toets (real-time RT-PCR).</t>
  </si>
  <si>
    <t>INS-22-31609
sub 2</t>
  </si>
  <si>
    <t xml:space="preserve">Herkomst China. Schiphol
CaTa    CSP
1. 32,00	31,54
2. 29,16	29,09
3. 31,88	31,97
</t>
  </si>
  <si>
    <t xml:space="preserve">[sub 2] F-MOL-132-002 real-time RT-PCR ToBRFV M&amp;W : +
30,46	30,32
</t>
  </si>
  <si>
    <t>Betreft 65476544. Door Naktuinbouw is met een moleculaire toets (real-time RT-PCR) ToBRFV gedetecteerd. Bevestiging is uitgevoerd door het NIVIP met een tweede moleculaire toets (real-time RT-PCR).</t>
  </si>
  <si>
    <t>INS-22-30474
sub 2</t>
  </si>
  <si>
    <t xml:space="preserve">Herkomst Peru. Schiphol
CaTa    CSP
1. 34,00	31,00
2. 32,69	30,73
3. 33,96	32,08
</t>
  </si>
  <si>
    <t xml:space="preserve">[sub 2] 
F-MOL-132-002 real-time RT-PCR ToBRFV M&amp;W : -
37,73	36,42		
PCR herhaald (afwijkende curve) 33,08 / 36,54
[Na overleg met molbo PCR  nogmaals herhaald, i.v.m. NAC CT waarde. + Afwijkende curve]
F-MOL-132-002 real-time RT-PCR ToBRFV M&amp;W : +
CT 34,06 / 33,36
</t>
  </si>
  <si>
    <t>Betreft 41893052. Door Naktuinbouw is met een moleculaire toets (real-time RT-PCR) ToBRFV gedetecteerd. Bevestiging is uitgevoerd door het NIVIP met een tweede moleculaire toets (real-time RT-PCR).</t>
  </si>
  <si>
    <t>INS-22-30414
sub 2</t>
  </si>
  <si>
    <t xml:space="preserve">Herkomst Peru. NNR Fokkerweg 300, Oude Meer
CaTa    CSP
1. 31,83	30,77
2. 27,16	26,56
3. 31,55	29,19
</t>
  </si>
  <si>
    <t>[sub 2] F-MOL-132-002 real-time RT-PCR ToBRFV M&amp;W : +
28,97 28,7</t>
  </si>
  <si>
    <t>Betreft 66045180. Door Naktuinbouw is met een moleculaire toets (real-time RT-PCR) ToBRFV gedetecteerd. Bevestiging is uitgevoerd door het NIVIP met een tweede moleculaire toets (real-time RT-PCR).</t>
  </si>
  <si>
    <t>INS-22-30326
sub 3</t>
  </si>
  <si>
    <t xml:space="preserve">Herkomst China.schiphol
CaTa    CSP
1. 31,77	31,44
2. 31,08	31,50
3. 30,83	31,00
</t>
  </si>
  <si>
    <t xml:space="preserve">[sub 3] 
F-MOL-132-002 real-time RT-PCR ToBRFV M&amp;W : +
31,46 31,47
[CdK Na overleg molbio PCR herhaald, i.v.m. NAC CT waarde.]
F-MOL-132-002 real-time RT-PCR ToBRFV M&amp;W : +
CT 31,62 / 31,35
</t>
  </si>
  <si>
    <t>Betreft 65439102. Door Naktuinbouw is met een moleculaire toets (real-time RT-PCR) ToBRFV gedetecteerd. Bevestiging is uitgevoerd door het NIVIP met een tweede moleculaire toets (real-time RT-PCR).</t>
  </si>
  <si>
    <t>KCB
T.Buysman</t>
  </si>
  <si>
    <t xml:space="preserve">Basella </t>
  </si>
  <si>
    <t>alba</t>
  </si>
  <si>
    <t>Herkomst Bangladesh. Op bladeren necrotische vlekken met donkere rand zichtbaar. Met name aan de bladrand. Niet virologisch</t>
  </si>
  <si>
    <t>virus symptomen -</t>
  </si>
  <si>
    <t xml:space="preserve">ca  </t>
  </si>
  <si>
    <t>Alocasia</t>
  </si>
  <si>
    <t>Herkomst Bangladesh. [olifantsoor]. Knollen. Nog achterhalen bij inspecteur waarom hij deze ingezonden heeft.
oplaten zetten in kas</t>
  </si>
  <si>
    <t>hts wk 19 [blad van 2 scheuten per pot bemonsterd],  BCF105447-029</t>
  </si>
  <si>
    <t>geen relevante virussen gedetecteerd</t>
  </si>
  <si>
    <t>Na visuele inspectie van het door u ingezonden monster hebben wij de knol opgepot in de kas. Vervolgens hebben we monster van jong blad geanalyseerd met Illumina-sequencing. Hiermee zijn geen virussen of viroiden gedetecteerd. 
Illumina-sequencing data zijn gegenereerd door Genomescan B.V. (accreditatie L518), analyse en interpretatie is uitgevoerd door NIVIP.</t>
  </si>
  <si>
    <t>ca</t>
  </si>
  <si>
    <t xml:space="preserve">Feijoa </t>
  </si>
  <si>
    <t>sellowiana</t>
  </si>
  <si>
    <t>Herkomst Colombia.  1 vrucht met chlorotische strepen en ook necrose (maar lijkt beschadiging). Niet heel verdachte virussymptomen</t>
  </si>
  <si>
    <t>HTS wk 8, BCF105447-009</t>
  </si>
  <si>
    <t>Geen relevante virussen en viroiden gedetecteerd. 
opm molbio: Relatief hoog % rRNA reads (16,4%), maar meer dan 12 miljoen non rRNA reads (25,3 milj)</t>
  </si>
  <si>
    <t>[foto, bu 36]</t>
  </si>
  <si>
    <t>Na visuele inspectie van het door u ingezonden monster hebben wij besloten om het monster te analyseren met Illumina-sequencing. Hiermee zijn geen virussen of viroiden gedetecteerd die de symptomen kunnen veroorzaken. Mogelijk is er sprake van een fysiologische oorzaak. 
Illumina-sequencing data zijn gegenereerd door Genomescan B.V. (accreditatie L518), analyse en interpretatie is uitgevoerd door NIVIP.</t>
  </si>
  <si>
    <t>F. Filisijn</t>
  </si>
  <si>
    <t>lycopersicum</t>
  </si>
  <si>
    <t>Hekromst Belgie. Twee trossen met 5 vruchten. Op één tros chlorotische kringen/vlekken aanwezig en deels niet goed doorgekleurd. Andere tros lichte bobbeling op de vruchten. Virus? [verp be102425]</t>
  </si>
  <si>
    <t>[va vrucht]
PepMV +
TMV (agdia) + (1.955; 1.816)
PhChMV -</t>
  </si>
  <si>
    <t>[va vrucht]
F-MOL-132-002 real-time RT-PCR ToBRFV M&amp;W +
Ct-waarden: 8.85 &amp; 8.7</t>
  </si>
  <si>
    <t>[foto]
[2x bu -20 lopend Christel]</t>
  </si>
  <si>
    <t>ToBRFV +
PepMV +</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</si>
  <si>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een combinatie van PepMV en ToBRFV, of een fysiologische oorzaak hebben. </t>
  </si>
  <si>
    <t>INS-23-02079
sub 1</t>
  </si>
  <si>
    <t xml:space="preserve">Herkomst India/ Hongarije. In beslag genomen op Schiphol door Maarten Merrienboer. Extra zaden zijn beschikbaar voor onderzoek, maar vanwege hoge ct waardes niet laten opsturen. We hebben liever zaden met lagere ct waardes.
CaTa    CSP
27,85	28,92
30,17	29,04
30,45	29,82
</t>
  </si>
  <si>
    <t xml:space="preserve">F-MOL-132-002 real-time RT-PCR ToBRFV M&amp;W : +
30,18	31,03_x000D_
</t>
  </si>
  <si>
    <t>Betreft 36489282. Door Naktuinbouw is met een moleculaire toets (real-time RT-PCR) ToBRFV gedetecteerd. Bevestiging is uitgevoerd door het NIVIP met een tweede moleculaire toets (real-time RT-PCR).</t>
  </si>
  <si>
    <t>INS-23-02083
sub 3</t>
  </si>
  <si>
    <t xml:space="preserve">Herkomst India/ Hongarije. In beslag genomen op Schiphol door Maarten Merrienboer. Extra zaden zijn beschikbaar voor onderzoek, maar vanwege hoge ct waardes niet laten opsturen. We hebben liever zaden met lagere ct waardes.
CaTa    CSP
30,23	30,25
31,27	30,66
30,31	29,91
</t>
  </si>
  <si>
    <t xml:space="preserve">F-MOL-132-002 real-time RT-PCR ToBRFV M&amp;W :  +
31,63	31,68
</t>
  </si>
  <si>
    <t>Betreft 32884920. Door Naktuinbouw is met een moleculaire toets (real-time RT-PCR) ToBRFV gedetecteerd. Bevestiging is uitgevoerd door het NIVIP met een tweede moleculaire toets (real-time RT-PCR).</t>
  </si>
  <si>
    <t>INS-23-02081
sub2</t>
  </si>
  <si>
    <t xml:space="preserve">Herkomst India/ Hongarije. In beslag genomen op Schiphol door Maarten Merrienboer. Extra zaden zijn beschikbaar voor onderzoek, maar vanwege hoge ct waardes niet laten opsturen. We hebben liever zaden met lagere ct waardes.
CaTa    CSP
30,27	29,29
28,21	28,53
30,42	30,15
</t>
  </si>
  <si>
    <t xml:space="preserve">F-MOL-132-002 real-time RT-PCR ToBRFV M&amp;W : +
29,08	29,38_x000D_
</t>
  </si>
  <si>
    <t>Betreft 32882116. Door Naktuinbouw is met een moleculaire toets (real-time RT-PCR) ToBRFV gedetecteerd. Bevestiging is uitgevoerd door het NIVIP met een tweede moleculaire toets (real-time RT-PCR).</t>
  </si>
  <si>
    <t>INS-23-02080
sub 3</t>
  </si>
  <si>
    <t xml:space="preserve">Herkomst India/ Hongarije. In beslag genomen op Schiphol door Maarten Merrienboer. Extra zaden zijn beschikbaar voor onderzoek, maar vanwege hoge ct waardes niet laten opsturen. We hebben liever zaden met lagere ct waardes.
CaTa    CSP
32,03	30,49
33,35	32,05
30,57	29,44
</t>
  </si>
  <si>
    <t xml:space="preserve">F-MOL-132-002 real-time RT-PCR ToBRFV M&amp;W : +
31,36	31,2_x000D_
</t>
  </si>
  <si>
    <t>Betreft 32884779. Door Naktuinbouw is met een moleculaire toets (real-time RT-PCR) ToBRFV gedetecteerd. Bevestiging is uitgevoerd door het NIVIP met een tweede moleculaire toets (real-time RT-PCR).</t>
  </si>
  <si>
    <t>INS-23-01654
sub1</t>
  </si>
  <si>
    <t xml:space="preserve">Herkomst Israël. Cargolift bovendijk, Rotterdam
CaTa    CSP
32,40	31,66
</t>
  </si>
  <si>
    <t xml:space="preserve">F-MOL-132-002 real-time RT-PCR ToBRFV M&amp;W : +
34,74	32,06
</t>
  </si>
  <si>
    <t>Betreft 65552404.Door Naktuinbouw is met een moleculaire toets (real-time RT-PCR) ToBRFV gedetecteerd. Bevestiging is uitgevoerd door het NIVIP met een tweede moleculaire toets (real-time RT-PCR).</t>
  </si>
  <si>
    <t>INS-23-02095
sub1</t>
  </si>
  <si>
    <t xml:space="preserve">Herkomst China. Ergon Enkhuizen
CaTa    CSP
31,67	29,44
32,02	29,92
32,03	31,26
</t>
  </si>
  <si>
    <t xml:space="preserve">F-MOL-132-002 real-time RT-PCR ToBRFV M&amp;W : +
32	31,64
</t>
  </si>
  <si>
    <t>Betreft 66045105.Door Naktuinbouw is met een moleculaire toets (real-time RT-PCR) ToBRFV gedetecteerd. Bevestiging is uitgevoerd door het NIVIP met een tweede moleculaire toets (real-time RT-PCR).</t>
  </si>
  <si>
    <t>INS-23-02085
sub1</t>
  </si>
  <si>
    <t xml:space="preserve">Herkomst China. Milestone log BV. Rozenburg
CaTa    CSP
27,49	26,11
40,00	37,32
40,00	37,75
</t>
  </si>
  <si>
    <t xml:space="preserve">F-MOL-132-002 real-time RT-PCR ToBRFV M&amp;W : +
29,27	29,49
</t>
  </si>
  <si>
    <t>Betreft 65439049. Door Naktuinbouw is met een moleculaire toets (real-time RT-PCR) ToBRFV gedetecteerd. Bevestiging is uitgevoerd door het NIVIP met een tweede moleculaire toets (real-time RT-PCR).</t>
  </si>
  <si>
    <t>KCB
JH Barendrecht</t>
  </si>
  <si>
    <t>Medinilla</t>
  </si>
  <si>
    <t>magnifica</t>
  </si>
  <si>
    <t>Herkomst Nederland. Op 1 plant meerdere bladeren. Kleine bruine necrotische vlekjes, op achterkant blad bruine aankoeking/viezigheid. Niet virologisch.</t>
  </si>
  <si>
    <t>Het door u ingezonden monster is visueel beoordeeld. De symptomen worden volgens ons niet veroorzaakt door een virus of een viroide.</t>
  </si>
  <si>
    <t>Naktuinbouw
Starre/Kromhout</t>
  </si>
  <si>
    <t>Dracaena</t>
  </si>
  <si>
    <t>Herkomst Costa rica. gele streepjes in blad. Ook jonge blaadjes hebben witte/gele vlekjes. Niet virologisch.</t>
  </si>
  <si>
    <t>Het door u ingezonden monster is visueel beoordeeld. Eerdere ingezonden Dracaena's met vergelijkbare symptomen zijn onderzocht met Illumina-sequencing waarbij geen virussen zijn gedetecteerd. De symptomen worden volgens ons niet veroorzaakt door een virus of een viroide. Mogelijk betreft het een fysiologische kwestie. </t>
  </si>
  <si>
    <t>Chrysanthemum</t>
  </si>
  <si>
    <t>Herkomst Colombia. Regelmatige tussenervige vergeling. Niet virologisch.</t>
  </si>
  <si>
    <t>Het door u ingezonden monster is visueel beoordeeld. De tussennervige chlorose op het blad is zeer regelmatig verspreid waardoor wij het niet virusverdacht vinden. Deze symptomen worden volgens ons niet veroorzaakt door een virus of een viroide. Mogelijk betreft het een fysiologische kwestie. </t>
  </si>
  <si>
    <t>Herkomst Oeganda. Habaneros met gele chlorotische zones of vlekken met wazige grenzen. PVY/PVYV/PMMoV?</t>
  </si>
  <si>
    <t>HTS wk 8, BCF105447-009 </t>
  </si>
  <si>
    <t>Based on analysis of 4380 nt of the partial genome in NCBI and NVWA database can be concluded that sample 65636472 likely contains a virus within the pepper vein yellow virus (PeVYV) complex.</t>
  </si>
  <si>
    <t>[foto]
Cool dat we een keer een single infectie te pakken lijken te hebben. Lijkt ook echt niks anders in de HTS data te zitten</t>
  </si>
  <si>
    <t>polerovirus +</t>
  </si>
  <si>
    <t>Na visuele beoordeling is het monster geanalyseerd met Illumina-sequencing (HTS). Hiermee is de (bijna volledige) genoomsequentie verkregen van een polerovirus behorende tot het pepper vein yellows virus  (PeVYV) complex. Volgens ons kunnen de symptomen op de vruchten veroorzaakt worden door PeVYV.
Illumina-sequencing data zijn gegenereerd door Genomescan B.V. (accreditatie L518), analyse en interpretatie is uitgevoerd door NIVIP.</t>
  </si>
  <si>
    <t>nee, eerder gevonden in capsicum uit oeganda</t>
  </si>
  <si>
    <t>KCB
C Ravelli</t>
  </si>
  <si>
    <t>Herkomst Egypte. 6 vruchten met groene chlorotische zones, soms met enkele necrotische lesies. Onder schil zitten necrotische vaten. Virus? PepMV/ToBRFV/Phcmov?</t>
  </si>
  <si>
    <t>[va vrucht]
PepMV -
TMV (agdia) -
PhChMV -</t>
  </si>
  <si>
    <t>[foto]
[3x bu in -20 jerom]</t>
  </si>
  <si>
    <t>De symptomen op het door u ingezonden monster hebben volgens ons geen virologische oorzaak. Mogelijk is er sprake van een fysiologische oorzaak. We hebben het monster serologisch getoetst op pepino mosaic virus, tomato brown rugose fruit virus en physostegia chlorotic mottle virus. Deze virussen zijn niet gedetecteerd.</t>
  </si>
  <si>
    <t>INS-23-02441
sub 3</t>
  </si>
  <si>
    <t xml:space="preserve">Herkomst onbekend. Bedrijf Argenta Seeds, Bleiswijk.
CaTa    CSP
21,43	20,38
21,14	20,07
21,06	20,16
</t>
  </si>
  <si>
    <t xml:space="preserve">F-MOL-132-002 real-time RT-PCR ToBRFV M&amp;W : +
 20,1	 19,9
</t>
  </si>
  <si>
    <t>Tracering. HTS wk 8, BCF105447-009</t>
  </si>
  <si>
    <t>ToBRFV gedetecteerd, maar onvoldoende data/te lage coverage
opm molbio: Relatief hoog % rRNA reads (16%), maar meer dan 12 miljoen non rRNA reads (19,9 milj)
Meerdere andere virussen gedetecteerd: ToMV, AltMV, STV. Niet geanalyseerd.</t>
  </si>
  <si>
    <t>Betreft 18080031/PP806998. Door Naktuinbouw is met een moleculaire toets (real-time RT-PCR) ToBRFV gedetecteerd. Bevestiging is uitgevoerd door het NIVIP met een tweede moleculaire toets (real-time RT-PCR).</t>
  </si>
  <si>
    <t>INS-23-02187
sub 1</t>
  </si>
  <si>
    <t xml:space="preserve">Herkomst China. Bedrijf ALS.
CaTa    CSP
30,17	29,92
30,50	29,59
30,40	30,05
</t>
  </si>
  <si>
    <t xml:space="preserve">F-MOL-132-002 real-time RT-PCR ToBRFV M&amp;W : +
28,96	28,38
</t>
  </si>
  <si>
    <t>Betreft 66040232/GJX22. Door Naktuinbouw is met een moleculaire toets (real-time RT-PCR) ToBRFV gedetecteerd. Bevestiging is uitgevoerd door het NIVIP met een tweede moleculaire toets (real-time RT-PCR).</t>
  </si>
  <si>
    <t>INS-23-02946
sub 1</t>
  </si>
  <si>
    <t xml:space="preserve">Herkomst Nederland. Bedrijf De Zaderij Cooperatie UA. [maar enkele honderden zaden]
CaTa    CSP
30,43	29,09
</t>
  </si>
  <si>
    <t xml:space="preserve">F-MOL-132-002 real-time RT-PCR ToBRFV M&amp;W : +
 29,1	  28,85
</t>
  </si>
  <si>
    <t>Betreft INS-23-02946. Door Naktuinbouw is met een moleculaire toets (real-time RT-PCR) ToBRFV gedetecteerd. Bevestiging is uitgevoerd door het NIVIP met een tweede moleculaire toets (real-time RT-PCR).</t>
  </si>
  <si>
    <t>INS-23-02947
sub 2</t>
  </si>
  <si>
    <t>Herkomst China. Bedrijf Syngenta Seeds, Enkhuizen.
CaTa    CSP
28,88	27,26
28,69	26,99
28,69	27,10</t>
  </si>
  <si>
    <t xml:space="preserve">F-MOL-132-002 real-time RT-PCR ToBRFV M&amp;W : +
26,89	  27,23
</t>
  </si>
  <si>
    <t>Betreft 36553723. Door Naktuinbouw is met een moleculaire toets (real-time RT-PCR) ToBRFV gedetecteerd. Bevestiging is uitgevoerd door het NIVIP met een tweede moleculaire toets (real-time RT-PCR).</t>
  </si>
  <si>
    <t>INS-23-02948
sub 2</t>
  </si>
  <si>
    <t xml:space="preserve">Herkomst China. Bedrijf Syngenta Seeds, Enkhuizen.
CaTa    CSP
32,85	31,43
27,24	25,39
32,70	32,35
</t>
  </si>
  <si>
    <t xml:space="preserve">F-MOL-132-002 real-time RT-PCR ToBRFV M&amp;W : +
25,12	    26,01
</t>
  </si>
  <si>
    <t>Betreft 36553731. Door Naktuinbouw is met een moleculaire toets (real-time RT-PCR) ToBRFV gedetecteerd. Bevestiging is uitgevoerd door het NIVIP met een tweede moleculaire toets (real-time RT-PCR).</t>
  </si>
  <si>
    <t>KCB
M. Vletter</t>
  </si>
  <si>
    <t>Prunus</t>
  </si>
  <si>
    <t>lusitanica</t>
  </si>
  <si>
    <t>Herkomst Nederland. gedeeld met mycologie en entomologie en opdracht overgedragen aan mycologie. Verschillende scheuten. Op de jonge bladeren zijn rode kringen/vlekken aanwezig. Aan de onderkant van het blad is een witte waas zichtbaar (schimmel?). Twijfelachtig of het virus is.</t>
  </si>
  <si>
    <t>KCB
AB Breur</t>
  </si>
  <si>
    <t xml:space="preserve">lycopersicum </t>
  </si>
  <si>
    <t>Herkomst Egypte.  2 cherrytomaatjes. Vanuit de vruchtaanzet een donkere verkleuring zichtbaar, met onregelmatige vlekken/ kringen. Virus?
[CdK monster met soortgelijke symptomen 41224422 ontvangen, momenteel wordt navraag gedaan of herkomst van beide monsters. Daarnaast navraag gedaan bij mycologie over symptomen]</t>
  </si>
  <si>
    <t>ch,je</t>
  </si>
  <si>
    <t>[va vrucht]
P1 -/+
bent -/+
qui +/-
glut +/-
[va bent]
P1 ++
bent -+
qui +-*
glut +-
dat +-
* symptomatisch op qui bleken toch lokale symptomen</t>
  </si>
  <si>
    <t>[va bent]
TMV +
PepMV -</t>
  </si>
  <si>
    <t> [va vrucht* ] 
F-MOL-132-002 real-time RT-PCR ToBRFV M&amp;W: + (3,71 en 3,62.) 
* va vrucht als dubbel check dat er er in de kas niets verwisseld/gebeurt is</t>
  </si>
  <si>
    <t>HTS wk 13, BCF105447-016
prelim ToBRFV/phytopthora infestans :)</t>
  </si>
  <si>
    <t>Based on analyses of 6143-6377 nt of the near complete genomes in the NCBI and NVWA databases it has been confirmed that samples 66043564 sub 1, 41780656, 66048226, 41161994, 38926108, 66048293, 66048314, 66048330, 41992106 contain tomato brown rugose fruit virus (ToBRFV).</t>
  </si>
  <si>
    <t>[HTS BU]
[Carla 3-5: toelichting een beetje "gemakkelijk". TPO niet genoemd omdat we ToBRFV onderbouwen met ELISA/PCR. In HTS geen andere virussen aangetroffen dan ToBRFV dus ook niet gewacht op volleidge analyse, die is mogelijk wel leuk voor Nextstrain. TOF: phytophthora infestans in KRONA rapport]</t>
  </si>
  <si>
    <t>ToBRFV +
PepMV -
virus symptomen -</t>
  </si>
  <si>
    <t xml:space="preserve">Wij hebben geen virussymptomen gezien op de ingezonden vruchten. Dit monster is toegevoegd aan ingeplande serologische toetsen voor de detectie van pepino mosaic virus (PepMV) en tomato brown rugose fruit virus (ToBRFV). Hierbij is PepMV niet en ToBRFV wel gedetecteerd. De aanwezigheid van ToBRFV is vervolgens bevestigd met een moleculaire toets (real-time RT-PCR). 
Zoals aangegeven verwachten wij niet dat ToBRFV de waargenomen symptomen veroorzaakt. We hebben vergelijkbare symptomen op vruchten in een ander monster gezien, waarbij phytophthora infestans is aangetoond. Mogelijk worden de symptomen op deze vruchten ook verzoorzaakt door deze schimmel. 
</t>
  </si>
  <si>
    <t>KCB
Middel</t>
  </si>
  <si>
    <t>macrocarpon</t>
  </si>
  <si>
    <t>Herkomst Suriname. 1 vrucht met donkere verkleuringen, scherp begrensd. Niet virusverdacht. fysiologisch?</t>
  </si>
  <si>
    <t>Het door u ingezonden monster is visueel beoordeeld. Eerdere ingezonden solanum macrocarpons met vergelijkbare symptomen zijn onderzocht met Illumina-sequencing waarbij geen virussen zijn gedetecteerd. De symptomen worden volgens ons niet veroorzaakt door een virus of een viroide. Mogelijk betreft het een fysiologische kwestie.</t>
  </si>
  <si>
    <t>KCB
Zw??</t>
  </si>
  <si>
    <t>Herkomst Nederland. [GLN 8713783905326] Bedrijf: Global Green Team, adres Bandijkweg 3. 4 vruchten, slecht doorgekelurd, chlorotische vlekken.</t>
  </si>
  <si>
    <t>je, ca</t>
  </si>
  <si>
    <t>[va vrucht]
PepMV +
TMV (agdia) +
PhCMoV -</t>
  </si>
  <si>
    <t> [va vrucht] 
F-MOL-132-002 real-time RT-PCR ToBRFV M&amp;W: + (3,96 en 3,73) </t>
  </si>
  <si>
    <t>[foto]
[1x bu -20 jerom]</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</si>
  <si>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een combinatie van PepMV en ToBRFV, of een fysiologische oorzaak hebben.</t>
  </si>
  <si>
    <t>INS-23-04063
sub 1</t>
  </si>
  <si>
    <t>Herkomst India. Schiphol. Monster in eerste instantie voor BAC - clavibacter? Monster voor proces verbaal 141296 M. v Merrienboer
CaTa    CSP
27,17 27,02
29,30 29,22
30,52 30,27</t>
  </si>
  <si>
    <t>jo</t>
  </si>
  <si>
    <t xml:space="preserve">F-MOL-132-002 real-time RT-PCR ToBRFV M&amp;W : +
27,03	26,89
</t>
  </si>
  <si>
    <t>Betreft 36489274. Door Naktuinbouw is met een moleculaire toets (real-time RT-PCR) ToBRFV gedetecteerd. Bevestiging is uitgevoerd door het NIVIP met een tweede moleculaire toets (real-time RT-PCR).</t>
  </si>
  <si>
    <t>INS-23-04064
sub 3</t>
  </si>
  <si>
    <t>Herkomst India. Schiphol. Monster in eerste instantie voor BAC - clavibacter? Monster voor proces verbaal 141296 M. v Merrienboer
CaTa    CSP
32,13	32,07
37,98	33,48
31,31	31,42</t>
  </si>
  <si>
    <t xml:space="preserve">F-MOL-132-002 real-time RT-PCR ToBRFV M&amp;W : +
32,04	32,71_x000D_
</t>
  </si>
  <si>
    <t>Betreft 41344774. Door Naktuinbouw is met een moleculaire toets (real-time RT-PCR) ToBRFV gedetecteerd. Bevestiging is uitgevoerd door het NIVIP met een tweede moleculaire toets (real-time RT-PCR).</t>
  </si>
  <si>
    <t>INS-23-04066
sub 3</t>
  </si>
  <si>
    <t>Herkomst India. Schiphol. Monster in eerste instantie voor BAC - clavibacter? Monster voor proces verbaal 141296 M. v Merrienboer
CaTa    CSP
30,03	30,21
29,70	30,31
29,51	29,90</t>
  </si>
  <si>
    <t xml:space="preserve">F-MOL-132-002 real-time RT-PCR ToBRFV M&amp;W : +
30,84	30,41
</t>
  </si>
  <si>
    <t>Betreft 41344969. Door Naktuinbouw is met een moleculaire toets (real-time RT-PCR) ToBRFV gedetecteerd. Bevestiging is uitgevoerd door het NIVIP met een tweede moleculaire toets (real-time RT-PCR).</t>
  </si>
  <si>
    <t>INS-23-04067
sub 3</t>
  </si>
  <si>
    <t>Herkomst India. Schiphol. Monster in eerste instantie voor BAC - clavibacter? Monster voor proces verbaal 141296 M. v Merrienboer
CaTa    CSP
32,44	32,49
32,22	32,13
31,66	31,53</t>
  </si>
  <si>
    <t xml:space="preserve">F-MOL-132-002 real-time RT-PCR ToBRFV M&amp;W : +
32,82	32,83_x000D_
</t>
  </si>
  <si>
    <t>Betreft 32882095. Door Naktuinbouw is met een moleculaire toets (real-time RT-PCR) ToBRFV gedetecteerd. Bevestiging is uitgevoerd door het NIVIP met een tweede moleculaire toets (real-time RT-PCR).</t>
  </si>
  <si>
    <t>INS-23-04068
sub 3</t>
  </si>
  <si>
    <t>Herkomst India. Schiphol. Monster in eerste instantie voor BAC - clavibacter? Monster voor proces verbaal 141296 M. v Merrienboer
CaTa    CSP
29,92	30,19
29,51	29,77
27,74	27,85</t>
  </si>
  <si>
    <t xml:space="preserve">F-MOL-132-002 real-time RT-PCR ToBRFV M&amp;W : +
28,07	28,02_x000D_
</t>
  </si>
  <si>
    <t>Betreft 32884981. Door Naktuinbouw is met een moleculaire toets (real-time RT-PCR) ToBRFV gedetecteerd. Bevestiging is uitgevoerd door het NIVIP met een tweede moleculaire toets (real-time RT-PCR).</t>
  </si>
  <si>
    <t>INS-23-04069
sub 3</t>
  </si>
  <si>
    <t>Herkomst India. Schiphol. Monster in eerste instantie voor BAC - clavibacter? Monster voor proces verbaal 141296 M. v Merrienboer
CaTa    CSP
31,32	31,35
28,73	29,04
28,42	29,04</t>
  </si>
  <si>
    <t xml:space="preserve">F-MOL-132-002 real-time RT-PCR ToBRFV M&amp;W : +
30,85	30,26_x000D_
</t>
  </si>
  <si>
    <t>Betreft 32991515. Door Naktuinbouw is met een moleculaire toets (real-time RT-PCR) ToBRFV gedetecteerd. Bevestiging is uitgevoerd door het NIVIP met een tweede moleculaire toets (real-time RT-PCR).</t>
  </si>
  <si>
    <t>INS-23-03718
sub 3</t>
  </si>
  <si>
    <t>annuum
RNA van zaad</t>
  </si>
  <si>
    <t xml:space="preserve">Herkomst Peru. Bedrijf NNR
CaTa     CSP
30,79	29,94
32,94	30,76
29,89	29,06
</t>
  </si>
  <si>
    <t xml:space="preserve">F-MOL-132-002 real-time RT-PCR ToBRFV M&amp;W : +
30,83	30,09_x000D_
</t>
  </si>
  <si>
    <t>Betreft 41765878. Door Naktuinbouw is met een moleculaire toets (real-time RT-PCR) ToBRFV gedetecteerd. Bevestiging is uitgevoerd door het NIVIP met een tweede moleculaire toets (real-time RT-PCR).</t>
  </si>
  <si>
    <t>INS-23-04026
sub 1</t>
  </si>
  <si>
    <t>Herkomst Israël. Bedrijf ALS
CaTa     CSP
26,83	26,16
30,88	29,19
40,00	33,72</t>
  </si>
  <si>
    <t xml:space="preserve">F-MOL-132-002 real-time RT-PCR ToBRFV M&amp;W : +
26,64	26,25
</t>
  </si>
  <si>
    <t>Betreft 42333681. Door Naktuinbouw is met een moleculaire toets (real-time RT-PCR) ToBRFV gedetecteerd. Bevestiging is uitgevoerd door het NIVIP met een tweede moleculaire toets (real-time RT-PCR).</t>
  </si>
  <si>
    <t>INS-23-03884
sub 1</t>
  </si>
  <si>
    <t>Herkomst Peru. Bedrijf DSV Air&amp;Sae
CaTa     CSP
36,81	30,32
32,17	30,41
40,00	30,63</t>
  </si>
  <si>
    <t xml:space="preserve">F-MOL-132-002 real-time RT-PCR ToBRFV M&amp;W : +
32,14	31,87
</t>
  </si>
  <si>
    <t>Betreft 38623414. Door Naktuinbouw is met een moleculaire toets (real-time RT-PCR) ToBRFV gedetecteerd. Bevestiging is uitgevoerd door het NIVIP met een tweede moleculaire toets (real-time RT-PCR).</t>
  </si>
  <si>
    <t xml:space="preserve">Liriope </t>
  </si>
  <si>
    <t>(asparagacea)</t>
  </si>
  <si>
    <t>Herkomst Costa rica. 4 plantjes met op de bladeren chlorotische vlekjes en streepjes. Planten gaan we op laten zetten in de kas. [28/2 RD 3 plantjes geplant F8].</t>
  </si>
  <si>
    <t>je, ch</t>
  </si>
  <si>
    <t>Plant in gaaskooi gezet. geen symptomen waargenomen.</t>
  </si>
  <si>
    <t>wk 11, bcf 105447-013</t>
  </si>
  <si>
    <t>Geen relevante virussen gedetecteerd</t>
  </si>
  <si>
    <t>[foto, BU en in vivo collectie]
15-5, plant uit in vivo collectie weggegooid</t>
  </si>
  <si>
    <t>melongena</t>
  </si>
  <si>
    <t xml:space="preserve">Herkomst Mexico. vier vruchten (kleine ronde groene vruchten) warenvolgens inspectuer lichter dan de andere vruchten. Geen duidelijke  virussymptomen te zien. </t>
  </si>
  <si>
    <t>[foto, 2x BU rn htd bu in -20]</t>
  </si>
  <si>
    <t>LPG Molendijk
WUR openteelten</t>
  </si>
  <si>
    <t>nr 3095</t>
  </si>
  <si>
    <t>tuberosum</t>
  </si>
  <si>
    <t>Herkomst Nederland. Ingezonden omdat het een probleem op diverse plekken in Nederland is. Monster is gedeeld met meerder vakgebieden.
Op knollen ingezonken necrotische plekken met scheuren/barsten. Lijkt een beetje op TNV/OMMV. 
Knollen worden opgepot in de kas
Bo (bac) blijft graag op de hoogte van de resultaten.</t>
  </si>
  <si>
    <t>Ch, Ca</t>
  </si>
  <si>
    <t>[va knol]
P1 -
bent -
qui -
WB -
komk -</t>
  </si>
  <si>
    <t>[va knol]
wk 11, bcf 105447-013</t>
  </si>
  <si>
    <t>Geen relevante virussen gedetecteerd.
-Opmerking: relatief hoog % rRNA reads (12,33 %), maar meer dan 12 miljoen non-rRNA reads</t>
  </si>
  <si>
    <t>[foto, 2x BU]</t>
  </si>
  <si>
    <t>We hebben de knollen visueel beoordeeld en onderzocht met Illumina-sequencing (HTS). Hiermee zijn geen relevante virussen gedetecteerd.  
Daarnaast hebben we een aantal knollen opgepot en de planten vervolgens visueel beoordeeld. Hierbij hebben we geen virussymptomen waargenomen.
Illumina-sequencing data zijn gegenereerd door Genomescan B.V. (accreditatie L518), analyse en interpretatie is uitgevoerd door NIVIP.</t>
  </si>
  <si>
    <t>KCB
R Abrahamse</t>
  </si>
  <si>
    <t>Herkomst Egypte. 4 cherrytomaatjes donkere vlekken rondom steelaanzetting. Enkele zijn kringachtig met donkere rand (virussymptoom?) [CdK monster met soortgelijke symptomen 41224422/41780656 ontvangen, momenteel wordt navraag gedaan of herkomst van beide monsters. Daarnaast navraag gedaan bij mycologie over symptomen]</t>
  </si>
  <si>
    <t xml:space="preserve">[va vrucht]
PepMV - 
TMV (agdia) +
</t>
  </si>
  <si>
    <t>wk 11 [va vrucht] 
F-MOL-132-002 real-time RT-PCR ToBRFV M&amp;W: + (3,78 en 3,98.) </t>
  </si>
  <si>
    <t>[foto, 1x BU jerom]</t>
  </si>
  <si>
    <t>Wij hebben geen virussymptomen gezien op de ingezonden vruchten. Dit monster is toegevoegd aan ingeplande serologische toetsen voor de detectie van pepino mosaic virus (PepMV) en tomato brown rugose fruit virus (ToBRFV). Hierbij is PepMV niet en ToBRFV wel gedetecteerd. De aanwezigheid van ToBRFV is vervolgens bevestigd met een moleculaire toets (real-time RT-PCR). Zoals aangegeven verwachten wij niet dat ToBRFV de waargenomen symptomen veroorzaakt.
[uitslag mycologie:
Gebruikte methode: Morfologische identificatie na baiting met aardappel.
De bovengenoemde schimmel is naar onze mening de veroorzaker van de waargenomen symptomen.]</t>
  </si>
  <si>
    <t>KCB
S diepa</t>
  </si>
  <si>
    <t>Herkomst Turkije. [CGN 4050373318550]. 5 vruchten met groene vage vlekken, slecht doorgekleurd. </t>
  </si>
  <si>
    <t>al afgehandeld maar voor opname collectie
[va vrucht]
glut
bent</t>
  </si>
  <si>
    <t>[va vrucht]
PepMV - *
TMV (agdia) +
PhCMoV -
* OD PepMV net boven 0.15. afgehandeld als - gezien we bij PepMV een hoog/duidelijk signaal verwachten</t>
  </si>
  <si>
    <t xml:space="preserve">wk12 [va vrucht] F-MOL-132-002 real-time RT-PCR ToBRFV M&amp;W + (3,11 en 3,24)
</t>
  </si>
  <si>
    <t>BCF 105447-022</t>
  </si>
  <si>
    <t>[foto]
PhCMoV niet genoemd in toelichting omdat </t>
  </si>
  <si>
    <t>ToBRFV +
PepMV -</t>
  </si>
  <si>
    <t xml:space="preserve">Het door u ingezonden monster is visueel beoordeeld. Dit monster is toegevoegd aan ingeplande serologische toetsen voor de detectie van pepino mosaic virus (PepMV) en tomato brown rugose fruit virus (ToBRFV). Hierbij is PepMV niet en ToBRFV wel gedetecteerd. De aanwezigheid van ToBRFV is vervolgens bevestigd met een moleculaire toets (real-time RT-PCR). 
Volgens ons kunnen de symptomen op de vruchten mogelijk veroorzaakt worden door ToBRFV of een fysiologische oorzaak hebben. 
</t>
  </si>
  <si>
    <t>Euphorbia</t>
  </si>
  <si>
    <t>amygdaloides 'Ruby Glow'</t>
  </si>
  <si>
    <t>herkomst Kenia. Over weekend op KT gelegen. Zakje vol jonge topjes, stek/ent materiaal? chl rondom nerven, onregelmatig verspreid over blaadjes. Lijkt een beetje op 36109059 uit 2020 (poinsettia mosaic virus, HTS)</t>
  </si>
  <si>
    <t xml:space="preserve">[va blad] 
P1 --
bent -+  **
qui --
[va bent]
P1 --
bent -+ 
qui --
** opgenomen in collectie
</t>
  </si>
  <si>
    <t>[stukje blad van 10 topjes] HTS wk 11, BCF105447-013</t>
  </si>
  <si>
    <t>1.	Based on analyses of 5912 nt of the near complete genome in the NCBI and NVWA database can be concluded that sample 65377001 likely contains an UnID polerovirus._x000D_
Species demarcation polerovirus: Differences in amino acid sequence identity of any gene product of greater than 10%._x000D_
2.	Based on analyses of 4419 nt of the near complete genome in de NCBI and NVWA database can be concluded that sample 65377001 very likely contains poinsettia latent virus (PnLV)._x000D_
3.	Based on analyses of 6104 nt of the near complete genome in the NVWA and NCBI database can be concluded that sample 65377001 very likely contains poinsettia mosaic virus (PnMV).</t>
  </si>
  <si>
    <t>[foto, HTS BU]
[collectie aangepast 31-5]</t>
  </si>
  <si>
    <t>PnLV +
PnMV +
polerovirus +</t>
  </si>
  <si>
    <t>We hebben het door u ingezonden monster visueel beoordeeld en onderzocht met Illumina-sequencing (HTS). Middels HTS zijn de genoomsequenties van de volgende virussen bepaald:
1. poinsettia mosaic virus (PnMV)
2. poinsettia latent virus (PnLV)
3. een nieuw virus voor de wetenschap, behorende tot het genus polerovirus 
Volgens ons worden de symptomen waarschijnlijk veroorzaakt door PnMV, mogelijk in combinatie met de andere gedetecteerde virussen.
Illumina-sequencing data zijn gegenereerd door Genomescan B.V. (accreditatie L518), analyse en interpretatie is uitgevoerd door NIVIP.</t>
  </si>
  <si>
    <t>KCB
Bob Verver</t>
  </si>
  <si>
    <t>herkomst Turkije. Twee grote vruchten, niet volledig doorgekleurd.</t>
  </si>
  <si>
    <t>[va vrucht]
PepMV -
TMV (agdia) -</t>
  </si>
  <si>
    <t xml:space="preserve">[foto] </t>
  </si>
  <si>
    <t>virus symptoms -</t>
  </si>
  <si>
    <t>Wij hebben geen virussymptomen gezien op de ingezonden vruchten. Dit monster is toegevoegd aan een ingeplande serologische toets voor de detectie van pepino mosaic virus (PepMV) en tomato brown rugose fruit virus (ToBRFV) en beiden niet zijn gedetecteerd. Mogelijk is er sprake van een fysiologische oorzaak. </t>
  </si>
  <si>
    <t>KCB
Vervloed</t>
  </si>
  <si>
    <t>Herkomst Marokko. 1 cherry tomaatje, niet volledig doorgekleurd (mogelijk virologisch) en veel kleine ingezonken puntjes (niet virologisch)</t>
  </si>
  <si>
    <t>[va vrucht]
PepMV +
TMV (agdia) -</t>
  </si>
  <si>
    <t>PepMV +
virus symptoms -</t>
  </si>
  <si>
    <t>Wij hebben de ingezonden vrucht visueel beoordeeld, waarbij wij de licht ingezonken plekjes niet verdacht vonden maar de grotere gele vlekjes mogelijk wel. Daarom hebben we dit monster toegevoegd aan serologische toetsen voor de detectie van pepino mosaic virus (PepMV) en tomato brown rugose fruit virus (ToBRFV). Hierbij is PepMV wel, maar ToBRFV niet gedetecteerd. 
Wij verwachten niet dat PepMV de waargenomen symptomen veroorzaakt, mogelijk is er sprake van een fysiologische oorzaak. </t>
  </si>
  <si>
    <t>Herkomst Oeganda. 4 pepertjes die niet goed zijn doorgekleurd, donkere wazige vlekkerigheid, van 2 zijn de uiteindes groen. </t>
  </si>
  <si>
    <t xml:space="preserve">[va vrucht] HTS wk 12, BCF105447-016
</t>
  </si>
  <si>
    <t>Op basis van analyse van 3111 nt (RNA 1), 2940 nt (RNA 2) en 2196 nt (RNA 3) van het partieel genoom in NCBI en NVWA database kan geconcludeerd worden dat monster 66403371 zeer waarschijnlijk cucumber mosaic virus CMV bevat.</t>
  </si>
  <si>
    <t>[foto, 2x BU Jerom]</t>
  </si>
  <si>
    <t>CMV +</t>
  </si>
  <si>
    <t>Wij hebben het monster visueel beoordeeld en onderzocht met Illumina-sequencing. Hiermee is de sequentie bepaald van cucumber mosaic virus (CMV). Volgens ons kunnen de symptomen op de vruchten veroorzaakt worden door CMV of een fysiologische oorzaak hebben. 
Illumina-sequencing data zijn gegenereerd door Genomescan B.V. (accreditatie L518), analyse en interpretatie is uitgevoerd door NIVIP.</t>
  </si>
  <si>
    <t>KCB
B Verver</t>
  </si>
  <si>
    <t>Herkomst Jordanie. [enkele vruchten in de partij]. 3 vruchten met groene (redelijk) scherp begrensde vlekken, 1 vrucht lijkt ook lichte marmering te hebben.</t>
  </si>
  <si>
    <t>al afgehandeld maar voor opname collectie
[va vrucht]
glut +-
bent -+</t>
  </si>
  <si>
    <t>[va vrucht]
PepMV -
TMV (agdia) +
PhCMoV -</t>
  </si>
  <si>
    <t xml:space="preserve">wk 12 [va vrucht] F-MOL-132-002 real-time RT-PCR ToBRFV M&amp;W + (2,57 en 2,59)
</t>
  </si>
  <si>
    <t>105447-022-004</t>
  </si>
  <si>
    <t>[foto, 1x BU Jerom]</t>
  </si>
  <si>
    <t>INS-23-04965
sub 1</t>
  </si>
  <si>
    <t xml:space="preserve">Herkomst China. Bedrijf Rossen seeds BV. lot: ATX 19028GZW22
CaTa     CSP
30,63	  31,63
</t>
  </si>
  <si>
    <t xml:space="preserve">[sub 1] F-MOL-132-002 real-time RT-PCR ToBRFV M&amp;W : + 31.53/31.76
</t>
  </si>
  <si>
    <t>Betreft 41979147. Door Naktuinbouw is met een moleculaire toets (real-time RT-PCR) ToBRFV gedetecteerd. Bevestiging is uitgevoerd door het NIVIP met een tweede moleculaire toets (real-time RT-PCR).</t>
  </si>
  <si>
    <t>INS-23-04927
sub 1</t>
  </si>
  <si>
    <t xml:space="preserve">Herkomst -. Dutch seed group international BV. Elbaweg 15A. partijnr 1020231
CaTa     CSP
32,78	  31,91
34,33	  32,14
33,11	  32,21
</t>
  </si>
  <si>
    <t xml:space="preserve">[sub 1]F-MOL-132-002 real-time RT-PCR ToBRFV M&amp;W : + 32.14/32.96
</t>
  </si>
  <si>
    <t>Betreft INS-23-04927 . Door Naktuinbouw is met een moleculaire toets (real-time RT-PCR) ToBRFV gedetecteerd. Bevestiging is uitgevoerd door het NIVIP met een tweede moleculaire toets (real-time RT-PCR).</t>
  </si>
  <si>
    <t>INS-23-04783
sub 2</t>
  </si>
  <si>
    <t xml:space="preserve">Herkomst China. Rossen seeds BV. [ToBRFVQ030]
CaTa     CSP
27,77	  27,47
26,14	  26,15
26,57	  26,52
</t>
  </si>
  <si>
    <t xml:space="preserve">[sub 2] F-MOL-132-002 real-time RT-PCR ToBRFV M&amp;W : + (26.19/26.19)
</t>
  </si>
  <si>
    <t>Betreft 41979198. Door Naktuinbouw is met een moleculaire toets (real-time RT-PCR) ToBRFV gedetecteerd. Bevestiging is uitgevoerd door het NIVIP met een tweede moleculaire toets (real-time RT-PCR).</t>
  </si>
  <si>
    <t>INS-23-04781
sub 1</t>
  </si>
  <si>
    <t xml:space="preserve">Herkomst China. Rossen Seeds BV. [TOBRFVQ030]
CaTa     CSP
30,69	  31,26
40,00	  38,53
40,00	  38,45
</t>
  </si>
  <si>
    <t xml:space="preserve">[sub1] F-MOL-132-002 real-time RT-PCR ToBRFV M&amp;W : +(33.19/32.6)
</t>
  </si>
  <si>
    <t>Betreft 41979171. Door Naktuinbouw is met een moleculaire toets (real-time RT-PCR) ToBRFV gedetecteerd. Bevestiging is uitgevoerd door het NIVIP met een tweede moleculaire toets (real-time RT-PCR).</t>
  </si>
  <si>
    <t>INS-23-04779
sub 3</t>
  </si>
  <si>
    <t xml:space="preserve">Herkomst China. Rossen Seeds BV. Lot: ATX 16001 F1 GZW22
CaTa     CSP
32,61	  31,19
31,66	  31,35
28,39	  29,18
</t>
  </si>
  <si>
    <t xml:space="preserve">[sub 3] F-MOL-132-002 real-time RT-PCR ToBRFV M&amp;W : + (30.33/30.19)
</t>
  </si>
  <si>
    <t>Betreft 41778214. Door Naktuinbouw is met een moleculaire toets (real-time RT-PCR) ToBRFV gedetecteerd. Bevestiging is uitgevoerd door het NIVIP met een tweede moleculaire toets (real-time RT-PCR).</t>
  </si>
  <si>
    <t>INS-23-04537
sub 1</t>
  </si>
  <si>
    <t>Herkomst Israel.  Bedrijf ALS Customs Support BV. Lotnr: 84998-F-46
CaTa     CSP
31,01	  31,99
32,55	  32,28
33,89	  32,79</t>
  </si>
  <si>
    <t xml:space="preserve">[sub 1] F-MOL-132-002 real-time RT-PCR ToBRFV M&amp;W : + (32.64/31.27)
</t>
  </si>
  <si>
    <t>Betreft 41893116. Door Naktuinbouw is met een moleculaire toets (real-time RT-PCR) ToBRFV gedetecteerd. Bevestiging is uitgevoerd door het NIVIP met een tweede moleculaire toets (real-time RT-PCR).</t>
  </si>
  <si>
    <t>INS-23-05687
sub 2</t>
  </si>
  <si>
    <t xml:space="preserve">Herkomst Tanzania. Bedrijf Zoologistics BV. [breeding]
CaTa     CSP
32,37	  32,84
32,04	  31,96
38,17	  35,65
</t>
  </si>
  <si>
    <t xml:space="preserve">[sub2] F-MOL-132-002 real-time RT-PCR ToBRFV M&amp;W : + 32.58/32.2
</t>
  </si>
  <si>
    <t>Betreft 41898849. Door Naktuinbouw is met een moleculaire toets (real-time RT-PCR) ToBRFV gedetecteerd. Bevestiging is uitgevoerd door het NIVIP met een tweede moleculaire toets (real-time RT-PCR).</t>
  </si>
  <si>
    <t>INS-23-05691
sub 1</t>
  </si>
  <si>
    <t xml:space="preserve">Herkomst Israel. Bedrijf DSV Air&amp;Sae. Lotnr 32850901
CaTa     CSP
31,67	  32,15
32,89	  33,07
33,44	  32,49
</t>
  </si>
  <si>
    <t xml:space="preserve">[sub1] F-MOL-132-002 real-time RT-PCR ToBRFV M&amp;W : + 34.22/32.09
</t>
  </si>
  <si>
    <t>Betreft 41256344. Door Naktuinbouw is met een moleculaire toets (real-time RT-PCR) ToBRFV gedetecteerd. Bevestiging is uitgevoerd door het NIVIP met een tweede moleculaire toets (real-time RT-PCR).</t>
  </si>
  <si>
    <t>INS-23-05502
sub 3</t>
  </si>
  <si>
    <t xml:space="preserve">Herkomst Peru. Bedrijf Nunhems Netherlands. lotnr. 326626-2
CaTa     CSP
32,19	  31,02
31,89	  31,78
31,72	  31,76
</t>
  </si>
  <si>
    <t xml:space="preserve">[sub 3] F-MOL-132-002 real-time RT-PCR ToBRFV M&amp;W : 33.49/32.87
</t>
  </si>
  <si>
    <t>Betreft 41256301. Door Naktuinbouw is met een moleculaire toets (real-time RT-PCR) ToBRFV gedetecteerd. Bevestiging is uitgevoerd door het NIVIP met een tweede moleculaire toets (real-time RT-PCR).</t>
  </si>
  <si>
    <t>INS-23-05501
sub 3</t>
  </si>
  <si>
    <t>Herkomst Peru. Bedrijf Nunhems Netherlands. Lotnr 326624-2
CaTa     CSP
32,40	  32,18
32,55	  31,88
31,56	  30,95</t>
  </si>
  <si>
    <t xml:space="preserve">[sub 3]F-MOL-132-002 real-time RT-PCR ToBRFV M&amp;W : + 32.44/31.8
</t>
  </si>
  <si>
    <t>Betreft 41256311. Door Naktuinbouw is met een moleculaire toets (real-time RT-PCR) ToBRFV gedetecteerd. Bevestiging is uitgevoerd door het NIVIP met een tweede moleculaire toets (real-time RT-PCR).</t>
  </si>
  <si>
    <t>INS-23-05500
sub 1</t>
  </si>
  <si>
    <t xml:space="preserve">Herkomst Peru.  Bedrijf Nunhems Netherlands. lotnr 326626-1
CaTa     CSP
30,91	  30,00
31,80	  31,31
31,75	  31,04
</t>
  </si>
  <si>
    <t xml:space="preserve">[sub 1] F-MOL-132-002 real-time RT-PCR ToBRFV M&amp;W : + 31.55/31.58
</t>
  </si>
  <si>
    <t>Betreft 41256328. Door Naktuinbouw is met een moleculaire toets (real-time RT-PCR) ToBRFV gedetecteerd. Bevestiging is uitgevoerd door het NIVIP met een tweede moleculaire toets (real-time RT-PCR).</t>
  </si>
  <si>
    <t>KCB
T Bannink</t>
  </si>
  <si>
    <t>Ocimum</t>
  </si>
  <si>
    <t>basilicum</t>
  </si>
  <si>
    <t>Herkomst Kenia. 3 kleine blaadjes met gele chlorotische vlekjes. 1 blaadje heeft grotere vlekken met een donkere rand. Virologisch?</t>
  </si>
  <si>
    <t>[va blad]
P1-
bent -
qui -
WB -
dat -</t>
  </si>
  <si>
    <t>[foto]
2x bu in -20</t>
  </si>
  <si>
    <t>Volgens ons hebben de symptomen op het ingezonden blad geen virologische oorzaak. Bovendien is via mechanische inoculatie geen virus overgebracht op toetsplanten. Mogelijk is hier sprake van een fysiologische oorzaak.</t>
  </si>
  <si>
    <t>Eurofins
Laura Kuijpers</t>
  </si>
  <si>
    <t xml:space="preserve">Triticum </t>
  </si>
  <si>
    <t>aestivum</t>
  </si>
  <si>
    <t>Herkomst Nederland.Ingestuurd via eurofins. Resultaten mogen gestuurd worden naar trudie.coenen@eurofins.com en plantdoctor@eurofins.com en facturatie [monster met symptomen]. Zaailingen zijn kleiner dan de 'gezonde'  zaailingen. Op bladeren chlorose en paarse verkleuringen. Mengmonster genomen van de 8 zaailingen.</t>
  </si>
  <si>
    <t>[pool 8 zaailingen] 
HTS wk 12, BCF105447-016</t>
  </si>
  <si>
    <t>Based on analyses of 6640 nt (RNA 1) and 3689 nt (RNA2) of the near complete genome in the NVWA and NCBI database can be concluded that sample 40662594 very likely contains soil-borne cereal mosaic virus (SBCMV).</t>
  </si>
  <si>
    <t>[foto, bu] </t>
  </si>
  <si>
    <t>SBCMV +</t>
  </si>
  <si>
    <t xml:space="preserve">Betreft monster met kenmerk 735489, Triticum	aestivum. 
Middels Illumina sequencing (NGS) is de sequentie bepaald van een virus. Analyse van de bijna complete genoomsequentie laat zien dat het soil-borne cereal mosaic virus (SBCMV) (genus furovirus) betreft. Dit virus is eerder beschreven in Tricicum aestivum en wordt overgedragen door de schimmel Polymyxa graminis. Volgens ons kan SBCMV de symptomen op het ingezonden monster veroorzaken.
Illumina-sequencing data zijn gegenereerd door Genomescan B.V. (accreditatie L518), analyse en interpretatie is uitgevoerd door NIVIP.
</t>
  </si>
  <si>
    <t>Triticum </t>
  </si>
  <si>
    <t>Herkomst Nederland. Ingestuurd via eurofins. Monster zonder symptomen. Hiervan hoeft geen uitslag richting Eurofins. Mengmonster genomen van de 8 zaailingen.</t>
  </si>
  <si>
    <t>Geen relevante virussen en viroiden gedetecteerd
opm molbio:
Relatief hoog % rRNA reads (12,3%), maar meer dan 12 miljoen non-rRNA reads (39,2 milj)
.</t>
  </si>
  <si>
    <t>Betreft monster met kenmerk 735489, Triticum	aestivum zonder symptomen. 
We hebben het door u ingezonden blad onderzocht met Illumina-sequencing. Hiermee zijn geen virussen en viroiden gedetecteerd. 
Illumina-sequencing data zijn gegenereerd door Genomescan B.V. (accreditatie L518), analyse en interpretatie is uitgevoerd door NIVIP.</t>
  </si>
  <si>
    <t xml:space="preserve">ca </t>
  </si>
  <si>
    <t>KCB
Tim Buysman</t>
  </si>
  <si>
    <t>Physalis</t>
  </si>
  <si>
    <t>peruviana</t>
  </si>
  <si>
    <t>Herkomst Colombia. 2 vruchtjes met lichte vlekjes. Niet heel erg verdacht</t>
  </si>
  <si>
    <t xml:space="preserve">[va blad] HTS wk 14, BCF105447-020
</t>
  </si>
  <si>
    <t>Geen relevante virussen en viroiden gedetecteerd</t>
  </si>
  <si>
    <t>[foto, bu]</t>
  </si>
  <si>
    <t>Wij hebben geen virussymptomen gezien op de ingezonden vruchten. Ook zijn er middels Illumina sequencing geen relevante virussen of viroiden gedetecteerd.
Illumina-sequencing data zijn gegenereerd door Genomescan B.V. (accreditatie L518), analyse en interpretatie is uitgevoerd door NIVIP.</t>
  </si>
  <si>
    <t>KCB
J. Vrij</t>
  </si>
  <si>
    <t>Lusitanica</t>
  </si>
  <si>
    <t>Herkomst Belgie. Monster gedeeld met BAC en MYC. Op bladeren necrotse (bruine vlekken). niet virologisch en niet in behandeling genomen</t>
  </si>
  <si>
    <t>Herkomst Nederland. Op bladeren necrotse (bruine vlekken). niet virologisch en niet in behandeling genomen</t>
  </si>
  <si>
    <t>INS-23-06449</t>
  </si>
  <si>
    <t>annuum
RNA uit zaden</t>
  </si>
  <si>
    <t xml:space="preserve">Herkomst Marokko
CaTa     CSP
40,00	31,60_x000D_
40,00	31,85_x000D_
40,00	32,44_x000D_
</t>
  </si>
  <si>
    <t>[sub 1] F-MOL-132-002 real-time RT-PCR ToBRFV M&amp;W : 32.02/32.91</t>
  </si>
  <si>
    <t>Betreft 41762087. Door Naktuinbouw is met een moleculaire toets (real-time RT-PCR) ToBRFV gedetecteerd. Bevestiging is uitgevoerd door het NIVIP met een tweede moleculaire toets (real-time RT-PCR).</t>
  </si>
  <si>
    <t>INS-23-06451</t>
  </si>
  <si>
    <t xml:space="preserve">Herkomst Marokko
CaTa     CSP
40,00	33,28_x000D_
40,00	32,04_x000D_
40,00	31,85_x000D_
</t>
  </si>
  <si>
    <t>[sub 3] F-MOL-132-002 real-time RT-PCR ToBRFV M&amp;W : 32.64/34.14</t>
  </si>
  <si>
    <t>Betreft 41762108. Door Naktuinbouw is met een moleculaire toets (real-time RT-PCR) ToBRFV gedetecteerd. Bevestiging is uitgevoerd door het NIVIP met een tweede moleculaire toets (real-time RT-PCR).</t>
  </si>
  <si>
    <t>Feijoa</t>
  </si>
  <si>
    <t>Herkomst Colombia. 3 vruchten, lichte bobbeling en heel lichte verkleuring. Niet echt virusachtig. Gezien we dit gewas nooit binnen krijgen HTS ter lering.</t>
  </si>
  <si>
    <t>[va vrucht] HTS wk 14, BCF105447-020</t>
  </si>
  <si>
    <t>Geen relevante virussen en viroiden gedetecteerd
opm molbio:
 In KRONA rapport ook Raphanus sativus cryptic virus 3 gedetecteerd. Het bijna complete genoom geeft in NCBI hits met verschillende cyptic virusses (deltapartitivirussen), max 78 % overeenkomst. Clustert als zuster met Galphimia cryptic virus in een groter cluster samen met andere deltapartitivirussen. Op verzoek van VIR geen nadere analyse uitgevoerd.</t>
  </si>
  <si>
    <t>[foto, HTS BU]
[ cryptic virus niet genoemd in uitslag gezien het maar de vraag is wat voor virus dit is, ook gezien de lage overeenkomst]</t>
  </si>
  <si>
    <t>Beaucarnia</t>
  </si>
  <si>
    <t>Herkomst Nederland. Een deel van plant met stronk. chlorotische vlekjes op midden van blad, zowel jong als oud. Misschien virus? Waarschijnlijk niet (obv picasa foto's zou het niet verdacht zijn)</t>
  </si>
  <si>
    <t xml:space="preserve">We hebben het door u ingezonden monster visueel beoordeeld en onderzocht met Illumina-sequencing. Hiermee zijn geen virussen gedetecteerd. De waargenomen symptomen (chlorotische vlekken op het blad) hebben vermoedelijk een fysiologische oorzaak. 
Illumina-sequencing data zijn gegenereerd door Genomescan B.V. (accreditatie L518), analyse en interpretatie is uitgevoerd door NIVIP.
</t>
  </si>
  <si>
    <t>Passiflora</t>
  </si>
  <si>
    <t>edulis (?)</t>
  </si>
  <si>
    <t>Herkomst Nederland. 1 plantjes ingezonden met wortels (plug). Oudste blad geen symptomen, jongere blad veel kleine gele vlekjes. aan aller-jongste blad geen symptomen te zien, maar ook nog wel heel erg klein. Niet heel erg virologisch beeld, maar gezien we weten dat er symptoomloze infecties kunnen zijn HTS. Plant ook in gaaskooi zetten om te kijken of de symptomen straks ook zichtbaar zijn in jong blad
25-5, Carla, in jong blad zijn de symptomen niet meer zichtbaar. ook zijn de chl vlekken vager en regelmatiger geworden op het oude blad. Plant in collectie aanhouden voorlopig. inoculeren evt in overleg/samenwerking met Khanh?</t>
  </si>
  <si>
    <t xml:space="preserve">[va blad] HTS wk 14, BCF105447-020
</t>
  </si>
  <si>
    <t>1. Op basis van analyse van 6030 nt van het bijna compleet genoom in NCBI en NVWA database kan geconcludeerd worden dat monster 64882399 zeer waarschijnlijk een UnID Tymovirus bevat.
Opmerking: Species demarcation voor Tymovirus is &lt;80% voor de volledige nucleotide sequentie. De hoogste overeenkomst is 71,5% op NCBI. Dit tymovirus is waarschijnlijk eerder teruggevonden in monsters 40378931 en 33317717.
2. Op basis van analyse van 6030 nt van het compleet genoom in NCBI en NVWA database kan geconcludeerd worden dat monster 64882399 waarschijnlijk passiflora latent virus (PLV) bevat.</t>
  </si>
  <si>
    <t>[foto, HTS BU 2 voor evt DNAseq]
25/5 met MBo en Ch naar de foto's gekeken. In literatuur wordt genoemd dat symptomen komen indien kouder weer. Klinkt als voorjaarbont. in deze inzending zijn de symptomen vager en ze zijn nu bij ons in kas verdwenen. De symptomen zijn ook anders dan de eerdere inzendingen waarin deze combinatie vn virussen is gevonden. 40378931 had meer chl/kringetjes rondom de nerven. op 33317717 was de schade veel heviger. Daarom nu geen link maken met symp.</t>
  </si>
  <si>
    <t>PLV +
tymovirus +</t>
  </si>
  <si>
    <t>We hebben het door u ingezonden monster visueel beoordeeld en onderzocht met Illumina-sequencing. Hiermee zijn de genoomsequenties van twee virussen bepaald:
1. passiflora latent virus (PLV)
2. een onbekend tymovirus welke het meest verwant is aan passion fruit yellow mosaic virus
De combinatie van deze twee virussen hebben we in eerdere passiflora inzendingen gedetecteerd. Wij weten niet of deze virussen de symptomen op de ingezonden plant kunnen veroorzaken of een fysiologische oorzaak hebben.
Illumina-sequencing data zijn gegenereerd door Genomescan B.V. (accreditatie L518), analyse en interpretatie is uitgevoerd door NIVIP.</t>
  </si>
  <si>
    <t>Vaccinium</t>
  </si>
  <si>
    <t>corymbosum</t>
  </si>
  <si>
    <t>Herkomst Nederland. Monster is ingezonden door Eurofins. Op bladeren chlorotische vlekjes (virologisch). Op enkele bladeren ook necrotische bruine vlekken (niet virologisch)</t>
  </si>
  <si>
    <t xml:space="preserve">ch </t>
  </si>
  <si>
    <t>[va blad] HTS wk 14, BCF105447-020
2 kleine chunks 332 en 241 bp) met een hit met black raspberry necrosis virus. Sadwavirus eerder geschreven in rubus. Te weinig om iets mee te doen. contact opgenomen met inzender </t>
  </si>
  <si>
    <t>Geen relevante virussen en viroiden gedetecteerd
opm molbio:
Net geen 13.3 milj reads verkregen, maar % rRNA reads is laag (2,1%) en bijna 12 miljoen non-rRNA reads (11,7 milj)</t>
  </si>
  <si>
    <t>[foto, HTS BU]</t>
  </si>
  <si>
    <t>Betreft monster met kenmerk 735528, vaccinium corymbosum. We hebben het door u ingezonden blad onderzocht met Illumina-sequencing (NGS). Hiermee zijn geen virussen en viroiden gedetecteerd. De waargenomen symptomen (chlorotische vlekken op het blad) hebben mogelijk een fysiologische oorzaak. 
Illumina-sequencing data zijn gegenereerd door Genomescan B.V. (accreditatie L518), analyse en interpretatie is uitgevoerd door NIVIP.</t>
  </si>
  <si>
    <t>Schefflera</t>
  </si>
  <si>
    <t>herkomst Costa Rica. 2 scheuten (dikke stam!) en twee losse bladeren. Op meeste bladere chl vlekjes/kringetjes, virusachtig. op een deelblad scherp begrensde chl (genetisch?). alleen scheuten bemonsterd. los blad in koelcel conferentie, scheuten gaat robert in de kas zetten. 30-5 Blad in collectie. Restant weg.</t>
  </si>
  <si>
    <t xml:space="preserve">[va blad van beide scheuten, niet los blad] HTS </t>
  </si>
  <si>
    <t>Based on analyses of 8885 nt of the near complete genome in NCBI and NVWA-database it can be concluded that sample 42449578 very likely contains an UnID badnavirus. No distinction could be made between Ivy ringspot-associated virus and Schefflera ringspot virus.</t>
  </si>
  <si>
    <t>badnavirus +</t>
  </si>
  <si>
    <t>Na visuele beoordeling is het monster geanalyseerd met Illumina-sequencing (HTS). Hiermee is de genoomsequentie van een onbekend badnavirus bepaald, die het meeste overeenkomt met de nog niet erkende soorten Ivy ringspot-associated virus en Schefflera ringspot virus. 
Om te bepalen of dit virus de symptomen op het monster kan veroorzaken is vervolgonderzoek nodig.
Illumina-sequencing data zijn gegenereerd door Genomescan B.V. (accreditatie L518), analyse en interpretatie is uitgevoerd door NIVIP.</t>
  </si>
  <si>
    <t>ca, mbo</t>
  </si>
  <si>
    <t>NIVIP Christel, binnengekomen via _x000D_
NVWA
CL Nulkes</t>
  </si>
  <si>
    <t>Phlox</t>
  </si>
  <si>
    <t>stolonifera 'purpurea'</t>
  </si>
  <si>
    <t>collectiemonster (in vivio) 
Herkosmt Nederland. Dummen Orange heeft zelf partij getoetst en postief bevonden op ToRSV. Plant zonder symptomen</t>
  </si>
  <si>
    <t>[va blad]
P1 ++
bent --
qui +-
WB+- 
[va P1]
P1 ++
bent -+   *
qui +-
WB +-
* in collectie 8/6</t>
  </si>
  <si>
    <t xml:space="preserve">[va blad]
[5-9-23 ELISA 5-4-23 phlox getoetst]
ToRSV + (&gt;3.5)
[5/9/23, phlox va bent uit collectie] ToRSV: + (&gt;3.5)
</t>
  </si>
  <si>
    <t>[va blad] HTS wk 14b, BCF105447-021</t>
  </si>
  <si>
    <t>1. Based on analyses of 6494 (RNA1) and 4325 (RNA2) nt of the partial genome in the NCBI and NVWA databases it can be concluded that sample 6175004 very likely contains tomato ringspot virus (ToRSV).
opm molbio:
Apart verzonden van andere monsters op lijst naar Genomescan (spoed)</t>
  </si>
  <si>
    <t>[HTS BU]
[ TPO als aanvullend ondz/opname collectie, niet wachten met uitslag]</t>
  </si>
  <si>
    <t>ToRSV +</t>
  </si>
  <si>
    <t>Er zijn 3 plantmonsters uit dezelfde partij ingezonden, het officiële monster (65494275) en 2 collectiemonsters (planten: 6175004 en 6174992). Om de detectie van tomato ringspot virus (ToRSV) te bevestigen en de identiteit te bepalen zijn deze monsters geanalyseerd met Illumina-sequencing (HTS), waarbij de aanwezigheid van ToRSV bevestigd is. In plantmonster 6174992 is daarnaast ook tomato spotted wilt virus (TSWV) gedetecteerd. Aanvullend was ook een serologische toets voor de detectie van ToRSV positief.  
Illumina-sequencing data zijn gegenereerd door Genomescan B.V. (accreditatie L518), analyse en interpretatie is uitgevoerd door NIVIP.</t>
  </si>
  <si>
    <t>collectiemonster (in vivio) 
Herkosmt Nederland. Dummen Orange heeft zelf partij getoetst en postief bevonden op ToRSV. Plant met symptomen (chlorotische vlekken op bladeren)</t>
  </si>
  <si>
    <t>[va blad]
ToRSV + (&gt;3.5)</t>
  </si>
  <si>
    <t>[va blad] HTS wk 14b, BCF105447-021
18-4: het RNA is samen geisoleerd met bathc 022. dat is een hibiscus, schefflera en twee S.lycoperiscum va bent (ToBRFV). dus we verwachten niet dat TSWV daar vandaan zou kunnen komen.</t>
  </si>
  <si>
    <t>2. Based on analyses of 5753 (RNA1) and 5710 (RNA2) nt of the partial genome in the NCBI and NVWA databases it can be concluded that sample 6174992 very likely contains tomato ringspot virus (ToRSV).
3. Based on analyses of 8885 (segment L), 4676 (segment M) and 2898 (segment S) nt of the near complete genome in the NCBI and NVWA databases it can be concluded that sample 6174992 very likely contains tomato spotted wilt virus (TSWV)
opm molbio:
- Apart verzonden van andere monsters op lijst naar Genomescan (spoed)
- 3 % rRNA reads en 32,8 miljoen non rRNA reads.</t>
  </si>
  <si>
    <t>[HTS BU]
[symptomen noemen of niet?! 17-4 zien we niks meer in de kas. Jerom ziet ook het beeld niet meer wat hij eerder zag. er zijn geen foto's gemaakt bij moment van inzending.]</t>
  </si>
  <si>
    <t>ToRSV +
TSWV +</t>
  </si>
  <si>
    <t>NVWA
CL Nulkes</t>
  </si>
  <si>
    <t>Officieel monster voor identitietsbepaling ToRSV
Herkosmt Nederland. Dummen Orange heeft zelf partij getoetst en postief bevonden op ToRSV. ( 4 stekken in één pot)</t>
  </si>
  <si>
    <t>[va blad]
ToRSV + (3.354/&gt;3.5)</t>
  </si>
  <si>
    <t>Geen uitslag mogelijk.
opm molbio:
Apart verzonden van andere monsters op lijst naar Genomescan (spoed)_x000D_
1. Weinig reads verkregen van Genomescan (3,5 milj). _x000D_
2. Kleine chunks gevonden welke in het KRONA rapport een hit geven met ToRSV (max 500 bp). In overleg met VIR geen nadere analyse aan dit monster uitgevoerd</t>
  </si>
  <si>
    <t>[HTS BU]</t>
  </si>
  <si>
    <t>Er zijn 3 plantmonsters uit dezelfde partij ingezonden, dit officiële monster en 2 collectiemonsters (6175004 en 6174992). Om de detectie van tomato ringspot virus (ToRSV) te bevestigen en de identiteit te bepalen zijn deze monsters geanalyseerd met Illumina-sequencing (HTS), waarbij de aanwezigheid van ToRSV bevestigd is. Aanvullend was ook een serologische toets voor de detectie van ToRSV positief.  Er zijn geen aanvullende relevante virussen gedetecteerd en er zijn geen symptomen waargenomen. 
Illumina-sequencing data zijn gegenereerd door Genomescan B.V. (accreditatie L518), analyse en interpretatie is uitgevoerd door NIVIP.</t>
  </si>
  <si>
    <t>Toegevoegd, eerste vondst ToRSV in Phlox stolonifera</t>
  </si>
  <si>
    <t>Naktuinbouw
P. Valentijn</t>
  </si>
  <si>
    <t>Hibiscus</t>
  </si>
  <si>
    <t xml:space="preserve">rosa sinensis </t>
  </si>
  <si>
    <t>Herkomst Nederland.  [Inspecteur op 1 plant bladeren gevonden met opvallende gele nerven. Op dezelfde plant ook een blad die voor de helft gele vlekken heeft. ] Op het etiket staat longlife vermeld. 3 scheuten in de pot. 1 scheut waarbij het blad nerfvergeling laat zien. Andere scheuten laten geen symptomen zien. </t>
  </si>
  <si>
    <t xml:space="preserve">[va blad, scheut met symptomen] HTS wk 14b BCF 105447-022 </t>
  </si>
  <si>
    <t>Geen relevante virussen gedetecteerd.</t>
  </si>
  <si>
    <t>[BU -20 Christel. blad va scheut met symptomen en ook monste genomen van scheuten zonder symptomen. ] </t>
  </si>
  <si>
    <t>Na visuele inspectie van het door u ingezonden monster hebben wij besloten om het monster (blad met nerfchlorose) te analyseren met Illumina-sequencing. Hiermee zijn geen virussen of viroiden gedetecteerd die de symptomen kunnen veroorzaken. 
Illumina-sequencing data zijn gegenereerd door Genomescan B.V. (accreditatie L518), analyse en interpretatie is uitgevoerd door NIVIP.</t>
  </si>
  <si>
    <t>INS-23-07247</t>
  </si>
  <si>
    <t xml:space="preserve">Herkomst China.PRudac of Greenroad BV
VIC      CSP1325
 17,29	16,14
14,88	14,13
16,30	15,58
</t>
  </si>
  <si>
    <t>-</t>
  </si>
  <si>
    <t xml:space="preserve">[sub 2] F-MOL-132-002 real-time RT-PCR ToBRFV M&amp;W : + (13,04 / 12,61)
</t>
  </si>
  <si>
    <t xml:space="preserve">[antwoord Monique Slegers_x000D_
Voor ons is het niet nodig HTS in te zetten voor dit monster. _x000D_
We gaan waarschijnlijk nog een officiële monstername inplannen n.a.v. de Q-melding van dit dienstverleningsmonster, ]_x000D_
</t>
  </si>
  <si>
    <t>Betreft 905/906. Door Naktuinbouw is met een moleculaire toets (real-time RT-PCR) ToBRFV gedetecteerd. Bevestiging is uitgevoerd door het NIVIP met een tweede moleculaire toets (real-time RT-PCR).</t>
  </si>
  <si>
    <t>INS-23-06850</t>
  </si>
  <si>
    <t xml:space="preserve">Herkomst China. Zoomweg Coldstore BV.
VIC      CSP1325
31,99	31,59
32,19	32,15
31,08	29,70
</t>
  </si>
  <si>
    <t xml:space="preserve">[sub 3] F-MOL-132-002 real-time RT-PCR ToBRFV M&amp;W : + (29,05 / 29,87)
</t>
  </si>
  <si>
    <t>Betreft 33318154. Door Naktuinbouw is met een moleculaire toets (real-time RT-PCR) ToBRFV gedetecteerd. Bevestiging is uitgevoerd door het NIVIP met een tweede moleculaire toets (real-time RT-PCR).</t>
  </si>
  <si>
    <t>INS-23-06837</t>
  </si>
  <si>
    <t xml:space="preserve">Herkomst Marokko. ALS Customs Support BV
VIC      CSP1325
40,00	35,54
40,00	33,43
30,99	31,17
</t>
  </si>
  <si>
    <t xml:space="preserve">[sub 3] F-MOL-132-002 real-time RT-PCR ToBRFV M&amp;W : + (31,1 / 32,08)
</t>
  </si>
  <si>
    <t>Betreft 42284742. Door Naktuinbouw is met een moleculaire toets (real-time RT-PCR) ToBRFV gedetecteerd. Bevestiging is uitgevoerd door het NIVIP met een tweede moleculaire toets (real-time RT-PCR).</t>
  </si>
  <si>
    <t>INS-23-06838</t>
  </si>
  <si>
    <t xml:space="preserve">Herkomst Marokko. ALS Customs Support BV
VIC      CSP1325
31,26	31,33
30,96	30,84
34,10	33,34
</t>
  </si>
  <si>
    <t xml:space="preserve">[sub 2] F-MOL-132-002 real-time RT-PCR ToBRFV M&amp;W : + (30,52 / 31,29)
</t>
  </si>
  <si>
    <t>Betreft 41979155. Door Naktuinbouw is met een moleculaire toets (real-time RT-PCR) ToBRFV gedetecteerd. Bevestiging is uitgevoerd door het NIVIP met een tweede moleculaire toets (real-time RT-PCR).</t>
  </si>
  <si>
    <t>INS-23-07630</t>
  </si>
  <si>
    <t xml:space="preserve">Solanum </t>
  </si>
  <si>
    <t>lycopersicum
RNA uit zaden</t>
  </si>
  <si>
    <t xml:space="preserve">Herkomst China. schiphol
VIC      CSP1325
35,61	34,33
34,49	40,00
29,84	30,23
</t>
  </si>
  <si>
    <t xml:space="preserve">[sub 3] F-MOL-132-002 real-time RT-PCR ToBRFV M&amp;W : + (29,19 / 29,56)
</t>
  </si>
  <si>
    <t>Betreft 39010291. Door Naktuinbouw is met een moleculaire toets (real-time RT-PCR) ToBRFV gedetecteerd. Bevestiging is uitgevoerd door het NIVIP met een tweede moleculaire toets (real-time RT-PCR).</t>
  </si>
  <si>
    <t>KCB
T. Buysman</t>
  </si>
  <si>
    <t>amorphophallus </t>
  </si>
  <si>
    <t>paeoniifolius</t>
  </si>
  <si>
    <t>herkomst India. Knol heeft een week in de koeling gelegen, vanaf 14-3 op kt op lab tot robert tijd heeft om hem op te zetten. Grote knol, lijkt wel een klein groeipuntje te hebben. veel kleine knobbeltjes op de knol, lijkt vaker voor te komen volgens google. 
MYC wil ook graag naar de plant/het blad kijken als de plant uitloopt</t>
  </si>
  <si>
    <t xml:space="preserve">wk lijst 32, BCF105447-045
</t>
  </si>
  <si>
    <t>Based on analyses of 9854 nt of the near complete genome in the NCBI and NVWA database it can be concluded that sample 42136352 very likely contains dasheen mosaic virus (DsMV).
opm:
Data random gesampeld tot 13,3 milj reads. Meer dan 12 milj non rRNA reads over (13,2 milj)
opm2: Let op, prismanr gecorrigeerd van 41236352 naar 42136352. Op zoveel mogelijk plekken aangepast bij Molbio. Stond verkeerd op aanvraaglijst.</t>
  </si>
  <si>
    <t>dasheen mosaic virus +</t>
  </si>
  <si>
    <t xml:space="preserve">Na visuele beoordeling hebben we de knol opgepot in de kas. Vervolgens is het blad getoetst met Illumina sequencing (HTS). Hiermee is de genoomsequentie bepaald van dasheen mosaic virus.  Dit is een virus dat al eerder gerapporteerd is in dit gewas. Mogelijk kunnen de chlorotische vlekken op de bladeren, die waargenomen zijn in de kas, veroorzaakt worden door dit virus.  
Illumina-sequencing data zijn gegenereerd door Genomescan B.V. (accreditatie L518), analyse en interpretatie is uitgevoerd door NIVIP.
</t>
  </si>
  <si>
    <t>INS-22-15542</t>
  </si>
  <si>
    <t xml:space="preserve">herkomst India 
VIC FAM
25,81	23,63
26,48	24,22
26,07	24,02
18-4 carla: let op, herkomst verkeerd ingevuld op doorzendformulier. Gezien Ct waarden te hoog voor tracering de moeite niet genomen om diversen aan te passen naar India.
</t>
  </si>
  <si>
    <t xml:space="preserve">[sub 1] F-MOL-132-002 real-time RT-PCR ToBRFV M&amp;W : 23,65 / 23,62
</t>
  </si>
  <si>
    <t>Betreft INS-22-15542. Door Naktuinbouw is met een moleculaire toets (real-time RT-PCR) ToBRFV gedetecteerd. Bevestiging is uitgevoerd door het NIVIP met een tweede moleculaire toets (real-time RT-PCR).</t>
  </si>
  <si>
    <t>INS-22-15543</t>
  </si>
  <si>
    <t>herkomst India
VIC FAM
28,25	26,85
28,65	27,09
28,82	27,11
18-4 carla: let op, herkomst verkeerd ingevuld op doorzendformulier. Gezien Ct waarden te hoog voor tracering de moeite niet genomen om diversen aan te passen naar India.</t>
  </si>
  <si>
    <t xml:space="preserve">[sub 1] F-MOL-132-002 real-time RT-PCR ToBRFV M&amp;W : 27,38 / 27,35
</t>
  </si>
  <si>
    <t>Betreft INS-22-15543. Door Naktuinbouw is met een moleculaire toets (real-time RT-PCR) ToBRFV gedetecteerd. Bevestiging is uitgevoerd door het NIVIP met een tweede moleculaire toets (real-time RT-PCR).</t>
  </si>
  <si>
    <t>INS-22-51023</t>
  </si>
  <si>
    <t xml:space="preserve">herkomst Guatemala (eminent seeds)
VIC FAM
31,62	31,44_x000D_
40,00	40,00_x000D_
33,71	33,39_x000D_
34,70	38,48_x000D_
35,72	38,60_x000D_
31,22	30,67_x000D_
40,00	40,00_x000D_
37,24	39,53_x000D_
27,21	28,03_x000D_
32,54	33,57_x000D_
40,00	40,00_x000D_
40,00	40,00_x000D_
</t>
  </si>
  <si>
    <t xml:space="preserve">[sub 9 ] F-MOL-132-002 real-time RT-PCR ToBRFV M&amp;W : 27,33 / 27,67
</t>
  </si>
  <si>
    <t>Betreft INS-22-51023. Door Naktuinbouw is met een moleculaire toets (real-time RT-PCR) ToBRFV gedetecteerd. Bevestiging is uitgevoerd door het NIVIP met een tweede moleculaire toets (real-time RT-PCR).</t>
  </si>
  <si>
    <t>INS-22-07632</t>
  </si>
  <si>
    <t xml:space="preserve">Herkomst China
VIC     FAM
32,16	31,15
33,10	31,53
33,95	32,22
</t>
  </si>
  <si>
    <t xml:space="preserve">[sub 1] F-MOL-132-002 real-time RT-PCR ToBRFV M&amp;W : 31,64 / 31,98
</t>
  </si>
  <si>
    <t>Betreft 39010118. Door Naktuinbouw is met een moleculaire toets (real-time RT-PCR) ToBRFV gedetecteerd. Bevestiging is uitgevoerd door het NIVIP met een tweede moleculaire toets (real-time RT-PCR).</t>
  </si>
  <si>
    <t>INS-22-07675</t>
  </si>
  <si>
    <t xml:space="preserve">Herkomst China
VIC     FAM
32,32	30,91_x000D_
33,26	31,84_x000D_
31,77	30,90_x000D_
</t>
  </si>
  <si>
    <t xml:space="preserve">[sub 3] F-MOL-132-002 real-time RT-PCR ToBRFV M&amp;W : 31,76 / 31,57
</t>
  </si>
  <si>
    <t>Betreft 42284873. Door Naktuinbouw is met een moleculaire toets (real-time RT-PCR) ToBRFV gedetecteerd. Bevestiging is uitgevoerd door het NIVIP met een tweede moleculaire toets (real-time RT-PCR).</t>
  </si>
  <si>
    <t>INS-22-07676</t>
  </si>
  <si>
    <t xml:space="preserve">Herkomst Peru
VIC    FAM
30,11	29,78_x000D_
33,89	31,70_x000D_
34,05	32,05_x000D_
</t>
  </si>
  <si>
    <t xml:space="preserve">[sub 1] F-MOL-132-002 real-time RT-PCR ToBRFV M&amp;W : 30,26 / 30,21
</t>
  </si>
  <si>
    <t>Betreft 66041606. Door Naktuinbouw is met een moleculaire toets (real-time RT-PCR) ToBRFV gedetecteerd. Bevestiging is uitgevoerd door het NIVIP met een tweede moleculaire toets (real-time RT-PCR).</t>
  </si>
  <si>
    <t>INS-22-07631</t>
  </si>
  <si>
    <t>annuum 
RNA uit zaden</t>
  </si>
  <si>
    <t xml:space="preserve">Herkomst China
VIC     FAM
31,71	31,72_x000D_
32,29	31,66_x000D_
31,54	31,37_x000D_
</t>
  </si>
  <si>
    <t xml:space="preserve">[sub 1] F-MOL-132-002 real-time RT-PCR ToBRFV M&amp;W : 32,28 / 33,96
</t>
  </si>
  <si>
    <t>Betreft 39010206. Door Naktuinbouw is met een moleculaire toets (real-time RT-PCR) ToBRFV gedetecteerd. Bevestiging is uitgevoerd door het NIVIP met een tweede moleculaire toets (real-time RT-PCR).</t>
  </si>
  <si>
    <t>INS-22-07822</t>
  </si>
  <si>
    <t xml:space="preserve">Herkomst Marokkko
VIC   FAM
31,27	31,63_x000D_
32,64	31,73_x000D_
32,30	32,46_x000D_
</t>
  </si>
  <si>
    <t xml:space="preserve">[sub 1] F-MOL-132-002 real-time RT-PCR ToBRFV M&amp;W : 32,99 / 33,8
</t>
  </si>
  <si>
    <t>Betreft 42314905. Door Naktuinbouw is met een moleculaire toets (real-time RT-PCR) ToBRFV gedetecteerd. Bevestiging is uitgevoerd door het NIVIP met een tweede moleculaire toets (real-time RT-PCR).</t>
  </si>
  <si>
    <t>INS-22-07823</t>
  </si>
  <si>
    <t xml:space="preserve">Herkomst Marokkko
VIC   FAM
31,26	30,93
32,03	31,22
30,72	30,76
</t>
  </si>
  <si>
    <t xml:space="preserve">[sub 3] F-MOL-132-002 real-time RT-PCR ToBRFV M&amp;W : 32,21 / 31,68
</t>
  </si>
  <si>
    <t>Betreft 66041614. Door Naktuinbouw is met een moleculaire toets (real-time RT-PCR) ToBRFV gedetecteerd. Bevestiging is uitgevoerd door het NIVIP met een tweede moleculaire toets (real-time RT-PCR).</t>
  </si>
  <si>
    <t>INS-22-07824</t>
  </si>
  <si>
    <t xml:space="preserve">Herkomst Marokkko
VIC   FAM
30,20	29,67_x000D_
30,72	30,31_x000D_
32,28	32,22_x000D_
</t>
  </si>
  <si>
    <t xml:space="preserve">[sub 1] F-MOL-132-002 real-time RT-PCR ToBRFV M&amp;W : 31,2 / 32,46
</t>
  </si>
  <si>
    <t>Betreft 42314921. Door Naktuinbouw is met een moleculaire toets (real-time RT-PCR) ToBRFV gedetecteerd. Bevestiging is uitgevoerd door het NIVIP met een tweede moleculaire toets (real-time RT-PCR).</t>
  </si>
  <si>
    <t>KCB
AJ Heijdra</t>
  </si>
  <si>
    <t>Herkomst Frankrijk. 2 tomaten (1 vleestomaat en 1 pruimtomaat?) met chlorotische vlekken, vaag begrensd. PepMV/ToBRFV?</t>
  </si>
  <si>
    <t>[va vrucht]
TMV -
PepMV +</t>
  </si>
  <si>
    <t>[foto]
[2x bu -20 Jerom]</t>
  </si>
  <si>
    <t>PepMV +</t>
  </si>
  <si>
    <t>Het monster is visueel beoordeeld en serologisch getoetst op de aanwezigheid van pepino mosaic virus (PepMV) en tomato brown rugose fruit virus (ToBRFV). Hierbij is ToBRFV niet en PepMV wel gedetecteerd.</t>
  </si>
  <si>
    <t>KCB
J Kuijs</t>
  </si>
  <si>
    <t>Herkomst Spanje (?). 4 vruchten met groene chlortische vlekken en kringen. Enkele kringen zijn ingezonken. Virus? niet ToFBV verdacht</t>
  </si>
  <si>
    <t>[va vrucht]
TMV - 
PepMV - 
PhCMoV -</t>
  </si>
  <si>
    <t>[foto]
[3x bu -20 Jerom]</t>
  </si>
  <si>
    <t>Het monster is visueel beoordeeld en serologisch getoetst op de aanwezigheid van pepino mosaic virus, tomato brown rugose fruit virus en physostegia chlorotic mottle virus. Deze virussen zijn niet gedetecteerd. Mogelijk hebben de symptomen een fysiologische oorzaak.</t>
  </si>
  <si>
    <t>KCB
J Hovius</t>
  </si>
  <si>
    <t>Herkomst oeganda. 1 peper (habanero?) met enkele groene chlorotische vlekjes met orange rand en oranje vlekkerigheid. virus?</t>
  </si>
  <si>
    <t xml:space="preserve">[va vrucht]
HTS wk 19, BCF 105447-029
</t>
  </si>
  <si>
    <t>1. Op basis van analyse van 5783 nt van het bijna complete genoom in NCBI en de NVWA database kan geconcludeerd worden dat monster 65421199 zeer waarschijnlijk een virus bevat binnen het pepper vein yellows virus (PeVYV) complex.
(Opmerking: Mogelijk zijn er meerdere isolaten aanwezig in dit monster dus chemeric sequentie gebruikt voor analyse. Omdat de sequence mogelijk een chemeric sequence is word deze niet opgenomen in de genious database.)
2. Op basis van analyse van 14350 nt van het bijna compleete genoom in NCBI en de NVWA database kan geconcludeerd worden dat monster 65421199 zeer waarschijnlijk capsicum frutescens endornavirus 1 (CFEV-1) bevat.
3. Op basis van analyse van RNA1 9878 nt, RNA2 (A) 5771 nt, RNA2 (B) 9017 nt, RNA3 11848 nt, RNA4 8399 nt, RNA5 (A) 5155 nt en RNA5 (B) 3410 nt van het partiele genoom in NCBI en NVWA database kan geconcludeerd worden dat monster 65421199 waarschijnlijk een UnID emaravirus bevat.</t>
  </si>
  <si>
    <t>[foto]
[1x bu -20 Jerom &amp; HTS bu]
[CFEV-1 niet noemen in de uitslag -  endornavirus. Aron analyse extra gedaan]
[carla 31/7: zelfde virussen als 65439081, emaravirus segmentesn komen  voor 98.1-99.6% overeen. niet vergeleken voor PeVYV- toch niet eerlijk. gezien beide echt vergelijkbare symptomen hebben durf ik de link vd virussen met symp te maken]</t>
  </si>
  <si>
    <t>Na visuele beoordeling is het monster geanalyseerd met Illumina-sequencing (HTS). Hiermee zijn de (bijna volledige) genoomsequenties van twee virussen bepaald:
1. een onbekend emaravirus
2. een polerovirus behorende tot het pepper vein yellows virus complex
Eerder dit jaar hebben we deze virussen ook gedetecteerd in een Capsicum sp. inzending met hetzelfde land van herkomst. Volgens ons kan één of een combinatie van deze virussen de symptomen veroorzaken op de ingezonden vrucht (slechte doorkleuring van de vrucht).
Illumina-sequencing data zijn gegenereerd door Genomescan B.V. (accreditatie L518), analyse en interpretatie is uitgevoerd door NIVIP.
[3/8/23 carla: formulering diagnose wat te kort. Er had bij moeten staan dat analyse van de sequenties laat zien dat het xxx betreft. Niet openbreken] </t>
  </si>
  <si>
    <t xml:space="preserve">Toegevoegd, in combinatie met monster 65439081, nieuw emaravirus
</t>
  </si>
  <si>
    <t>aethiopicum</t>
  </si>
  <si>
    <t>Herkomst Oeganda. 5 vruchtjes, met wat necrotische vlekjes (niet virologisch, transport schade) en wat gele vlekkerigheid. niet supervirologisch</t>
  </si>
  <si>
    <t xml:space="preserve">[va vrucht meng]
P1 ++ 
bent -+
qui --
glut -+ ** 
** in collectie </t>
  </si>
  <si>
    <t>[va vrucht, meng 5 vruchten], HTS wk 19, BCF 105447-029 
[va vrucht, BU-20, DNAseq RCA], wk 27, 105447-047
Carla/Marleen, 8-11-23, geen aanvullende analyse meer voor de bevestiging begomo. zie uitslag monster 4123598 uit 2022. Gezien het gaat om import van vruchten is de hoeveelheid werk niet in verhouding.</t>
  </si>
  <si>
    <t>[105447-029 RNAseq]
'1. Op basis van analyse van 8939 nt van het bijna complete genoom in NCBI en de NVWA database kan geconcludeerd worden dat monster 66602805 zeer waarschijnlijk tamarillo fruit ring virus (TFRV) bevat
2. Op basis van analyse van 2223 nt van een partieel genoom in NCBI en de NVWA database kan geconcludeerd worden dat monster 66602805 waarschijnlijk een UnID begomovirus bevat
opm molbio:
relatief hoog % rRNA reads (25 %) , maar meer dan 12 miljoen non-rRNA reads (22 milj)
[ va vrucht DNAseq +RCA]
Geen relevante virussen gedetecteerd.
opm molbio:
alleen de RCA reactie is opgestuurd naar genomescan voor analyse.</t>
  </si>
  <si>
    <t xml:space="preserve">[foto]
[ in 2022, monster  41213598 zelfde waard/herkomst,  zelfde virussen, zelfs bijna gelijk lengte begomo (99.7 % overeenkiomst en ook niks in RCA]
[begomovirus alleen in toelichting genoemd omdat deel genoom] 
</t>
  </si>
  <si>
    <t>potyvirus +</t>
  </si>
  <si>
    <t>Wij hebben geen virus symptomen gezien op de ingezonden vruchten. Om het virusreservoir in het gewas te onderzoeken hebben wij analyse middels Illumina sequencing (NGS) uitgevoerd. Hiermee is de genoomsequentie gedetecteerd van een virus. Analyse van de sequentie laat zien dat het een recent beschreven virus, Tamarillo fruit ring virus (genus Potyvirus), betreft. Deze soort is nog niet officieel erkend. 
Aanvullend is een genoomfragment gedetecteerd van een nog onbekende soort uit het genus Begomovirus. Wij hebben hetzelfde fragment eerder in S. aetiopicum vruchten uit oeganda gedetecteerd. Aanvullende analyse (DNAseq) heeft geen extra informatie opgeleverd.  
Illumina-sequencing data zijn gegenereerd door Genomescan B.V. (accreditatie L518), analyse en interpretatie is uitgevoerd door NIVIP. </t>
  </si>
  <si>
    <t>KCB
P. Rutten</t>
  </si>
  <si>
    <t>Herkomst Nederland, Zon Fruit &amp; Vegetables (leverancier/groothandel?).
6 vruchten ingestuurd, slechte doorgekleurd chl tot necr plekken, 1 genetische scherp begrensde streep. ToBRFV zou kunnen</t>
  </si>
  <si>
    <t>[va vrucht]
TMV +
PepMV +</t>
  </si>
  <si>
    <t>F-MOL-132-002 real-time RT-PCR ToBRFV M&amp;W + (3.04/2.98)</t>
  </si>
  <si>
    <t>KCB
J Alderden</t>
  </si>
  <si>
    <t>frutescens</t>
  </si>
  <si>
    <t>Herkomst Oeganda. Pepertjes met verschillende soorten groene/donkere chlorotische vlekjes. 1 vrucht heeft gote donkere zone. CMV/PVY/PeVYV</t>
  </si>
  <si>
    <t>[va vrucht]
P1 -+
bent -+
qui +-
wb -+
[overzetting va bent]
P1++
bent -+
qui +-
glut -+
[overzetting va bent, per ongeluk 2x, beide va eerste inoculatie]_x000D_
P1++_x000D_
bent -+_x000D_
qui +-_x000D_
glut ++</t>
  </si>
  <si>
    <t xml:space="preserve">[va vrucht]
wk 20, BCF 105447-030
</t>
  </si>
  <si>
    <t xml:space="preserve">1. Op basis van analyse van 9680 nt van het compleet genoom in NCBI en NVWA data kan geconcludeerd worden dat monster 66409386 zeer waarschijnlijk potato virus Y (PVY) bevat.
2. Op basis van analyse van 3112 nt van RNA1, 2954 nt van RNA 2 en 2173 nt van RNA 3 het compleet genoom in NCBI en NVWA data kan geconcludeerd worden dat monster 66409386 zeer waarschijnlijk cucumber mosaic virus (CMV) bevat.
3. Op basis van analyse van 5948 nt van het compleet genoom in NCBI en NVWA data kan geconcludeerd worden dat monster 66409386 zeer waarschijnlijk een isolaat van het pepper vein yellows virus complex bevat (PeVYV)
4. Op basis van analyse van 3812 nt (RNA1), 1863 nt (RNA2) 1216 nt (RNA3), 1095 nt (RNA4) en 665 nt (RNA 5) van het partiële genoom in NCBI en NVWA data kan geconcludeerd worden dat monster 66409386 waarschijnlijk UnID emaravirus bevat.
opm molbio: Opmerking: Op basis van 2 fragmenten (1482 en 1577 nt) kan geconcludeerd worden dat het monster  pepper cryptic virus 2 bevat, de sequenties vallen in een soortspecifiek cluster. </t>
  </si>
  <si>
    <t>[foto, 2x BU -20, HTS bu 37]</t>
  </si>
  <si>
    <t xml:space="preserve">PVY +
CMV +
polerovirus +
emaravirus +
</t>
  </si>
  <si>
    <t>Na visuele beoordeling is het monster geanalyseerd met Illumina-sequencing. Hiermee zijn de genoomsequenties van vier virussen bepaald:
1. cucumber mosiac virus, 
2. potato virus y,
3. polerovirus behorende tot het pepper vein yellows virus complex,
4. een onbekend emaravirus
Volgens ons kan één of een combinatie van deze virussen de symptomen op de ingezonden vruchten veroorzaken. 
Illumina-sequencing data zijn gegenereerd door Genomescan B.V. (accreditatie L518), analyse en interpretatie is uitgevoerd door NIVIP.
[3/8/23 carla: formulering diagnose wat te kort. Er had bij moeten staan dat analyse van de sequenties laat zien dat het xxx betreft. Niet openbreken] </t>
  </si>
  <si>
    <t>Toegevoegd, onbekend emaravirus. snelle vergelijking in geneious komt hij niet overeen met emaravirus in monsters 65439080 en 65439081</t>
  </si>
  <si>
    <t>KCB
Amgmar</t>
  </si>
  <si>
    <t>Herkomst NL, geen traceringsinfo. 6 vruchten, niet volledig doorgekleurd (mogelijk vir) en grote chl tot necr plekken met vaatschade (niet vir)
[insp: symptomen over hele partij]</t>
  </si>
  <si>
    <t>PepMV +
virus symptomen -</t>
  </si>
  <si>
    <t>Wij hebben geen virussymptomen gezien op de ingezonden vruchten. Dit monster is toegevoegd aan ingeplande serologische toetsen voor de detectie van pepino mosaic virus (PepMV) en tomato brown rugose fruit virus (ToBRFV). Hierbij is ToBRFV niet en PepMV wel gedetecteerd.
Zoals aangegeven verwachten wij niet dat PepMV de waargenomen symptomen veroorzaakt. Waarschijnlijk hebben de symptomen een fysiologische oorzaak.</t>
  </si>
  <si>
    <t>31-5, zie symptoom beschrijving
25/7 Jeroen S gebeld. uitslag waarsch in wk 31 doorgeven</t>
  </si>
  <si>
    <t>ca, ch</t>
  </si>
  <si>
    <t>Naktuinbouw
P. valentijn</t>
  </si>
  <si>
    <t>syriacus
17/8/23obv foto van het etiket via Marleen, 'Hamabo'</t>
  </si>
  <si>
    <t>Herkomst NL. hele plant ingezonden met op meerdere scheuten/balderen nerfchl. mn op oudere blad, maar eigenlijk alle blad vd plant nog jong. plant verplaatsen naar gaaskooi.
31-5-23 Jacco belt dat er ook bladmateriaal van een plant uit dezelfde partij naar naktuinbouw is ingestuurd. Daar is op verschillende virussen getest en bleek de RT-PCR voor carlavirus positief. Jaco vraagt een update over dit monster en advies of hij moet vragen om het verkregen product te sequencen. Ze willen het liefst zo snel mogelijk antwoord, dus carla heeft geadviseerd dan sequence analyse bij nakt ook in gang te zetten, dan komt de melding vanzelf bij ons. Dan kunnen we dan gezamelijk met de data van dit monster een vervolg plan maken. </t>
  </si>
  <si>
    <t>[va blad]
P1 ++
bent --
qui --
boon --
* 31-7-23, P1 reageert systemisch. Deze inoculatie is ter lering dus kan wel afgehandeld
[va blad]
P1 -+
tom -
boon -
vicia -
[va P1]
P1 -+ *
tom -
boon -+ 
vicia-
* HTS en in collectie 14/9</t>
  </si>
  <si>
    <t>[va blad met symp, van meerdere scheuten] wk 20
105447-030
[herhalen wk 24] 105447-035
7/8/23 Carla: Er is relatief weinig data verkregen (11,5 milj),  % rRNA reads (8,15 %), 10,6 milj non rRNA reads. Dus wat aan de lage kant (opm hierboven) maar wel OK
[va P1, wk 38, BCF105447-055]</t>
  </si>
  <si>
    <t xml:space="preserve">[105447-030]
Based on analyses of 6850 nt of the partial genome in the NCBI and NVWA database it can be concluded that sample 38858901 very likely contains an UnID carlavirus.
opm molbio: 
Remark 1. The obtained sequence was 99.9% identical to the UnID carlavirus detected in sample 41928526 (near complete genome).
Remark 2. There were only 3.8 milj reads obtained by genomescan of which 38% were rRNA reads.
&gt; correctie: 0.38 milj reads!
[105447-035]
1. Based on analyses of 7093 (genotype 1, partial genome) and 8186 (genotype 2, near complete genome) nt in the NCBI and NVWA databases it can be concluded that sample 38858901 very likely contains two genotypes of cowpea mild mottle virus (CpMMV).
2. Based on analyses of 8646 nt of the near complete genome in the NCBI and NVWA databases it can be concluded that sample 38858901 very likely contains an UnID carlavirus. (Remark: the sequence is 99.8% identical to 41928526.)
3. Based on analyses of 328 nt of the near complete genome in the NCBI and NVWA databases it can be concluded that sample 38858901 likely contains citrus viroid VI (CVd-VI). (remark: the viroid is a divergent isolate, but meets the species demarcation criteria of 90%. The sequence is 100% identical to 41928526.)
4. Based on analyses of 943 (RNA1) and 6535 (RNA2) nt of the partial genome in the NCBI and NVWA databases it can be concluded that sample 38858901 very likely contains an UnID crinivirus. (Remark: the partial sequence is due to low coverage but has high sequence identity with 41928526. The near complete genome is present with &lt;10 x coverage.)
opm molbio
Let op: non-rRNA reads 10,5M (onder de 12M)
Data batch 30 niet gebruikt.
[va P1, wk 38, BCF105447-055]
CPMMV gedetecteerd in Krona. Referentie assembly gedaan tegen 105447-035-004 genotype 1/2 komen 99,9 en 98.7% overeen. Geen UnID carlavirus gedeteerd in de novo en referentie assembly. Geen crinivirus en CVd-VI gedetecteerd in de novo assembly. 
opm molbio:
Geen sequentie analyse rapport gemaakt. Sequentie van CPMMV genotype 1 en 2 opgeslagen in Geneious. 
</t>
  </si>
  <si>
    <t xml:space="preserve">cowpea mild mottle virus
citrus viroid VI
carlavirus
crinivirus
</t>
  </si>
  <si>
    <t>We hebben het monster visueel beoordeeld en onderzocht met Illumina-sequencing (HTS). Hiermee zijn de genoomsequenties bepaald van drie virussen en een viroide: 1. Cowpea mild mottle virus (Q-organisme) 2. Citrus viroid VI en twee soorten nieuw voor de wetenschap: 3. Onbekend crinivirus 4. Onbekend carlavirus. 
Mogelijk veroorzaakt één of een combinatie van deze soorten de symptomen. Om meer over de mogelijke associatie met symptomen te weten te komen is aanvullend onderzoek nodig.
Illumina-sequencing data zijn gegenereerd door Genomescan B.V. (accreditatie L518), analyse en interpretatie is uitgevoerd door NIVIP.</t>
  </si>
  <si>
    <t>Toegevoegd, in combinatie met monster 41928256</t>
  </si>
  <si>
    <t>INS-22-26614</t>
  </si>
  <si>
    <t xml:space="preserve">Herkomst onbekend
VIC   FAM
30,11	28,91
30,12	28,30
29,37	28,39
</t>
  </si>
  <si>
    <t>[sub 1] F-MOL-132-002 Menzel en Winter + (27.63/28.04)</t>
  </si>
  <si>
    <t>Betreft INS-22-26614. Door Naktuinbouw is met een moleculaire toets (real-time RT-PCR) ToBRFV gedetecteerd. Bevestiging is uitgevoerd door het NIVIP met een tweede moleculaire toets (real-time RT-PCR).</t>
  </si>
  <si>
    <t>INS-23-05925</t>
  </si>
  <si>
    <t xml:space="preserve">Herkomst Israel
VIC   FAM
40,00	33,27
30,57	30,12
36,74	37,06
</t>
  </si>
  <si>
    <t>[sub 2] F-MOL-132-002 Menzel en Winter + (30.97/30.82)</t>
  </si>
  <si>
    <t>Betreft 41762028. Door Naktuinbouw is met een moleculaire toets (real-time RT-PCR) ToBRFV gedetecteerd. Bevestiging is uitgevoerd door het NIVIP met een tweede moleculaire toets (real-time RT-PCR).</t>
  </si>
  <si>
    <t>INS-23-07928</t>
  </si>
  <si>
    <t xml:space="preserve">Herkomst Nederland
VIC   FAM
34,18	32,29_x000D_
34,99	32,28_x000D_
33,35	31,97_x000D_
</t>
  </si>
  <si>
    <t>[sub 3] F-MOL-132-002 Menzel en Winter + (32.1/32)</t>
  </si>
  <si>
    <t>Betreft INS-23-07928. Door Naktuinbouw is met een moleculaire toets (real-time RT-PCR) ToBRFV gedetecteerd. Bevestiging is uitgevoerd door het NIVIP met een tweede moleculaire toets (real-time RT-PCR).</t>
  </si>
  <si>
    <t>INS-23-08203</t>
  </si>
  <si>
    <t xml:space="preserve">Herkomst onbekend
VIC   FAM
32,57	31,85_x000D_
32,04	31,56_x000D_
31,61	31,74_x000D_
</t>
  </si>
  <si>
    <t>[sub 3]F-MOL-132-002 Menzel en Winter + (32.15/31.28)</t>
  </si>
  <si>
    <t>Betreft INS-23-08203. Door Naktuinbouw is met een moleculaire toets (real-time RT-PCR) ToBRFV gedetecteerd. Bevestiging is uitgevoerd door het NIVIP met een tweede moleculaire toets (real-time RT-PCR).</t>
  </si>
  <si>
    <t>INS-23-08426</t>
  </si>
  <si>
    <t xml:space="preserve">Herkomst china
VIC   FAM
26,87	26,60_x000D_
27,37	27,14_x000D_
27,28	27,00_x000D_
</t>
  </si>
  <si>
    <t>[sub 1] F-MOL-132-002 Menzel en Winter + (27.4/27.37)</t>
  </si>
  <si>
    <t>Betreft 41765798. Door Naktuinbouw is met een moleculaire toets (real-time RT-PCR) ToBRFV gedetecteerd. Bevestiging is uitgevoerd door het NIVIP met een tweede moleculaire toets (real-time RT-PCR).</t>
  </si>
  <si>
    <t>INs-23-08931</t>
  </si>
  <si>
    <t xml:space="preserve">Herkomst Israel
VIC   FAM
32,72	32,58_x000D_
31,98	31,52_x000D_
33,08	32,27_x000D_
</t>
  </si>
  <si>
    <t>[sub 2] F-MOL-132-002 Menzel en Winter + ( 31.9/31.44)</t>
  </si>
  <si>
    <t>Betreft 41255827. Door Naktuinbouw is met een moleculaire toets (real-time RT-PCR) ToBRFV gedetecteerd. Bevestiging is uitgevoerd door het NIVIP met een tweede moleculaire toets (real-time RT-PCR).</t>
  </si>
  <si>
    <t>INS-23-08821</t>
  </si>
  <si>
    <t xml:space="preserve">Herkomst onbekend
VIC   FAM
22,28	20,56_x000D_
18,31	16,60_x000D_
19,56	17,68_x000D_
</t>
  </si>
  <si>
    <t>[sub 2] F-MOL-132-002 Menzel en Winter + (15.78/16.35)</t>
  </si>
  <si>
    <t>Betreft INS-23-08821. Door Naktuinbouw is met een moleculaire toets (real-time RT-PCR) ToBRFV gedetecteerd. Bevestiging is uitgevoerd door het NIVIP met een tweede moleculaire toets (real-time RT-PCR).</t>
  </si>
  <si>
    <t>INS-23-08822</t>
  </si>
  <si>
    <t xml:space="preserve">Herkomst onbekend
VIC   FAM
22,43	21,18_x000D_
23,35	21,59_x000D_
23,45	21,82_x000D_
</t>
  </si>
  <si>
    <t>[sub 1] F-MOL-132-002 Menzel en Winter + (20.55/21.16)</t>
  </si>
  <si>
    <t>Betreft INS-23-08822. Door Naktuinbouw is met een moleculaire toets (real-time RT-PCR) ToBRFV gedetecteerd. Bevestiging is uitgevoerd door het NIVIP met een tweede moleculaire toets (real-time RT-PCR).</t>
  </si>
  <si>
    <t>INS-23-09270</t>
  </si>
  <si>
    <t xml:space="preserve">Herkomst Marokko
VIC   FAM
31,00	30,67_x000D_
32,16	31,87_x000D_
31,96	31,93_x000D_
</t>
  </si>
  <si>
    <t>[sub 1] F-MOL-132-002 Menzel en Winter + (31.65/30.68)</t>
  </si>
  <si>
    <t>Betreft 41762183. Door Naktuinbouw is met een moleculaire toets (real-time RT-PCR) ToBRFV gedetecteerd. Bevestiging is uitgevoerd door het NIVIP met een tweede moleculaire toets (real-time RT-PCR).</t>
  </si>
  <si>
    <t>INS-23-09498</t>
  </si>
  <si>
    <t xml:space="preserve">Herkomst Marokko
VIC   FAM
31,84	32,15_x000D_
27,42	27,46_x000D_
29,93	30,44_x000D_
</t>
  </si>
  <si>
    <t>[sub 2] F-MOL-132-002 Menzel en Winter + (27.24/27.19)</t>
  </si>
  <si>
    <t>Betreft 42284785. Door Naktuinbouw is met een moleculaire toets (real-time RT-PCR) ToBRFV gedetecteerd. Bevestiging is uitgevoerd door het NIVIP met een tweede moleculaire toets (real-time RT-PCR).</t>
  </si>
  <si>
    <t>INS-23-06469</t>
  </si>
  <si>
    <t xml:space="preserve">Herkomst China,
VIC      FAM
29,87	30,90_x000D_
30,13	30,45_x000D_
30,37	30,63_x000D_
</t>
  </si>
  <si>
    <t>[sub 1] F-MOL-132-002 Menzel en Winter + (32,11/32,79)</t>
  </si>
  <si>
    <t>Betreft 41914343. Door Naktuinbouw is met een moleculaire toets (real-time RT-PCR) ToBRFV gedetecteerd. Bevestiging is uitgevoerd door het NIVIP met een tweede moleculaire toets (real-time RT-PCR).</t>
  </si>
  <si>
    <t>8-6-2023 via email</t>
  </si>
  <si>
    <t>NVWA
Cor Nulkes</t>
  </si>
  <si>
    <t>Anthurium</t>
  </si>
  <si>
    <t>Basiscursus monster.  Herkomst NL, niet nader bekend. Niet in Prisam maar Cor nulkes een mailtje sturen met uitslag.  1 blad met vrij grote necr plek vbestaande uit concentrische kringen. Andere bladeren onregelmatige vage gele vlekjes. Rand van necr vlek bemonsterd. LAten zien aan MYC en is waarschijnlijk pestalotiopsis of colletotricum, dus geen tospo (inspecteur geinformeerd)</t>
  </si>
  <si>
    <t>mbo</t>
  </si>
  <si>
    <t>P1 -
bent -
qui -</t>
  </si>
  <si>
    <t>geen back-upzakje</t>
  </si>
  <si>
    <t xml:space="preserve">Wij hebben het monster getoetst op mechanische overdraagbare virussen met toetsplantonderzoek. Hiermee zijn geen virussen gedetecteerd. Ook gezien de symptomen op de ingezonden plant is er volgens ons geen aanleiding om van een viruskwestie uit te gaan. Zoals eerder besproken is er mogelijk sprake van een mycologische oorzaak.
</t>
  </si>
  <si>
    <t>41010539
 (nieuw aangemaakt door Marleen)</t>
  </si>
  <si>
    <t>Cucumis </t>
  </si>
  <si>
    <t>Onderschepping mainport, bagage passagier uit Turkije. 5 jonge planten (8 cm) zonder symptomen. Vraag ToBRFV aanwezig?_x000D_
2 jonge planten (8 cm) zonder symptomen</t>
  </si>
  <si>
    <t>P1 -
bent -
qui -
glut -</t>
  </si>
  <si>
    <t>Uw inzending betrof zaailingen van zowel Solanum lycoperiscum (38503981) als Cucumis sativus (41010539)¸ welke we afzonderlijk bemonsterd en getoetst hebben. _x000D_
_x000D_
We hebben geen symptomen gezien op de ingezonden planten. Daarnaast hebben wij het monster getoetst op mechanische overdraagbare virussen met toetsplantenonderzoek. Hiermee zijn geen virussen gedetecteerd.</t>
  </si>
  <si>
    <t>Onderschepping mainport, bagage passagier uit Turkije. 5 jonge planten (8 cm) zonder symptomen. Vraag ToBRFV aanwezig?
5 jonge planten (8 cm) zonder symptomen</t>
  </si>
  <si>
    <t>NVWA
L Vriens</t>
  </si>
  <si>
    <t>nummers 1-10 in kas</t>
  </si>
  <si>
    <t xml:space="preserve">Herkomst Wieringenwerf. ["Agria". T-virus. Symptoomloos monster 200 knollen. Nak nr 12115. 4x zakken geopend . retour Turkije] 
200 knollen opgepoot, per 10 in bak wk 21. Diagnostiek plan: toetsen met ELISA per 5 planten op PVT. Indien positief HTS. Indien symptomen op de planten of andere aanleiding voor vervolg onderzoek ook even overleg met Inge van de NAK </t>
  </si>
  <si>
    <t>ca, jo</t>
  </si>
  <si>
    <t>[va blad, pools van 5]
pools 1.1 tot 10.4 PVT - </t>
  </si>
  <si>
    <t>PVT -</t>
  </si>
  <si>
    <t>We hebben 200 knollen opgepot en vervolgens zijn bladmateriaal monsters onderzocht met een serologische toets. Hiermee is geen potato virus T (PVT) gedetecteerd.</t>
  </si>
  <si>
    <t>nummers 11-20 in kas</t>
  </si>
  <si>
    <t>Herkomst Wieringenwerf. ["Agria". T-virus. Symptoomloos 200 knollen uit 8x gesloten zakken retour Turkije. Nak nr 12115] 
200 knollen opgepoot, per 10 in bak wk 21  </t>
  </si>
  <si>
    <t>[va blad, pools van 5]
pools 11.1 tot 20.4
PVT -</t>
  </si>
  <si>
    <t>KCB
T Kuijvenhoven</t>
  </si>
  <si>
    <t>Herkomst Nederland. [GLN 871383905326]. 1 vrucht met chlorotische vlekken en marmering.</t>
  </si>
  <si>
    <t>F-MOL-132-002 real-time RT-PCR ToBRFV M&amp;W + (2.45/2.51)</t>
  </si>
  <si>
    <t xml:space="preserve">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veroorzaakt worden door een of de combinatie van deze virussen.
</t>
  </si>
  <si>
    <t>Naktuinbouw
E. Meekes</t>
  </si>
  <si>
    <t>paniculata</t>
  </si>
  <si>
    <t>Bladmonster ontvangen van Ellis Meekes voor HTS. Phlox plant in vivo bij Naktuinbouw. Naast Spiranthes mosaic virus-3 hebben ze daar een mogelijk nieuw(?) ilarvirus in aangetroffen Ellis: Blackberry chlorotic ringspot virus  – 92,7% identity voor een read van 3400 nt).  Met nanopore sequencig.
31-7-23, Carla/Christel. : via Marleen binnengekomen. Christel bemonsterd, Robert in collectie.   
1/8/23, carla telefonisch met Ellis. betreft Phlox paniculata, herkomst NL, collectie naktuinbouw sinds 2013. Eerste vondst NL</t>
  </si>
  <si>
    <t xml:space="preserve">HTS wk 22, BCF105447-033
</t>
  </si>
  <si>
    <t>1. Op basis van analyse van 9510 nt van het bijna complete genoom in NCBI en de NVWA database kan geconcludeerd worden dat monster 41902852 waarschijnlijk Spiranthes mosaic virus (SpMV3) bevat.
2. Op basis van analyse van 3414 nt (RNA1), 2776 nt (RNA2) en 2242 nt (RNA3) van het bijna complete genoom in NCBI en de NVWA database kan geconcludeerd worden dat monster 41902852 zeer waarschijnlijk blackberry chlorotic ringspot virus (BCRV) bevat.</t>
  </si>
  <si>
    <t>SpMV3 +
BCRV +</t>
  </si>
  <si>
    <t>We hebben het monster geanalyseerd met Illumina-sequencing. Hiermee zijn de bijna volledige genoomsequenties bepaald van twee virussen: Spiranthes mosaic virus (SpMV3) en blackberry chlorotic ringspot virus (BCRV).
Illumina-sequencing data zijn gegenereerd door Genomescan B.V. (accreditatie L518)¸ analyse en interpretatie is uitgevoerd door NIVIP.
[3/8/23 carla: formulering diagnose wat te kort. Er had bij moeten staan dat analyse van de sequenties laat zien dat het SpMV3 en BCRV betreft. Niet openbreken] </t>
  </si>
  <si>
    <t>Toegevoegd, eerste vondst NL en phlox</t>
  </si>
  <si>
    <t>23-5-23 carla
27-7-23 gegevens overdracht check</t>
  </si>
  <si>
    <t>KCB
R. Abrahamse</t>
  </si>
  <si>
    <t>Citrus</t>
  </si>
  <si>
    <t>sinensis</t>
  </si>
  <si>
    <t xml:space="preserve">losse blaadjes, verdroogd oud blad hevig aangetast door insecten. niet virologisch. Inspecteur om uitleg gevraagd via Peter R. </t>
  </si>
  <si>
    <t>Het ingezonden blad is visueel beoordeeld en volgens ons hebben de symptomen geen virologische oorzaak.
Voor een eventuele volgende inzending willen we u vragen meer achtergrond informatie te geven op het inzendformulier en indien mogelijk blad van een betere kwaliteit in te sturen.</t>
  </si>
  <si>
    <t>25-7 en 27-7 Jeroen S en Jacco gebeld</t>
  </si>
  <si>
    <t>Naktuinbouw
M. van Bokhoven/J Starre</t>
  </si>
  <si>
    <t>Lavatera</t>
  </si>
  <si>
    <t>'Candy Flos'</t>
  </si>
  <si>
    <t>Herkomst Nl, Plantline Boskoop. 1 plant en 5 losse blaadjes in een zakje. Plant zat onder potgrond dus lastig beoordelen, maar op jonge blaadjes geen zymptomen te zien. Losse blaadjes: 1 blad met regelmatige tussennervige chl, andere blaadjes chl vlekjes. niet super virus achtig, lijkt beetje op begomo vorig jaar.
Plant naar gaaskooi
[1-6-23, telefonisch blad komt van de plant (in zakje voor zand) en foto met cultivar volgt. Plant paspoort nr 661094855; google: Jesper Mathot Potcultures]</t>
  </si>
  <si>
    <t>F-MOL-065-004 SGP1- SGP-2 (PCR Li et al (2004)) 
- [blad, zakje uit -80]: +
- [plant, 24/7 geplukt F10]: +</t>
  </si>
  <si>
    <t>F-MOL-065-004 SGP1- SGP-2
Op basis van analyse van 856 nt (38677481-plant) en 835 nt (38677481-blad) van AC2-AC1 in NCBI en NVWA-database kan geconcludeerd worden dat monster 38677481 zeer waarschijnlijk cotton leaf curl Gezira virus (CLCuGV) bevat. 
Opmerking: de verkregen sequenties komen voor 100 % overeen tussen het blad en plant monster. 
opmerking: de verkregen sequenties zijn verwerkt in 1 rapport</t>
  </si>
  <si>
    <t xml:space="preserve">[losse blaadjes bemonsterd (ook vor BU) HTS wk 22, BCF105447-033
</t>
  </si>
  <si>
    <t>1. Op basis van analyse van 2764 nt van het complete genoom in de NCBI en NVWA database kan geconcludeerd worden dat monster 38677481 zeer waarschijnlijk cotton leaf curl Gezira virus (CLCuGV) bevat. 2. Op basis van analyse van 618 nt van het partieel genoom in de NCBI en NVWA database kan geconcludeerd worden dat monster 38677481 mogelijk cotton leaf curl Gezira betasatellite bevat. 
Opmerking bij 2: de sequentie valt in een cluster met okra leaf curl satelliet en cotton leaf curl Gezira betasatellite, mogelijk is okra leaf curl satelliet een synoniem of komt dat we een partiele sequentie gebruiken.</t>
  </si>
  <si>
    <t>[foto, HTS BU 38]</t>
  </si>
  <si>
    <t>CLCuGV +</t>
  </si>
  <si>
    <t xml:space="preserve">Het monster is getoetst met een moleculaire toets (PCR) voor de detectie van begomovirussen. Deze toets was positief. Om de identiteit van het begomovirus te bepalen is met de moleculaire methode lllumina sequencing de volledige genoomsequentie bepaald van het virus. Op basis van sequentieanalyse is de identiteit van het virus cotton leaf curl Gezira virus (CLCuGV; genus Begomovirus). 
lllumina-sequencing data zijn gegenereerd door Genomescan B.V. (accreditatie L518), analyse en interpretatie is uitgevoerd door NIVIP.
</t>
  </si>
  <si>
    <t>INS-23-09266</t>
  </si>
  <si>
    <t>lycopersicum (RNA uit zaden)</t>
  </si>
  <si>
    <t xml:space="preserve">Herkomst: onbekend (via rijkzwaan)
VIC           FAM
40,00	40,00_x000D_
40,00	40,00_x000D_
32,67	31,13_x000D_
</t>
  </si>
  <si>
    <t>[sub3] F-MOL-132-002 real-time RT-PCR ToBRFV M&amp;W + (32 /32,61)</t>
  </si>
  <si>
    <t>Betreft 65909792. Door Naktuinbouw is met een moleculaire toets (real-time RT-PCR) ToBRFV gedetecteerd. Bevestiging is uitgevoerd door het NIVIP met een tweede moleculaire toets (real-time RT-PCR).</t>
  </si>
  <si>
    <t>INS-23-09881</t>
  </si>
  <si>
    <t xml:space="preserve">Herkomst: Peru
VIC           FAM
40,00	31,76_x000D_
40,00	32,03_x000D_
31,38	29,75_x000D_
</t>
  </si>
  <si>
    <t>[sub3] F-MOL-132-002 real-time RT-PCR ToBRFV M&amp;W + (30,26 /30,36)</t>
  </si>
  <si>
    <t>Betreft 42314868/ INS-23-09881. Door Naktuinbouw is met een moleculaire toets (real-time RT-PCR) ToBRFV gedetecteerd. Bevestiging is uitgevoerd door het NIVIP met een tweede moleculaire toets (real-time RT-PCR).
Reden wijziging uitslag: aanpassing monstergegevens. Referentie INS-23-09981 op uitslagbrief klopt niet en moet INS-23-09881 zijn.</t>
  </si>
  <si>
    <t>INS-23-10041</t>
  </si>
  <si>
    <t xml:space="preserve">Herkomst: Turkije
VIC           FAM
29,25	27,55_x000D_
29,12	27,57_x000D_
28,75	27,16_x000D_
</t>
  </si>
  <si>
    <t>[sub3] F-MOL-132-002 real-time RT-PCR ToBRFV M&amp;W + (27,98 /27,86)</t>
  </si>
  <si>
    <t>Betreft 41815695. Door Naktuinbouw is met een moleculaire toets (real-time RT-PCR) ToBRFV gedetecteerd. Bevestiging is uitgevoerd door het NIVIP met een tweede moleculaire toets (real-time RT-PCR).</t>
  </si>
  <si>
    <t>INS-23-09997</t>
  </si>
  <si>
    <t>annuum (RNA uit zaden)</t>
  </si>
  <si>
    <t xml:space="preserve">Herkomst: Israel
VIC           FAM
33,61	30,17_x000D_
</t>
  </si>
  <si>
    <t>[sub1] F-MOL-132-002 real-time RT-PCR ToBRFV M&amp;W + (30,64 /30,84)</t>
  </si>
  <si>
    <t>Betreft 41803651. Door Naktuinbouw is met een moleculaire toets (real-time RT-PCR) ToBRFV gedetecteerd. Bevestiging is uitgevoerd door het NIVIP met een tweede moleculaire toets (real-time RT-PCR).</t>
  </si>
  <si>
    <t>INS-23-10040</t>
  </si>
  <si>
    <t xml:space="preserve">Herkomst: Turkije
VIC           FAM
29,70	28,02_x000D_
</t>
  </si>
  <si>
    <t>[sub1] F-MOL-132-002 real-time RT-PCR ToBRFV M&amp;W + (29,03 /28,65)</t>
  </si>
  <si>
    <t>Betreft 41815708. Door Naktuinbouw is met een moleculaire toets (real-time RT-PCR) ToBRFV gedetecteerd. Bevestiging is uitgevoerd door het NIVIP met een tweede moleculaire toets (real-time RT-PCR).</t>
  </si>
  <si>
    <t>INS-23-10373</t>
  </si>
  <si>
    <t xml:space="preserve">Herkomst: Israel
VIC           FAM
40,00	31,16_x000D_
</t>
  </si>
  <si>
    <t>[sub1] F-MOL-132-002 real-time RT-PCR ToBRFV M&amp;W + (33.2/32.03)</t>
  </si>
  <si>
    <t>Betreft 64881564. Door Naktuinbouw is met een moleculaire toets (real-time RT-PCR) ToBRFV gedetecteerd. Bevestiging is uitgevoerd door het NIVIP met een tweede moleculaire toets (real-time RT-PCR).</t>
  </si>
  <si>
    <t>INS-23-10375</t>
  </si>
  <si>
    <t xml:space="preserve">Herkomst: Israel
VIC           FAM
40,00	31,45_x000D_
</t>
  </si>
  <si>
    <t>[sub1] F-MOL-132-002 real-time RT-PCR ToBRFV M&amp;W + (32.81/32.88)</t>
  </si>
  <si>
    <t>Betreft 64881580. Door Naktuinbouw is met een moleculaire toets (real-time RT-PCR) ToBRFV gedetecteerd. Bevestiging is uitgevoerd door het NIVIP met een tweede moleculaire toets (real-time RT-PCR).</t>
  </si>
  <si>
    <t>INS-23-10736</t>
  </si>
  <si>
    <t xml:space="preserve">Herkomst: China
VIC           FAM
30,67	29,77_x000D_
30,90	30,31_x000D_
31,13	30,30_x000D_
</t>
  </si>
  <si>
    <t>[sub1] F-MOL-132-002 real-time RT-PCR ToBRFV M&amp;W + (30,78 /30,52)</t>
  </si>
  <si>
    <t>Betreft 39010222. Door Naktuinbouw is met een moleculaire toets (real-time RT-PCR) ToBRFV gedetecteerd. Bevestiging is uitgevoerd door het NIVIP met een tweede moleculaire toets (real-time RT-PCR).</t>
  </si>
  <si>
    <t>INS-23-10394</t>
  </si>
  <si>
    <t xml:space="preserve">Herkomst: China
VIC           FAM
31,45	30,50_x000D_
31,23	30,43_x000D_
31,05	30,31_x000D_
</t>
  </si>
  <si>
    <t>[sub1] F-MOL-132-002 real-time RT-PCR ToBRFV M&amp;W + (31,15 /30,58)</t>
  </si>
  <si>
    <t>Betreft 42285261. Door Naktuinbouw is met een moleculaire toets (real-time RT-PCR) ToBRFV gedetecteerd. Bevestiging is uitgevoerd door het NIVIP met een tweede moleculaire toets (real-time RT-PCR).</t>
  </si>
  <si>
    <t>INS-23-10395</t>
  </si>
  <si>
    <t xml:space="preserve">Herkomst: China
VIC           FAM
32,26	31,65_x000D_
32,07	32,08_x000D_
31,71	31,61_x000D_
</t>
  </si>
  <si>
    <t>[sub3] F-MOL-132-002 real-time RT-PCR ToBRFV M&amp;W + (31,77 /32,25)</t>
  </si>
  <si>
    <t>Betreft 42285278. Door Naktuinbouw is met een moleculaire toets (real-time RT-PCR) ToBRFV gedetecteerd. Bevestiging is uitgevoerd door het NIVIP met een tweede moleculaire toets (real-time RT-PCR).</t>
  </si>
  <si>
    <t>INS-23-10397</t>
  </si>
  <si>
    <t xml:space="preserve">Herkomst: China
VIC           FAM
25,62	25,17_x000D_
25,02	24,92_x000D_
25,56	25,18_x000D_
</t>
  </si>
  <si>
    <t>[sub1] F-MOL-132-002 real-time RT-PCR ToBRFV M&amp;W + (25,81 /25,64)</t>
  </si>
  <si>
    <t>Betreft 42285294. Door Naktuinbouw is met een moleculaire toets (real-time RT-PCR) ToBRFV gedetecteerd. Bevestiging is uitgevoerd door het NIVIP met een tweede moleculaire toets (real-time RT-PCR).</t>
  </si>
  <si>
    <t>INS-23-10398</t>
  </si>
  <si>
    <t xml:space="preserve">Herkomst: China
VIC           FAM
31,29	30,52_x000D_
31,27	31,16_x000D_
30,75	30,34_x000D_
</t>
  </si>
  <si>
    <t>[sub3] F-MOL-132-002 real-time RT-PCR ToBRFV M&amp;W + (30,87 /31,19)</t>
  </si>
  <si>
    <t>Betreft 42285307. Door Naktuinbouw is met een moleculaire toets (real-time RT-PCR) ToBRFV gedetecteerd. Bevestiging is uitgevoerd door het NIVIP met een tweede moleculaire toets (real-time RT-PCR).</t>
  </si>
  <si>
    <t>INS-23-10400</t>
  </si>
  <si>
    <t xml:space="preserve">Herkomst: China
VIC           FAM
30,47	30,08_x000D_
30,33	30,12_x000D_
29,64	29,47_x000D_
</t>
  </si>
  <si>
    <t>[sub3] F-MOL-132-002 real-time RT-PCR ToBRFV M&amp;W + (30,05 /30,71)</t>
  </si>
  <si>
    <t>Betreft 42285323. Door Naktuinbouw is met een moleculaire toets (real-time RT-PCR) ToBRFV gedetecteerd. Bevestiging is uitgevoerd door het NIVIP met een tweede moleculaire toets (real-time RT-PCR).</t>
  </si>
  <si>
    <t>INS-23-10401</t>
  </si>
  <si>
    <t xml:space="preserve">Herkomst: China
VIC           FAM
30,29	30,08_x000D_
29,41	28,94_x000D_
30,51	29,75_x000D_
</t>
  </si>
  <si>
    <t>[sub2] F-MOL-132-002 real-time RT-PCR ToBRFV M&amp;W + (29,85 /29,34)</t>
  </si>
  <si>
    <t>Betreft 42285331. Door Naktuinbouw is met een moleculaire toets (real-time RT-PCR) ToBRFV gedetecteerd. Bevestiging is uitgevoerd door het NIVIP met een tweede moleculaire toets (real-time RT-PCR).</t>
  </si>
  <si>
    <t>INS-23-10402</t>
  </si>
  <si>
    <t xml:space="preserve">Herkomst: China
VIC           FAM
30,47	30,12_x000D_
30,55	29,87_x000D_
29,81	29,59_x000D_
</t>
  </si>
  <si>
    <t>[sub3] F-MOL-132-002 real-time RT-PCR ToBRFV M&amp;W + (30,53 /30,22)</t>
  </si>
  <si>
    <t>Betreft 42285341. Door Naktuinbouw is met een moleculaire toets (real-time RT-PCR) ToBRFV gedetecteerd. Bevestiging is uitgevoerd door het NIVIP met een tweede moleculaire toets (real-time RT-PCR).</t>
  </si>
  <si>
    <t>INS-23-10405</t>
  </si>
  <si>
    <t xml:space="preserve">Herkomst: China
VIC           FAM
40,00	34,29_x000D_
31,42	31,53_x000D_
33,71	33,34_x000D_
</t>
  </si>
  <si>
    <t>[sub2] F-MOL-132-002 real-time RT-PCR ToBRFV M&amp;W + (32,08 /31,69)</t>
  </si>
  <si>
    <t>Betreft 42285374. Door Naktuinbouw is met een moleculaire toets (real-time RT-PCR) ToBRFV gedetecteerd. Bevestiging is uitgevoerd door het NIVIP met een tweede moleculaire toets (real-time RT-PCR).</t>
  </si>
  <si>
    <t>INS-23-10406</t>
  </si>
  <si>
    <t xml:space="preserve">Herkomst: China
VIC           FAM
32,09	31,58_x000D_
32,52	31,80_x000D_
31,09	30,63_x000D_
</t>
  </si>
  <si>
    <t>[sub3] F-MOL-132-002 real-time RT-PCR ToBRFV M&amp;W + (31,8 /31,62)</t>
  </si>
  <si>
    <t>Betreft 42285390. Door Naktuinbouw is met een moleculaire toets (real-time RT-PCR) ToBRFV gedetecteerd. Bevestiging is uitgevoerd door het NIVIP met een tweede moleculaire toets (real-time RT-PCR).</t>
  </si>
  <si>
    <t>INS-23-10407</t>
  </si>
  <si>
    <t xml:space="preserve">Herkomst: China
VIC           FAM
35,25	33,70_x000D_
30,20	30,27_x000D_
33,93	33,16_x000D_
</t>
  </si>
  <si>
    <t>[sub2] F-MOL-132-002 real-time RT-PCR ToBRFV M&amp;W + (31,05 /30,64)</t>
  </si>
  <si>
    <t>Betreft 42285382. Door Naktuinbouw is met een moleculaire toets (real-time RT-PCR) ToBRFV gedetecteerd. Bevestiging is uitgevoerd door het NIVIP met een tweede moleculaire toets (real-time RT-PCR).</t>
  </si>
  <si>
    <t>INS-23-09906</t>
  </si>
  <si>
    <t xml:space="preserve">Herkomst: onbekend (via Syngenta)
VIC           FAM
40,00	40,00_x000D_
30,69	30,84_x000D_
32,87	34,11_x000D_
</t>
  </si>
  <si>
    <t>[sub2] F-MOL-132-002 real-time RT-PCR ToBRFV M&amp;W + (30,94 /31,33)</t>
  </si>
  <si>
    <t>Betreft INS-23-09906. Door Naktuinbouw is met een moleculaire toets (real-time RT-PCR) ToBRFV gedetecteerd. Bevestiging is uitgevoerd door het NIVIP met een tweede moleculaire toets (real-time RT-PCR).</t>
  </si>
  <si>
    <t>INS-23-10559</t>
  </si>
  <si>
    <t xml:space="preserve">Herkomst: Israel
VIC           FAM
31,16	29,55_x000D_
35,39	32,06_x000D_
32,69	31,28_x000D_
</t>
  </si>
  <si>
    <t>[sub1] F-MOL-132-002 real-time RT-PCR ToBRFV M&amp;W + (30,5 /30,94)</t>
  </si>
  <si>
    <t>Betreft 41766352. Door Naktuinbouw is met een moleculaire toets (real-time RT-PCR) ToBRFV gedetecteerd. Bevestiging is uitgevoerd door het NIVIP met een tweede moleculaire toets (real-time RT-PCR).</t>
  </si>
  <si>
    <t>INS-23-10566</t>
  </si>
  <si>
    <t xml:space="preserve">Herkomst: China va Israel
VIC           FAM
33,12	30,54_x000D_
35,02	31,19_x000D_
34,75	31,08_x000D_
</t>
  </si>
  <si>
    <t>[sub3] F-MOL-132-002 real-time RT-PCR ToBRFV M&amp;W + (31,53 /31,3)</t>
  </si>
  <si>
    <t>Betreft 41766336. Door Naktuinbouw is met een moleculaire toets (real-time RT-PCR) ToBRFV gedetecteerd. Bevestiging is uitgevoerd door het NIVIP met een tweede moleculaire toets (real-time RT-PCR).</t>
  </si>
  <si>
    <t>INS-23-11182</t>
  </si>
  <si>
    <t xml:space="preserve">Herkomst: China
VIC           FAM
31,62	31,29_x000D_
33,46	32,12_x000D_
40,00	33,45_x000D_
</t>
  </si>
  <si>
    <t>[sub1] F-MOL-132-002 real-time RT-PCR ToBRFV M&amp;W + (32,23 /31,38)</t>
  </si>
  <si>
    <t>Betreft 41116077. Door Naktuinbouw is met een moleculaire toets (real-time RT-PCR) ToBRFV gedetecteerd. Bevestiging is uitgevoerd door het NIVIP met een tweede moleculaire toets (real-time RT-PCR).</t>
  </si>
  <si>
    <t>betaceum</t>
  </si>
  <si>
    <t>herkomst Colombia (op formulier als cyphomandra betacea). 3 vruchten, vage chl , necr stipjes, vage oppervlakkige vlekken/kringen. allemaal niet super virologisch</t>
  </si>
  <si>
    <t>Ca, R</t>
  </si>
  <si>
    <t xml:space="preserve">[va 3 vrucht], HTS wk 24. BCF105447-035-002 </t>
  </si>
  <si>
    <t xml:space="preserve">1. Op basis van analyse van 7741nt (A) van het partiele genoom en 2614nt (B) van het partiële genoom in NCBI en de NVWA database kan geconcludeerd worden dat monster 38582368 zeer waarschijnlijk UnID foveavirus bevat. (opmerking: de overeenkomst is 57%, het gaat dus waarschijnlijk om 2 verschillende soorten foveavirus Zie figuur 29.)
2. Op basis van analyse van 4471nt (RNA1) en 4357 (RNA2) nt van het partiele genoom in NCBI en de NVWA database kan geconcludeerd worden dat monster 38582368 waarschijnlijk Physalis torrado virus (PhToV) bevat.
3. Op basis van analyse van 5744nt van het bijna complete genoom in NCBI en de NVWA database kan geconcludeerd worden dat monster 38582368 zeer waarschijnlijk potato leaf roll virus (PLRV) bevat.
4. Op basis van analyse van 5859nt (RNA1) en 4877 nt(RNA2) van het partiele genoom in NCBI en de NVWA database kan geconcludeerd worden dat monster 38582368 zeer waarschijnlijk tomato torrado virus (ToTV) bevat.
5. Op basis van analyse van 7201nt (A), 6846nt (B) en 7377nt (C) van het bijna complete genoom in NCBI en de NVWA database kan geconcludeerd worden dat monster 38582368 waarschijnlijk UnID betaflexiviridae bevat. (opmerking: de overeenkomst is 41-58%, het gaat dus waarschijnlijk om 3 verschillende soorten betaflexiviridae. Zie figuur 30.)
opm: 
Tomato marchitez en tomato chocolate spot virus gedetecteerd in Krona. De meeste contigs bleken ToTV of PhToV te zijn na handmatig BLASTen. Twee contigs van ~750 nt hadden lage overeenkomst met PhToV (67-72%) en ToMarV (67-70%). Omdat het om kleine fragmenten gaat zijn deze niet verder geanalyseerd in het sequentie analyse rapport. </t>
  </si>
  <si>
    <t xml:space="preserve">
PLRV +
torradovirus +
ToTV +
Betaflexiviridae +
foveavirus +</t>
  </si>
  <si>
    <t xml:space="preserve">Wij hebben geen virussymptomen gezien op de ingezonden vruchten. Om het virusreservoir in het gewas te onderzoeken hebben wij Illumina sequencing (NGS) uitgevoerd. Analyse van de virussequenties laat zien dat het de volgende virussen betreft:
1. Potato leafroll virus (obv bijna volledig genoom);
2. analyse van twee andere sequenties laat de grootste overeenkomst zien met virussen uit het genus torradovirus, Tomato torrado virus (obv genoomfragment) en een nog niet erkende soort physalis torrado virus (obv genoomfragment); 
3. twee onbekende foveavirussen (obv bijna volledig genoom en genoomfragment);
4. drie onbekende betaflexiviridae (obv van bijna volledige genomen).
Illumina-sequencing data zijn gegenereerd door Genomescan B.V. (accreditatie L518), analyse en interpretatie is uitgevoerd door NIVIP.
</t>
  </si>
  <si>
    <t>herkomst Kenia (op formulier als C. frutescens). 9 pepertjes met onregelmatige vlekken (geel/rood/groen), niet volledig doorgekleurd, 2 vruchtjes ook wat kringachtig. </t>
  </si>
  <si>
    <t>[va vruchten]
p1 ++
bent ++
qui +-
glut ++</t>
  </si>
  <si>
    <t>[va 9 vruchtjes], HTS wk 24. BCF105447-035</t>
  </si>
  <si>
    <t>1) Op basis van analyse van 8856 nt, 8576 nt (L), 4757 nt, 4722 nt(M), 2790 nt en 2705 nt(S) van het bijna compleet genoom in NCBI en NVWA database kan geconcludeerd worden dat monster 41995691 zeer waarschijnlijk 2 genotypes tomato spotted wilt virus (TSWV) 
bevat. Nummering van segmenten houdt niet in dat alles van dat nummer bij 1 en hetzelfde genotype hoort.
2) Op basis van analyse van 8745 nt van het partieel genoom in NCBI en NVWA database kan geconcludeerd worden dat monster 41995691 zeer waarschijnlijk potato virus Y (PVY) bevat.
3) Op basis van analyse van 3325 nt (RNA1), 3033 nt (RNA2) en 2214 nt (RNA3) van het bijna compleet genoom in NCBI en NVWA database kan geconcludeerd worden dat monster 41995691 zeer waarschijnlijk cucumber mosaic virus (CMV) bevat.
4) Op basis van analyse van 329 nt van het bijna compleet genoom in NCBI en NVWA database kan geconcludeerd worden dat monster 41995691 waarschijnlijk cucumber mosaic virus satellite RNA bevat.
5) Op basis van analyse van 7182 nt (RNA1A), 7241 nt (RNA1B), 980 nt (RNA2), 1151 nt (RNA3A), 1273 nt (RNA3B), 1349 nt (RNA4A), 1378 nt (RNA4B) en 1789 nt (RNA5) van het partieel genoom in NCBI en NVWA database kan geconcludeerd worden dat monster 41995691 mogelijk een UnID Emaravirus van 2 soorten bevat. Nummering van RNA’s houdt niet in dat alles van dat nummer bij 1 en hetzelfde soort hoort.
opm molbio: 1) Er is relatief weinig data verkregen (11,3 milj), maar laag % rRNA reads (1,6 %) dus 11,1 milj non rRNA reads. Daarom data gewoon gebruiken.
2)Pepper cryptic virus 2  hits vallen in specifiek cluster.
3) Capsicum annuum amalgavirus: 3 stukjes van ong 100-250 nt
Komen 93,65-98,2% overeen met 99-100% overlap met C annuum amalgavirus en vallen samen met 1 a 2 hits C annuum amalgavirus.</t>
  </si>
  <si>
    <t>TSWV +
PVY +
CMV +
Emaravirus +</t>
  </si>
  <si>
    <t>Wij hebben de ingezonden vruchten visueel beoordeeld en onderzocht met Illumina-sequencing. Hiermee zijn de genoomsequenties bepaald van vijf virussen. Analyse van de sequenties laat zien het dat het de volgende soorten betreft: 1. Tomato spotted wilt virus 2. Potato virus Y (PVY), 3. Cucumber mosaic virus en 4. Twee onbekende emaravirus soorten.
Volgens ons kunnen de symptomen veroorzaakt worden door èèn of een combinatie van deze virussen.
Illumina-sequencing data zijn gegenereerd door Genomescan B.V. (accreditatie L518), analyse en interpretatie is uitgevoerd door NIVIP.</t>
  </si>
  <si>
    <t>INS-23-10995</t>
  </si>
  <si>
    <t xml:space="preserve">Herkomst Vietnam
VIC    FAM  
22,49	21,41_x000D_
23,62	22,20_x000D_
23,18	22,05_x000D_
</t>
  </si>
  <si>
    <t xml:space="preserve">[sub1] F-MOL-132-002 real-time RT-PCR ToBRFV M&amp;W: + (21,6 / 21,88)
</t>
  </si>
  <si>
    <t>Betreft INS-23-10995. Door Naktuinbouw is met een moleculaire toets (real-time RT-PCR) ToBRFV gedetecteerd. Bevestiging is uitgevoerd door het NIVIP met een tweede moleculaire toets (real-time RT-PCR).</t>
  </si>
  <si>
    <t>INS-23-11387</t>
  </si>
  <si>
    <t xml:space="preserve">herkomst onbekend, inzending van Dutch seed group.
VIC    FAM
29,14	28,04_x000D_
30,31	29,01_x000D_
29,32	28,21_x000D_
</t>
  </si>
  <si>
    <t>[sub1] F-MOL-132-002 real-time RT-PCR ToBRFV M&amp;W: + (28,76 / 28,5)
 </t>
  </si>
  <si>
    <t>Betreft INS-23-11387. Door Naktuinbouw is met een moleculaire toets (real-time RT-PCR) ToBRFV gedetecteerd. Bevestiging is uitgevoerd door het NIVIP met een tweede moleculaire toets (real-time RT-PCR).</t>
  </si>
  <si>
    <t>INS-23-11542</t>
  </si>
  <si>
    <t xml:space="preserve">Herkomst Israel
VIC   FAM
33,70	33,55_x000D_
33,81	32,72_x000D_
33,60	31,95_x000D_
</t>
  </si>
  <si>
    <t>[sub 3] F-MOL-132-002 real-time RT-PCR ToBRFV M&amp;W: + (33,59 / 33,41)
 </t>
  </si>
  <si>
    <t>Betreft 32712176. Door Naktuinbouw is met een moleculaire toets (real-time RT-PCR) ToBRFV gedetecteerd. Bevestiging is uitgevoerd door het NIVIP met een tweede moleculaire toets (real-time RT-PCR).</t>
  </si>
  <si>
    <t>INS-23-51323</t>
  </si>
  <si>
    <t>Herkomst onbekend, inzending van Eminent seeds (?)
VIC   FAM
40,00	35,54
40,00	40,00
36,91	33,83
40,00	40,00
40,00	34,10
40,00	40,00
40,00	40,00
37,06	37,84
32,34	31,05
40,00	33,76
40,00	40,00
40,00	37,89</t>
  </si>
  <si>
    <t>[sub 9] F-MOL-132-002 real-time RT-PCR ToBRFV M&amp;W: + (32,15 / 32,11)
 </t>
  </si>
  <si>
    <t>Betreft INS-23-51323. Door Naktuinbouw is met een moleculaire toets (real-time RT-PCR) ToBRFV gedetecteerd. Bevestiging is uitgevoerd door het NIVIP met een tweede moleculaire toets (real-time RT-PCR).</t>
  </si>
  <si>
    <t>Gerard Jongedijk</t>
  </si>
  <si>
    <t>89-0605-01 (boom 1)</t>
  </si>
  <si>
    <t>Malus</t>
  </si>
  <si>
    <t>domestica (lord lambourne)</t>
  </si>
  <si>
    <t>Herkomst NL (vermeerderingstuinen).  Onderzoek voor chat fruit. Kleine vruchten met necrotische ingezonken plekken. Op sommige jongen scheuten ook nerfvergeling zichtbaar. Waarschijnlijk niet veroorzaakt door chat fruit. [Inzender telefonisch op de hoogte gebracht van uitslag.]</t>
  </si>
  <si>
    <t xml:space="preserve">[va blad jonge scheuten]
HTS wk 25, BCF105447-038
</t>
  </si>
  <si>
    <t>Geen relevante virussen en/of  viroiden gedetecteerd. [Inzender telefonisch op de hoogte gebracht van uitslag.]</t>
  </si>
  <si>
    <t>foto's en opgenomen in collectie</t>
  </si>
  <si>
    <t>Betreft monster met kenmerk 89-0605-01; Malus domestica (lord lambourne).  We hebben het door u ingezonden blad onderzocht met Illumina-sequencing (NGS). Hiermee zijn geen virussen en viroiden gedetecteerd. 
Illumina-sequencing data zijn gegenereerd door Genomescan B.V. (accreditatie L518), analyse en interpretatie is uitgevoerd door NIVIP.</t>
  </si>
  <si>
    <t>89-0605-02 (boom 2)</t>
  </si>
  <si>
    <t>Herkomst NL (vermeerderingstuinen).  Onderzoek voor chat fruit.Onderzoek voor chat fruit. Kleine vruchten met necrotische ingezonken plekken. Op sommige jongen scheuten ook nerfvergeling zichtbaar. Waarschijnlijk niet veroorzaakt door chat fruit. 
[Inzender telefonisch op de hoogte gebracht van uitslag.]</t>
  </si>
  <si>
    <t xml:space="preserve">[va blad jonge scheuten]
HTS wk 25, BCF105447-038
</t>
  </si>
  <si>
    <t xml:space="preserve">Geen relevante virussen en/of  viroiden gedetecteerd.
opm molbio: 
1 chunk van 266 nt gedetecteerd welke een hit geeft met Cherry leaf roll virus. Valt wel in soortspecifiek cluster, maar is te klein om een sequentie rapport op te stellen. Bovendien is er ruim voldoende data verkregen voor de de novo detectie pipelien (34,8 miljoen reads)
</t>
  </si>
  <si>
    <t>Betreft monster met kenmerk 89-0605-02; Malus domestica (lord lambourne).  We hebben het door u ingezonden blad onderzocht met Illumina-sequencing (NGS). Hiermee zijn geen virussen en viroiden gedetecteerd. 
Illumina-sequencing data zijn gegenereerd door Genomescan B.V. (accreditatie L518), analyse en interpretatie is uitgevoerd door NIVIP.</t>
  </si>
  <si>
    <t>89-0605-03 (boom 3)</t>
  </si>
  <si>
    <t>Herkomst NL (vermeerderingstuinen).  Onderzoek voor chat fruit.Kleine vruchten met necrotische ingezonken plekken. Op sommige jongen scheuten ook nerfvergeling zichtbaar. Waarschijnlijk niet veroorzaakt door chat fruit.
[Inzender telefonisch op de hoogte gebracht van uitslag.]</t>
  </si>
  <si>
    <t>Geen relevante virussen en/of  viroiden gedetecteerd.
opm molbio: 1 chunk van 118 nt gedetecteerd welke een hit geeft met een Ilarvirus. Valt wel in soortspecifiek cluster, maar is te klein om een sequentie rapport op te stellen. Bovendien is er ruim voldoende data verkregen voor de de novo detectie pipelien (14,7 miljoen reads)</t>
  </si>
  <si>
    <t>Betreft monster met kenmerk 89-0605-03; Malus domestica (lord lambourne).  We hebben het door u ingezonden blad onderzocht met Illumina-sequencing (NGS). Hiermee zijn geen virussen en viroiden gedetecteerd. 
Illumina-sequencing data zijn gegenereerd door Genomescan B.V. (accreditatie L518), analyse en interpretatie is uitgevoerd door NIVIP.</t>
  </si>
  <si>
    <t>Naktuinbouw
Wybo zijlstra</t>
  </si>
  <si>
    <t>INS-23-12241</t>
  </si>
  <si>
    <t>Ilex</t>
  </si>
  <si>
    <t>serrata (bonsai)</t>
  </si>
  <si>
    <t>Herkomst Nederland. [inspecteur geel vlekkerig blad. De plant staat buiten en heeft zon gehad. Het lijkt wel op virus.] enkele bladeren opgestuurd. een paar hebben chlorotische vlekken/ mosaic. Twijfelachtig of het virus is?  Andere bladeren wat meer zwarte/bruine necrotische vlekjes. [Wybo gesproken en het betreft 1 plant (waarschijnlijk uit Azië/Japan) en symptomen zijn zichtbaar door de hele plant. Het kan ook zonneschade zijn, maar zou het graag wel onderzocht hebben. aangegeven dat ik de symptomen niet super verdacht vindt, maar wel HTS kunnen inzetten. Maar dat de uitslag wel even kan duren]</t>
  </si>
  <si>
    <t>wk 25
BCF105447-038
Carla 8-9 Aron nog toegevoegd of het partiele of hele genome zijn voor concl 2 en 3.
- betaflexiviridae: 6.5-9kb
- Ilarvirus RNA1 3.4 kb
- Ilarvirus RNA2 3.1 kb
- Ilarvirus RNA3 2.2 kb
Dit jaar (op BCF nr) geen andere UnID Ilarvirussen, dus wij ook niet eerder gevonden</t>
  </si>
  <si>
    <t>1. Op basis van analyse van 6872 nt (A, partieel genoom), 6489 nt (B, partieel genoom) in NCBI en de NVWA database kan geconcludeerd worden dat monster 42334914 zeer waarschijnlijk een of meerdere UnID Betaflexiviridae bevat.
2. Op basis van analyse 8138 nt in NCBI en de NVWA database kan geconcludeerd worden dat monster 42334914 zeer waarschijnlijk Citrus leaf blotch virus CLBV bevat.
- Species and genus demarcation criteria in the family (Betaflexiviridae)
Throughout the family, isolates of different species should have less than about 72% nt identity (or 80% aa identity) between their respective CP or polymerase genes. Viruses from different genera usually have less than about 45% nt identity in these genes.
3. Op basis van analyse van 3454 nt (RNA1, A), 3485 nt (RNA1, B), 2618 nt (RNA 2, A), 2949 nt (RNA 2, B) en 2049 nt (RNA 3,) in NCBI en de NVWA database kan geconcludeerd worden dat monster 42334914 zeer waarschijnlijk een of meerdere UnID ilarvirussen bevat. (opmerking: de overeenkomst is 69,02% voor RNA2 en de overeenkomst is 84.64% voor RNA1, het gaat dus waarschijnlijk om 2 verschillende soorten ilarvirussen Zie figuur 23 en 24.)</t>
  </si>
  <si>
    <t>foto's en bu Christel</t>
  </si>
  <si>
    <t>CLBV +
Ilarvirus +
Betaflexiviridae +</t>
  </si>
  <si>
    <t>Wij hebben Illumina sequencing (NGS) uitgevoerd op het door u ingezonden blad en hiermee zijn verschillende virussequenties gedetecteerd. Analyse van deze sequenties laat zien dat het de volgende virussen betreft:
1. citrus leaf blotch virus (CLBV) en daarnaast twee soorten waarvan wij niet kunnen vaststellen of het gaat om CLBV of nauw verwante soorten. Deze drie virussen behoren tot de familie betaflexiviridae.
2. twee onbekende virussen behorende tot het genus Ilarvirus die mogelijk nieuw zijn voor de wetenschap;
Wij vermoeden dat de symptomen op het ingezonden blad een fysiologische oorzaak hebben, maar we kunnen niet uitsluiten dat èèn of een combinatie van deze virussen ook invloed hebben op de symptomen. Volgens ons zijn deze soorten niet eerder gerapporteerd in Ilex serrata.
Illumina-sequencing data zijn gegenereerd door Genomescan B.V. (accreditatie L518), analyse en interpretatie is uitgevoerd door NIVIP.
[in dit geval niet genoemd of het complete/partiele genomen betreft omdat het te uitgebreid/ingewikkeld wordt om het missen van RNA3B uit te leggen. daarom dit keer gekozen om het helemaal niet te noemen, gezien het dat de toelichting dan afzwakt]</t>
  </si>
  <si>
    <t>Toegevoegd, CLBV nieuwe waardplant (?), UnID virus</t>
  </si>
  <si>
    <t>5909942 - A
(floeem bemonsterd)</t>
  </si>
  <si>
    <t>Ron Schraven
idverde bomendienst</t>
  </si>
  <si>
    <t>Ulmus </t>
  </si>
  <si>
    <t>glabra x wallichiana   'Dodoens'</t>
  </si>
  <si>
    <t>Herkomst Amsterdam. Monster ingezonden voor iepziekte en/of iepenvergelingsziekte. Mycologie gevraagd ernaar te kijken voor iepziekte.: dhdgajhsdgajshdgajk
Totaal 6 monsters ontvangen: op zak geschreven 3 bomen 2x bemonsterd (onder en boven). Vir heeft elke boom een monsternummer gegeven en een A of B code toegevoegd om aan te geven floeem of bladsteel is bemonsterd. "boven" en "onder" tak zijn per boom samengevoegd en dus zelfde monsternummer.
Boomnummer: 342694 (boven)
Idverde nummer: 728230269
2 scheuten met blad. Geen heftige gele verkleuring.</t>
  </si>
  <si>
    <t>F-MOL-022-005 Real-time PCR voor de detectie van fytoplasma [floeem]: 
- 
Fytoplasma niet aangetoond met real-time PCR</t>
  </si>
  <si>
    <t>hts baseline bomen
wk 25 [blad bemonsterd voor HTS]
BCF105447-038
prelim: waikavirus en mogelijk Ilarvirus </t>
  </si>
  <si>
    <t>Op basis van analyse van 12368 nt (A) en 12453 nt (B) bijna complete genoom in NCBI en de NVWA database kan geconcludeerd worden dat monster 5909942 zeer waarschijnlijk UnID Waikavirus bevat. (opmerking: de overeenkomst is 66,27%, het gaat dus waarschijnlijk om 2 verschillende soorten Waikavirussen Zie figuur 7.)
2. Op basis van analyse van 2629 nt (RNA1), 1809 nt (RNA2) en 2093 nt (RNA3) partiele genomen in NCBI en de NVWA database kan geconcludeerd worden dat monster 5909942 mogelijk Solanum nigrum ilarvirus SnIV1 bevat.</t>
  </si>
  <si>
    <t>Bemonstering: mengmonsters gemaakt van onder en boven, van floeem en bladstengels. 
HTS en BU voor baseline bomen. HTS bu 38
Totaal 4 maalzakjes per boom: 2x PCR (bladstengel en floeem), HTS en HTS bu (blad)</t>
  </si>
  <si>
    <t>fytoplasma -</t>
  </si>
  <si>
    <t xml:space="preserve">Het monster is visueel beoordeeld en getoetst op de aanwezigheid van fytoplasma's met een real-time PCR. Hiermee zijn geen fytoplasma's gedetecteerd. Volgens ons worden de waargenomen symtpomen niet veroorzaakt door een fytoplasma.  
</t>
  </si>
  <si>
    <t>5909942 - B
(bladsteel bemonsterd)</t>
  </si>
  <si>
    <t>Herkomst Amsterdam. Monster ingezonden voor iepziekte en/of iepenvergelingsziekte. Mycologie gevraagd ernaar te kijken voor iepziekte.
Totaal 6 monsters ontvangen: op zak geschreven 3 bomen 2x bemonsterd (onder en boven). Vir heeft elke boom een monsternummer gegeven en een A of B code toegevoegd om aan te geven floeem of bladsteel is bemonsterd. "boven" en "onder" tak zijn per boom samengevoegd en dus zelfde monsternummer.
Boomnummer: 342694 (onder)
Idverde nummer: 728230269
2 scheuten met blad. Geen heftige gele verkleuring.</t>
  </si>
  <si>
    <t>F-MOL-022-005 Real-time PCR voor de detectie van fytoplasma [bladsteel]
- 
Fytoplasma niet aangetoond met real-time PCR</t>
  </si>
  <si>
    <t>5909950 - A
(floeem bemonsterd)</t>
  </si>
  <si>
    <t>[Boom 2 boven] Herkomst Amsterdam. Monster ingezonden voor iepziekte en/of iepenvergelingsziekte. Mycologie gevraagd ernaar te kijken voor iepziekte.
Totaal 6 monsters ontvangen: op zak geschreven 3 bomen 2x bemonsterd (onder en boven). Vir heeft elke boom een monsternummer gegeven en een A of B code toegevoegd om aan te geven floeem of bladsteel is bemonsterd. "boven" en "onder" tak zijn per boom samengevoegd en dus zelfde monsternummer.
Boomnummer: 342699 (boven)
Idverde nummer: 728230269
2 scheuten met blad. Geen heftige gele verkleuring.</t>
  </si>
  <si>
    <t>F-MOL-022-005 Real-time PCR voor de detectie van fytoplasma [floeem]
- 
Fytoplasma niet aangetoond met real-time PCR</t>
  </si>
  <si>
    <t>hts baseline bomen
wk 25 [blad bemonsterd voor HTS]
BCF105447-038 prelim: no virus</t>
  </si>
  <si>
    <t xml:space="preserve">Geen relevante virussen en/of  viroiden gedetecteerd._x000D_
</t>
  </si>
  <si>
    <t>5909950 - B
(bladsteel bemonsterd)</t>
  </si>
  <si>
    <t>[Boom 2 onder] Herkomst Amsterdam. Monster ingezonden voor iepziekte en/of iepenvergelingsziekte. Mycologie gevraagd ernaar te kijken voor iepziekte.
Totaal 6 monsters ontvangen: op zak geschreven 3 bomen 2x bemonsterd (onder en boven). Vir heeft elke boom een monsternummer gegeven en een A of B code toegevoegd om aan te geven floeem of bladsteel is bemonsterd. "boven" en "onder" tak zijn per boom samengevoegd en dus zelfde monsternummer.
Boomnummer: 342699 (onder)
Idverde nummer: 728230269
2 scheuten met blad. Geen heftige gele verkleuring.</t>
  </si>
  <si>
    <t>F-MOL-022-005 Real-time PCR voor de detectie van fytoplasma [bladsteel]:
- 
Fytoplasma niet aangetoond met real-time PCR</t>
  </si>
  <si>
    <t>5909969 - A
(floeem bemonsterd)</t>
  </si>
  <si>
    <t>[Boom 3 boven] Herkomst Amsterdam. Monster ingezonden voor iepziekte en/of iepenvergelingsziekte. Mycologie gevraagd ernaar te kijken voor iepziekte.
Totaal 6 monsters ontvangen: op zak geschreven 3 bomen 2x bemonsterd (onder en boven). Vir heeft elke boom een monsternummer gegeven en een A of B code toegevoegd om aan te geven floeem of bladsteel is bemonsterd. "boven" en "onder" tak zijn per boom samengevoegd en dus zelfde monsternummer.
Boomnummer: 339364 (boven)
Idverde nummer: 728230269
2 scheuten met blad. Geen heftige gele verkleuring.</t>
  </si>
  <si>
    <t>F-MOL-022-005 Real-time PCR voor de detectie van fytoplasma [floeem]:
- 
Fytoplasma niet aangetoond met real-time PCR</t>
  </si>
  <si>
    <t xml:space="preserve">hts baseline bomen
wk 25 [blad bemonsterd voor HTS]
Ilarvirus; echt of contaminatie?
</t>
  </si>
  <si>
    <t>Op basis van analyse van 787 nt (RNA1), 361 nt (RNA2) en 1491 nt (RNA3) van het partiele genoom in NCBI en de NVWA database kan geconcludeerd worden dat monster 5909969 zeer waarschijnlijk Solanum nigrum ilarvirus 1 (SnIV1) bevat.
- SnIV1 sequenties van de monsters 5909942 en 5909969 zijn met elkaar vergeleken. RNA1 heeft een overeenkomst van 96,14%, RNA2 98,88% en RNA3 97,74%. De gemiddelde coverage van de referense assembly is voor monster 5909969 6 voor RNA1 en RNA2, en 13 voor RNA3. De gemiddelde coverage voor monster 5909942 is 18 voor RNA1, 16 voor RNA2 en 40 voor RNA3 .Door de lage coverage kan contaminatie tussen de monsters uitgesloten worden.</t>
  </si>
  <si>
    <t>5909969 - B
(bladsteel bemonsterd)</t>
  </si>
  <si>
    <t>[Boom 3 onder] Herkomst Amsterdam. Monster ingezonden voor iepziekte en/of iepenvergelingsziekte. Mycologie gevraagd ernaar te kijken voor iepziekte.
Totaal 6 monsters ontvangen: op zak geschreven 3 bomen 2x bemonsterd (onder en boven). Vir heeft elke boom een monsternummer gegeven en een A of B code toegevoegd om aan te geven floeem of bladsteel is bemonsterd. "boven" en "onder" tak zijn per boom samengevoegd en dus zelfde monsternummer.
Boomnummer: 342694 (onder)
Idverde nummer: 728230269
2 scheuten met blad. Geen heftige gele verkleuring.</t>
  </si>
  <si>
    <t>F-MOL-022-005 Real-time PCR voor de detectie van fytoplasma [bladsteel]: 
- 
Fytoplasma niet aangetoond met real-time PCR</t>
  </si>
  <si>
    <t>AJ Heijdra
KCB</t>
  </si>
  <si>
    <t>Herkomst De Lier (vindplaats), Frankrijk (oorsprong).  3 vruchten (soort vleestomaat). Op de vruchten zijn wat chlorotische vlekken zichtbaar (niet heel virusverdacht). 
[GLN nummer opgevraagd bij  KCB, extra informatie staat in map met afbeeldingen]</t>
  </si>
  <si>
    <t xml:space="preserve">[va vrucht]
PepMV -
TMV -
</t>
  </si>
  <si>
    <t>[foto, BU Christel]</t>
  </si>
  <si>
    <t>virussymptomen -</t>
  </si>
  <si>
    <t>Wij hebben geen virussymptomen gezien op de ingezonden vruchten. Dit monster is toegevoegd aan ingeplande serologische toetsen voor de detectie van pepino mosaic virus (PepMV) en tomato brown rugose fruit virus (ToBRFV). Hierbij zijn zowel ToBRFV en PepMV niet gedetecteerd. Waarschijnlijk hebben de symptomen een fysiologische oorzaak.</t>
  </si>
  <si>
    <t>M. Koning
Naktuinbouw</t>
  </si>
  <si>
    <t>Campsis</t>
  </si>
  <si>
    <t>sp.</t>
  </si>
  <si>
    <t>Herkomst Israël. Jonge scheuten en bladeren. Op bladeren chlorose/mosaic. Lijkt ook wel op een genetische oorzaak, maar kan ook virologisch zijn. Jonge scheuten zijn gedrongen en bladeren zijn naaldvormig.</t>
  </si>
  <si>
    <t xml:space="preserve">[blad]
P1 -+
bent --
qui --
[va P1]
P1 ++
bent --
qui ++*
* paar epjes in werkcollectie
</t>
  </si>
  <si>
    <t>[va P1]
TRSV: -</t>
  </si>
  <si>
    <t xml:space="preserve">
[blad] HTS wk 27, BCF-105447-039
[van C. quinoa] HTS wk 32, 105447-045
</t>
  </si>
  <si>
    <t>Op basis van analyse van 5565 nt van het partieel genoom in NCBI en NVWA database kan geconcludeerd worden dat monster 41939647 zeer waarschijnlijk apple stem grooving virus (ASGV) bevat.
opm molbio:  te weinig data verkregen (12,1 milj reads waarvan 3,8 % rRNA reads. 11,7 non rRNA reads)
Dit monster is al een keer eerder ingediend vanaf waardplant (BCF 105447-039). Dit keer vanaf toetsplant C. quinoa: De sequentie komt 92,2% overeen met de eerdere sequentie apple stem grooving virus (BCF 105447-039-002). Deze seq bevat ook Nen. Alle andere basen komen 100% overeen. </t>
  </si>
  <si>
    <t>apple stem grooving virus +</t>
  </si>
  <si>
    <t xml:space="preserve">We hebben het monster visueel beoordeeld en onderzocht met Illumina-sequencing. Hiermee is de genoomsequentie bepaald van een virus. Analyse van de sequentie laat zien dat het apple stem grooving virus (ASGV) betreft. Daarnaast hebben we het virus via mechanische inoculatie kunnen overdragen op toetsplanten en kunnen bevestigen met Illumina-sequencing. Voor de wetenschap is dit de eerste keer dat ASGV gevonden wordt in Campsis. Mogelijk worden de symptomen op het monster veroorzaakt door ASGV, maar om dit aan te tonen is aanvullend onderzoek nodig. 
Illumina-sequencing data zijn gegenereerd door Genomescan B.V. (accreditatie L518), analyse en interpretatie is uitgevoerd door NIVIP.
</t>
  </si>
  <si>
    <t>Toegevoegd, eerste vondst in NL</t>
  </si>
  <si>
    <t>C Nulkes
NVWA</t>
  </si>
  <si>
    <t>domestica 'elstar'</t>
  </si>
  <si>
    <t>Herkomst schalwijk. [virusbeeld zat slechts in 1 zijtak van de boom. was de onderste zijtak. Monster is deel van de zijtak. Gezonde tak bijgevoegd ter vergelijking].
1 scheut met een aantal bladeren met verkleuringen. Sommige blaadjes lijken nerfvergeling te hebben, andere meer scherpbegrensde vlekjes (genetisch?) en jongere bladeren lijken smaller en licht krullende rand te hebben (twijfel of het virusachtig is).</t>
  </si>
  <si>
    <t xml:space="preserve">_x000D_
[blad] HTS wk 27, BCF-105447-039_x000D_
</t>
  </si>
  <si>
    <t>Op basis van analyse van 6306 nt (RNA 1) en 2469 nt (RNA 2) van het bijna compleet genoom in NCBI en NVWA database kan geconcludeerd worden dat monster 39990208 zeer waarschijnlijk citrus concave gum-associated virus (CCGaV) bevat.
opm molbio: Te weinig data verkregen (11,7 milj reads waarvan 1,3 % rRNA reads. 11,57 non rRNA reads).
Van Apple stem grooving virus zijn 4 kleine stukjes verkregen (327,380,411 en 511 nt). Deze zijn te klein om te kunnen analyseren. Wel zijn ze vergeleken met monster 41939647.De sequenties zijn niet identiek, dus er is geen sprake van contaminatie. In overleg met Carla geen rapport. Van Apple luteo virus zijn 4 kleine stukejes met lage coverage verkregen (919, 365,247 en 218 nt). Deze zijn te klein om te kunnen analyseren, in overleg met Carla voor deze ook geen rapport.</t>
  </si>
  <si>
    <t xml:space="preserve">HTS bu (doos 38) en BU voor baseline bomen in -20. </t>
  </si>
  <si>
    <t xml:space="preserve">CCGaV +
virussymptomen -
</t>
  </si>
  <si>
    <t>We hebben het monster visueel beoordeeld en onderzocht met Illumina-sequencing. Hiermee is de genoomsequentie bepaald van het coguvirus: Citrus concave-gum associated virus (CCGaV). Wij verwachten echter niet dat het CCGaV de pleksgewijze symptomen veroorzaakt maar verwachten dat deze een niet-plantpathogen oorzaak hebben. 
Illumina-sequencing data zijn gegenereerd door Genomescan B.V. (accreditatie L518), analyse en interpretatie is uitgevoerd door NIVIP.</t>
  </si>
  <si>
    <t>Toegevoegd. eerste vondst in NL</t>
  </si>
  <si>
    <t>INS-23-11533</t>
  </si>
  <si>
    <t xml:space="preserve">Herkomst Israel. Bedrijf Nunhems. 
CaTa28    CSP1325
31,72	30,48
28,08	27,63
31,14	30,26
</t>
  </si>
  <si>
    <t xml:space="preserve">[sub 2] F-MOL-132-002 real-time RT-PCR ToBRFV M&amp;W: +
28,05	28,16
</t>
  </si>
  <si>
    <t>Betreft 33551175. Door Naktuinbouw is met een moleculaire toets (real-time RT-PCR) ToBRFV gedetecteerd. Bevestiging is uitgevoerd door het NIVIP met een tweede moleculaire toets (real-time RT-PCR).</t>
  </si>
  <si>
    <t>INS-23-11534</t>
  </si>
  <si>
    <t xml:space="preserve">Herkomst Israel. Bedrijf Nunhems.
CaTa28    CSP1325
30,43	29,46
32,93	32,43
32,51	32,10
</t>
  </si>
  <si>
    <t xml:space="preserve">[sub 1] F-MOL-132-002 real-time RT-PCR ToBRFV M&amp;W: +
30,81	30,43
</t>
  </si>
  <si>
    <t>Betreft 33551183. Door Naktuinbouw is met een moleculaire toets (real-time RT-PCR) ToBRFV gedetecteerd. Bevestiging is uitgevoerd door het NIVIP met een tweede moleculaire toets (real-time RT-PCR).</t>
  </si>
  <si>
    <t>INS-23-11535</t>
  </si>
  <si>
    <t xml:space="preserve">Herkomst Israel. Nunhems zaden.
CaTa28    CSP1325
33,45        31,93
32,52        32,03
33,15        32,06
</t>
  </si>
  <si>
    <t xml:space="preserve">[sub 1] F-MOL-132-002 real-time RT-PCR ToBRFV M&amp;W: +
33,13	33,41
 </t>
  </si>
  <si>
    <t>Betreft 33552161. Door Naktuinbouw is met een moleculaire toets (real-time RT-PCR) ToBRFV gedetecteerd. Bevestiging is uitgevoerd door het NIVIP met een tweede moleculaire toets (real-time RT-PCR).</t>
  </si>
  <si>
    <t>INS-23-11536</t>
  </si>
  <si>
    <t xml:space="preserve">Herkomst Israel. Bedrijf Nunhems.
CaTa28    CSP1325
31,82	      29,82
34,71	      33,40
35,01	      34,37
</t>
  </si>
  <si>
    <t xml:space="preserve">[sub 1] F-MOL-132-002 real-time RT-PCR ToBRFV M&amp;W: +
32,72	33,38
</t>
  </si>
  <si>
    <t>Betreft 33552151. Door Naktuinbouw is met een moleculaire toets (real-time RT-PCR) ToBRFV gedetecteerd. Bevestiging is uitgevoerd door het NIVIP met een tweede moleculaire toets (real-time RT-PCR).</t>
  </si>
  <si>
    <t>INS-23-11538</t>
  </si>
  <si>
    <t xml:space="preserve">Herkomst Israel. Bedrijf Nunhems.
CaTa28         CSP1325
33,20            31,22
34,13            33,08
40,00            33,71
</t>
  </si>
  <si>
    <t xml:space="preserve">[sub 1] F-MOL-132-002 real-time RT-PCR ToBRFV M&amp;W: +
34,07	34,09
</t>
  </si>
  <si>
    <t>Betreft 33552135. Door Naktuinbouw is met een moleculaire toets (real-time RT-PCR) ToBRFV gedetecteerd. Bevestiging is uitgevoerd door het NIVIP met een tweede moleculaire toets (real-time RT-PCR).</t>
  </si>
  <si>
    <t>INS-23-12826</t>
  </si>
  <si>
    <t xml:space="preserve">Herkomst India. Bedrijf ??
CaTa28         CSP1325
15,55          14,27
19,39          17,80
16,56          15,33
</t>
  </si>
  <si>
    <t xml:space="preserve">[sub 1] F-MOL-132-002 real-time RT-PCR ToBRFV M&amp;W: +
14,39	14,38
</t>
  </si>
  <si>
    <t>Betreft 66408121. Door Naktuinbouw is met een moleculaire toets (real-time RT-PCR) ToBRFV gedetecteerd. Bevestiging is uitgevoerd door het NIVIP met een tweede moleculaire toets (real-time RT-PCR).</t>
  </si>
  <si>
    <t>INS-23-12233</t>
  </si>
  <si>
    <t xml:space="preserve">Herkomst Peru. Bedrijf Syngenta. 
CaTa28         CSP1325
34,97            33,02
35,35            33,32
32,49            30,86
</t>
  </si>
  <si>
    <t xml:space="preserve">[sub 3] F-MOL-132-002 real-time RT-PCR ToBRFV M&amp;W: geen uitslag mogelijk (ivm één duplo positief en andere negatief)
32,51	35,5
Herhaling: +
34,15	34,88
</t>
  </si>
  <si>
    <t>bevestiging ToBRFV +</t>
  </si>
  <si>
    <t>Betreft 42285200. Door Naktuinbouw is met een moleculaire toets (real-time RT-PCR) ToBRFV gedetecteerd. Bevestiging is uitgevoerd door het NIVIP met een tweede moleculaire toets (real-time RT-PCR).</t>
  </si>
  <si>
    <t>INS-23-11895</t>
  </si>
  <si>
    <t xml:space="preserve">Herkomst NL? Bedrijf Team internationale systemen [boot nacontrole]
CaTa28         CSP1325
30,23               28,38
29,61               29,03
30,43               29,55
</t>
  </si>
  <si>
    <t xml:space="preserve">[sub 1] F-MOL-132-002 real-time RT-PCR ToBRFV M&amp;W: +
29,47	29,56
</t>
  </si>
  <si>
    <t>Betreft 7220231. Door Naktuinbouw is met een moleculaire toets (real-time RT-PCR) ToBRFV gedetecteerd. Bevestiging is uitgevoerd door het NIVIP met een tweede moleculaire toets (real-time RT-PCR).</t>
  </si>
  <si>
    <t>INS-23-12023</t>
  </si>
  <si>
    <t>annuum
(RNA uit zaden)</t>
  </si>
  <si>
    <t xml:space="preserve">Herkomst NL? Bedrijf Dutch seed group international
CaTa28         CSP1325
31,56	         30,97
32,75	         29,63
32,23	         29,57
</t>
  </si>
  <si>
    <t xml:space="preserve">[sub 1] F-MOL-132-002 real-time RT-PCR ToBRFV M&amp;W: +
30,74	30,12
</t>
  </si>
  <si>
    <t>Betreft INS-23-12023. Door Naktuinbouw is met een moleculaire toets (real-time RT-PCR) ToBRFV gedetecteerd. Bevestiging is uitgevoerd door het NIVIP met een tweede moleculaire toets (real-time RT-PCR).</t>
  </si>
  <si>
    <t>INS-23-12829</t>
  </si>
  <si>
    <t xml:space="preserve">Herkomst India. Bedrijf logistics business partners
CaTa28         CSP1325
31,09           30,62
29,58           30,07
30,26           29,58
</t>
  </si>
  <si>
    <t xml:space="preserve">[sub 2] F-MOL-132-002 real-time RT-PCR ToBRFV M&amp;W: +
30,09	31,01
</t>
  </si>
  <si>
    <t>Betreft 42295611. Door Naktuinbouw is met een moleculaire toets (real-time RT-PCR) ToBRFV gedetecteerd. Bevestiging is uitgevoerd door het NIVIP met een tweede moleculaire toets (real-time RT-PCR).</t>
  </si>
  <si>
    <t>monster afgewezen</t>
  </si>
  <si>
    <t>KCB
J. Hovius</t>
  </si>
  <si>
    <t>Lysimachia</t>
  </si>
  <si>
    <t>Herkomst Nederland. Symptomen op de bladeren zijn slecht te beoordelen. Contact opgenomen met Peter Rozeboom en geeft aan geen nieuw monster te kunnen. Daarnaast zijn er ook geen aanvullende foto's/ informatie over de symptomen. Daarom besloten om het monster af te wijzen.</t>
  </si>
  <si>
    <t>Herkomst Colombia. éen vrucht met kleine necrotische vlekjes (donker). Niet heel virologisch</t>
  </si>
  <si>
    <t>[va vrucht]
P1 -/-
bent -/-
qui -/-
phys -/-
tom -/-
na afhandelen, evt voor opname/uitgifte collectie</t>
  </si>
  <si>
    <t xml:space="preserve">
[vrucht] HTS wk 27, BCF-105447-039
</t>
  </si>
  <si>
    <t>Op basis van analyse van 6991 nt (RNA1) en 4930 nt (RNA2) van het partieel genoom in NCBI en NVWA database kan geconcludeerd worden dat monster 38582351 zeer waarschijnlijk Physalis torrado virus (PhToV) bevat.
opm molbio: Weinig data verkregen in deze batch (13,27 milj reads waarvan 2,4 % rRNA reads. Meer dan 12 miljoen non rRNA reads voor dit monster (12,95 milj))</t>
  </si>
  <si>
    <t>[bu, foto's]; in werkcoll -80.</t>
  </si>
  <si>
    <t>torradovirus +</t>
  </si>
  <si>
    <t>Wij hebben geen virussymptomen gezien op de ingezonden vrucht. Om het virusreservoir in het gewas te onderzoeken hebben wij Illumina sequencing (NGS) uitgevoerd. Analyse van de verkregen virussequentie (genoomfragment) laat de grootste overeenkomst zien met de nog niet erkende soort physalis torrado virus (genus torradovirus).
Illumina-sequencing data zijn gegenereerd door Genomescan B.V. (accreditatie L518), analyse en interpretatie is uitgevoerd door NIVIP.</t>
  </si>
  <si>
    <t>nee  (?), virus eerder in deze waard gedetecteerd. misschien wel cool voor een projectje, gezien single infection?</t>
  </si>
  <si>
    <t>Polyscias</t>
  </si>
  <si>
    <t>balfouria</t>
  </si>
  <si>
    <t>Herkomst Nederland. 1 plant in pot. bladeren hebben mottle, kleine chlorotische vlekjes (een enkele keer kringachtig). Lichte necrose aan bladrand en krult omhoog. Jonge blaadjes hebben geen symptomen of enkele kleine vlekjes Virus?</t>
  </si>
  <si>
    <t xml:space="preserve">wk 27 [va blad], BCF-105447-039
</t>
  </si>
  <si>
    <t>1. Op basis van analyse van 12365 nt van het chimeer compleet genoom in NCBI en NVWA database kan geconcludeerd worden dat monster 39380709 waarschijnlijk datura yellow vein nucleorabdovirus (DYVV) bevat. De species demarcation criteria is 75% nucleotide overeenkomst voor het gehele genoom.
Opmerking: Er zijn 74 contigs in Geneious gemapped tegen de reference sequence, met enkele verschillen in basen. Er zijn mogelijk meerdere genotypes/isolaten aanwezig in het monster. De chimere sequentie is gebruikt voor de analyse.
2. Op basis van analyse van 8121 nt en 5530 nt van de partiële genomen in NCBI en NVWA database kan geconcludeerd worden dat monster 39380709 zeer waarschijnlijk twee verschillende UnID Badnavirussen bevat.
Opmerking: De species demarcation criteria is meer dan 20% nucleotide verschil in het RT en RNAse H gedeelte van het polyprotein (eind van ORF3). Er is maar 1 hit in NCBI voor UnID badnavirus 1, dat voor 82,18% overeenkomt met ivy ringspot-associated virus. Mogelijk is het dit virus.
UnID badnavirus 2: De sequentie mist het einde met het RT en RNAse H gedeelte, daarom is het niet goed mogelijk een soort te onderscheiden.
opm molbio: Weinig data verkregen in deze batch (13,2 milj reads waarvan 1,19 % rRNA reads. Meer dan 12 miljoen non rRNA reads voor dit monster (12,95 milj))</t>
  </si>
  <si>
    <t>[HTS bu &amp; bu -20, foto's]
Opgenomen in in vivo collectie
badnavirussen niet genoemd in uitslag omdat het partiele genomen zijn met N in het midden. Een (partieel genoom) toont overeenkomst met polyscias mosaic virus (PoMV)</t>
  </si>
  <si>
    <t xml:space="preserve">DYVV +
</t>
  </si>
  <si>
    <t xml:space="preserve">We hebben het monster visueel beoordeeld en onderzocht met Illumina-sequencing. Hiermee is de genoomsequentie verkregen van een virus. Analyse laat zien dat het Datura yellow vein virus (DYVV) betreft. Voor ons is dit de eerste vondst van DYVV in deze plantensoort. Om meer over een mogelijke associatie met symptomen te weten te komen is aanvullend onderzoek nodig. 
Illumina-sequencing data zijn gegenereerd door Genomescan B.V. (accreditatie L518), analyse en interpretatie is uitgevoerd door NIVIP.
</t>
  </si>
  <si>
    <t>ca, je</t>
  </si>
  <si>
    <t>Carica</t>
  </si>
  <si>
    <t>Herkomst Nederland? Aantal losse bladeren met meerdere soorten chlorotische verkleuringen. paar met mozaiek, paar met scherpbegrensde vlekken (genetisch?), en 1 blad met een chlorotisch golf? patroon vanuit hoofdnerf (Ilar/Carlavirus?). Enkele bladeren lijken licht misvormd te zijn.</t>
  </si>
  <si>
    <t xml:space="preserve">wk 27 [va blad], BCF-105447-039 
</t>
  </si>
  <si>
    <t>Based on analyses of (A) RNA1 4895nt (partial), RNA2 2162nt (partial), RNA3 816nt (partial), RNA4 1381nt (near complete), RNA5 1583nt (partial), RNA6 916nt (partial) genome and (B) RNA1 6129nt (partial), RNA2 2106nt (partial),, RNA3 1434nt (near complete), RNA4 1393nt (near complete), RNA5 1672nt (near complete), RNA6 1158nt (near complete) genome in the NCBI and NVWA databases it can be concluded that sample 41292329 very likely contains fig mosaic virus (FMV), two different genotypes are present.</t>
  </si>
  <si>
    <t xml:space="preserve">[HTS bu &amp; bu -20, foto's]
</t>
  </si>
  <si>
    <t>Fig mosaic virus +</t>
  </si>
  <si>
    <t>Het monster is visueel beoordeeld en de waargenomen symptomen kunnen volgens ons veroorzaakt worden door virussen zoals fig mosaic virus (FMV; vijgenmozaiekvirus). De aanwezigheid van het virus is bevestigd met met Illumina-sequencing. 
Illumina-sequencing data zijn gegenereerd door Genomescan B.V. (accreditatie L518), analyse en interpretatie is uitgevoerd door NIVIP.</t>
  </si>
  <si>
    <t>Herkomst Nederland. op verschillende scheuten, jong en oud blad chl rondom nerven. soms ook wat vagere chl vlekkerigheid</t>
  </si>
  <si>
    <t>ch, ca</t>
  </si>
  <si>
    <t>1. Based on analyses of 5745nt (A) and 2361nt (B) of the partial genomes in the NCBI and NVWA databases it can be concluded that sample 39380696 very likely contains two UnID betaflexiviridae. (There are several more small chunks that are not included, several bigger piecer were used for analysis +2000 nt)
2. Based on analyses of 7575nt of the partial genome in the NCBI and NVWA databases it can be concluded that sample 39380696 very likely contains an UnID badnavirus
3. Based on analyses of 14077nt of the near complete genome in the NCBI and NVWA databases it can be concluded that sample 39380696 very likely contains a UnID cytorhabdovirus.
4. Based on analyses of RNA 1 3311nt, RNA 2 2876nt and RNA 3 2180nt of the near complete genome in the NCBI and NVWA databases it can be concluded that sample 39380696 very likely contains an UnID ilarvirus
5. Based on analyses of 5980nt of the partial genome in the NCBI and NVWA databases it can be concluded that sample 39380696 very likely contains an UnID tymoviridae</t>
  </si>
  <si>
    <t>[foto's ]</t>
  </si>
  <si>
    <t xml:space="preserve">betaflexiviridae +
badnavirus +
cytorhabdovirus +
ilarvirus +
tymoviridae +
</t>
  </si>
  <si>
    <t xml:space="preserve">We hebben het monster visueel beoordeeld en onderzocht met Illumina-sequencing (HTS). Hiermee zijn de genoomsequenties bepaald van zes onbekende virussen voor de wetenschap. Analyse van de sequenties laat zien dat het de volgende virussen betreft: 1. Twee onbekende soorten behorende tot de familie betaflexiviridae. 2. Onbekend badnavirus 3. Onbekend cytorhabdovirus 4. Onbekend ilarvirus 5. Onbekend tymoviridae. We weten niet of de symptomen (kleine chlorotische vlekjes en chlorose langs de nerven) veroorzaakt worden door één, een combinatie van virussen of dat het mogelijk een fysiologische kwestie betreft. Wij hebben deze virussen al een keer eerder aangetroffen in soortgelijke monsters, maar om meer over de mogelijke associatie met symptomen te weten te komen is aanvullend onderzoek nodig. 
Illumina-sequencing data zijn gegenereerd door Genomescan B.V. (accreditatie L518), analyse en interpretatie is uitgevoerd door NIVIP.
</t>
  </si>
  <si>
    <t>KCB
JA Weerheim</t>
  </si>
  <si>
    <t>Herkomst België. 4 vruchten, niet volledig doorgekleurd. GEEN marmering. Wat oppervlakkige bruine vlekken. Niet super virusachtig. vraag is ToBRFV, geen aanleiding voor andere virussen</t>
  </si>
  <si>
    <t xml:space="preserve">[va vrucht]
TMV + </t>
  </si>
  <si>
    <t>F-MOL-132-002 real-time RT-PCR ToBRFV M&amp;W + (2.47/2.4)</t>
  </si>
  <si>
    <t>ToBRFV +</t>
  </si>
  <si>
    <t>Het door u ingezonden monster is visueel beoordeeld. Middels serologische toetsing is tomato brown rugose fruit virus (ToBRFV) gedetecteerd. De aanwezigheid van ToBRFV is vervolgens bevestigd met een moleculaire toets (real-time RT-PCR). 
Volgens ons kunnen de symptomen op de vruchten mogelijk veroorzaakt worden door ToBRFV of een fysiologische oorzaak hebben.</t>
  </si>
  <si>
    <t>NVWA
den Hartog</t>
  </si>
  <si>
    <t>Sambucus</t>
  </si>
  <si>
    <t xml:space="preserve">Flier, herkomst Arcen. Enkele bladeren ingezonden. Bladranden krullen van de meeste (deel)bladeren. soms wat verdikte nerven en bladmisvorming. Met MYC en ENT gekeken. niet virologisch, wel thrips en mijt gezien. </t>
  </si>
  <si>
    <t xml:space="preserve">Het ingezonden blad is visueel beoordeeld en volgens ons hebben de symptomen geen virologische oorzaak.
</t>
  </si>
  <si>
    <t>Flier, herkomst Arcen. Met MYC gekeken. heel regelmatige tussennervige chl welke roestbruin wordt op de meeste bladeren. op enkele deelbladeren niet het hele blad, maar dan vanuit de bladvoet. lijkt wel verbranding of gebrek.Christel heeft meegekeken naar foto's en is het eens - niet virologisch :). Ook niet inzetten voor baseline gezien MYC het monster al met rokers handen uitgebreid heeft aangepakt</t>
  </si>
  <si>
    <t>syriacus</t>
  </si>
  <si>
    <t xml:space="preserve">Herkomst Japan. Paar losse blaadjes met enkele witgele vlekjes. Niet heel virologisch. Toch op HTS lijst vanwege eerdere vondsten met dit gewas en de herkomst van dit monster. </t>
  </si>
  <si>
    <t>wk 28+29 [va blad], BCF-105447-042</t>
  </si>
  <si>
    <t>Geen relevante virussen/viroiden gedetecteerd.</t>
  </si>
  <si>
    <t>We hebben het door u ingezonden blad onderzocht met Illumina-sequencing. Hiermee zijn geen virussen en viroiden gedetecteerd. De waargenomen symptomen hebben waarschijnlijk een fysiologische oorzaak. 
Illumina-sequencing data zijn gegenereerd door Genomescan B.V. (accreditatie L518), analyse en interpretatie is uitgevoerd door NIVIP.</t>
  </si>
  <si>
    <t>Rhododendron</t>
  </si>
  <si>
    <t>indicum</t>
  </si>
  <si>
    <t xml:space="preserve">Herkomst China. 1 plant (bonsai). sommige bladeren hebben enkele chlorotische vlekjes. Niet heel virologisch
Plant in F8
[molbio heeft een PCR ontwikkeld om het het begomovirus de aanwezigheid van het begomovirus te kunnen bevestigen]
</t>
  </si>
  <si>
    <t>zie 2023molbio.001-014. 
Complete genome could be amplified by two PCR's. Likely more genotypes present. A consensus sequence was obtained by using the nt present in the majority of the reads. Only one nt difference between samples 6015061 and 6015071.  68.8% ID and 33% overlap with sweet potato leaf curl virus (begomo).</t>
  </si>
  <si>
    <t xml:space="preserve">wk 28+29 [va blad], BCF-105447-042
WK 36 DNAseq [blad nieuw geplukt], BCF 105447-052
</t>
  </si>
  <si>
    <t>1. Based on analyses of 2762 nt of the complete genome in the NVWA and NCBI databases can be concluded that sample 66015071 possibly contains an UnID begomovirus. Remark: the minimum coverage was decreased to 2 in order to obtain a more complete genome. The coat protein is split into 2 ORFs. See fig 19 – 21.
2. Based on analyses of 6906 (RNA1) and 7795 (RNA2) nt of the partial genome in the NVWA and NCBI databases can be concluded that sample 66015071 very likely contains an UnID crinivirus.
opm molbio:
DNAseq including RCA was also performed on samples 66015061 and 66015071 and yielded only 82 and 24 reads that mapped to the obtained UnID begomovirus genome from RNAseq, respectively.
[105447-052, DNAseq]
Geen begomovirus gedetecteerd, zie opmerking
opmerking:
3 reads mappen gedeeltelijk op UnID begomovirus RNAseq sequentie uit 105447-042
[105447-052, RCA]
Geen begomovirus gedetecteerd, zie opmerking
opmerking:
24 reads, waarvan 1 paired en de rest gedeeltelijk, mappen op UnID begomovirus RNAseq sequentie uit 105447-042</t>
  </si>
  <si>
    <t>[foto]
HTS bu 38 en bu in -20, plant in vivo collectie]
13-12-2023 plant scheutjes naar WUR M. Verbeek voor EM analyse onder LoA 2023-1104192.01 
Scheuten waren op 7/12 behandeld met Raptol. 3 scheutjes gespoeld met water, gedroogd en aangeleverd.3 scheutjes zonder afspoelen aangeleverd. Metname oudere blaadjes hadden olieachtige laag op blad.</t>
  </si>
  <si>
    <t>Begomovirus +
Crinivirus +</t>
  </si>
  <si>
    <t xml:space="preserve">We hebben het monster visueel beoordeeld en onderzocht met Illumina-sequencing (HTS). Hiermee zijn de genoomsequenties bepaald van twee onbekende virussen voor de wetenschap. Analyse van de sequenties laat zien dat het een onbekende soort betreft uit het genus Begomovirus en een onbekende soort uit het genus Crinivirus. Wij hebben dezelfde virussen aangetoond in monster 66015061.
We weten niet of de syptomen op het ingezonden monster een virologische oorzaak hebben. We zullen aanvullend onderzoek uitvoeren middels elektronen microscopie met als doel de aanwezigheid van virus deeltjes te onderzoeken.
Illumina-sequencing data zijn gegenereerd door Genomescan B.V. (accreditatie L518), analyse en interpretatie is uitgevoerd door NIVIP.
</t>
  </si>
  <si>
    <t>Herkomst China. deelmonster met myc en bac. 1 plant (bonsai). Sommige bladeren hebben wazige chlorotische vlekjes, jong en ouder blad. Virus? </t>
  </si>
  <si>
    <t>zie 2023molbio.001-014. 
Complete genome could be amplified by two PCR's. Likely more genotypes present. A consensus sequence was obtained by using the nt present in the majority of the reads. Only one nt difference between samples 6015061 and 6015071.  68.8% ID and 33% overlap with sweet potato leaf curl virus.</t>
  </si>
  <si>
    <t xml:space="preserve">wk 28+29 [va blad], BCF-105447-042
WK 36 DNAseq [blad BU sample], BCF 105447-052
</t>
  </si>
  <si>
    <t>1. Based on analyses of 2674 nt of the partial genome in the NVWA and NCBI databases can be concluded that sample 66015061 possibly contains an UnID begomovirus. Remark: the minimum coverage was decreased to 2 in order to obtain a more complete genome. The coat protein is split into 2 ORFs. See fig 19 – 21.
2. Based on analyses of 8653 (RNA1A), 8701 (RNA1B), 7917 (RNA2A) and 4754 (RNA2B) nt of the partial genome in the NVWA and NCBI databases can be concluded that sample 66015061 very likely contains two UnID crinivirus. Remark: the two UnID crinivirusses share 69,5% (RNA1) and 63,4% (RNA2) pairwise identity.
opm molbio:
DNAseq including RCA was also performed on samples 66015061 and 66015071 and yielded only 82 and 24 reads that mapped to the obtained UnID begomovirus genome from RNAseq, respectively.
[105447-052, DNAseq]
Geen begomovirus gedetecteerd, zie opmerking
opmerking:
5 reads mappen gedeeltelijk op UnID begomovirus RNAseq sequentie uit 105447-042
[105447-052, RCA]
Geen begomovirus gedetecteerd, zie opmerking
opmerking:
82 reads, waarvan een deel paired en een deel gedeeltelijk, mappen op UnID begomovirus RNAseq sequentie uit 105447-042</t>
  </si>
  <si>
    <t>[foto]
HTS bu 38 en bu in -20]</t>
  </si>
  <si>
    <t xml:space="preserve">We hebben het monster visueel beoordeeld en onderzocht met Illumina-sequencing (HTS). Hiermee zijn de genoomsequenties bepaald van twee onbekende virussen voor de wetenschap. Analyse van de sequenties laat zien dat het een onbekende soort betreft uit het genus Begomovirus en een onbekende soort uit het genus Crinivirus. Wij hebben dezelfde virussen aangetoond in monster 66015071.
We weten niet of de syptomen op het ingezonden monster een virologische oorzaak hebben. We zullen aanvullend onderzoek uitvoeren middels elektronen microscopie met als doel de aanwezigheid van virus deeltjes te onderzoeken.
Illumina-sequencing data zijn gegenereerd door Genomescan B.V. (accreditatie L518), analyse en interpretatie is uitgevoerd door NIVIP.
</t>
  </si>
  <si>
    <t>KCB
F Flisijn</t>
  </si>
  <si>
    <t>Herkomst Belgie. 3 vruchten, licht gebobbeld en witte vlekkerigheid rondom steelaanzet. Niet virologisch. TPO voor zekerheid.</t>
  </si>
  <si>
    <t>[va vrucht]
P1 --
bent --
glut --
qui --</t>
  </si>
  <si>
    <t>We hebben het monster visueel beoordeeld en onderzocht met toetsplantonderzoek. Hiermee zijn geen mechanisch overdraagbare virussen gedetecteerd. Wij vermoeden dat de symptomen op de vruchten niet worden veroorzaakt door een virus. Mogelijk betreft het een fysiologische kwestie. </t>
  </si>
  <si>
    <t>NVWA
B. Poelman</t>
  </si>
  <si>
    <t>Herkomst Ter apelkanaal. [inspecteur: pleksgewijs over veld meedere planten met dit beeld. "virusplant"zegt bert] 
1 plant, 4 scheuten. Op alle blaadjes chl vlekjes. enkele blaadjes ook bruin verwelkte stukken aan uiteinde blad. Bert gesproken, dit is waarsch gebeurt tijdens verzenden. chl wel virusachtig, maar gek? dat het over de hele plant is. mogelijk PVY, eerst TPO</t>
  </si>
  <si>
    <t>[va blad]
P1 ++
bent -+
qui --</t>
  </si>
  <si>
    <t>wk 30 va bent: 
F-MOL-021-003 CPUP/P9502: +</t>
  </si>
  <si>
    <t>CPUP: Op basis van analyse van 742 nt van Coat protein / 3’UTR in NCBI, Q-bank en NVWA database kan geconcludeerd worden dat monster 32575300 zeer waarschijnlijk Potato virus Y bevat </t>
  </si>
  <si>
    <t>PVY +</t>
  </si>
  <si>
    <t xml:space="preserve">De ingezonden plant is visueel beoordeeld en wees op een mogelijke infectie met potato virus Y (PVY). Vanuit het monster hebben wij middels mechanische inoculatie een virus kunnen overbrengen op toetsplanten. Ook de symptomen op de toetsplanten wezen op een infectie door PVY. De aanwezigheid van PVY is vervolgens bevestigd met een moleculaire toets (RT-PCR sequencing).
</t>
  </si>
  <si>
    <t>7-7 Cor gebeld en overlegd. hij stuurt nog foto, in principe eens dat het niet vir lijkt</t>
  </si>
  <si>
    <t>NVWA
C. Nulkes</t>
  </si>
  <si>
    <t>21404 (?)</t>
  </si>
  <si>
    <t>domestica 'Golden Delicious'</t>
  </si>
  <si>
    <t>Herkomst NL. drie scheuten. enekele bladeren grote egale rood-bruine vlekken en enekele bladeren scherp begrendse chl meerdere bladeren exact zelfde patroon - dus genetisch. een blaadje gekruld blad - delen met ent. 
na congress: misschien toch virus? HTS monster gemaakt 14/7 ter lering
ENT wil toch niet delen - geen oorzaak symptomen gezien.</t>
  </si>
  <si>
    <t xml:space="preserve">wk 28+29 [va blad], BCF-105447-042
</t>
  </si>
  <si>
    <t>Based on analyses of 5798 (RNA1) and 1936 (RNA2) nt of the partial genome in database NCBI and NVWA can be concluded that sample 65494400 likely contains citrus concave gum-associated virus (CCGaV).</t>
  </si>
  <si>
    <t>[foto, HTS BU 38 ]</t>
  </si>
  <si>
    <t>We hebben het monster visueel beoordeeld en onderzocht met Illumina-sequencing. Hiermee is de genoomsequentie bepaald van het coguvirus: Citrus concave-gum associated virus (CCGaV). Wij verwachten echter niet dat het CCGaV symptomen veroorzaakt maar verwachten dat deze een niet-plantpathogen oorzaak hebben. 
Illumina-sequencing data zijn gegenereerd door Genomescan B.V. (accreditatie L518), analyse en interpretatie is uitgevoerd door NIVIP.</t>
  </si>
  <si>
    <t xml:space="preserve">Naktuinbouw
M van Bokhoven via Jose Kerkvliet </t>
  </si>
  <si>
    <t>INS-23-13653</t>
  </si>
  <si>
    <t>syriacus (mogelijk meerder cultivars samen bemonsterd/ onbekend)</t>
  </si>
  <si>
    <t>Herkomst Nederland, 31 planten via "MG plantenexport" Hazerswoude dorp. NAV melding Naktuinbouw. O inzendformulier heeft inspecteur geschreven dat gele vlekjes en kringetjes zijn geobserveerd. Cultivar onduidelijk en onduidelijk of 1 of meerdere planten bemonsterd zijn. Epje RNA en maalzakje met bladstukjes (weinig). Door naktuinbouw PCR-sequencing (181 nt) uitgevoerd, ± 74 % overeenkomst met CPMMV.  Opm MBo: Monster is onafhankelijk genomen van H. syriacus habamo monster 38858901. 
Indien vragen wk 28-30: Jeroen Stellingwerf, daarna Maaike Bruinsma</t>
  </si>
  <si>
    <t>wk 29 [va blad] en [va RNA], BCF105447-042
prio2: sequentie uit blad en RNA vergelijken ter lering of het OK is om volgende keer alleen RNA te doen</t>
  </si>
  <si>
    <t>1. Based on analyses of 5298 nt of the partial genome in the NCBI and NVWA databases it can be concluded that sample 41902860 likely contains cowpea mild mottle virus (CPMMV).
2. Based on analyses of 8633 nt of the near complete genome in the NCBI and NVWA databases it can be concluded that sample 41902860 very likely contains an UnID carlavirus.
3. Based on analyses of 328 nt of the complete genome in the NCBI and NVWA databases it can be concluded that sample 41902860 very likely contains citrus viroid-VI (CVd-VI).
4. Based on analyses of 8764 nt of the near complete genome in the NCBI and NVWA databases it can be concluded that sample 41902860 very likely contains an UnID foveavirus.
5. Based on analyses of 2357 (RNA1) and 1367 (RNA2) nt of the partial genome in the NCBI and NVWA databases it can be concluded that sample 41902860 possibly contains an UnID crinivirus.
opm molbio: 105447-042-008 (blad) en 105447-042-009 (RNA) samen geanalyseerd Blad sample relatief hoog aantal reads ERCC-00130 (16)</t>
  </si>
  <si>
    <t>[geen foto, geen BU]</t>
  </si>
  <si>
    <t>cowpea mild mottle virus
citrus viroid VI
carlavirus
crinivirus
foveavirus</t>
  </si>
  <si>
    <t>We hebben zowel het ingezonden RNA-extract als het bladmateriaal onderzocht met Illumina-sequencing (HTS). Hiermee zijn de genoomsequenties bepaald van vier virussen en een viroide. Analyse van de sequenties laat zien dat het de volgende soorten betreft: 1. Cowpea mild mottle virus (Q-organisme) 2. Citrus viroid VI en drie soorten nieuw voor de wetenschap: 3. Onbekend crinivirus 4. Onbekend carlavirus 5. onbekend foveavirus. We hebben deze soorten eerder geïdentificeerd in Hibiscus syriacus.
Illumina-sequencing data zijn gegenereerd door Genomescan B.V. (accreditatie L518), analyse en interpretatie is uitgevoerd door NIVIP.</t>
  </si>
  <si>
    <t>KCB
Rusman</t>
  </si>
  <si>
    <t>Herkomst Breda. 2 vurchten, 1 scherpbegrensde chl strpen/banen = genetisch. andere vrucht, groene grote vlekken. bij doorsnijden geen vaatschade = fysiolgisch?</t>
  </si>
  <si>
    <t>Het door u ingezonden monster is visueel beoordeeld en de symptomen hebben volgens ons geen virologische oorzaak. Waarschijnlijk betreft het een fysiologische (groene vlekken) en genetische (scherp begrensde chlorotische banen) kwestie.</t>
  </si>
  <si>
    <t>NVWA
René Verhoeven</t>
  </si>
  <si>
    <t>Herkomst Randwijk. Op bladeren chlorose vrij regelmatig, bladeren lijken iets te krullen. Niet heel virusverdacht. Alleen monster  65359091 laten toetsen, omdat symptomen van beide monsters overeenkomen. Afhandelen als HTS uitslag 65359091 binnen is.</t>
  </si>
  <si>
    <t>virus symptoms +</t>
  </si>
  <si>
    <t>Het door u ingezonden monster is visueel beoordeeld en de symptomen kwamen overeen met monster 65359091 van hetzelfde veld. Daarom is besloten om alleen Illumina sequencing (HTS) in te zetten op monster 65359091 en daarbij is potato virus Y (PVY) gedetecteerd. We verwachten dat de symptomen op dit monster ook veroorzaakt kunnen worden door PVY.</t>
  </si>
  <si>
    <t>Herkomst Randwijk. Symptomen komen overeen met monster 65359102. Hier is ook iets meer onregelmatiger chlorose op de jongere bladeren en het blad krult nog meer. contact gehad met inzender en hij heeft ingestuurd als eigen orientatie. Hij heeft weinig ervaring met aardappel, dus wilt graag kennis opbouwen. Aangegeven dat we één van de twee monsters gaan toetsen, maar dat het wat langer kan duren. Hij heeft ook extra foto's opgestuurd en deze zijn opgeslagen bij de andere foto's.</t>
  </si>
  <si>
    <t xml:space="preserve">wk 28+29 [va .blad, BCF-105447-042
</t>
  </si>
  <si>
    <t>Op basis van analyse van 9790 nt van het compleet genoom in NCBI en de NVWA database kan geconcludeerd worden dat monster 65359091 zeer waarschijnlijk Potato virus Y (PVY) bevat.</t>
  </si>
  <si>
    <t>[foto, BU zakjes -20]</t>
  </si>
  <si>
    <t>potato virus Y</t>
  </si>
  <si>
    <t>Het door u ingezonden monster is visueel beoordeeld en onderzocht met Illumina sequencing (HTS). Hiermee is de genoomsequentie bepaald van potato virus Y (PVY). De symptomen op het monster (onregelmatige chlorose) kunnen volgens ons door PVY veroorzaakt worden.
Illumina-sequencing data zijn gegenereerd door Genomescan B.V. (accreditatie L518), analyse en interpretatie is uitgevoerd door NIVIP.</t>
  </si>
  <si>
    <t>KCB
Amghar</t>
  </si>
  <si>
    <t>Herkomst Belgie. 5 vruchten, niet volledig doorgekleurd.</t>
  </si>
  <si>
    <t>[va vrucht]
PepMV -
TMV + (2.462/2.507)</t>
  </si>
  <si>
    <t>[va vrucht] F-MOL-132-002 real-time RT-PCR ToBRFV M&amp;W + (4.51/4.45)</t>
  </si>
  <si>
    <t xml:space="preserve">[foto]
</t>
  </si>
  <si>
    <t xml:space="preserve">ToBRFV +
PepMV - </t>
  </si>
  <si>
    <t>Het door u ingezonden monster is visueel beoordeeld en toegevoegd aan een ingeplande serologische toetsen voor de detectie van pepino mosaic virus (PepMV) en tomato brown rugose fruit virus (ToBRFV). Hierbij is PepMV niet en ToBRFV wel gedetecteerd. De aanwezigheid van ToBRFV is vervolgens bevestigd met een moleculaire toets (real-time RT-PCR). 
Volgens ons kunnen de symptomen op de vruchten mogelijk veroorzaakt worden door ToBRFV of een fysiologische oorzaak hebben. </t>
  </si>
  <si>
    <t>KCB
Sagar Diepa</t>
  </si>
  <si>
    <t>Herkomst Belgie. GGN 4049929663787. 6 vruchten die minder goed doorgekleurd zijn. Niet heel erg virusachtig.</t>
  </si>
  <si>
    <t>[va vrucht]
TMV - [1uursmeting 0,126 ; 0,127]</t>
  </si>
  <si>
    <t>virus symptoms  -</t>
  </si>
  <si>
    <t>Wij hebben geen virussymptomen gezien op de ingezonden vruchten. Dit monster is toegevoegd aan een ingeplande serologische toets voor de detectie van tomato brown rugose fruit virus (ToBRFV). Hierbij is ToBRFV niet gedetecteerd.
Mogelijk hebben de symptomen een fysiologische oorzaak.</t>
  </si>
  <si>
    <t>NVWA
P. Hendriks</t>
  </si>
  <si>
    <t>Herkomst NL. Nerfvergeling op bladeren. Virus?
Monster genomen tijdens een survey, maar is een eigen orientatie monster.</t>
  </si>
  <si>
    <t>[va blad]
P1 --
bent --
qui -</t>
  </si>
  <si>
    <t>Volgens ons hebben de symptomen op het ingezonden blad geen virologische oorzaak. Bovendien is via mechanische inoculatie geen virus overgebracht op toetsplanten. Waarschijnlijk is hier sprake van een fysiologische oorzaak.</t>
  </si>
  <si>
    <t>BKD (Iris/Jiska)</t>
  </si>
  <si>
    <t>169500-15</t>
  </si>
  <si>
    <t>Lilium</t>
  </si>
  <si>
    <t>RNA van BKD voor HTS, mogelijk afwijkende variant van SLRSV
25-6-23 Pier contact gehad met Jiska/Iris. Alle sequentie gedeeld.</t>
  </si>
  <si>
    <t>nvt (ontvangst door Pier)</t>
  </si>
  <si>
    <t>BCF 105447-044
prelim: SLRSV</t>
  </si>
  <si>
    <t>Op basis van analyse van 7024 nt (RNA 1) en 3729 nt (RNA 2) van het compleet genoom in NCBI en NVWA database kan geconcludeerd worden dat monster 5909926 zeer waarschijnlijk strawberry latent ringspot virus SLRSV bevat.
opm molbio: SLRSV sequenties van monsters 5909926 en 5909934 zijn niet identiek.</t>
  </si>
  <si>
    <t>SLRSV +</t>
  </si>
  <si>
    <t>Op verzoek van de BKD is dit monster geanalyseerd met Illumina sequencing. De resultaten zijn gedeeld per email.
Illumina-sequencing data zijn gegenereerd door Genomescan B.V. (accreditatie L518), analyse en interpretatie is uitgevoerd door NIVIP.</t>
  </si>
  <si>
    <t>169501-33</t>
  </si>
  <si>
    <t>BCF 105447-044
prelim: SLRSV + TVX</t>
  </si>
  <si>
    <t>1. Op basis van analyse van 5570 nt van het partieel genoom in NCBI en NVWA database kan geconcludeerd worden dat monster 5909934 zeer waarschijnlijk tulip virus X (TVX) bevat.
2. Op basis van analyse van 7459 nt (RNA 1) en 3704 nt ( RNA 2) van het compleet genoom in NCBI en NVWA database kan geconcludeerd worden dat monster 5909934 zeer waarschijnlijk Strawberry latent ringspot virus (SLRSV) bevat.
opm molbio: SLRSV sequenties van monsters 5909926 en 5909934 zijn niet identiek.</t>
  </si>
  <si>
    <t>SLRSV +
TVX +</t>
  </si>
  <si>
    <t>41760831</t>
  </si>
  <si>
    <t>INS-23-13261</t>
  </si>
  <si>
    <t xml:space="preserve">Herkomst Israel
CaTa28         CSP1325
30,47	   28,14
</t>
  </si>
  <si>
    <t>[sub 1] F-MOL-132-002 real-time RT-PCR ToBRFV M&amp;W: + (28.76/28.84)</t>
  </si>
  <si>
    <t>Betreft 41795823. Door Naktuinbouw is met een moleculaire toets (real-time RT-PCR) ToBRFV gedetecteerd. Bevestiging is uitgevoerd door het NIVIP met een tweede moleculaire toets (real-time RT-PCR).</t>
  </si>
  <si>
    <t>41760786</t>
  </si>
  <si>
    <t xml:space="preserve">INS-23-14025 </t>
  </si>
  <si>
    <t xml:space="preserve">Herkomst  Thailand (monsanto)
CaTa28         CSP1325
40,00	40,00
40,00	40,00
30,20	28,80
</t>
  </si>
  <si>
    <t>[sub 3] F-MOL-132-002 real-time RT-PCR ToBRFV M&amp;W: + (29.38/29.25)</t>
  </si>
  <si>
    <t>Betreft 42314771. Door Naktuinbouw is met een moleculaire toets (real-time RT-PCR) ToBRFV gedetecteerd. Bevestiging is uitgevoerd door het NIVIP met een tweede moleculaire toets (real-time RT-PCR).</t>
  </si>
  <si>
    <t>41760815</t>
  </si>
  <si>
    <t xml:space="preserve">INS-23-51099 </t>
  </si>
  <si>
    <t xml:space="preserve">Herkomst onbekend 
CaTa28         CSP1325
40,00	32,38
40,00	32,99
31,87	29,41
</t>
  </si>
  <si>
    <t>[sub 3] F-MOL-132-002 real-time RT-PCR ToBRFV M&amp;W: + (30.23/30.32)</t>
  </si>
  <si>
    <t>Betreft INS-23-51099. Door Naktuinbouw is met een moleculaire toets (real-time RT-PCR) ToBRFV gedetecteerd. Bevestiging is uitgevoerd door het NIVIP met een tweede moleculaire toets (real-time RT-PCR).</t>
  </si>
  <si>
    <t>41760794</t>
  </si>
  <si>
    <t xml:space="preserve">INS-23-14837 </t>
  </si>
  <si>
    <t xml:space="preserve">Herkomst onbekend (syngenta)
CaTa28         CSP1325
40,00	40,00
40,00	40,00
40,00	40,00
40,00	40,00
32,17	31,86
40,00	40,00
</t>
  </si>
  <si>
    <t>[sub 5] F-MOL-132-002 real-time RT-PCR ToBRFV M&amp;W: + (32.06/32.46)</t>
  </si>
  <si>
    <t>Betreft INS-23-14837. Door Naktuinbouw is met een moleculaire toets (real-time RT-PCR) ToBRFV gedetecteerd. Bevestiging is uitgevoerd door het NIVIP met een tweede moleculaire toets (real-time RT-PCR).</t>
  </si>
  <si>
    <t>41760807</t>
  </si>
  <si>
    <t xml:space="preserve">INS-23-14320 </t>
  </si>
  <si>
    <t xml:space="preserve">Herkomst onbekend (Dutch seed group)
CaTa28         CSP1325
34,93	34,85
32,58	31,70
40,00	33,16
</t>
  </si>
  <si>
    <t>[sub 2] F-MOL-132-002 real-time RT-PCR ToBRFV M&amp;W: - (40/38.33)
herhalen [sub 2] F-MOL-132-002 real-time RT-PCR ToBRFV M&amp;W: - (38.86/NA)</t>
  </si>
  <si>
    <t>bevestiging ToBRFV -</t>
  </si>
  <si>
    <t>Betreft INS-23-14320. Door Naktuinbouw is met een moleculaire toets (real-time RT-PCR) ToBRFV gedetecteerd.  Door het NIVIP is een tweede moleculaire toets (real-time RT-PCR) uitgevoerd, waarbij ToBRFV niet gedetecteerd is.</t>
  </si>
  <si>
    <t>41760823</t>
  </si>
  <si>
    <t xml:space="preserve">INS-23-14544 </t>
  </si>
  <si>
    <t xml:space="preserve">Herkomst Peru (DHL)
CaTa28         CSP1325
33,64	31,37
33,41	31,87
36,88	33,13
</t>
  </si>
  <si>
    <t>[sub 1] F-MOL-132-002 real-time RT-PCR ToBRFV M&amp;W: + (32.19/32.04)</t>
  </si>
  <si>
    <t>Betreft 42314809. Door Naktuinbouw is met een moleculaire toets (real-time RT-PCR) ToBRFV gedetecteerd. Bevestiging is uitgevoerd door het NIVIP met een tweede moleculaire toets (real-time RT-PCR).</t>
  </si>
  <si>
    <t>41761658</t>
  </si>
  <si>
    <t>INS-23-15391</t>
  </si>
  <si>
    <t xml:space="preserve">Herkomst Israel 
CaTa28         CSP1325
33,42	31,63
33,30	31,87
</t>
  </si>
  <si>
    <t>[sub 1] F-MOL-132-002 real-time RT-PCR ToBRFV M&amp;W: + (32.52/33.06)</t>
  </si>
  <si>
    <t>Betreft 65747308. Door Naktuinbouw is met een moleculaire toets (real-time RT-PCR) ToBRFV gedetecteerd. Bevestiging is uitgevoerd door het NIVIP met een tweede moleculaire toets (real-time RT-PCR).</t>
  </si>
  <si>
    <t>J. Alderden</t>
  </si>
  <si>
    <t>Tilia  (Linde)</t>
  </si>
  <si>
    <t xml:space="preserve">Herkomst Aalsmeer. Op bladeren vrij regelmatige tussennervige chlorose op het blad met hier een daar nog groene vlekjes. Niet heel virusverdacht. Wel aangedragen voor HTS voor baseline in bomen. </t>
  </si>
  <si>
    <t>wk 31 [baseline bomen], BCF105447-044</t>
  </si>
  <si>
    <t>geen relevante virussen of viroiden gedetecteerd.</t>
  </si>
  <si>
    <t>herkomst NL, GLN 8713783968772. 4 vruchtjes, niet volledig doorgekleurd. genetisch of virus?</t>
  </si>
  <si>
    <t>[va vrucht, meng]
PepMV - geen uitslag
TMV - geen uitslag</t>
  </si>
  <si>
    <t xml:space="preserve">[va vrucht, meng ]
F-MOL-132-002 Menzel en Winter: +
Ct= 2,34 /2,34
[va RNA] wk 35
F-MOL-132-001 (ISHI) + (CaTa 3.18/2.79; CSP 2.64/2.39)
</t>
  </si>
  <si>
    <t>Het door u ingezonden monster is visueel beoordeeld. Middels molecaire toetsing is tomato brown rugose fruit virus (ToBRFV) gedetecteerd (real-time RT-PCR). De aanwezigheid van ToBRFV is vervolgens bevestigd met een andere moleculaire toets (real-time RT-PCR). 
Volgens ons kunnen de symptomen op de vruchten mogelijk veroorzaakt worden door ToBRFV of een fysiologische oorzaak hebben. </t>
  </si>
  <si>
    <t>domestica</t>
  </si>
  <si>
    <t>Herkomst Texel. [2 cultivars, mengmonster]. Een paar grote scheuten. Aantal bladeren met cholotische patronen, zowel jong als oud. vruchten lijken geen symptomen te hebben. Ingezonden voor PPV. misschien Ilarvirus?</t>
  </si>
  <si>
    <t xml:space="preserve">wk 32, BCF105447-045
prelim: - een of meerdere Ilarvirus, Trichovirus,  Little cherry virus 1, Actinidia yellowing virus 2_x000D_
</t>
  </si>
  <si>
    <t xml:space="preserve">1. Based on analyses of 2819 nt (RNA1), 2527 nt (RNA2) and 2013 nt (RNA3) of the partial genome in NCBI and NVWA-database it can be concluded that sample 39555054 very likely contains apple mosaic virus (ApMV).
2. Based on analyses of 2381 nt (RNA1), 2565 nt (RNA2) and 1992 nt (RNA3) of the near complete genome in NCBI and NVWA-database it can be concluded that sample 39555054 very likely contains prunus necrotic ringspot virus (PNRSV).
3. Based on analyses of 7412 nt of the partial genome in NCBI and NVWA-database it can be concluded that sample 39555054 very likely contains Apricot pseudo-chlorotic leaf spot virus (APsCLSV).
4. Based on analyses of 11486 nt of the partial genome in NCBI and NVWA-database it can be concluded that sample 39555054 very likely contains Little cherry virus (LChV-1).
5. Based on analyses of 2018 nt of the partial genome in NCBI and NVWA-database it can be concluded that sample 39555054 possibly contains an UnID Tombusviridae
opm molbio:
3. Sample possibly contains multiple genotypes of APsCLSV.
5. Sequence has highest similarity (see figure 25) with actinidia yellowing virus 2, which belongs to the Tombusviridae family according to Zhoa et al. (2020).
</t>
  </si>
  <si>
    <t>[foto]
[4 zakjes gemaakt, mengmonster van symptomatisch materiaal] </t>
  </si>
  <si>
    <t>APMV +
PNRSV +
APCLSV +
LChV-1 +
Tombusviridae +</t>
  </si>
  <si>
    <t xml:space="preserve">Na visuele beoordeling hebben wij besloten om het monster te analyseren met Illumina-sequencing. Hiermee zijn de genoomsequenties bepaald van vijf virussen. Analyse van de sequenties laat zien het dat het de volgende soorten betreft: 
1. apple mosaic virus
2. prunus necrotic ringspot virus
3. apricot pseudo-chlorotic leaf spot virus
4. little cherry virus 1
5. een onbekend virus, behorend tot de familie Tombusviridae
Volgens ons kunnen de symptomen op het ingezonden monster veroorzaakt worden door één, of door een combinatie van deze virussen.
Illumina-sequencing data zijn gegenereerd door Genomescan B.V. (accreditatie L518), analyse en interpretatie is uitgevoerd door NIVIP.
</t>
  </si>
  <si>
    <t>INS-23-14320</t>
  </si>
  <si>
    <t xml:space="preserve">Let op Herhaling gezien we de vorige niet konden bevestigen.
Herkomst onbekend (Dutch seed group)_x000D_
VIC   FAM_x000D_
34,93	34,85_x000D_
32,58	31,70_x000D_
40,00	33,16_x000D_
</t>
  </si>
  <si>
    <t>[sub 2] F-MOL-132-02 real-time RT-PCR ToBRFV M&amp;W: + 33.93/32.58</t>
  </si>
  <si>
    <t>Betreft INS-23-14320. Door Naktuinbouw is met een moleculaire toets (real-time RT-PCR) ToBRFV gedetecteerd. Bevestiging is uitgevoerd door het NIVIP met een tweede moleculaire toets (real-time RT-PCR).</t>
  </si>
  <si>
    <t>11-8-2023(2x)</t>
  </si>
  <si>
    <t>INS-23-15508</t>
  </si>
  <si>
    <t xml:space="preserve">Herkomst Thailand
CaTa28         CSP1325
31,26	31,13
40,00	34,12
35,57	34,58
</t>
  </si>
  <si>
    <t>[sub 1] F-MOL-132-02 real-time RT-PCR ToBRFV M&amp;W: + 31.37/31.13</t>
  </si>
  <si>
    <t>Op verzoek van Naktuinbouw diagnose opnieuw gesteld na aanpassen van de vindplaats._x000D_
_x000D_
Betreft 41815572. Door Naktuinbouw is met een moleculaire toets (real-time RT-PCR) ToBRFV gedetecteerd. Bevestiging is uitgevoerd door het NIVIP met een tweede moleculaire toets (real-time RT-PCR).</t>
  </si>
  <si>
    <t>INS-23-15210</t>
  </si>
  <si>
    <t xml:space="preserve">Herkomst Peru
CaTa28         CSP1325
33,94	31,62_x000D_
33,04	31,75_x000D_
34,33	31,60_x000D_
</t>
  </si>
  <si>
    <t>[sub 2] F-MOL-132-02 real-time RT-PCR ToBRFV M&amp;W: + 32.14/32.52</t>
  </si>
  <si>
    <t>Betreft 65617626. Door Naktuinbouw is met een moleculaire toets (real-time RT-PCR) ToBRFV gedetecteerd. Bevestiging is uitgevoerd door het NIVIP met een tweede moleculaire toets (real-time RT-PCR).</t>
  </si>
  <si>
    <t>INS-23-15929</t>
  </si>
  <si>
    <t xml:space="preserve">Herkomst onbekend
CaTa28         CSP1325
31,08	30,16
40,00	40,00
40,00	40,00
</t>
  </si>
  <si>
    <t>[sub 1] F-MOL-132-02 real-time RT-PCR ToBRFV M&amp;W: +30.73/31.11</t>
  </si>
  <si>
    <t>Betreft INS-23-15929. Door Naktuinbouw is met een moleculaire toets (real-time RT-PCR) ToBRFV gedetecteerd. Bevestiging is uitgevoerd door het NIVIP met een tweede moleculaire toets (real-time RT-PCR).</t>
  </si>
  <si>
    <t>INS-23-16304</t>
  </si>
  <si>
    <t xml:space="preserve">Herkomst Israel.
CaTa28         CSP1325
31,30	27,75
31,10	29,47
33,81	30,59
</t>
  </si>
  <si>
    <t xml:space="preserve">[sub 1] F-MOL-132-02 real-time RT-PCR ToBRFV M&amp;W: + 31,11/ 31,33
</t>
  </si>
  <si>
    <t>Betreft 41874505. Door Naktuinbouw is met een moleculaire toets (real-time RT-PCR) ToBRFV gedetecteerd. Bevestiging is uitgevoerd door het NIVIP met een tweede moleculaire toets (real-time RT-PCR).</t>
  </si>
  <si>
    <t>INS-23-16305</t>
  </si>
  <si>
    <t xml:space="preserve">Herkomst guatamala
CaTa28         CSP1325
33,03	32,86_x000D_
33,63	33,06_x000D_
32,82	31,63_x000D_
</t>
  </si>
  <si>
    <t xml:space="preserve">[sub 3] F-MOL-132-02 real-time RT-PCR ToBRFV M&amp;W: + 33,21/ 33,21
</t>
  </si>
  <si>
    <t>Betreft 38574827. Door Naktuinbouw is met een moleculaire toets (real-time RT-PCR) ToBRFV gedetecteerd. Bevestiging is uitgevoerd door het NIVIP met een tweede moleculaire toets (real-time RT-PCR).</t>
  </si>
  <si>
    <t>Naktuinbouw
R Rodewijk</t>
  </si>
  <si>
    <t>carica</t>
  </si>
  <si>
    <t>Herkomst Nederland. Veel losse bladeren, aantal met mozaiek, aantal met chlorotische vlekken zonder scherpe grenzen, paar met chlorotische patronen rondom nerven (een paar met donkere randen)/ Virus, Ilar?</t>
  </si>
  <si>
    <t xml:space="preserve">HTS wk 33, BCF105447-046
</t>
  </si>
  <si>
    <t>Op basis van analyse van 6934 nt (RNA1), 2217 nt (RNA2), 1102 nt (RNA3), 1321 nt (RNA4), 1604 nt (RNA5) en 1070 nt (RNA6) van het bijna compleet genoom in NCBI en NVWA database kan geconcludeerd worden dat monster 41936155 zeer waarschijnlijk fig mosaic virus (FMV) bevat. Opmerking: mogelijk zijn er meerdere genotypen aanwezig, er zijn ook korte contigs welke niet gebruikt zijn voor de analyse maar van een ander genotype lijken te zijn.
Op basis van analyse van 2 sequenties van ieder 6633 nt van de bijna complete genomen in NCBI en NVWA database kan geconcludeerd worden dat monster 41936155 waarschijnlijk 2 genotypes fig fleck-associated virus (FFkaV) bevat.</t>
  </si>
  <si>
    <t>[foto]
[hts bu en bu -20]</t>
  </si>
  <si>
    <t>Tymoviridae +
FMV +</t>
  </si>
  <si>
    <t>Na visuele beoordeling van het door u ingezonden monster hebben wij besloten om het monster te onderzoeken met Illumina-sequencing. Hiermee zijn de genoomsequenties bepaald van twee virussen. Analyse van de sequenties laat zien het dat het fig mosaic virus en fig fleck-associated virus, een nog niet officieel door de ICTV erkende soort binnen de family Tymoviridae, betreft. Volgens ons kunnen de symptomen op het monster veroorzaakt worden door één of een combinatie van deze virussen.
Illumina-sequencing data zijn gegenereerd door Genomescan B.V. (accreditatie L518), analyse en interpretatie is uitgevoerd door NIVIP.</t>
  </si>
  <si>
    <t>Carin mondeling op de hoogte gebracht</t>
  </si>
  <si>
    <t xml:space="preserve">pant 1, 2 en 3 </t>
  </si>
  <si>
    <t>NVWA
Carin Helderman</t>
  </si>
  <si>
    <t xml:space="preserve">Taraxacum </t>
  </si>
  <si>
    <t>officinale</t>
  </si>
  <si>
    <t>herkomst Veenendaal. Plant 3 stond op de oprit van Carin en plant 1 en 2 op de parkeerplaats. Op bijna alle bladeren van alle planten chl vlekken/patronen. Lijkt wel een beetje op VIR_2369 (dandelion yellow mosaic virus, DaYMV)</t>
  </si>
  <si>
    <t>[plant 3, -20]
p1 -
bent -
qui +-
dat -</t>
  </si>
  <si>
    <t>[foto, BU zakjes -20 carla]</t>
  </si>
  <si>
    <t>virus symptomen +</t>
  </si>
  <si>
    <t>Herkomst Nederland. Veel losse bladeren met scherp begrensde zones (genetisch) mozaiek en chlorotische vlekken (virus?).</t>
  </si>
  <si>
    <t>HTS wk 34 105447-048</t>
  </si>
  <si>
    <t>Based on analyses of 3460 nt of the partial genome in NCBI and NVWA-database it can be concluded that sample 65748263 very likely contains fig badnavirus 1 (FBV1)
Based on analyses of 5265 nt of the partial genome in NCBI and NVWA-database it can be concluded that sample 65748263 very likely contains an UnID Badnavirus
Based on analyses of 6863 nt (RNA1), 2229 nt (RNA2), 1167 nt (RNA3), 1461 nt (RNA4), 1661 nt (RNA5) and 1193 nt (RNA6) of the partial genome in NCBI and NVWA-database it can be concluded that sample 65748263 very likely contains fig mosaic virus (FMV)
Based on analyses of 6231 nt of the partial genome in NCBI and NVWA-database it can be concluded that sample 65748263 likely contains fig leaf mottle-associated virus 2 (FLMaV2)</t>
  </si>
  <si>
    <t>[foto]
[hts bu en bu -20]
[badnavirussen niet genoemd in diagnose, vanwege partieel genoom]</t>
  </si>
  <si>
    <t>fig mosaic virus +
ampelovirus +</t>
  </si>
  <si>
    <t>Na visuele beoordeling van het door u ingezonden monster hebben wij besloten om het monster te onderzoeken met Illumina-sequencing. Hiermee zijn de genoomsequenties bepaald van twee virussen. Analyse van de sequenties laat zien het dat het de volgende soorten betreft: 
1. fig mosaic virus
2. een onbekend ampelovirus, wat het meest overeenkomt met de niet erkende soort fig leaf mottle-associated virus 2
Volgens ons worden de symptomen op het monster veroorzaakt door fig mosaic virus. 
Illumina-sequencing data zijn gegenereerd door Genomescan B.V. (accreditatie L518), analyse en interpretatie is uitgevoerd door NIVIP.</t>
  </si>
  <si>
    <t>BKD
Esmee Smit</t>
  </si>
  <si>
    <t>nanus byzanthinus</t>
  </si>
  <si>
    <t>Herkomst Nederland - lisserbroek. Het monster ook gedeeld met mycologie en bacteriologie. Kleine knolletjes waarbij de vaten necrotisch zijn. In sommige bolletjes zitten gaten. Fytoplasma of virus? [Christel heeft contact gehad met BKD en monster is vastgelegd. En entomologie geeft aan een mijt gevonden te hebben die symptomen kunnen veroorzaken. Daarom besloten om zodra uitslag van fytoplasma toetsing binnen is. het monster af te handelen. BKD is nog wel geïnteresseerd in de HTS resultaten]</t>
  </si>
  <si>
    <t>[knol]
F-MOL-022-005 23S real-time PCR (fytoplasma) -
[resultaten besproken met molbio (Karen en Bart), cox reageerde niet optimaal als controle, waarschijnlijk door de matrix]</t>
  </si>
  <si>
    <t>[knol]
HTS wk 34
[resultaten nog wel doorgeven aan Esmee Smit BKD]</t>
  </si>
  <si>
    <t>geen relevante virussen en viroïden gedetecteerd.</t>
  </si>
  <si>
    <t xml:space="preserve">[foto, BU] </t>
  </si>
  <si>
    <t xml:space="preserve">Het monster is visueel beoordeeld en getoetst op de aanwezigheid van fytoplasma's met een real-time PCR. Hiermee zijn geen fytoplasma's gedetecteerd. </t>
  </si>
  <si>
    <t>INS-23-17108</t>
  </si>
  <si>
    <t>Ajuga</t>
  </si>
  <si>
    <t>reptans (cultivar onbekend)</t>
  </si>
  <si>
    <t>Herkomst Nederland. verificatie monster vanuit Naktuinbouw. Koetsier vast planten, Hazerswoude Dorp. [inspecteur: de nerven en eromheen zijn geel gekleurd. Sommige bladeren delen ervan]MBo:  Na navraag inspecteur bleek monster uit 12 planten te bestaan, mogelijk verklaart dit de lage detectie van TRSV. Ook AMV en ArMV gedetecteerd met PCR en ELISA.
8-9-23 melding gedaan bij Maaike/ICB
20-9-23 Carla gebeld met Naktuinbouw. TRSV niet bevestigd met HTS. OD waarde (0.596/0.567). Ct waarde TRSV Taqman 30.4, IC 17.5. En geen afwijkende curven of remming gezien. Ellis denk dat de symptomen te verklaren zijn door AMV.</t>
  </si>
  <si>
    <t>[blad]
P1 ++
bent + (+)
qui ++
[va qui] *
qui + **
** in collectie en voor ELISA 18-9</t>
  </si>
  <si>
    <t>[va qui, va qui]
TRSV -
AMV -
ArMV +(&gt;3.5)</t>
  </si>
  <si>
    <t xml:space="preserve">[RNA]
HTS wk 34, BCF105447-048
</t>
  </si>
  <si>
    <t>1. Based on analyses of 7288 (RNA1) and 3854 (RNA2) nt of the near complete genome in the NCBI and NVWA database it can be concluded that sample 41902924 very likely contains arabis mosaic virus (ArMV).
2. Based on analyses of 3390 (RNA1), 1888 (RNA2) en 1901 (RNA3) nt of the partial genome in the NCBI and NVWA databases it can be concluded that sample 41902924 very likely contains alfalfa mosaic virus (AMV). Remark: possibly several genotypes/isolates are present in the sample. The obtained chimeric sequence used for the analysis.
3. Based on analyses of 10362 nt of the partial genome in the NCBI and NVWA databases it can be concluded that sample 41902924 very likely contains an UnID waikavirus.
opm molbio:
'- Opmerking: Monster 41902924 en de PPC zijn eerder dan de andere monsters van batch 048 geanalyseerd met  de novo pipeline om voorrang te kunnen geven. Gezien de gedetecteerde virussen een goede coverage hebben en de PPC akkoord is is de sequentie analyse/rapport ook alvast uitgevoerd._x000D_
- opmerking 2: TRSV niet gedetecteerd, ook niet met behulp van een handmatige referentie assembly in CLC.</t>
  </si>
  <si>
    <t>[HTS BU 40]</t>
  </si>
  <si>
    <t>ArMV +
AMV +
Waikavirus +</t>
  </si>
  <si>
    <t xml:space="preserve">Door Naktuinbouw is met ELISA en moleculaire toetsen arabis mosaic virus (ArMV), alfalfa mosaic virus (AMV) en tobacco ringspot virus (TRSV) gedetecteerd. 
Toetsing voor bevestiging van deze virussen is uitgevoerd door NIVIP met Illumina sequencing (NGS). Hiermee zijn de virussequenties gedetecteerd van drie virussen. Analyse van deze sequenties laat zien dat het ArMV, AMV en een onbekend virus behorende tot het genus waikavirus betreft. Hiermee is de aanwezigheid van ArMV en AMV wel bevestigd, maar die van TRSV niet.
Illumina-sequencing data zijn gegenereerd door Genomescan B.V. (accreditatie L518), analyse en interpretatie is uitgevoerd door NIVIP. 
</t>
  </si>
  <si>
    <t xml:space="preserve">Herkomst Abblasserdam. 4 vruchten met gele chlorotische vlekken. virus?
14-9 ca, ook marmering te zien. </t>
  </si>
  <si>
    <t>[va blad]
P1 ++
bent ++
qui +-
dat ++
wb +-</t>
  </si>
  <si>
    <t xml:space="preserve">[va bent TPO]
TMV +
PepMV + </t>
  </si>
  <si>
    <t>[va vrucht]
F-MOL-132-002 Menzel en Winter + (4.66/4.51)</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</si>
  <si>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veroorzaakt worden door een of de combinatie van deze virussen.</t>
  </si>
  <si>
    <t>INS-23-52770</t>
  </si>
  <si>
    <t xml:space="preserve">Herkomst nagevraagd.
CaTa28         CSP1325
40,00	40,00
40,00	40,00
40,00	39,17
40,00	38,64
40,00	37,45
40,00	40,00
40,00	38,43
40,00	40,00
40,00	38,79
40,00	39,01
30,18	30,95
40,00	38,87
</t>
  </si>
  <si>
    <t>[sub 11] F-MOL-132-002 Menzel en Winter: + (30,28	30,37)</t>
  </si>
  <si>
    <t>Betreft INS-23-52770. Door Naktuinbouw is met een moleculaire toets (real-time RT-PCR) ToBRFV gedetecteerd. Bevestiging is uitgevoerd door het NIVIP met een tweede moleculaire toets (real-time RT-PCR).</t>
  </si>
  <si>
    <t>INS-23-52773</t>
  </si>
  <si>
    <t>Herkomst Peru
CaTa28         CSP1325
34,80	32,68
33,82	32,25
34,47	31,32</t>
  </si>
  <si>
    <t>[sub 3] F-MOL-132-002 Menzel en Winter: + (34,2	32,86)</t>
  </si>
  <si>
    <t>Betreft INS-23-52773. Door Naktuinbouw is met een moleculaire toets (real-time RT-PCR) ToBRFV gedetecteerd. Bevestiging is uitgevoerd door het NIVIP met een tweede moleculaire toets (real-time RT-PCR).</t>
  </si>
  <si>
    <t>Naktuinbouw
B Heimans</t>
  </si>
  <si>
    <t>Herkomst Italie. enkele losse bladeren ingestuurd, aantal bladeren met chl patronen (Fig mosaic virus achtig) en aantal met wat chl-necr plakjes (niet virusachtig)</t>
  </si>
  <si>
    <t>De waargenomen symptomen kunnen veroorzaakt worden door virussen zoals fig mosaic virus (vijgenmozaiekvirus). Gezien dit ziektebeeld bekend is in dit gewas, hebben we geen nader onderzoek uitgevoerd om ons vermoeden te bevestigen.</t>
  </si>
  <si>
    <t>Herkomst Belgie, Bedrijf Harva int. [CGN: 4049929259508]. 4 vruchten met cholotische zones. ToBRFV?</t>
  </si>
  <si>
    <t>[va vrucht]
PepMV +
TMV  -</t>
  </si>
  <si>
    <t>Wisteria</t>
  </si>
  <si>
    <t>herkomst Japan. aanname 1 plant - staat niet vermeld. enkele scheuten, scherp begrensde chl, niet zichtbaar onderkant blad. op sommige bladeren grotere zones, andere bladeren heel regelmatig verdeeld over blad kleine vlekjes. genetisch?</t>
  </si>
  <si>
    <t>ca,jo</t>
  </si>
  <si>
    <t>Het door u ingezonden monster is visueel beoordeeld en de symptomen hebben volgens ons geen virologische oorzaak. Waarschijnlijk betreft het een genetische kwestie.</t>
  </si>
  <si>
    <t>herkomst NL. niet volledig doorgekleurd. 1 vrucht</t>
  </si>
  <si>
    <t>[va vrucht]
PepMV +
TMV +</t>
  </si>
  <si>
    <t>F-MOL-132-002 Menzel en Winter + (7.03/6.07)</t>
  </si>
  <si>
    <t>[foto, BU -20]</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</si>
  <si>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of een combinatie van PepMV en ToBRFV.</t>
  </si>
  <si>
    <t>Herkomst Aalsmeer. [CGN 8719338074608]. 1 vleestomaat met ingezonken scherpbegrensde chlorotische vlekken rondom steelaanzet. ToFBV? Op rest van vrucht zitten lichte wazige chlorotische zones (PepMV?).</t>
  </si>
  <si>
    <t>[va vrucht]
TMV +</t>
  </si>
  <si>
    <t>[va RNA extract HTS weeklijst 37] 
F-MOL-132-002 Menzel en Winter +
Ct: 5,34
Ct:  5,33</t>
  </si>
  <si>
    <t>HTS wk 37, BCF105447-054 prelim ToBRFV en PepMV - tracering</t>
  </si>
  <si>
    <t>[foto, 2 bu -20 en HTS bu]</t>
  </si>
  <si>
    <t>Het door u ingezonden monster is visueel beoordeeld. Middels serologische toetsing is tomato brown rugose fruit virus (ToBRFV) gedetecteerd. De aanwezigheid van ToBRFV is vervolgens bevestigd met een moleculaire toets (real-time RT-PCR). 
Volgens ons kunnen de symptomen op de vruchten mogelijk veroorzaakt worden door ToBRFV of een fysiologische oorzaak hebben. </t>
  </si>
  <si>
    <t>INS-23-17975 sub 1</t>
  </si>
  <si>
    <t xml:space="preserve">Herkomst Israel
CaTa       CSP
31,05	30,02_x000D_
	_x000D_
</t>
  </si>
  <si>
    <t>[sub 1] F-MOL-132-002 Menzel en Winter: + (31.14/30.69)</t>
  </si>
  <si>
    <t>Betreft 41146727. Door Naktuinbouw is met een moleculaire toets (real-time RT-PCR) ToBRFV gedetecteerd. Bevestiging is uitgevoerd door het NIVIP met een tweede moleculaire toets (real-time RT-PCR).</t>
  </si>
  <si>
    <t>INS-23-18276 sub 1</t>
  </si>
  <si>
    <t xml:space="preserve">herkomst Marokko
CaTa       CSP
31,21	30,39_x000D_
30,01	29,85_x000D_
30,56	30,10_x000D_
</t>
  </si>
  <si>
    <t>[sub 1] F-MOL-132-002 Menzel en Winter: + (31.01/31.19)</t>
  </si>
  <si>
    <t>Betreft 40654180. Door Naktuinbouw is met een moleculaire toets (real-time RT-PCR) ToBRFV gedetecteerd. Bevestiging is uitgevoerd door het NIVIP met een tweede moleculaire toets (real-time RT-PCR).</t>
  </si>
  <si>
    <t>INS-23-17661
sub 1</t>
  </si>
  <si>
    <t xml:space="preserve">herkomst china
CaTa       CSP
31,74	30,35
32,08	30,40
32,43	30,62
</t>
  </si>
  <si>
    <t>[sub 1] F-MOL-132-002 Menzel en Winter: + (30.86/31.92)</t>
  </si>
  <si>
    <t>Betreft 65748191. Door Naktuinbouw is met een moleculaire toets (real-time RT-PCR) ToBRFV gedetecteerd. Bevestiging is uitgevoerd door het NIVIP met een tweede moleculaire toets (real-time RT-PCR).</t>
  </si>
  <si>
    <t>INS-23-17481
sub 1</t>
  </si>
  <si>
    <t xml:space="preserve">herkomst onbekend
CaTa       CSP
32,48	31,81
34,86	32,76
34,34	32,38
</t>
  </si>
  <si>
    <t>[sub 1] F-MOL-132-002 Menzel en Winter: + (31.85/33.55)</t>
  </si>
  <si>
    <t>Betreft INS-23-17481. Door Naktuinbouw is met een moleculaire toets (real-time RT-PCR) ToBRFV gedetecteerd. Bevestiging is uitgevoerd door het NIVIP met een tweede moleculaire toets (real-time RT-PCR).</t>
  </si>
  <si>
    <t>Syngenta
Yvonne Walschots</t>
  </si>
  <si>
    <t>zea</t>
  </si>
  <si>
    <t>mays "sweet corn'</t>
  </si>
  <si>
    <t>Op verzoek van syngenta HTS, detectie/identificatie van maize dwarf mosaic virus (MDMV). betaalde opdracht</t>
  </si>
  <si>
    <t>HTS wk 38, blad, BCF105447-055. </t>
  </si>
  <si>
    <t>Based on analyses of 9034 nt (genotype A), 8892 nt (genotype B) and 8683 nt (genotype C) of the partial genome in NCBI and NVWA-database it can be concluded that sample 5909918 very likely contains maize dwarf mosaic virus (MDMV).
opm molbio: long contigs (2, 5, 6) were analysed but multiple smaller contigs that matched with MDMV were also present.</t>
  </si>
  <si>
    <t>[foto, 2bu zakjes -80]</t>
  </si>
  <si>
    <t>maize dwarf mosaic virus +</t>
  </si>
  <si>
    <t>Zoals afgesproken is het monster is geanalyseerd met Illumina sequencing en hiermee is de volledige genoomsequentie van een virus bepaald. Analyse van die sequentie laat zien dat het zoals jullie verwachten maize dwarf mosaic virus betreft. We hebben geen aanvullende virussen gedetecteerd.
Illumina-sequencing data zijn gegenereerd door Genomescan B.V. (accreditatie L518), analyse en interpretatie is uitgevoerd door NIVIP. </t>
  </si>
  <si>
    <t>Herkomst België. Op vruchten chlorotische vlekken ook lichte bobbeling. Mogelijk PhyCMV???</t>
  </si>
  <si>
    <t xml:space="preserve">[va vrucht]
TMV -
PepMV +
</t>
  </si>
  <si>
    <t>HTS wk 42, BCF105447-062
Geen andere virussen gedetecteerd.</t>
  </si>
  <si>
    <t>Geen uitslag, zie opmerkingen.
opm molbio:
PepMV gedetecteerd in de de novo pipeline. Sequenties zijn uitelkaar gevallen, waarschijnlijk door hoge coverage. Meerdere chunks vallen op ctg 13. Daarom deze ctg geblast.. Ook compleet genoom sequentie in de sampled data, ctg 3. Beiden vallen in een soort specifiek cluster</t>
  </si>
  <si>
    <t>[foto, bu zakjes -20 christel]</t>
  </si>
  <si>
    <t>virus symptoms -
PepMV +</t>
  </si>
  <si>
    <t>Wij hebben geen virussymptomen gezien op de ingezonden vruchten. Dit monster is toegevoegd aan ingeplande serologische toetsen voor de detectie van pepino mosaic virus (PepMV) en tomato brown rugose fruit virus (ToBRFV). Hierbij is ToBRFV niet en PepMV wel gedetecteerd. Dit is bevestigd middels Illumina-sequencing.
Zoals aangegeven verwachten wij niet dat PepMV de waargenomen symptomen veroorzaakt. Waarschijnlijk hebben de symptomen een fysiologische oorzaak.
Illumina-sequencing data zijn gegenereerd door Genomescan B.V. (accreditatie L518), analyse en interpretatie is uitgevoerd door NIVIP. </t>
  </si>
  <si>
    <t>NVWA
M. van der Sabben</t>
  </si>
  <si>
    <t>tuberosum 'Alouette' 
https://www.agricopotatoes.com/nl/rassenoverzicht/alouette</t>
  </si>
  <si>
    <t>herkomst NL, eigen orientatie Mario.[symptomen alleen in dit ras, ABC ziekte, wantsen, aaltje, groeischeuren]  aantal knollen met stervormige scheuren, virus of groeischeuren? 1 knol uit de zak gehaald en op vir lab gelegd om een paar dagen te drogen voor opzetten van de knol. Met marcel van raak bekeken - de schade van de scheur is heel oppervlakkig. Lijkt wel beetje op TNV of TRV
Mario gesproken, gezegd dat toetsing even duurt (ogen opzetten - toets uitvoeren). Hij neemt donderdag ook een aantal knollen mee naar de NAK. 
Mario 12/12 gebeld, NAK heeft verschilende toetsen uitvoerd maar kan ook niks vinden. Toos Dekker heeft met haar man (aardappel rassen specialist) gesproken en die herkende dit beeld in 'Alouette' als kraaienpootjes - een fysiologische eigenschap. Met Mario overlegd niet verder te toetsen, wel straks de knollen nog bekijken.</t>
  </si>
  <si>
    <t>[va blad]
P1 -
bent -
qui -
glut -
dat -</t>
  </si>
  <si>
    <t>[va blad]
F-MOL-074-003 real time TRV-; PMTV -
F-MOL-074-001 H42/H43 -
let op, geen nad5 gedaan... en geen andere positieve monsters op de lijst. RNA isolatie is gecombineerd met de HTS lijst van wk 46 en daar was RNA isolatie gelukt</t>
  </si>
  <si>
    <t xml:space="preserve">Na visuele inspectie van het door u ingezonden monster hebben wij de knol opgepot in de kas. Vervolgens hebben we vanaf het blad toetsplantenonderzoek uitgevoerd, waarbij geen mechanisch overdraagbare virussen zijn vastgesteld. Aanvullend hebben we het blad geanalyseerd met een moleculaire toets (real-time RT-PCR) voor de detectie van tobacco rattle virus (TRV), welke een negatief resultaat gaf. Op basis van de resultaten en uw aanvullende telefonische informatie worden de symptomen volgens ons niet veroorzaakt door een virus. Volgens ons hebben de symptomen op de ingezonden knollen waarschijnlijk een fysiologische oorzaak.
</t>
  </si>
  <si>
    <t>NVWA
S Gans</t>
  </si>
  <si>
    <t>syriacus ‘Marina’</t>
  </si>
  <si>
    <t>Herkomst Nieuwerkerk aan de ijsel [2 hele planten met symptoom volgens Roos, land van oorsprong IL]
3-11-23. 4 'Marina'planten staan samen in de gaaskooi. hebben bladluis. (cv heeft lila bloemen)</t>
  </si>
  <si>
    <t>[va blad]
F-MOL-067-004 RepF3-RepR1: +
F-MOL-067-005 CpFex/CpCarlaRv: +</t>
  </si>
  <si>
    <t>ivm HTS niet sanger sequencen. mooie amplicons!</t>
  </si>
  <si>
    <t xml:space="preserve">[va blad, zelfde RNA als RT-PCR] 
HTS wk 40, BCF105447-060
</t>
  </si>
  <si>
    <t>1. Based on analyses of 8230 (genotype 1), 7466 (genotype 2) and 5796 (genotype 3) nt of the partial genome in the NCBI and NVWA databases it can be concluded that sample 38853797 likely contains three genotypes of cowpea mild mottle virus (CPMMV).
2. Based on analyses of 8633 nt of the near complete genome in the NCBI and NVWA databases it can be concluded that sample 38853797 very likely contains an UnID carlavirus.
3. Based on analyses of 328 nt of the complete genome in the NCBI and NVWA databases it can be concluded that sample 38853797 very likely contains citrus viroid VI (CVd-VI).
4. Based on analyses of 7752 (RNA1) and 7567 (RNA2) nt of the partial genome in the NCBI and NVWA databases it can be concluded that sample 38853797 very likely contains an UnID crinivirus.</t>
  </si>
  <si>
    <t>[foto, HTS bu]</t>
  </si>
  <si>
    <t>We hebben de ingezonden planten met gele bladvlekjes visueel beoordeeld en onderzocht met Illumina-sequencing (HTS). Hiermee zijn de genoomsequenties bepaald van drie virussen en een viroide. Analyse van de sequenties laat zien dat het de volgende soorten betreft: 1. Cowpea mild mottle virus (Q-organisme) 2. Citrus viroid VI en twee virussoorten nieuw voor de wetenschap: 3. Onbekend crinivirus 4. Onbekend carlavirus. 
We hebben deze soorten eerder geïdentificeerd in Hibiscus syriacus. Mogelijk veroorzaakt één of een combinatie van deze soorten de symptomen. Om meer over de mogelijke associatie met symptomen te weten te komen is aanvullend onderzoek nodig.  
Illumina-sequencing data zijn gegenereerd door Genomescan B.V. (accreditatie L518), analyse en interpretatie is uitgevoerd door NIVIP.</t>
  </si>
  <si>
    <t>Herkomst Nieuwerkerk aan de ijsel. [2 planten, symptoomloos, land van oorsprong IL]
3-11-23. 4 'Marina' planten staan samen in de gaaskooi,  hebben bladluis. (cv heeft lila bloemen)</t>
  </si>
  <si>
    <t>[va blad, HTS BU monster]
F-MOL-067-004 RepF3-RepR1: -
F-MOL-067-005 CpFex/CpCarlaRv: - 
[va RNA, plant 1, 105447-075]
F-MOL-067-004 RepF3-RepR1: +
F-MOL-067-005 CpFex/CpCarlaRv: + </t>
  </si>
  <si>
    <t xml:space="preserve">HTS wk 46,  BCF105447-068
HTS wk 50, BCF105447-075
plant 1 en 2 apart bemonsterd, blad van verschillende scheutjes
</t>
  </si>
  <si>
    <t>[105447-068]
Based on analyses of 219 nt of the partial genome in the NCBI and NVWA databases it can be concluded that sample 38681796 likely contains citrus viroid VI (CVd-VI).
opm molbio
302 nt van CPMMV gedetecteerd in denovo assembly, 4 SNPs met CPMMV 41902860. Met een ref assembly is geen groter genoom verkregen.
[105447-075, plant 1]
Based on analyses of 8556 nt of the partial genome in the NVWA and NCBI database can be concluded that sample 38681796-1 very likely contains an UnID carlavirus.
opm molbio:
1. In een ref assembly in CLC mappen geen reads tegen CVd-VI.
2. Aanvullend is er een referentie assembly uitgevoerd tegen CPMMV en het UnID carlavirus welke gedetecteerd zijn in monsters 38853797 en 38681771. Tegen CPMMV mappen er enkele stukjes van reads, maar dit lijkt niet specifiek en er worden geen sequenties/chunks verkregen. Tegen het UnID carlavirus uit beide monsters (38853797 en 38681771) mappen veel reads en wordt het bijna complete genoom verkregen (gefragmenteerd voor 38681771 en near complete voor 38853797).
[105447-075, plant 2]
Based on analyses of 263 nt of the partial genome in the NVWA and NCBI database can be concluded that sample 38681796-2 likely contains citrus viroid VI (CVd-VI).
opm molbio:
'- Er was twee keer sequencing nodig om voldoende data te verkrijgen. Data is samengevoegd voor uiteindelijke analyse. 
- Let op, complete genoom CVd-VI lijkt aanwezig met een lage coverage (&lt;10).
- Er is een referentie assembly uitgevoerd tegen CPMMV en UnID Carlavirus welke gedetecteerd zijn in monsters 38853797 en 38681771, waarbij alleen een enkele read mapt tegen een aantal isolaten.</t>
  </si>
  <si>
    <t xml:space="preserve">[foto, HTS bu]
24-1-2024 RD. Verzending van 2x stengeldelen plant 2 iom MB naar kweker.
</t>
  </si>
  <si>
    <t>citrus viroid VI +
Carlavirus +</t>
  </si>
  <si>
    <t xml:space="preserve">We hebben de twee ingezonden Hibiscus syriacus 'Marina' planten met gezond-ogende bladeren onderzocht met Illumina sequencing. Hiermee is voor de ene plant een genoomsequentie verkregen van een viroide. Analyse van deze sequentie laat zien dat het citrus viroid VI (CVd-VI) betreft. Voor de andere plant is de genoomsequentie verkregen van een virus. Analyse van deze sequentie laat zien dat het een onbekend carlavirus (nieuw voor de wetenschap) betreft. 
Illumina-sequencing data zijn gegenereerd door Genomescan B.V. (accreditatie L518), analyse en interpretatie is uitgevoerd door NIVIP.
</t>
  </si>
  <si>
    <t>syriacus ‘Speciosus’</t>
  </si>
  <si>
    <t>Herkomst Nieuwerkerk aan de ijsel. [2 hele planten met symptoom volgens Roos, , land van oorsprong IL]
3-11-23. 2 planten staan samen in de gaaskooi. hebben verschillende soorten bladluizen. (cv heeft witte bloemen, rood hart)</t>
  </si>
  <si>
    <t>1. Based on analyses of 6768 (genotype 1) and 7886 (genotype 2) nt of the partial genomes in the NCBI and NVWA databases it can be concluded that sample 38681771 likely contains two genotypes of cowpea mild mottle virus (CPMMV).
2. Based on analyses of 7805 nt of the partial genome in the NCBI and NVWA databases it can be concluded that sample 38681771 very likely contains an UnID carlavirus.
3. Based on analyses of 181 nt of the partial genome in the NCBI and NVWA databases it can be concluded that sample 38681771 likely contains citrus viroid VI (CVd-VI).
4. Based on analyses of 7916 (RNA1) and 7743 (RNA2) nt of the partial genome in the NCBI and NVWA databases it can be concluded that sample 38681771 very likely contains an UnID crinivirus.
5. Based on analyses of 1806 (RNA1), 2407 (RNA2) and 1617 (RNA3) nt of the partial genome in the NCBI and NVWA databases it can be concluded that sample 38681771 very likely contains Solanum nigrum virus 1 (SnIV-1).
* 1-2-24, acroniem solanum nigrum virus 1 aangepast van SlNV-1 naar SnIV-1.</t>
  </si>
  <si>
    <t xml:space="preserve">[foto, HTS bu]
</t>
  </si>
  <si>
    <t xml:space="preserve">cowpea mild mottle virus
citrus viroid VI
Ilarvirus
carlavirus
crinivirus
</t>
  </si>
  <si>
    <t>We hebben de ingezonden planten met gele bladvlekjes visueel beoordeeld en onderzocht met Illumina-sequencing (HTS). Hiermee zijn de genoomsequenties bepaald van vier virussen en een viroide. Analyse van de sequenties laat zien dat het de volgende soorten betreft: 1. Cowpea mild mottle virus (CPMMV, Q-organisme) 2. Solanum nigrum virus 1, een nog niet erkende soort die het meest verwant is aan soorten binnen het genus ilarvirus 3. Citrus viroid VI (CVd-VI) en twee soorten nieuw voor de wetenschap: 4. Onbekend crinivirus 5. Onbekend carlavirus. 
We hebben CPMMV, CVd-VI en het onbekende carla- en crinivirus eerder geïdentificeerd in Hibiscus syriacus. Mogelijk veroorzaakt één of een combinatie van deze soorten de symptomen. Om meer over de mogelijke associatie met symptomen te weten te komen is aanvullend onderzoek nodig.  
Illumina-sequencing data zijn gegenereerd door Genomescan B.V. (accreditatie L518), analyse en interpretatie is uitgevoerd door NIVIP</t>
  </si>
  <si>
    <t>Herkomst Nieuwerkerk aan de ijsel. [2 hele planten zonder symptomen, land van oorsprong IL]
3-11-23. 2 planten staan samen in de gaaskooi. Heeft infectie met kaswittevlieg Trialeurodus vapoporiorum (niet vector), geidentificeerd door Bert V. (cv heeft witte bloemen, rood hart)
2x Illumina-sequencing, op bladbemonsterd na ontvangst (27-9, HTS BU monster, pool 2 planten) en na een periode in gaaskooi (11-12, 2 losse planten). Op beide momenten citrus viroid VI (CVd-VI)</t>
  </si>
  <si>
    <t>[va blad, HTS BU monster]
F-MOL-067-004 RepF3-RepR1: -
F-MOL-067-005 CpFex/CpCarlaRv: - </t>
  </si>
  <si>
    <t xml:space="preserve">(27-9) HTS wk 46,  BCF105447-068
 (11-12) HTS wk 50, BCF105447-075
plant 1 en 2 apart bemonsterd, blad van verschillende scheutjes   
</t>
  </si>
  <si>
    <t>[105447-068]
Based on analyses of 328 nt of the complete genome in the NCBI and NVWA databases it can be concluded that sample 38681753 very likely contains citrus viroid VI (CVd-VI).
opm molbio
Geen CPMMV gedetecteerd in denovo pipeline. Met ref assembly mappen enkele reads tegen CPPMV, deze mappen maar gedeeltelijk en zijn van lage kwaliteit.
[105447-075, plant 1 en 2]
Based on analyses of 328 nt of the near complete genomes in the NVWA and NCBI database can be concluded that sample 38681753-1 and -2 very likely contains citrus viroid VI (CVd-VI).
opm molbio:
Aanvullend is er een referentie assembly uitgevoerd tegen CPMMV en het UnID carlavirus welke gedetecteerd zijn in monsters 38853797 en 38681771. Voor zowel CPMMV en UnID carlavirus mappen er enkele stukjes van reads, maar dit lijkt niet specifiek en er zijn geen sequenties/chunks verkregen.</t>
  </si>
  <si>
    <t>[foto, HTS bu]
2x Illumina-sequencing, op bladbemonsterd na ontvangst (27-9, pool 2 planten) en na een periode in gaaskooi (11-12, 2 losse planten). Op beide momenten citrus viroid VI (CVd-VI)  
17-1-2024 RD iov MB Retour per post aan kweker vanuit gaaskooi-1  7 x enten/stengeldelen. Planten va gaaskooi in coll genomen.</t>
  </si>
  <si>
    <t>citrus viroid VI +</t>
  </si>
  <si>
    <t>We hebben de ingezonden Hibiscus syriacus 'Speciosus' planten met gezond-ogende bladeren onderzocht met Illumina sequencing. Hiermee is de genoomsequentie verkregen van een viroide. Analyse van deze sequentie laat zien dat het citrus viroid VI (CVd-VI) betreft.
Illumina-sequencing data zijn gegenereerd door Genomescan B.V. (accreditatie L518), analyse en interpretatie is uitgevoerd door NIVIP.</t>
  </si>
  <si>
    <t>Herkomst Nederland, geen verdere info. 2 vruchten, niet volledig doorgekleurd. mogelijk tobrfv</t>
  </si>
  <si>
    <t xml:space="preserve">[va vrucht]
TMV +
PepMV +
</t>
  </si>
  <si>
    <t>[va vrucht]
F-MOL-132-002 Menzel en Winter +
3 ; 3,04</t>
  </si>
  <si>
    <t>PepMV+
ToBRFV+</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</si>
  <si>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het ingezonden monster mogelijk veroorzaakt worden door ToBRFV of een combinatie van PepMV en ToBRFV.</t>
  </si>
  <si>
    <t>NVWA
M Merrienboer</t>
  </si>
  <si>
    <t xml:space="preserve">Herkomst Canada. [Inspecteur inspecteerde pakket omdat LoA niet goed was ingevuld. Ingezonden voor destructieve toetsing naar Groen agro control. Bekeken op lab met maarten.]
Enkele losse bladeren met chlorotische vlekjes, soms rondom nerven. Niet overtuigend virologisch, maar verdacht. Eerst snelle ELISA op ToBRFV, daarna eventueel real-time bevestiging en/of HTS  </t>
  </si>
  <si>
    <t xml:space="preserve">[va blad]
TMV +
PepMV +
</t>
  </si>
  <si>
    <t>[va blad]
F-MOL-132-002 Menzel en Winter +
2,17 ; 2,17</t>
  </si>
  <si>
    <t>HTS wk 42
BCF 105447-062 
sequentie voor potentiele strafzaak.</t>
  </si>
  <si>
    <t>Op basis van analyse van 6343-6382 nt van het bijna compleet genoom in de NVWA database kan geconcludeerd worden dat monsters 41760874, 36553563, 36817960, 41010926, 41010901, 41010897, 32854932, 66743034, 66743026, 66742981, 66742912, 66742939, 42457252, 66742867, 42067481, 66742711, 40021455, 65089499 zeer waarschijnlijk ToBRFV bevatten. (Opmerking: in monster 36553563 zijn 2 genotypen gedetecteerd.)</t>
  </si>
  <si>
    <t>[foto, 2x bu -20]</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</si>
  <si>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het ingezonden monster mogelijk veroorzaakt worden door ToBRFV of een combinatie van PepMV en ToBRFV.
2024: Marleen heeft Maarten gemailds met informatie over sequentietype, zie 2023 extra info</t>
  </si>
  <si>
    <t>NVWA
A de Ruiter</t>
  </si>
  <si>
    <t xml:space="preserve">Brassica </t>
  </si>
  <si>
    <t>rapa</t>
  </si>
  <si>
    <t>Herkomst Lambertschaag (noord-holland). Paksoi. Op enkele bladeren natte nerf necrose, wat hoger in het blad/dichtbij groene delen. Niet echt virusachtig, BAC gevraagd ook te kijken. BAC doet onderzoek, monster gedeeld en afgehandeld, en opdracht overgedragen. </t>
  </si>
  <si>
    <t>virus symptoms -</t>
  </si>
  <si>
    <t xml:space="preserve">Vakgebied virologie:
Het ingezonden monster is visueel beoordeeld en volgens ons hebben de symptomen geen virologische oorzaak.
</t>
  </si>
  <si>
    <t>Naktuinbouw
Jose Kerkvliet via AJ Starre</t>
  </si>
  <si>
    <t xml:space="preserve">Paeonia </t>
  </si>
  <si>
    <t>daurica subsp. mlokosewitschii</t>
  </si>
  <si>
    <t>Herkomst Nederland (Stolwijk, boskoop). wortelstok met wat groeipuntjes. Mn enkele van de dunnere worteltjes met wat knobbeltjes. HTS monsters genomen, rest van de wortel doorgegeven aan NEM</t>
  </si>
  <si>
    <t xml:space="preserve">wk 41, BCF105447-061
</t>
  </si>
  <si>
    <t>Geen relevante virussen/viroiden gedetecteerd.
opm molbio:
Ruwe data is gesampled om efficienter door de pipeline te kunnen tot 20 milj reads.</t>
  </si>
  <si>
    <t>[foto, my HTS bu]</t>
  </si>
  <si>
    <t>We hebben het monster visueel beoordeeld en onderzocht met Illumina-sequencing. Hiermee zijn geen relevante virussen en viroiden gedetecteerd. 
Illumina-sequencing data zijn gegenereerd door Genomescan B.V. (accreditatie L518), analyse en interpretatie is uitgevoerd door NIVIP.
[Nematologie:
In 10 gram wortels (CF: 9-10-2023) afkomstig van 1 plant is geen Meloidogyne aangetroffen¸ wel 314 Pratylenchus¸ waarvan 20 exemplaren zijn gedetermineerd als Pratylenchus penetrans.]</t>
  </si>
  <si>
    <t>Naktuinbouw
José van Kerkvliet</t>
  </si>
  <si>
    <t>INS-23-20940</t>
  </si>
  <si>
    <t>reptans</t>
  </si>
  <si>
    <t>[Paul Valentijn: 84 planten min 5 planten meerdere planten met gele vlekken max 5 bemonsterd] MBo: mogelijk verklaart dit de lage detectie van TRSV  Herkomst nederland. [PCR- ct waarde 27,2] [Elisa OD: 0.662/ 0648] ArMV en AMV ook gedetecteerd. 
Melding is gedaan bij Kirsten zie mail Q's NL 12-10-2023 door Christel. Afwachtend op het antwoord van Kirsten. Voor nu gaan we nog niet toetsen met HTS.
Naktuinbouw ook op de hoogte gebracht 17-10-2023 door Christel zie mail Q's NL</t>
  </si>
  <si>
    <t>TRSV - geen uitslag</t>
  </si>
  <si>
    <t>Op het bladmateriaal is een PCR en ELISA uitgevoerd door Naktuinbouw en vervolgens is het RNA-extract opgestuurd naar ons. Op basis van de PCR  en ELISA resultaten verwachten we dat we deze vondst niet kunnen bevestigen met Illumina sequencing (HTS). Daarom hebben we besloten om het monster niet te toetsen. Indien nodig zal een nieuw monster genomen worden voor toetsing.</t>
  </si>
  <si>
    <t>NVWA
W. den Hartog</t>
  </si>
  <si>
    <t>Urtica</t>
  </si>
  <si>
    <t>Herkomst nederweert. Op bladeren onregelmatige chlorotische patronen. Deels langs de nerven. Mogelijk virologisch. Data delen met Francois (Gembloux). Hij heeft een monster met soortgelijke symptomen genomen.</t>
  </si>
  <si>
    <t xml:space="preserve">[va blad]
P1 -
bent -
qui -
</t>
  </si>
  <si>
    <t xml:space="preserve">
[va blad]
F-MOL-074-003 duplex TRV/PMTV
TRV -
PMTV -</t>
  </si>
  <si>
    <t xml:space="preserve">HTS weeklijst 44, BCF105447-065
</t>
  </si>
  <si>
    <t>geen relevant virus/viroide gedetecteerd.</t>
  </si>
  <si>
    <t>[foto, bu Christel]</t>
  </si>
  <si>
    <t>We hebben het monster visueel beoordeeld en de symptomen (chlorotische vlekken en patronen) vonden we virusverdacht. Vervolgens hebben we zowel toetsplantenonderzoek, een specifieke moleculaire toets voor tobacco rattle virus (TRV) en Illumina sequencing ingezet. Hiermee zijn geen relevante virussen en viroiden gedetecteerd. Het is voor ons onduidelijk waardoor de symptomen op de bladeren veroorzaakt worden.
Illumina-sequencing data zijn gegenereerd door Genomescan B.V. (accreditatie L518), analyse en interpretatie is uitgevoerd door NIVIP.</t>
  </si>
  <si>
    <t>doorgegeven aan mycologie</t>
  </si>
  <si>
    <t>Humulus</t>
  </si>
  <si>
    <t>lupulus</t>
  </si>
  <si>
    <t>Herkomst Nederweert. Op bladeren chlorotische vlekken. Niet virologisch. Monster doorgegeven aan mycologie. Zij hebben valse meeldauw aangetroffen.</t>
  </si>
  <si>
    <t>Herkomst Oeganda. een vrucht chlorotische vlekken, ook deels niet goed doorgekleurd.</t>
  </si>
  <si>
    <t>[va vrucht]
P1 -
bent -
qui -
WB -+ (1 plant)
glut -
[va WB]
P1 ++
bent -+
qui ++
WB -+
glut ++
[va wb va wb]
P1 +/+
bent -/+
qui +/-
WB -/+
glut +/+
dat -/-
[va wb va qui]
P1 +/+
bent -/+
qui +/+
WB -/+
glut -/+
dat -/-</t>
  </si>
  <si>
    <t>[va WB va qui, 1 uurs meting]
CMV -
PVY +</t>
  </si>
  <si>
    <t xml:space="preserve">[va vrucht, weeklijst 42], BCF105447-062 
HTS wk 51, 105447-076
2 overzettingen apart toetsen vanaf TPO: 
</t>
  </si>
  <si>
    <t xml:space="preserve">1. Based on analyses of 9678 nt of the near complete genome in NCBI and NVWA database can be concluded that sample 64832535 very likely contains potato virus Y (PVY). 
2. Based on analyses of 9432 nt of the near complete genome in NCBI and NVWA database can be concluded that sample 64832535 very likely contains pepper veinal mottle virus (PVMV). 
Note: The species demarcation criteria are : Members of different species have complete ORF sequences that are generally &lt;76% identical in nucleotide sequence and &lt;82% identical in amino acid sequence.This is the case, the sample has an identity of 80,61%.
3. Based on analyses of 2214 nt (RNA 1), 1977 nt (RNA2) and 1630 nt (RNA3) of the partial genome in NCBI and NVWA database can be concluded that sample 64832535 very likely contains cucumber mosaic virus (CMV). 
4. Based on analyses of 7200 nt (RNA 1), 2011 nt (RNA2) and 1823 nt (RNA5) of the partial genome in NCBI and NVWA database can be concluded that sample 64832535 very likely contains UnID emaravirus. 
5. Based on analyses of 1252 nt of the partial genome in NCBI and NVWA database can be concluded that sample 64832535 possibly contains pepper mild mottle virus (PMMoV). 
6. Based on analyses of 5789 nt of the near complete genome in NCBI and NVWA database can be concluded that sample 64832535 very likely contains pepper vein yellows virus (PeVYV). 
opm molbio:
Begomovirus gecontroleerd. Er is een stuk van 735 nt wat een hit geeft met pepper leafroll virus. De ref( met pepper leafroll virus) in CLC komt uit op 3639 nt pepper vein yellows virus.(polerovirus) en 416 nt african eggplant yellowing virus ( polerovirus)
 1 e hit LT220496.1 pepper leaf roll virus lijkt een verkeerde naam te hebben gekregen. De blast van deze sequentie komt uit bij polerovirussen.
aanvullend Capsicum frutescens endornavirus 1  gedetecteerd, blast in NCBI geeft 80% overeenkomst, 98% overlp (boom werkt niet). In overleg met VIR geen nadere analye en niet opgenomen in genieous.   
[va WB, va WB, va WB en va WB, va WB, va qui] 
Based on analyses of 9692 (PVY va WB) and 9691 (PVY va qui) nt of the near complete genome in NCBI and NVWA databases can be concluded that sample 64832535 very likely contains potato virus Y (PVY).
opm molbio:
Verschil tussen WB en qui: 2 nt SNPs.  *Unclear whether they are SNPs or not (checked in assembly in CLC), two variants seem to be present in both samples. 
</t>
  </si>
  <si>
    <t>[foto, bu HTS]</t>
  </si>
  <si>
    <t>PVY +
PVMV +
CMV +
Polerovirus +
Emaravirus +
[PMMoV niet genoemd in uitslag omdat er maar 1252 nt (vd 6.5 kb) zijn gevonden, en seq depth is maar 7,64]</t>
  </si>
  <si>
    <t>Wij hebben de ingezonden vruchten visueel beoordeeld en onderzocht met Illumina-sequencing. Hiermee zijn de genoomsequenties bepaald van vijf virussen. Analyse van de sequenties laat zien het dat het de volgende soorten betreft: 
1. Potato virus Y 
2. Pepper veinal mottle virus
3. Cucumber mosaic virus
4. een polerovirus behorende tot het pepper vein yellows virus complex
5. een onbekend emaravirus 
Volgens ons kunnen de symptomen veroorzaakt worden door èèn of een combinatie van deze virussen.
Illumina-sequencing data zijn gegenereerd door Genomescan B.V. (accreditatie L518), analyse en interpretatie is uitgevoerd door NIVIP.</t>
  </si>
  <si>
    <t>KCB
J. Schroevers</t>
  </si>
  <si>
    <t>solanum</t>
  </si>
  <si>
    <t>Herkomst Nederland. Bladeren met verschillende symtpoombeelden, blad met keine necrotische lesies, tussennervige regelmatige verspreid (niet virologisch), blad met scherp begrensde witte vlekken (PepMV), en blad met bobbeling en mottle op jong blad (ToBRFV? - zakje 3).</t>
  </si>
  <si>
    <t xml:space="preserve">[va blad zakje 3]
TMV -
PepMV +
</t>
  </si>
  <si>
    <t>[foto] 2X BU IN -20</t>
  </si>
  <si>
    <t>Wij hebben het monster visueel beoordeeld en toegevoegd aan ingeplande serologische toetsen voor de detectie van pepino mosaic virus (PepMV) en tomato brown rugose fruit virus (ToBRFV). Hierbij is ToBRFV niet en PepMV wel gedetecteerd.
De scherp begrensde witte vlekken op het blad kunnen veroorzaakt worden door PepMV. De andere symptomen hebben mogelijk een fysiologische en/of genetische oorzaak.</t>
  </si>
  <si>
    <t>KCB
Loes Klapwijk</t>
  </si>
  <si>
    <t>Herkomst Nederland. 5 vruchten slecht doorgekleurd, grote lichte zones. (PepMV/ToBRFV? lijkt geen ToFBV te zijn)</t>
  </si>
  <si>
    <t>Herkomst Costa Rica. aantal losse scheuten met chlorotische lesies, niet op jong blad. niet verdacht.</t>
  </si>
  <si>
    <t>onbekend</t>
  </si>
  <si>
    <t>Zoals besproken met de inzender is er geen onderzoek gedaan naar dit monster. Het is visueel beoordeeld en op basis van eerder onderzoek aan de zelfde yucca soort verwachtten wij een badnavirus in de plant waarvan wij niet weten of het de symptomen veroorzaakt, of niet.  </t>
  </si>
  <si>
    <t>Herkomst Costa Rica. 1 plantm bladeren hebben ingezonken chlorotische lesies, soms necrotisch. Niet verdacht, maar lijkt licht op yucca in collectie (maar is nooit met HTS onderzocht, wel virusdeeltjes met EM gezien).
Onderzoeken met HTS?</t>
  </si>
  <si>
    <t>KCB
Y Kuijs</t>
  </si>
  <si>
    <t>Herkomst Colombia. Enkele bladeren met chlorose rondom nerven, sommige hebben chlorotische vlekjes en/of necrotische plekjes. Niet heel verdacht.</t>
  </si>
  <si>
    <t>[va blad]
P1 -
bent -
qui -
dat -
glut -</t>
  </si>
  <si>
    <t>Volgens ons hebben de symptomen op het ingezonden blad geen virologische oorzaak. Bovendien is via mechanische inoculatie geen virus overgebracht op toetsplanten. Waarschijnlijk hebben de symptomen een fysiologische oorzaak.</t>
  </si>
  <si>
    <t>Herkomst Costa Rica. 1 plantm bladeren hebben ingezonken chlorotische lesies, soms necrotisch. Niet verdacht</t>
  </si>
  <si>
    <t xml:space="preserve">Herkomst Polen. [GGN: 4049928891907]. 2 vruchten met grote en kleine kringen (grote kring lijkt ook op middelenschade), lijken ingezonken concentrische kringen aanwezig te zijn. Vermoedelijk tospo.
</t>
  </si>
  <si>
    <t>[va vrucht]
P1 ++
bent -+
qui +-
pap -+
glut ++
7/12 Carla; TPO monsters 3264888, 6110931
5755613, 5593933 ook glut lokaal +.
komt toch best wel overeen (1x conc kringen glut lokaal genoemd)</t>
  </si>
  <si>
    <t xml:space="preserve"> hts wk 46, BCF 105447-068
</t>
  </si>
  <si>
    <t>Based on analyses of; 3347 nt (RNA1), 2986 nt (RNA2) and 2202 nt (RNA3) of the near complete genome in the NVWA and NCBI database can be concluded that sample 41938943 very likely contains cucumber mosaic virus (CMV).
opm molbio:
Aanvullend Bell pepper alphaendornavirus gedetecteerd in de de novo pipeline. Valt in soortspecifiek cluster in NCBI.</t>
  </si>
  <si>
    <t>Na visuele beoordeling van het door u ingezonden monster hebben wij besloten om het monster te onderzoeken met toetsplantonderzoek en Illumina-sequencing. Met toetsplantonderzoek is een virus overgebracht en met Illumina-sequencing is de genoomsequentie bepaald van een virus. Analyse van de sequentie laat zien het dat het cucumber mosaic virus (CMV) betreft. 
Volgens ons worden de symptomen op het monster veroorzaakt door CMV. 
Illumina-sequencing data zijn gegenereerd door Genomescan B.V. (accreditatie L518), analyse en interpretatie is uitgevoerd door NIVIP.</t>
  </si>
  <si>
    <t>Olea</t>
  </si>
  <si>
    <t>Herkomst Italië. Aantal losse blaadjes met nerfvergeling en nerfnecrose. jonge blaadjes hebben geen symptomen. Geen virussymptomen</t>
  </si>
  <si>
    <t>je,ch</t>
  </si>
  <si>
    <t>Het ingezonden monster is visueel beoordeeld en volgens ons hebben de symptomen geen virologische oorzaak. Waarschijnlijk betreft het een fysiologische kwestie.</t>
  </si>
  <si>
    <t xml:space="preserve">Herkomst Papendrecht. Op vruchten onregelmatige chlorotische vlekken. </t>
  </si>
  <si>
    <t>F-MOL-132-002 Menzel en Winter + (3.19/3.14)</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</si>
  <si>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(slechte doorkleuring) op het ingezonden monster mogelijk veroorzaakt worden door ToBRFV of een fysiologische oorzaak hebben.</t>
  </si>
  <si>
    <t>Herkomst Beek en Donk. Bladeren krullen, op wat oudere bladeren chlorose.</t>
  </si>
  <si>
    <t xml:space="preserve">HTS wk 44, BCF105447-065
</t>
  </si>
  <si>
    <t>Herkomst Barendrecht. Op vruchten chlorotische vlekken. Met het doorsnijden zijn de nerven necrotisch.</t>
  </si>
  <si>
    <t>Herkomst Ecuador. 3 vruchten met aanprikstipjes en daar omheen kleurloze ronde vlekjes. Deze symp zijn misschien niet verdacht, maar wel veel virussen gevonden in eerdere betaceums. Daarom onderzoeken met HTS. </t>
  </si>
  <si>
    <t xml:space="preserve">[va vrucht]
P1 -/-
bent -/-
qui -/-
dat -/-
glut -/-
[va vrucht BU -20, in het nieuwe jaar inoculeren]
P1 -
bent -
tom -
phys -
wb -
</t>
  </si>
  <si>
    <t xml:space="preserve">HTS wk 46, BCF 105447-068
</t>
  </si>
  <si>
    <t>1.	Based on analyses of 9586 nt of the near complete genome in NCBI and NVWA database can be concluded that sample 38621531 very likely contains potato virus Y (PVY).
2.	Based on analyses of 7078 nt (RNA1) and 5316 nt (RNA2) of the near complete genome in NCBI and NVWA database can be concluded that sample 38621531 very likely contains tomato torrado virus (ToTV).
3.	Based on analyses of 6671 nt (RNA1) and 3507 nt (RNA2) of the partial genome in NCBI and NVWA database can be concluded that sample 38621531 possibly contains an UnID torradovirus.
Opmerking: In this sample more than one UnID torradovirus are possible present, based on NCBI blast results.</t>
  </si>
  <si>
    <t>[foto, HTS BU] 1X BU IN -20</t>
  </si>
  <si>
    <t>Potato virus Y +
Tomato torrado virus +
Torradovirus +</t>
  </si>
  <si>
    <t>Wij hebben geen virus symptomen gezien op de ingezonden vruchten. Om het virusreservoir in het gewas te onderzoeken hebben wij analyse middels Illumina sequencing (NGS) uitgevoerd. Hiermee zijn de genoomsequenties bepaald van drie virussen. Analyse van de sequenties laat zien het dat het de volgende soorten betreft: 1. Potato virus Y (PVY), 2. Tomato torrado virus (ToTV) en 3. een onbekend Torradovirus.
Illumina-sequencing data zijn gegenereerd door Genomescan B.V. (accreditatie L518), analyse en interpretatie is uitgevoerd door NIVIP.</t>
  </si>
  <si>
    <t>ja, de torradovirussen. PVY vinden we wel vaker.</t>
  </si>
  <si>
    <t>KCB
M. Bekker</t>
  </si>
  <si>
    <t>herkomst NL, voor export naar USA. KCB 4366. 2 oranje vruchtjes met wat gele wolkerige vlekken. virologisch</t>
  </si>
  <si>
    <t>[va vrucht, 1 uurs meting]
PVY -
CMV -
BPMoV + (0.989/1.097)
PMMV + (1.492/1.624)
TMV + (1.294/1.396)</t>
  </si>
  <si>
    <t>F-MOL-132-002 Menzel en Winter: geen uitslag mogelijk (Ct: N/A - Ct: 34,52; herhaling Ct: N/A - Ct: 35,98)
Met Mandy besproken, duplo's reageren niet hetzelfde. PCR is herhaald met zefde resultaat: ongelijk duplo's rond detectiegrens.</t>
  </si>
  <si>
    <t>tobamovirus +</t>
  </si>
  <si>
    <t>Het ingezonden monster bleek te zijn geïnfecteerd door een tobamovirus dat op basis van serologische eigenschappen de grootste overeenkomst toont met het bell pepper mottle virus (auberginezwakmozaiekvirus) en het pepper mild mottle virus (paprikamozaiekvirus). Potato virus Y en cucumber mosaic virus hebben we middels serologische toetsing niet gedetecteerd.
Volgens ons kunnen de symptomen (slechte doorkleuring) op het ingezonden monster mogelijk veroorzaakt worden door dit tobamovirus of een fysiologische oorzaak hebben.</t>
  </si>
  <si>
    <t>herkomst Colombia. 5 vruchtjes met wat chl./vlekkerigheid virus?
19-12, symptomen zijn minder hevig, maar lijken wel een klein beetje op eerdere physalis inzendingen. Vaak menginf
jan; helaas is BU zakje onvindbaar. Indien deze alsnog terug gevonden wordt inoculatie regelen!!</t>
  </si>
  <si>
    <t xml:space="preserve">HTS wk 46, 105447-068
</t>
  </si>
  <si>
    <t>1.	Based on analyses of 3368 (RNA1), 2687 (RNA2) and 2081 (RNA3) nt of the partial genome in the NVWA and NCBI database can be concluded that sample 66693874 very likely contains cape gooseberry ilarvirus 1 (CGIV-1).
2.	Based on analyses of 7057 (RNA1) and 3359 (RNA2) nt of the partial genome in the NVWA and NCBI database can be concluded that sample 66693874 very likely contains physalis vein necrosis virus (PhyVNV).</t>
  </si>
  <si>
    <t xml:space="preserve">[foto, HTS BU]
</t>
  </si>
  <si>
    <t xml:space="preserve">Ilarvirus +
nepovirus +
</t>
  </si>
  <si>
    <t>Wij hebben de ingezonden vruchten visueel beoordeeld en onderzocht met Illumina-sequencing. Hiermee zijn de genoomsequenties bepaald van twee virussen. Analyse van de sequenties laat zien het dat het de volgende soorten betreft: 
1. Cape gooseberry ilarvirus 1, een nog niet officieel door de ICTV erkend virus binnen het genus ilarvirus,
2. Physalis vein necrosis virus, een nog niet officieel door de ICTV erkend virus binnen het genus nepovirus.
Op de ingezonden vruchten is lichte vlekkerigheid gezien, mogelijk wordt dit veroorzaakt door één of een combinatie van bovenstaande virussen.
Illumina-sequencing data zijn gegenereerd door Genomescan B.V. (accreditatie L518), analyse en interpretatie is uitgevoerd door NIVIP.</t>
  </si>
  <si>
    <t>ja, voor ons eerste vondst PhyVNV,
Ilarvirus eerder op physalis 42328936, deze had iets heverige vlekkerigheid  maar wel redelijk gelijk</t>
  </si>
  <si>
    <t>Ipomoea</t>
  </si>
  <si>
    <t>batatas</t>
  </si>
  <si>
    <t>herkomst Brazilie. 3 knollen met wat putjes, maar niet virologisch [28-11 CdK aangegeven bij inspecteur dat uitslag nog even op zich laat wachten, vanwege het opzetten in de kas]</t>
  </si>
  <si>
    <t xml:space="preserve">HTS wk 51 [mengmonster van blad uit de drie potten]
BCF105447-076
perlim: kleine stukjes badnavirus/potyvirus/SPLCV. kijken of met ref assembly meer uit te halen valt, anders HTS miss herhalen. te vroeg bemonsterd?!?
15-1-24: opnieuw bemonsterd voor HTS (mengmonster 3 potten). 
HTS lijst wk 3, 105976-001
</t>
  </si>
  <si>
    <t>[105447-076]
Geen uitslag mogelijk.
opm molbio:
- aantal non rRNA reads  17 mil.
- kleine stukjes sweet potato leaf curl virus en sweet potato feathery mottle virus gedetecteerd in de novo assembly. Ref assembly levert geen aanvullende sequentie. Nieuw monster aanleveren voor HTS in overleg met VIR.
[105976-001]
Based on analyses of 2829 nt of the complete genome in NCBI and NVWA database it can be concluded that sample 65633239 very likely contains sweet potato leaf curl virus (SPLCV).</t>
  </si>
  <si>
    <t>[foto, knollen opgezet in de kas; blad bemonsterd 18-12-2023, mengmonster gemaakt van scheuten uit de 3 potten]</t>
  </si>
  <si>
    <t>SPLCV +</t>
  </si>
  <si>
    <t>Na visuele inspectie hebben wij de ingezonden knol opgepot in de kas. We hebben geen virussymptomen waargenomen op het blad maar om het virusreservoir in Ipomoea batatas te onderzoeken hebben wij Illumina-sequencing uitgevoerd. Hiermee is de genoomsequentie van een virus verkregen. Analyse van deze sequentie laat zien dat het sweet potato leaf curl virus (SPLCV; genus Begomovirus) betreft. 
Illumina-sequencing data zijn gegenereerd door Genomescan B.V. (accreditatie L518), analyse en interpretatie is uitgevoerd door NIVIP.</t>
  </si>
  <si>
    <t xml:space="preserve">manihot </t>
  </si>
  <si>
    <t xml:space="preserve">esculenta </t>
  </si>
  <si>
    <t>Cassave, herkomst Costa rica? 2 grote wortelstokken, zonder symptomen. [28-11 CdK aangegeven bij inspecteur dat uitslag nog even op zich laat wachten, vanwege het opzetten in de kas]
26-1-24 Carla/Robert, opzetten niet gelukt alles is verrot. samen met 65633239 afhandelen!</t>
  </si>
  <si>
    <t>[foto, knollen opgezet in de kas]
26-1-24, potten in de kas weggegooid. alle wortel materiaal rot</t>
  </si>
  <si>
    <t>virus: geen uitslag</t>
  </si>
  <si>
    <t>Na visuele inspectie hebben wij de ingezonden wortelstok opgepot in de kas. Deze wortelstok is niet uitgelopen en aanvullend onderzoek was daarom niet mogelijk.</t>
  </si>
  <si>
    <t>Alkemade
Ronald van Loon</t>
  </si>
  <si>
    <t>'Burgundy 
Wine' (1)</t>
  </si>
  <si>
    <t>3 verschillende herkomsten van deze cultivar. 5 jonge scheutjes met elk een aantal blaadjes. chl vlekjes op verschillende blaadjes
eerdere info hier opgeslagen: T:\PD\NIVIP\Virologie\Conferentie\Inzendingen 2022 - extra info\Lavatera Alkemade</t>
  </si>
  <si>
    <t>F-MOL-065-004 Li et al -
F-MOL-022-005 COX + (26.3, 10x verdund: 29.3)</t>
  </si>
  <si>
    <t>CLCuGV –</t>
  </si>
  <si>
    <t>Het mengmonster Lavatera 'Burgundy Wine' 1¸ is getoetst met een moleculaire toets (PCR) waarmee behalve het Cotton leaf curl Gezira virus (CLCuGV) ook een aantal verwante soorten uit de Begomovirus- groep kunnen worden gedetecteerd. Hierbij is geen CLCuGV gedetecteerd.</t>
  </si>
  <si>
    <t>'Burgundy
Wine' (2)</t>
  </si>
  <si>
    <t>F-MOL-065-004 Li et al -
F-MOL-022-005 COX + (27.1, 10x verdund: 30.4)</t>
  </si>
  <si>
    <t>Het mengmonster Lavatera 'Burgundy Wine' 2¸ is getoetst met een moleculaire toets (PCR) waarmee behalve het Cotton leaf curl Gezira virus (CLCuGV) ook een aantal verwante soorten uit de Begomovirus- groep kunnen worden gedetecteerd. Hierbij is geen CLCuGV gedetecteerd.</t>
  </si>
  <si>
    <t>'Burgundy 
Wine' (3)</t>
  </si>
  <si>
    <t>F-MOL-065-004 Li et al -
F-MOL-022-005 COX + (26 10x verdund: 29.25)</t>
  </si>
  <si>
    <t>Het mengmonster Lavatera 'Burgundy Wine' 3¸ is getoetst met een moleculaire toets (PCR) waarmee behalve het Cotton leaf curl Gezira virus (CLCuGV) ook een aantal verwante soorten uit de Begomovirus- groep kunnen worden gedetecteerd. Hierbij is geen CLCuGV gedetecteerd.</t>
  </si>
  <si>
    <t>KCB
A.J. Heijdra</t>
  </si>
  <si>
    <t>[verkleurd blad, oorzaak onbekend, stekmateriaal, alleen 1 blad met witte rand gevonden] Herkomst Oeganda. 
1 jong topje, waarvan 1 blaadje een heel scherp begrensde witte chl rand heeft. Genetisch</t>
  </si>
  <si>
    <t>Het ingezonden monster is visueel beoordeeld en volgens ons hebben de symptomen geen virologische oorzaak. Volgens ons betreft het een genetische kwestie.</t>
  </si>
  <si>
    <t>NVWA
C. Oplaat</t>
  </si>
  <si>
    <t>dioica</t>
  </si>
  <si>
    <t>collectie/onderzoek. Rotonde droevendaalsesteeg. 1 jong scheutje geplukt. allerjongste bladeren geen symptomen, iets ouder chl vlekjes/kringetjes. onderzijde geen schimmel te zien</t>
  </si>
  <si>
    <t xml:space="preserve">HTS wk 48 BCF 105447-073 </t>
  </si>
  <si>
    <t>Geen relevant virus/viroide gedetecteerd.
opm molbio
Relatief weinig reads ontvangen van genomescan (8,7 milj) en dus minder dan 12 miljoen non-rRNA reads (8,4 milj)</t>
  </si>
  <si>
    <t>[foto,HTS BU 43]
Eigenlijk te weinig reads, maar gezien er symptomen aanwezig zijn zou ik verwachten dat een virus wel gedetecteerd zou worden. bovendien is het eigen orientatie, zonde om HTS analyse te herhalen.</t>
  </si>
  <si>
    <t xml:space="preserve">We hebben het monster visueel beoordeeld en onderzocht met Illumina-sequencing. Hiermee zijn geen relevante virussen en viroiden gedetecteerd. 
Illumina-sequencing data zijn gegenereerd door Genomescan B.V. (accreditatie L518), analyse en interpretatie is uitgevoerd door NIVIP.
</t>
  </si>
  <si>
    <t>collectie/onderzoek. Langs pad bij droef 57. 1 scheutje geplukt. allerjongste bladeren geen symptomen, iets ouder chl vlekjes/kringetjes. onderzijde geen schimmel te zien</t>
  </si>
  <si>
    <t>HTS wk 48 BCF 105447-073 stukjes gevonden die lijken op een tobamovirus en tombusvirideae. Maar voor tobamo geen pfam domeinen. tobamo/tombus blasten geeft lage overeenkomst/weinig hits.</t>
  </si>
  <si>
    <t>Geen relevant virus/viroide gedetecteerd.
opm molbio
Relatief weinig reads ontvangen van genomescan (10,8 milj) en dus minder dan 12 miljoen non-rRNA reads (10,4 milj)</t>
  </si>
  <si>
    <t>KCB
vd Vliet de Pree</t>
  </si>
  <si>
    <t>herkomst Marokko. 1 vrucht ingezonden, met een aantal gele licht ingezonden plekjes. Beetje vergelijkbaar met monster 41974434 uit 2022. niet virologisch</t>
  </si>
  <si>
    <t>Het ingezonden monster is visueel beoordeeld en volgens ons hebben de symptomen geen virologische oorzaak. Volgens ons betreft het waarschijnlijk een fysiologische kwestie.</t>
  </si>
  <si>
    <t>?? (KCB?)
Robert Morits</t>
  </si>
  <si>
    <t>Herkomst Marokko. 2 vruchten (pruim model). 1 mooi rood, 1 grote chl vlekken mn aan de onderkant van de vrucht. NIet echt verdacht (, TPO voor de zekerheid</t>
  </si>
  <si>
    <t>[va vrucht]
P1 ++
bent -+
qui +-
glut +-
dat ++</t>
  </si>
  <si>
    <t>[va bent]
PepMV +
TMV +</t>
  </si>
  <si>
    <t>[va bent, zelfde RNA als HTS]
F-MOL-132-002 Menzel en Winter + (2.15/2.16)</t>
  </si>
  <si>
    <t>[va bent, zelfde RNA als M&amp;W] BCF 105447-073 HTS wk 49, mn voor tracering prelim ToBRFV en PepMV</t>
  </si>
  <si>
    <t>Op basis van analyse van 6343-6382 nt van het bijna compleet genoom in de NVWA database kan geconcludeerd worden dat monsters 41760874, 36553563, 36817960, 41010926, 41010901, 41010897, 32854932, 66743034, 66743026, 66742981, 66742912, 66742939, 42457252, 66742867, 42067481, 66742711, 40021455, 65089499 zeer waarschijnlijk ToBRFV bevatten. (Opmerking: in monster 36553563 zijn 2 genotypen gedetecteerd.)
opm molbio:
Relatief weinig reads ontvangen van genomescan (11,8 milj) en dus minder dan 12 miljoen non-rRNA reads (11,8 milj)</t>
  </si>
  <si>
    <t>Het door u ingezonden monster is visueel beoordeeld en onderzocht met toetsplantonderzoek. Met toetsplantonderzoek zijn virussen overgebracht en vervolgens zijn middels serologische toetsing pepino mosaic virus (PepMV) en tomato brown rugose fruit virus (ToBRFV) gedetecteerd. De aanwezigheid van ToBRFV is vervolgens bevestigd met een moleculaire toets (real-time RT-PCR). 
Volgens ons kunnen de symptomen op het ingezonden monster mogelijk veroorzaakt worden door ToBRFV of een combinatie van PepMV en ToBRFV.</t>
  </si>
  <si>
    <t>KCB
CP Korteleen</t>
  </si>
  <si>
    <t xml:space="preserve">Herkomst Kenia. 3 blaadjes met kringen met donkere rand. lijkt op eerdere basilicum inzending (TPO; geen virussymptomen). Lijkt op koudwaterschade. </t>
  </si>
  <si>
    <t>Herkomst Zuid-afrika. Vruchten zijn slecht doorgekleurd. 
[28-11 Christel, contact opgenomen met Tim. vruchten vallen op vanwege  lichtere kleur in de partij. Inspecteur ziet hier mogelijk een risico, dus daarom monster genomen. Besloten om deze in te zetten voor toetsing]</t>
  </si>
  <si>
    <t>ch, je</t>
  </si>
  <si>
    <t>HTS wk 49 BCF 105447-073 </t>
  </si>
  <si>
    <t>1. Based on analyses of 358 nt of the near complete genome in the NVWA and NCBI database can be concluded that sample 65473976 very likely contains potato spindle tuber viroid (PSTVd).
2. Based on analyses of 5775 nt of the partial genome in the NVWA and NCBI database can be concluded that sample 65473976 very likely contains an isolate from the pepper vein yellows virus complex (PeVYV).
3. Based on analyses of 7117 nt (RNA1), 2030 nt (RNA2), 1408 nt (RNA3),1251 nt (RNA4) of the partial genome in the NVWA and NCBI database can be concluded that sample 65473976 likely contains an UnID emaravirus.
opm molbio:
Relatief weinig reads ontvangen van genomescan (9,9 milj) en dus minder dan 12 miljoen non-rRNA reads (9,5 milj)</t>
  </si>
  <si>
    <t>[foto. HTS bu, 2x bu in -20]
18-1-24 Carla, onvoldoende data verkregen. Gezien we deze combinatie vaker aantreffen en de virussen/vidoiden een goede coverage hebben verwachten we niet dat we dingen missen en daarom resultaten wel gebruiken voor diagnose.</t>
  </si>
  <si>
    <t>PSTVd +
polerovirus +
Emaravirus +</t>
  </si>
  <si>
    <t>Wij hebben de ingezonden vruchten visueel beoordeeld en onderzocht met Illumina-sequencing. Hiermee zijn de genoomsequenties verkregen van een viroide en twee virussen. Analyse van de sequenties laat zien het dat het de volgende soorten betreft: 
1. Potato spindle tuber viroid¸
2. een polerovirus behorende tot het pepper vein yellows virus complex,
3. een onbekend emaravirus
Volgens ons kunnen de symptomen op de ingezonden vruchten mogelijk veroorzaakt worden door één of een combinatie van bovenstaande viroide/virussen.
Illumina-sequencing data zijn gegenereerd door Genomescan B.V. (accreditatie L518)¸ analyse en interpretatie is uitgevoerd door NIVIP.</t>
  </si>
  <si>
    <t>ja?, unID emaravirus</t>
  </si>
  <si>
    <t>tirucalli</t>
  </si>
  <si>
    <t>Herkomst Nederland. Scheuten met witgele chlorose (verlies bladgroenkorrels), groene vlekjes op chlorotische zones. Enkele scheuten met witte nieuwe groei, andere scheuten met groene nieuwe groei. Virus?</t>
  </si>
  <si>
    <t xml:space="preserve">HTS wk 49 BCF 105447-073 </t>
  </si>
  <si>
    <t>Geen relevant virus/viroide gedetecteerd.
opm molbio
Relatief weinig reads ontvangen van genomescan (11.96 milj) en dus minder dan 12 miljoen non-rRNA reads (11.2 milj)</t>
  </si>
  <si>
    <t>[foto. HTS bu, 2x bu in -20)
[bijna 12 milj, dus molbio resultaat wel gebruiken]</t>
  </si>
  <si>
    <t>Herkomst India. aantal kleine pepertjes, niet volledig doorgekleurd. mn gele vlekkerigheid, 1 met donkere vlekken
&gt; 23-1 ook UnID tospovirus in twee monsters uit 2021:  40782061 &amp; 36537563. wel afwijkend van deze</t>
  </si>
  <si>
    <t>[va BU zakje -20, na afhandelen]
P1 -+
bent --
qui --
glut -+
WB -+</t>
  </si>
  <si>
    <t>F-MOL-110-003 Asian clad 2 [va capsicum (HTS RNA), P1, bent, WB]
capsicum: +
p1: -
glut: -
WB: -</t>
  </si>
  <si>
    <t>in overleg amplicon niet gesequenced. wel van juiste hoogte.</t>
  </si>
  <si>
    <t xml:space="preserve">HTS wk 49 BCF 105447-073
</t>
  </si>
  <si>
    <t>1. Op basis van analyse van 5948 nt van het bijna complete genoom in NCBI en de NVWA database kan geconcludeerd worden dat monster 38572784 zeer waarschijnlijk pepper vein yellows virus (PeVYV) bevat.
2. Op basis van analyse van 3347 nt (RNA1), 3005 nt (RNA2) en 2166 nt (RNA3) van het bijna complete genoom in NCBI en de NVWA database kan geconcludeerd worden dat monster 38572784 zeer waarschijnlijk cucumber mosaic virus (CMV) bevat.
3. Op basis van analyse van 3187 nt, 1133 nt , 1374 nt, 1327 nt (L-Segment), 1048 nt (M-Segment) en 1341 nt (S-segment) van het partieel genoom in NCBI en de NVWA database kan geconcludeerd worden dat monster 38572784 waarschijnlijk UnID tospovirus bevat.
opmerking molbio:
Relatief weinig reads ontvangen van genomescan (11,1 milj) en dus minder dan 12 miljoen non-rRNA reads (11 milj)
Opmerking: Mogelijk zijn er meerdere genotypen PeVYV aanwezig in dit monster. Via een referentie assembly in CLC is er een chimeric sequence verkregen, welke gebruikt is voor deze analyse. Omdat de sequentie mogelijk een chimeric sequence is deze niet opgenomen in de geneious database.</t>
  </si>
  <si>
    <t>[foto, HTS BU, BU-20]</t>
  </si>
  <si>
    <t>Polerovirus +
CMV +
Tospovirus +</t>
  </si>
  <si>
    <t>De ingezonden vruchten zijn visueel beoordeeld en onderzocht met Illumina-sequencing. Hiermee zijn de genoomsequenties verkregen van drie virussen. Analyse van de sequenties laat zien het dat het de volgende soorten betreft: 1. cucumber mosaic virus (CMV), 2. een polerovirus behorende tot het pepper vein yellows virus (PeVYV) complex en 3. een onbekend tospovirus (nieuw voor de wetenschap). Volgens ons kunnen de symptomen op de ingezonden vruchten veroorzaakt worden door CMV en PeVYV, mogelijk in combinatie met het onbekende tospovirus. Illumina-sequencing data zijn gegenereerd door Genomescan B.V. (accreditatie L518)¸ analyse en interpretatie is uitgevoerd door NIVIP.</t>
  </si>
  <si>
    <t>ja? UnID tospo</t>
  </si>
  <si>
    <t>Naktuinbouw
Hans Struik</t>
  </si>
  <si>
    <t>Herkomst Nederland. Aantal losse bladeren met ingezonken kleine witte vlekjes. niet virologisch</t>
  </si>
  <si>
    <t>Het monster is visueel beoordeeld en op basis van eerder onderzoek aan dezelfde yucca soort verwachtten wij een badnavirus in de plant waarvan wij niet weten of het de symptomen veroorzaakt.  </t>
  </si>
  <si>
    <t>Coffea</t>
  </si>
  <si>
    <t>Herkomst Nederland. [licht groene/witte vlekken op het blad. enkel 1 blad op de plant had dit]
 een jong topje met 3 blaadjes. 1 blaadje scherp begrensde chl - genetisch</t>
  </si>
  <si>
    <t>Het ingezonden monster is visueel beoordeeld en volgens ons hebben de symptomen geen virologische oorzaak. Volgens ons betreft het waarschijnlijk een genetische kwestie.</t>
  </si>
  <si>
    <t>Basiscursus plantentafel
KCB
Tim Stubbe</t>
  </si>
  <si>
    <t>[basiscursus-ingevoerd in prisma]
[tomaat heeft lichte vlekken over de gehele vrucht. over de lichte vlekken voel je ook een bobbelige/ruwachtige schil. vlekken zijn lichgeel van kleur/afwijkend van de rest in de doos. rest was egaal rood. ]
Herkomst Canarische Eilanden. 3 vruchten niet volledig doorgekleurd en marmering.</t>
  </si>
  <si>
    <t>[va vrucht]
PepMV +
TMV -</t>
  </si>
  <si>
    <t>[foto, BU-20]</t>
  </si>
  <si>
    <t xml:space="preserve">PepMV +
</t>
  </si>
  <si>
    <t xml:space="preserve">Het door u ingezonden monster is visueel beoordeeld en toegevoegd aan serologische toetsen voor de detectie van pepino mosaic virus (PepMV) en tomato brown rugose fruit virus (ToBRFV). Hierbij is ToBRFV niet en PepMV wel gedetecteerd. Volgens ons kunnen de symptomen (marmering) op de ingezonden vrucht veroorzaakt worden door PepMV.
</t>
  </si>
  <si>
    <t>Basiscursus plantentafel
Kaj Rassel</t>
  </si>
  <si>
    <t>Herkomst Poeldijk. 2 vruchten met een paar groene vlekken. Pepmv/ToBRFV. Toegevoegd aan prisma</t>
  </si>
  <si>
    <t>je, mbo</t>
  </si>
  <si>
    <t>F-MOL-132-002 M&amp;W + (5.85/5.91)</t>
  </si>
  <si>
    <t>PepMV +
ToBRFV +</t>
  </si>
  <si>
    <t xml:space="preserve">Het door u ingezonden monster voor de plantentafel monster basiscursus diagnostiek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een combinatie van PepMV en ToBRFV, of een fysiologische oorzaak hebben. 
</t>
  </si>
  <si>
    <t>Musa</t>
  </si>
  <si>
    <t>Herkomst Colombia. Een tros bananen met veel bruine kringvlekjes. Lijkt niet virologisch, maar geen ervaring met banaanvrucht. Entomologie gevraagd of het verdacht vonden, antwoord was nee. Literatuur: zieke bananenplanten produceren meestal geen vruchten. Enkele beschrijvingen van symptomen op vrucht kwamen niet overeen met monster. Niet virologisch</t>
  </si>
  <si>
    <t>[foto telefoon Jerom]</t>
  </si>
  <si>
    <t>We hebben het monster visueel beoordeeld en volgens ons zijn de symptomen niet virusverdacht. Het monster is ook bekeken door het vakgebied entomologie en zij zagen geen aanleiding voor verder onderzoek. Vermoedelijk betreft het een fysiologische kwestie. </t>
  </si>
  <si>
    <t>Naktuinbouw
AJ starre</t>
  </si>
  <si>
    <t>INS-23-27325</t>
  </si>
  <si>
    <t>Herkomst Costa Rica. [telefonisch: dit was de enige plant met symptomen. jonge bladeren gele stipjes, geen donkere vlekken op moment van versturen].
Waarsch transportschade, grote donkere vlekken aan uiteinde blad. Op enkele van de jongste bladeren wat chl stipjes met een necr puntje. vlekjes lijken wel wat op die van 39589651. </t>
  </si>
  <si>
    <t>Basiscursus
Naktuinbouw
S. Kersten</t>
  </si>
  <si>
    <t>amygdaloides</t>
  </si>
  <si>
    <t>herkomst NL, monster plantentafel. partij stekgoed (onbeworteld). meerdere topjes in de partij met dit beeld. chl rondom nerven. lijkt op eerdere inzending 65377001 (o.a. unID polerovirus)</t>
  </si>
  <si>
    <t>wk 4, BCF105976-001
Vergelijk met 65377001: 96.9 % overeenkomst tussen PnMV isolaten, 99.4 % tussen unid polerovirus  </t>
  </si>
  <si>
    <t>1. Based on analyses of 6102 nt of the near complete genome in NCBI and NVWA database it can be concluded that sample 40275991 very likely contains Poinsettia mosaic virus (PnMV)
2. Based on analyses of 3967 nt of the partial genome in NCBI and NVWA database it can be concluded that sample 40275991 very likely contains an UnID Polerovirus.</t>
  </si>
  <si>
    <t>[geen foto, HTS BU]</t>
  </si>
  <si>
    <t>PnMV +
polerovirus +</t>
  </si>
  <si>
    <t xml:space="preserve">We hebben het door u ingezonden monster visueel beoordeeld en onderzocht met Illumina-sequencing (HTS). Middels HTS zijn de genoomsequenties verkregen van twee virussen. Analyse van de sequenties laat zien dat het de volgnede soorten betreft:  1. poinsettia mosaic virus (PnMV) en 2. een nieuw virus voor de wetenschap, behorende tot het genus polerovirus. Beide virussen hebben we eerder aangetoond in Euphorbia. Volgens ons worden de symptomen waarschijnlijk veroorzaakt door PnMV, mogelijk in combinatie met het polerovirus.
Illumina-sequencing data zijn gegenereerd door Genomescan B.V. (accreditatie L518), analyse en interpretatie is uitgevoerd door NIVIP.
</t>
  </si>
  <si>
    <t xml:space="preserve">ja, combi met 65377001 </t>
  </si>
  <si>
    <t>28-2-24 Carla even gebeld</t>
  </si>
  <si>
    <t>NAK
Bart Wuijster
0646930671</t>
  </si>
  <si>
    <t>tuberosum 'lady Rosetta'</t>
  </si>
  <si>
    <t>Herkomst Nederland. [ingezonden naar aanleiding van plantentafel. Aardappel negatief getoetst door NAK op TRV, PMTV, PVY, PVA, PVS, PVX, PLRV, PAMV, AMV. laten invoeren in PRISMA] 
enkele knollen met necrotische plekken in vrucht. opzetten voor hts op blad.</t>
  </si>
  <si>
    <t xml:space="preserve">va blad, wk 5, 105976-004
</t>
  </si>
  <si>
    <t>Geen relevante virussen en/of viroiden gedetecteerd
opm molbio:
 tenuivirus gedetecteed in Pfam is plant (Solanum) na NCBI BLAST</t>
  </si>
  <si>
    <t>Herkomst canarische eilanden. vruchten met groene chlorotische vlekken, chlorotische vlekkerigheid. ToBRFV/PepMV. Misschien ToFBV, hoewel vlekken niet ingezonken og scherpbegrensd zijn?
15-1-24, Carla, in overleg met jerom fotos nog een keer bekeken. ivm niet overduidelijke symptomen niet aanvullende getoetst op ToFBV en afgehandeld obv elisa</t>
  </si>
  <si>
    <t xml:space="preserve">[foto]  </t>
  </si>
  <si>
    <t>25-1-24 en 8-2-24 telefonische updates</t>
  </si>
  <si>
    <t>Naktuinbouw
ajstarre</t>
  </si>
  <si>
    <t>rosa-sinensis</t>
  </si>
  <si>
    <t>Herkomst Vietnam. 3 stekjes in één pot. 1 stekje met enkele bladeren met chlorose voor een groot deel nerfchlorose. stek met symptomen bemonsterd voor HTS. Plant wordt in de kas gezet. [ cdk een plant met soortgelijke symptomen, 38676997, is eerder dit jaar binnen gekomen en geen virus in gevonden met HTS]</t>
  </si>
  <si>
    <t>[va blad] wk 4, BCF105976-001. 
va HTS BU (blad)  wk 8 herhaald 105976-007 prelim: geen relevante virus/viroid (wel caulimo)</t>
  </si>
  <si>
    <t xml:space="preserve">105976-001:
Geen uitslag mogelijk. Onvoldoende non rRNA reads verkregen (0,7 milj). 
[herhaling BU zakje]
105976-007: 
geen relevante virussen en viroiden gevonden.
'relatief hoog % (xx%) rRNA reads, maar meer dan 12M non-rRNA reads
'stukjes caulimoviridae, bunyavirales
opm molbio:
20-2, Gilo/Carla, Prisma nummer gecorrigeerd van 6206951 naar 66206951. herhaling van sequentie analyse wk 3. Graag beetje prio geven met analyse gezien hij al lang ligt.
</t>
  </si>
  <si>
    <t>[foto]
in vivo collectie
BU HTS</t>
  </si>
  <si>
    <t xml:space="preserve">De symptomen op 1 blad van de plant (vergeling en nerfvergeling, begrensd door bladnerf) komen overeen met een eerder ingezonden hibiscus. Hierin zijn toen geen virussen gedetecteerd. Maar vanwege eerdere relevante vondsten in het gewas, hebben we het monster toch onderzocht met Illumina-sequencing. Hiermee zijn geen virussen en viroiden gedetecteerd. De waargenomen symptomen hebben waarschijnlijk een fysiologische of genetische oorzaak. 
Illumina-sequencing data zijn gegenereerd door Genomescan B.V. (accreditatie L518), analyse en interpretatie is uitgevoerd door NIVIP.
</t>
  </si>
  <si>
    <t>A. Roes</t>
  </si>
  <si>
    <t>godseffiana</t>
  </si>
  <si>
    <t xml:space="preserve">Herkomst Kantoor Leiden. Gedeeld met mycologie. Op blad oranje/gele ronde vlekken. Het symptoom is alleen op ouder bladeren te zien. Geen virussymptoom. Mycologie zet deze nog in. </t>
  </si>
  <si>
    <t>Het ingezonden monster is visueel beoordeeld en volgens ons hebben de symptomen geen virologische oorzaak.</t>
  </si>
  <si>
    <t>afhandeling</t>
  </si>
  <si>
    <t>PD-nummer</t>
  </si>
  <si>
    <t>product code</t>
  </si>
  <si>
    <t>symptomen</t>
  </si>
  <si>
    <t>Sympt. beschrijving: Marleen (M) of Christel (Ch), Jerom (Je), Carla (Ca), Joanieke (Jo), Robert (Ro)</t>
  </si>
  <si>
    <t xml:space="preserve">HTS sequencing, BCF projectcode </t>
  </si>
  <si>
    <t>HTS sequencing resultaat
denk aan zin in uitslag!</t>
  </si>
  <si>
    <t>overig</t>
  </si>
  <si>
    <t xml:space="preserve">toelichting [en opmerkingen] </t>
  </si>
  <si>
    <t>NVWA
P Hendriks</t>
  </si>
  <si>
    <t>Hoya</t>
  </si>
  <si>
    <t>carmosa tricolor</t>
  </si>
  <si>
    <t>Herkomst Indonesie. 5 bladeren met scherpbegrensde gele/witte verkleuringen. Genetisch.</t>
  </si>
  <si>
    <t>Het door u ingezonden monster is visueel beoordeeld en de symptomen hebben volgens ons geen virologische oorzaak. Vermoedelijk betreft het een genetische kwestie.</t>
  </si>
  <si>
    <t>wayetti tricolor</t>
  </si>
  <si>
    <t>Herkomst Indonesie. 7 bladeren met donkere rand en wit/gele binnenkant (genetisch). 1 blaadje heeft twee necrotische vlekjes, maar is niet verdacht, en 1 blaadje heeft een rode verkleuring in de vorm van een druppel die erop is gevallen. Niet virologisch</t>
  </si>
  <si>
    <t>Het door u ingezonden monster is visueel beoordeeld en de symptomen hebben volgens ons geen virologische oorzaak. </t>
  </si>
  <si>
    <t>gracilis</t>
  </si>
  <si>
    <t>Herkomst Indonesie. Aantal bladeren met scherpbegrensde kleine witte vlekjes (genetisch). 1 blad heeft een geel vlekje. Niet virologisch.</t>
  </si>
  <si>
    <t>Het door u ingezonden monster is visueel beoordeeld en de symptomen hebben volgens ons geen virologische oorzaak. Mogelijk betreft het een genetische kwestie.</t>
  </si>
  <si>
    <t>wayetti</t>
  </si>
  <si>
    <t>Herkomst Indonesie. 5 blaadjes, 4 met donkere rand en 2 met een zwart vlek in vorm van gevallen druppel. 1 blaadje heeft enkele gele vlekjes, maar lijkt niet virologisch te zijn na bekijken picasa.</t>
  </si>
  <si>
    <t>26-4 ca</t>
  </si>
  <si>
    <t>Cymbidium </t>
  </si>
  <si>
    <t>Herkomst Aalsmeer. 2 bladeren ingezonden, beiden met wat onregelmatige chl vlekjes/zones. Op een blad ook kleine necr puntjes. Niet tospoachtig, wel virus achtig
twee planten van hetzelfde bedrijf (65207071 en 65207088) _x000D_
, vergelijkbare sympt. 65207088 iets necrotischer en met meer patronen</t>
  </si>
  <si>
    <t>wk 11, BCF105447-013</t>
  </si>
  <si>
    <t>Op basis van analyse van 6197nt in NCBI en NVWA database kan geconcludeerd worden dat monster 65207071 zeer waarschijnlijk Cymbidium mosaic virus (CymMV) bevat.</t>
  </si>
  <si>
    <t>[foto, HTS BU 36]
1x keer eerder gevonden door ons icm ORSV in 2020; 39959421</t>
  </si>
  <si>
    <t>CymMV +</t>
  </si>
  <si>
    <t>Volgens ons leken de symptomen op het ingezonden blad zoals die veroorzaakt kunnen worden door bijvoorbeeld Cymbidium mosaic virus (CymMV). Daarom hebben we het monster onderzocht met Illumina sequencing (HTS). Hiermee hebben we de sequentie bepaald van een virus. Analyse van de bijna complete genoomsequentie laat zien dat het inderdaad CymMV betreft. Er zijn geen andere virussen gedetecteerd. 
Volgens ons worden de symptomen op het ingezonden blad dus veroorzaakt door CymMV.
Illumina-sequencing data zijn gegenereerd door Genomescan B.V. (accreditatie L518), analyse en interpretatie is uitgevoerd door NIVIP.</t>
  </si>
  <si>
    <t xml:space="preserve">Herkomst Aalsmeer. 1 blad, onregelmatige chl, necr vlekjes/patronen. virus ?
twee planten van hetzelfde bedrijf (65207071 en 65207088) </t>
  </si>
  <si>
    <t xml:space="preserve">wk 11, BCF105447-013
</t>
  </si>
  <si>
    <t>Op basis van analyse van 6197nt in NCBI en NVWA database kan geconcludeerd worden dat monster 65207088 zeer waarschijnlijk Cymbidium mosaic virus (CymMV) bevat.</t>
  </si>
  <si>
    <t>[foto, HTS BU 36]</t>
  </si>
  <si>
    <t>Phalaenopsis</t>
  </si>
  <si>
    <t>Green Mile</t>
  </si>
  <si>
    <t>Herkomst Amstelveen. [dit monster zonder symptoom] hele plant, 1 blad heeft dezelfde soort kringachtige vlekken als 64976184 (dus geen plant zonder symptomen; daarom niet apart onderzoeken)
plant staat in collectie, F3</t>
  </si>
  <si>
    <t>We hebben het monster visueel beoordeeld. Er zijn twee planten van dezelfde cultivar uit dezelfde kas met vergelijkbare symptomen ingezonden (dit monster en 64976184). Monster 64976184 is onderzocht met Illumina sequencing (HTS) waarmee geen virussen zijn gedetecteerd. Daarom hebben volgens ons de waargenomen symptomen geen virologische oorzaak.</t>
  </si>
  <si>
    <t>Herkomst Amstelveen. [virus? met symptoom] hele plant, bladeren hebben kringachtige vlekken met donkere rand, maar zijn slecht zichtbaar.
_x000D_
plant staat in collectie, F3</t>
  </si>
  <si>
    <t xml:space="preserve">Geen relevante virussen gedetecteerd.
opm molbio: CymMV gedetecteerd, zeer waarschijnlijk contaminatie uit 65207071 en/of 65207088 (lage coverage). </t>
  </si>
  <si>
    <t xml:space="preserve">virus -
</t>
  </si>
  <si>
    <t>We hebben het monster visueel beoordeeld en onderzocht met Illumina-sequencing. Hiermee zijn geen virussen gedetecteerd die de waargenomen symptomen kunnen veroorzaken.
Illumina-sequencing data zijn gegenereerd door Genomescan B.V. (accreditatie L518), analyse en interpretatie is uitgevoerd door NIVIP.</t>
  </si>
  <si>
    <t>Begonia</t>
  </si>
  <si>
    <t>Herkomst Roelofarendsveen. 3 bladeren met enkele wazige  chlorotische vlekken. Fysiologisch.</t>
  </si>
  <si>
    <t xml:space="preserve">je </t>
  </si>
  <si>
    <t>Het door u ingezonden monster is visueel beoordeeld en de symptomen hebben volgens ons geen virologische oorzaak. Mogelijk betreft het een fysiologische kwestie.</t>
  </si>
  <si>
    <t>NVWA
J Nouland</t>
  </si>
  <si>
    <t>Herkomst Nederland. 2 plantjes in pot. Bladeren hebben hevige chlorotische patronen, scherp begrensd, niet heel kringerig. tospo? </t>
  </si>
  <si>
    <t>wk 12, BCF105447-016</t>
  </si>
  <si>
    <t>Geen relevante virussen en viroiden gedetecteerd.</t>
  </si>
  <si>
    <t>[foto, 3x BU -20]</t>
  </si>
  <si>
    <t>We hebben het monster visueel beoordeeld en onderzocht met Illumina-sequencing. Hiermee zijn geen virussen en viroiden gedetecteerd. De waargenomen symptomen hebben volgens ons geen virologische oorzaak.
Illumina-sequencing data zijn gegenereerd door Genomescan B.V. (accreditatie L518), analyse en interpretatie is uitgevoerd door NIVIP.</t>
  </si>
  <si>
    <t>NVWA
A. Langeraar</t>
  </si>
  <si>
    <t>True love Ice wisper</t>
  </si>
  <si>
    <t>Herkomst Nederland. 1 plant met op twee bladeren chlorotische vlekken, ook lichte kringen zichtbaar . Virusverdacht. [na vergelijking met beelden in picasa, lijkt het niet op symptomen veroorzaakt door tospovirussen. Dit beeld is al eerder gezien en ook geen virussen gedetecteerd  22-5-2023 Christel]</t>
  </si>
  <si>
    <t xml:space="preserve">wk 14, BCF 105447-020
</t>
  </si>
  <si>
    <t>We hebben het monster visueel beoordeeld en onderzocht met Illumina-sequencing. Hiermee zijn geen virussen en viroiden gedetecteerd. Mogelijk betreft het een fysiologische kwestie.
Illumina-sequencing data zijn gegenereerd door Genomescan B.V. (accreditatie L518), analyse en interpretatie is uitgevoerd door NIVIP.</t>
  </si>
  <si>
    <t>Herkomst Nederland. 4 bladeren met duidelijke concentrische kringen. Tospo</t>
  </si>
  <si>
    <t>wk 15, BCF105447-023
prelim: INSV en rubodvirus</t>
  </si>
  <si>
    <t>1. Op basis van analyse van 3057 nt (segment S), 4997 nt (segment M) en 8758 nt (segment L) van het partieel genoom in NCBI en NVWA database kan geconcludeerd worden dat monster 64977734 zeer waarschijnlijk impatiens necrotic spot orthotospovirus (INSV)  bevat.
2. Op basis van analyse van 7261 nt (segment L) van het partieel genoom in NCBI en NVWA database kan geconcludeerd worden dat monster 64977734 waarschijnlijk UnID Bunyavirales bevat.
opm molbio
aanvraag seq rapport INSV, rubodvirus. 
Rubodvirus sequentie is nu geidentificeerd als UnID Bunyavirales. </t>
  </si>
  <si>
    <t>virus +
INSV +</t>
  </si>
  <si>
    <t>We hebben het monster visueel beoordeeld en onderzocht met Illumina-sequencing. Vervolgens zijn de genoomsequenties bepaald van twee virussen. 
1. Impatiens necrotic spot virus (INSV)
2. Een deel van een genoom van een onbekend virus, behorend tot het order Bunyavirales. 
Volgens ons kan INSV de concentrische kringen op het monster veroorzaken.
Illumina-sequencing data zijn gegenereerd door Genomescan B.V. (accreditatie L518), analyse en interpretatie is uitgevoerd door NIVIP.</t>
  </si>
  <si>
    <t>NVWA
C Nulkes</t>
  </si>
  <si>
    <t>fancy freckles</t>
  </si>
  <si>
    <t>Herkomst NL, Rozenburg.  twee losse bladeren. twee losse bladeren ingezonden. een blad wat regelmatige licht chl vlekken. een blad wat chl banen op het blad. Beiden niet virologisch</t>
  </si>
  <si>
    <t>Het door u ingezonden monster is visueel beoordeeld en de symptomen hebben volgens ons geen virologische oorzaak. Waarschijnlijk betreft het een fysiologische kwestie.</t>
  </si>
  <si>
    <t>pentagraph</t>
  </si>
  <si>
    <t>herkomst NL, Rozenburg. Plant ingezonden. eerst door MYC bekeken, stam bleek beschadigd daardoor waarschijnlijk jongste blad verwelkt. Geen virussymptomen gezien.</t>
  </si>
  <si>
    <t xml:space="preserve">Het door u ingezonden monster is visueel beoordeeld en de symptomen hebben volgens ons geen virologische oorzaak. De stam is beschadigd, waarschijnlijk is daarom het jongste blad verwelkt.
[einddiagnose: 
Virologie_x000D_
Het door u ingezonden monster is visueel beoordeeld en de symptomen hebben volgens ons geen virologische oorzaak._x000D_
_x000D_
Mycologie: _x000D_
Op de bladeren van Phalenopsis werden géén plantparasitaire schimmels aangetroffen. _x000D_
Ons inziens is er sprake van mechanische beschadiging aan de basis._x000D_
Mycologische diagnose op basis van morfologische identificatie direct op het ingezonden materiaal.]_x000D_
</t>
  </si>
  <si>
    <t>australis</t>
  </si>
  <si>
    <t xml:space="preserve">herkomst Moerkapelle. 7 blaadjes, waarvan 2 met wazige  chlorotische vlekken verspreid over blad. 1 blad heeft een paar scherper begrensde chlorotische plekjes. Virus? niet typische tosposymptomen. </t>
  </si>
  <si>
    <t>[va blad]
wk 19, BCF105447-029 
25-7-23, Carla: zitten geen andere monsters op deze lijst met ophiovirus (RWMV)</t>
  </si>
  <si>
    <t>Based on analyses of 7487 nt (RNA-1), 1495 nt (RNA-2A), 1624 nt (RNA-2B), 1222 nt (RNA-3), 944 nt (RNA-4A) and 1091 nt (RNA-4B) of the partial genome in NCBI and NVWA-database it can be concluded that sample 67213342 very likely contains ranunculus white mottle virus (RWMV). (Remark: Ophiovirus ranunculi is the binomial name of RWMV.)
It is likely that two genotypes are present due to RNA-2 and RNA-4 both having two different sequences found in the sample.
opm molbio: relatief hoog % rRNA reads (16 %) , maar meer dan 12 miljoen non-rRNA reads (23 milj)</t>
  </si>
  <si>
    <t>[foto, HTS BU, BU -20]
[monster 33045512 uit 2019 ook gevonden: 
Met de moleculaire techniek high throughput sequencing (HTS) is blad van monster Hoya getoetst. Op basis van sequentie analyse is Ranunculus white mottle virus  vastgesteld. Mogelijk veroorzaakt dit virus de waargenomen symptomen.] </t>
  </si>
  <si>
    <t>RWMV +</t>
  </si>
  <si>
    <t xml:space="preserve">We hebben het door u ingezonden monster visueel beoordeeld en onderzocht met Illumina-sequencing. Hiermee is de genoomsequentie bepaald van ranunculus white mottle virus (RWMV). We hebben dit virus eerder in Hoya gedetecteerd. We weten niet zeker of de symptomen op het ingezonden blad veroorzaakt worden door RWMV of een fysiologische oorzaak hebben.
Illumina-sequencing data zijn gegenereerd door Genomescan B.V. (accreditatie L518), analyse en interpretatie is uitgevoerd door NIVIP.
</t>
  </si>
  <si>
    <t xml:space="preserve">Toegevoegd?
wij hebben hem eerder in hoya gevonden, maar ik kan geen publicaties vinden. dus miss leuk om op te schrijven? Hoya 2019; 33045512 
</t>
  </si>
  <si>
    <t>6-10-23 Sander gebeld, uitslagen afgehandeld. Yvonne de Wit ook gesproken</t>
  </si>
  <si>
    <t xml:space="preserve">Herkomst NL, Bedrijf Anthura. moederplant 111646. 1 blad van een moederplant bemonsterd. Conc kringen en op de helft van het blad wat oppervlakkige grijze necr. Tospo en mogelijk ORSV/CymMV?
14/7, Carla. Met Sander overlegd dat wij de teler bellen om uitslagen te bespreken, Yvonne de Wit (0657774474). </t>
  </si>
  <si>
    <t xml:space="preserve">[va blad, beide symp] wk 19, BCF105447-029
</t>
  </si>
  <si>
    <t xml:space="preserve">geen relevante virussen gedetecteerd, 
opmerking
Referentie assembly tegen UnID bunyavirales 32890490 (zelfde virus als aanwezig in 64976125, 64976117 en 64977873) gaf maar 10 gemappede reads. Mogelijk contaminatie uit 64976125, 64976117 en 64977873 of virus aanwezig in zeer lage concentratie.
</t>
  </si>
  <si>
    <t>[foto, HTS BU 37]
Zie ook T:\PD\NIVIP\Virologie\Conferentie\Inzendingen 2023 - extra info\Phalaenopsis_Bunyavirales</t>
  </si>
  <si>
    <t>We hebben het monster visueel beoordeeld en onderzocht met Illumina-sequencing. Hiermee zijn geen virussen gedetecteerd. Voor dit monster hebben we geen verklaring voor de waargenomen symptomen.
Illumina-sequencing data zijn gegenereerd door Genomescan B.V. (accreditatie L518), analyse en interpretatie is uitgevoerd door NIVIP.</t>
  </si>
  <si>
    <t>Iverness x Adelarde</t>
  </si>
  <si>
    <t>Herkomst NL  Bedrijf Anthura. kruising/nakomeling: 113276 twee planten ingezonden, in gaaskooi gezet. 2 beelden te zien, conc kringen die wat bovenop het blad liggen en chl vlekken die door het blad heen gaan. opvallend dat bij beide bladeren het jongste blad geen symp heeft. Menginfectie met tospo ??
insp heeft enkele planten gezien met deze symptomen en heeft eigenaar gevraagd, ze geven aan dat de thrips druk in kassen laag is. 
Met Sander overlegd dat wij de teler bellen om uitslagen te bespreken, Yvonne de Wit. 
planten staat in de kas, jonge blad geen symptomen (5/10)</t>
  </si>
  <si>
    <t>[va blad, mengmonster van beide type symp en beide planten] 
wk 19 BCF105447-029</t>
  </si>
  <si>
    <t>Based on analyses of 7253 (L segment) and 1809 (S segment) nt of the partial genome in the NCBI and NVWA databases it can be concluded that sample 64976125 very likely contains an UnID bunyavirales. Remark: the data was sampled to 2.0 GBase/13.3M reads.</t>
  </si>
  <si>
    <t xml:space="preserve">virus + </t>
  </si>
  <si>
    <t>Vanuit het door u ingezonden monster hebben wij met behulp van Illumina sequencing (NGS) de sequentie van een virus bepaald. Analyse van deze sequentie laat zien dat het een virussoort betreft welke nieuw is voor de wetenschap, behorende tot de orde Bunyavirales.
In uw andere Phalaenopsis inzendingen met vergelijkbare symptomen van hetzelfde bedrijf hebben we dit virus in monster 64976117 wel gedeteceerd maar niet in monster 41888472. Deze nieuwe virussoort wordt vaker aangetroffen in Phalaenopsis planten met vergelijkbare symptomen. Er zijn echter ook aanwijzingen dat dit virus in planten zonder symptomen kan voorkomen. Daarom is aanvullend onderzoek nodig om meer over de mogelijke associatie tussen het virus en de symptomen te weten te komen.
Illumina-sequencing data zijn gegenereerd door Genomescan B.V. (accreditatie L518), analyse en interpretatie is uitgevoerd door NIVIP.</t>
  </si>
  <si>
    <t>Herkomst NL.  Bedrijf Anthura kruising/nakomeling: 111479. 1 plant ingezonden met op alle bladeren behalve de jongste VEEL conc kringen. heftig beeld. tospoachtig
Met Sander overlegd dat wij de teler bellen om uitslagen te bespreken, Yvonne de Wit. 
plant staat in collectie - jonge blad geen symptomen (5/10)</t>
  </si>
  <si>
    <t xml:space="preserve">[va blad met symptomen] wk 19, BCF105447-029 
[va blad zonder symptomen]
wk 27, BCF105447-039 </t>
  </si>
  <si>
    <t>[105447-029, met symptomen]
Based on analyses of 6747 (L segment) and 1804 (S segment) nt of the partial genome in the NCBI and NVWA databases it can be concluded that sample 64976117 very likely contains an UnID bunyavirales.
opm:
Sequentie vergeleken met 105447-039-013 (zelfde monster, symptoomloos blad) gaf 100% overeenkomst, maar beide sequenties zijn partieel, zie rapport figuur 20 en 21.
[105447-039, zonder symptomen]
Opmerking molbio:
De sequentie van een UnID bunyavirales komt 100% overeen op (zowel L en S segment) met de eerder verkregen sequentie uit 105447-029-028 van hetzelfde monster. In beide sequenties zijn er gaten in de assembly. Omdat de sequenties overeen kwamen is alleen de sequentie uit 105447-029-028 geanalyseerd in het rapport. Voor de vergelijking van de sequenties zie figuur 20 en 21 in het rapport. 
Let op: te weinig data verkregen (9,8 milj reads waarvan 0,3 % rRNA reads. 9,8 non rRNA reads)</t>
  </si>
  <si>
    <t>Vanuit het door u ingezonden monster hebben wij met behulp van Illumina sequencing (NGS) de sequentie van een virus bepaald. Analyse van deze sequentie laat zien dat het een virussoort betreft welke nieuw is voor de wetenschap, behorende tot de orde Bunyavirales.
In uw andere Phalaenopsis inzendingen met vergelijkbare symptomen van hetzelfde bedrijf hebben we dit virus in monster 64976125 wel gedeteceerd maar niet in monster 41888472. Deze nieuwe virussoort wordt vaker aangetroffen in Phalaenopsis planten met vergelijkbare symptomen. Er zijn echter ook aanwijzingen dat dit virus in planten zonder symptomen kan voorkomen. Daarom is aanvullend onderzoek nodig om meer over de mogelijke associatie tussen het virus en de symptomen te weten te komen.
Illumina-sequencing data zijn gegenereerd door Genomescan B.V. (accreditatie L518), analyse en interpretatie is uitgevoerd door NIVIP.</t>
  </si>
  <si>
    <t>NVWA
J. v/d Nouland</t>
  </si>
  <si>
    <t>Herkomst NL. [inspecteur monster van 3 planten op 2 verschillende tafels] 4 bladeren met soortgelijke symptomen. Chlorotische vlekken, bij sommige ook wat kringen zichtbaar. virologisch</t>
  </si>
  <si>
    <t xml:space="preserve">[va blad] wk 19, BCF105447-029 </t>
  </si>
  <si>
    <t>Based on analyses of 6626 (L segment, genotype 1), 6989 (L segment, genotype 2), 1806 (S segment, genotype 1), and 1634 (S segment, genotype 2) nt of the partial genome in the NCBI and NVWA databases it can be concluded that sample 64977873 very likely contains two genotypes of an UnID bunyavirales. Remark: this sample likely contains 2 genotypes of the same UnID bunyavirales. Genotype 2 is very similar to samples 64976125 and 64976117 based on the L segment (~100%) and S segment (&gt;98%). Genotype 1 is relatively divergent and has ~92% for segment L and ~94% for segment S pairwise identity to samples 64976125 and 64976117.</t>
  </si>
  <si>
    <t>virus +</t>
  </si>
  <si>
    <t>Vanuit het door u ingezonden monster hebben wij met behulp van Illumina sequencing (NGS) de sequentie van een virus bepaald. Analyse van deze sequentie laat zien dat het een virussoort betreft welke nieuw is voor de wetenschap, behorende tot de orde Bunyavirales.
Deze nieuwe virussoort wordt vaker aangetroffen in Phalaenopsis planten met vergelijkbare symptomen. Er zijn echter ook aanwijzingen dat dit virus in planten zonder symptomen kan voorkomen. Daarom is aanvullend onderzoek nodig om meer over de mogelijke associatie tussen het virus en de symptomen te weten te komen.
Illumina-sequencing data zijn gegenereerd door Genomescan B.V. (accreditatie L518), analyse en interpretatie is uitgevoerd door NIVIP.</t>
  </si>
  <si>
    <t>NVWA
Hofman</t>
  </si>
  <si>
    <t>Tulipa</t>
  </si>
  <si>
    <t>herkomst NL. Basiscursus monster, tulp met symptomen van een zelfde veld als een van de inzendingen van de survey. Midlen. plant achter gebleven in groei, chl strepen/vlekken op blad.
eigen orientatie, maar gezien van zelfde veld als monster 39202136/29202128 op dit tabblad gezet.</t>
  </si>
  <si>
    <t>[va wortel]
P1 +-
bent --
qui +-</t>
  </si>
  <si>
    <t>[va qui] wk 21 of 22
F-MOL-118-001 Potex: + (Amplicon verkregen met Potexvirus RT-PCR)</t>
  </si>
  <si>
    <t>Amplicon verkregen met Potexvirus RT-PCR
Op basis van analyse van 550 nt van RdRP in NCBI en NVWA database kan geconcludeerd worden dat monster 38874045 zeer waarschijnlijk Tulip virus X bevat.</t>
  </si>
  <si>
    <t>[eigen orientatie, niet survey daarom niet alle andere virussen genoemd in de diagnose/toelichting. ]</t>
  </si>
  <si>
    <t>TVX +</t>
  </si>
  <si>
    <t>Vanuit het door u ingezonden monster hebben wij via mechanische inoculatie een virus overgebracht op toetsplanten. De symptomen op toetsplanten wezen op een infectie door tulip virus X (TVX). Met behulp van een moleculaire toets (RT-PCR-sequencing) is bevestigd dat het TVX betreft op basis van een deel van het genoom.
Volgens ons kunnen de symptomen op de ingezonden plant mogelijk veroorzaakt worden door TVX . </t>
  </si>
  <si>
    <t>Jo</t>
  </si>
  <si>
    <t>NVWA
Aad Ruiter</t>
  </si>
  <si>
    <t>Dynasty</t>
  </si>
  <si>
    <t>Herkomst NL, Midlum. Mts. de Jong-Velsma. Grijzige necrotische vlekjes op het blad.</t>
  </si>
  <si>
    <t>[va wortel]
P1-
bent -
qui -</t>
  </si>
  <si>
    <t>PLAMV, SLRSV, TRSV, ToRSV, TBRV, TBSV, TVX -</t>
  </si>
  <si>
    <t xml:space="preserve">Toelichting:_x000D_
Via toetsplantenonderzoek zijn geen mechanisch overdraagbare virussen¸ waaronder plantago asiatica mosaic virus¸ strawberry latent ringspot virus¸ tobacco ringspot virus¸ tomato black ring virus tomato bushy stunt virus¸ tomato ringspot virus en tulip virus x vastgesteld._x000D_
</t>
  </si>
  <si>
    <t>Solero</t>
  </si>
  <si>
    <t>Herkomst NL, Midlum. Mts. de Jong-Velsma. Weinig wortel. Chlorotisch/necrotische langgerekte strepen op het blad.</t>
  </si>
  <si>
    <t>Herkomst NL, 't Veld. Wit Flowerbulbs BV.</t>
  </si>
  <si>
    <t>Herkomst NL, 't Veld. Wit Flowerbulbs BV. Vage licht groene/chlorotische banen tussen nerven.</t>
  </si>
  <si>
    <t>Orange v. Eijk</t>
  </si>
  <si>
    <t>Herkomst NL, Burgerbrug. AA Duineveld &amp; Zn. 1 scherp begrenste chlorotische baan tussen nerven, chloritische/necrotische vlekjes. Grijze necrotische vlekjes met donker puntje in het midden.</t>
  </si>
  <si>
    <t>Magrita</t>
  </si>
  <si>
    <t>Herkomst NL, Burgerbrug. AA Duineveld &amp; Zn. Vage licht groene banen/strepen op blad.</t>
  </si>
  <si>
    <t>Oranje</t>
  </si>
  <si>
    <t>Herkomst NL, 't Zand. Slijkerman &amp;Zn. Grijze necrotische vlekjes met donker puntje in het midden.</t>
  </si>
  <si>
    <t>geel</t>
  </si>
  <si>
    <t xml:space="preserve">Toelichting:
Via toetsplantenonderzoek zijn geen mechanisch overdraagbare virussen, waaronder plantago asiatica mosaic virus¸ strawberry latent ringspot virus¸ tobacco ringspot virus¸ tomato black ring virus tomato bushy stunt virus¸ tomato ringspot virus en tulip virus x vastgesteld.
</t>
  </si>
  <si>
    <t>NVWA
B Poelman</t>
  </si>
  <si>
    <t>Ballerina</t>
  </si>
  <si>
    <t>Herkomst NL, Zijldijk. Wiersema Zijldijk. Vage licht groene banen/strepen op blad.</t>
  </si>
  <si>
    <t>Royal Virgin</t>
  </si>
  <si>
    <t>Herkomst NL, Zijldijk. Wiersema Zijldijk. Grijze necrotische vlekjes.</t>
  </si>
  <si>
    <t>16-5-23. telefoontje Johan/Carla. 6 monsters zijn op 1 bedrijf genomen. Grote problemen, ze hebben eerder zelf monsters getoetst en positief bevonden voor TSWV. eigenaar vermeerderd zelf vegetatief, heeft wel thripsen in de kas en denkt ook symptomen in de onkruiden rondom de kas te zien.</t>
  </si>
  <si>
    <t>NVWA
J. de Zeeuw</t>
  </si>
  <si>
    <t xml:space="preserve">Stephanotis </t>
  </si>
  <si>
    <t>sp (MBo: zeer waarschijnlijk floribunda)</t>
  </si>
  <si>
    <t xml:space="preserve">Herkomst ter aar. Losse blaadjes en enkele scheuten. Vage chl vlekken, sommige wat kringachtig. </t>
  </si>
  <si>
    <t>[va 5 blaadjes], wk 21, BCF105447-031</t>
  </si>
  <si>
    <t>Based on analyses of 3062 nt (S-segment), 4617 nt (M-segment), 8892 nt (L-segment) of the near complete genome in NCBI and NVWA-database it can be concluded that sample 66726277 very likely contains Tomato spotted wilt virus (TSWV).
Based on analyses of 7609 nt of the partial genome in NCBI and NVWA-database it can be concluded that sample 66726277 very likely contains an UnID Ampelovirus.
opm molbio: 
See analysis of sample 66726314 for comparison of TSWV, RWMV and UnID ampelovirus from samples 65208830, 65209139, 66726269, 66726277 and 66726314.</t>
  </si>
  <si>
    <t>TSWV +
UnID Ampelovirus +</t>
  </si>
  <si>
    <t>We hebben het monster visueel beoordeeld en de symptomen deden ons denken aan een infectie met een tospovirus. Vervolgens is het monster onderzocht met Illumina-sequencing. Hiermee zijn de genoomsequenties bepaald van twee virussen. 
1. Tomato spotted wilt virus (TSWV; Tospovirus)
2. Een deel van een genoom van een onbekend virus, behorend tot het genus Ampelovirus. 
Volgens ons kan TSWV de concentrische kringen op het monster veroorzaken. Wij weten niet of het Ampelovirus symptomen kan veroorzaken.
Illumina-sequencing data zijn gegenereerd door Genomescan B.V. (accreditatie L518), analyse en interpretatie is uitgevoerd door NIVIP.</t>
  </si>
  <si>
    <t>Herkomst ter aar. Losse blaadjes en enkele scheuten. chl tot necr kringen, op sommige blaadjes concentrisch. de blaadjes met conc kringen bemonsterd voor HTS</t>
  </si>
  <si>
    <t>Based on analyses of 3036 nt (S-segment), 4806 nt (M-segment), 8853 nt (L-segment) of the near complete genome in NCBI and NVWA-database it can be concluded that sample 66726277 very likely contains tomato spotted wilt virus (TSWV).
Based on analyses of 11849 nt of the partial genome in NCBI and NVWA-database it can be concluded that sample 66726277 very likely contains an UnID Ampelovirus.
opm molbio: See analysis of sample 66726314 for comparison of TSWV, RWMV and UnID ampelovirus from samples 65208830, 65209139, 66726269, 66726277 and 66726314.</t>
  </si>
  <si>
    <t>We hebben het monster visueel beoordeeld en de symptomen deden ons denken aan een infectie met een tospovirus. Vervolgens is het monster onderzocht met Illumina-sequencing. Hiermee zijn de genoomsequenties bepaald van twee virussen: 
1. Tomato spotted wilt virus (TSWV; Tospovirus)
2. Een deel van een genoom van een onbekend virus, behorend tot het genus Ampelovirus. 
Volgens ons kan TSWV de concentrische kringen op het monster veroorzaken. Wij weten niet of het Ampelovirus symptomen kan veroorzaken.
Illumina-sequencing data zijn gegenereerd door Genomescan B.V. (accreditatie L518), analyse en interpretatie is uitgevoerd door NIVIP.</t>
  </si>
  <si>
    <t>Herkomst ter aar. Aantal scheuten met bladeren met veel vlekkerige chlorose, soms ook kringachtig.
besloten om niet te toetsen, maar wachten met uitslag tot resultaten monster 65209139 binnen zijn (komt van zelfde bedrijf). obv resultaten mogelijk afhandelen virus symptomen +.</t>
  </si>
  <si>
    <t>[foto] </t>
  </si>
  <si>
    <t>Virus symptoms +</t>
  </si>
  <si>
    <t xml:space="preserve">Het door u ingezonden monster is alleen visueel beoordeeld. De symptomen (chlorotische kringen op blad) komen overeen met monsters 66726314 en 65209139, beide afkomstig van hetzelfde bedrijf. In deze monsters zijn met Illumina sequencing verschillende virussen vastgesteld: het tospovirus tomato spotted wilt virus (TSWV), het Citrus leaf blotch virus (CLBV), het Ranunculus white mottle virus (RWMV) en een deel van een genoom van een onbekend virus, behorend tot het genus Ampelovirus. Gezien de symptomen is zeer waarschijnlijk TSWV aanwezig in dit monster en mogelijk ook 1 of meerdere van de andere virussen. 
</t>
  </si>
  <si>
    <t>Herkomst ter aar. Veel losse bladeren en wat scheuten. Grootste scheut geen symptomen. losse blaadjes chl, vage vlekkerigheid, soms licht ingezonken</t>
  </si>
  <si>
    <t xml:space="preserve">[va 10 blaadjes] wk 21
105447-031
</t>
  </si>
  <si>
    <t>Based on analyses of 3011 nt (S-segment), 4822 nt (M-segment), 8901 nt (L-segment) of the near-complete genome in NCBI and NVWA-database can be concluded that sample 66726314 very likely contains tomato spotted wilt virus (TSWV).
Based on analyses of 7607 nt (RNA-1), 1671 nt (RNA-2), 1247 nt (RNA-3), 907 nt (RNA-4) of the partial genome in NCBI and NVWA-database can be concluded that sample 66726314 very likely contains ranunculus white mottle virus (RWMV).
Based on analyses of 15283 nt of the near-complete genome in NCBI and NVWA-database it can be concluded that sample 66726314 likely contains an UnID ampelovirus.
opm molbio: See analysis for comparison of TSWV, RWMV and UnID ampelovirus from samples 65208830, 65209139, 66726269, 66726277 and 66726314.</t>
  </si>
  <si>
    <t>[foto, HTS BU]
RWMV is toch bijna compleet genoom? viralzone:
1. 7,8 
2. 1,7 
3. 1,5
4. 1,4 </t>
  </si>
  <si>
    <t>TSWV +
UnID Ampelovirus +
RWMV +</t>
  </si>
  <si>
    <t>We hebben het monster visueel beoordeeld en onderzocht met Illumina-sequencing. Vervolgens zijn de genoomsequenties bepaald van drie virussen. 
1. Tomato spotted wilt virus (TSWV)
2. Een onbekend virus, behorend tot het genus Ampelovirus 
3. Ranunculus white mottle virus (RWMV)
Volgens ons kan TSWV de kringen op het monster veroorzaken, mogelijk in combinatie met RWMV en het onbekende Ampelovirus.
Illumina-sequencing data zijn gegenereerd door Genomescan B.V. (accreditatie L518), analyse en interpretatie is uitgevoerd door NIVIP.</t>
  </si>
  <si>
    <t>Herkomst ter aar. Scheut met bladeren met chlorotische vlekkerigheid en necrotische nerven. Niet heel virusachtig maar misschien tospo?</t>
  </si>
  <si>
    <t>wk 21, BCF105447-031</t>
  </si>
  <si>
    <t>Based on analyses of 2984 nt (S-segment), 4807 nt (M-segment), 8886 nt (L-segment) of the near-complete genome in NCBI and NVWA-database it can be concluded that sample 65209139 very likely contains tomato spotted wilt virus (TSWV)
Based on analyses of 7602 nt (RNA-1), 1754 nt (RNA-2), 1458 nt (RNA-3), 1299 nt (RNA-4) of the near-complete genome in NCBI and NVWA-database it can be concluded that sample 65209139 very likely contains ranunculus white mottle virus (RWMV)
Based on analyses of 8772 nt of the near-complete genome in NCBI and NVWA-database it can be concluded that sample 65209139 very likely contains citrus leaf blotch virus (CLBV)
Based on analyses of 10592 nt of the partial genome in NCBI and NVWA-database it can be concluded that sample 65209139 very likely contains an UnID Ampelovirus
opm molbio: 
See analysis of sample 66726314 for comparison of TSWV, RWMV and UnID ampelovirus from samples 65208830, 65209139, 66726269, 66726277 and
66726314.</t>
  </si>
  <si>
    <t>TSWV +
RWMV +
UnID Ampelovirus +
CLBV +</t>
  </si>
  <si>
    <t>We hebben het monster visueel beoordeeld en onderzocht met Illumina-sequencing. Vervolgens zijn de genoomsequenties bepaald van drie virussen: 
1. Tomato spotted wilt virus (TSWV)
2. Citrus leaf blotch virus (CLBV) 
3. Ranunculus white mottle virus (RWMV)
4. Een deel van een genoom van een onbekend virus, behorend tot het genus Ampelovirus
Volgens ons kan TSWV de symptomen op het monster veroorzaken, mogelijk met één of een combinatie van de soorten CLBV, RWMV en het onbekende Ampelovirus.
Illumina-sequencing data zijn gegenereerd door Genomescan B.V. (accreditatie L518), analyse en interpretatie is uitgevoerd door NIVIP.</t>
  </si>
  <si>
    <t>Toegevoegd
CLBV niet eerder in hoya gevonden (dubbel check, want heb vluchtig naar literatuur gezocht)
en UnID ampelovirus</t>
  </si>
  <si>
    <t>Ceropegia</t>
  </si>
  <si>
    <t>sandersonii</t>
  </si>
  <si>
    <t>Herkomst ter aar. Veel scheuten (zonder symptomen weggedaan). Enkele jonge blaadjes hebben dubbele kringen (tospo?). </t>
  </si>
  <si>
    <t>Based on analyses of 2973 nt (S-segment), 4836 nt (M-segment), 8906 nt (L-segment) of the near complete genome in NCBI and NVWA-database it can be concluded that sample 65208830 very likely contains tomato spotted wilt virus (TSWV).
Based on analyses of 5209 nt of the partial genome in NCBI and NVWA-database it can be concluded that sample 65208830 very likely contains turnip yellow virus (TuYV).
Based on analyses of 4524 nt of the partial genome in NCBI and NVWA-database it can be concluded that sample 65208830 very likely contains beet western yellows virus (BWYV).
Based on analyses of 9477 nt of the near-complete genome in NCBI and NVWA-database it can be concluded that sample 65208830 very likely contains Catharanthus mosaic virus (CatMV).
opm molbio: sample possibly contains multiple genotypes of catharanthus mosaic virus.
See analysis of sample 66726314 for comparison of TSWV, RWMV and UnID ampelovirus from samples 65208830, 65209139, 66726269, 66726277 and 66726314.</t>
  </si>
  <si>
    <t>TSWV +
TuYV +
BWYV +
CatMV +</t>
  </si>
  <si>
    <t>We hebben het monster visueel beoordeeld en onderzocht met Illumina-sequencing. Vervolgens zijn de genoomsequenties bepaald van vier virussen:
1. Tomato spotted wilt virus (TSWV)
2. Turnip yellows virus (TuYV) 
3. Beet western yellows virus (BWYV)
4. Catharanthus mosaic virus (CatMV)
Volgens ons kan TSWV de concentrische kringen op het monster veroorzaken, mogelijk met één of een combinatie van de soorten TuYV, BWYV en CatMV.
Illumina-sequencing data zijn gegenereerd door Genomescan B.V. (accreditatie L518), analyse en interpretatie is uitgevoerd door NIVIP.</t>
  </si>
  <si>
    <t xml:space="preserve">Toegevoegd
BWYV en CatMV niet eerder in ceropegia gevonden (dubbel check, want heb vluchtig naar literatuur gezocht)
</t>
  </si>
  <si>
    <t>Strong Gold</t>
  </si>
  <si>
    <t>Herkomst NL, Kloosterburen. Jansen Kloosterburen. Grijze necrotische vlekjes. Grijze necrotische vlekjes.</t>
  </si>
  <si>
    <t>Dow Jones (?)</t>
  </si>
  <si>
    <t>Herkomst NL, Kloosterburen. Jansen Kloosterburen. Grijze necrotische vlekjes.</t>
  </si>
  <si>
    <t>Candy Prince</t>
  </si>
  <si>
    <t>Herkomst NL, Uithuizermeeden. Visscher Bloembollen.</t>
  </si>
  <si>
    <t>Purple Prince</t>
  </si>
  <si>
    <t>17-5 gebeld met Sander dat hij bij het volgende bezoek wel twee cultivars bemonsterd.</t>
  </si>
  <si>
    <t>Herkomst NL, Noordwijkerhout. Wesselman Flowers. 1 bol zeer weinig wortel, wel bemonsterd. Grijze necrotische vlekjes.</t>
  </si>
  <si>
    <t>Herkomst NL, Noordwijkerhout. S. Pennings. Grijze necrotische vlekjes. Vage licht groene banen/strepen op blad.</t>
  </si>
  <si>
    <t>NVWA
H. Hofman/ B. Poelman</t>
  </si>
  <si>
    <t>Herkomst NL, Smilde. Grijze necrotische vlekjes.</t>
  </si>
  <si>
    <t>Olubi 9/11 (?)</t>
  </si>
  <si>
    <t>Green mile</t>
  </si>
  <si>
    <t>Nieuwveen. Enkele losse bladeren met vage donkere kringen. Niet echt tospoachtig (niet concentrisch) wel virologisch. 
telefonisch: Bladeren van meerdere planten, symptomen specifiek in deze cultivar/hele partij (jonge en oude planten en bladeren), leverancier floricultara]
lijkt wel een beetje op inzendingen 64976184, 64976192. CymMV (potex virus, evt ).</t>
  </si>
  <si>
    <t xml:space="preserve">wk 23 va 5 bladeren, BCF105447-033
</t>
  </si>
  <si>
    <t xml:space="preserve">Geen relevante virussen gedetecteerd.
</t>
  </si>
  <si>
    <t>[foto HTS BU]</t>
  </si>
  <si>
    <t>NVWA
H. Hofman</t>
  </si>
  <si>
    <t>Charade</t>
  </si>
  <si>
    <t>Herkomst NL, Lemmer. Grijze necrotische vlekjes.</t>
  </si>
  <si>
    <t>Baracuda</t>
  </si>
  <si>
    <t>Escape</t>
  </si>
  <si>
    <t>Herkomst NL, Luttelgeest. Grijze necrotische vlekjes.</t>
  </si>
  <si>
    <t>Cadans</t>
  </si>
  <si>
    <t>White Flag</t>
  </si>
  <si>
    <t>Herkomst NL, Rutten. Enkele grijze necrotische vlekjes.</t>
  </si>
  <si>
    <t>Beauty Flight</t>
  </si>
  <si>
    <t>Reputation</t>
  </si>
  <si>
    <t>Herkomst NL, Rutten. Enkele grijze necrotische vlekjes. Vage licht groene banen/strepen op blad.</t>
  </si>
  <si>
    <t>Versace</t>
  </si>
  <si>
    <t>Herkomst NL, Rutten. Grijze necrotische vlekjes. Vage licht groene banen/strepen op blad.</t>
  </si>
  <si>
    <t>Strong Love</t>
  </si>
  <si>
    <t>Herkomst NL, Spanbroek. Enkele grijze necrotische vlekjes.</t>
  </si>
  <si>
    <t>Titan</t>
  </si>
  <si>
    <t>Herkomst NL, Spanbroek. Grijze necrotische vlekjes. Vage licht groene banen/strepen op blad.</t>
  </si>
  <si>
    <t>cambridge</t>
  </si>
  <si>
    <t>Herkomst Nederland. 1 plant met 1 blad met een chlorotische vlek, niet kringachtig. Niet virusverdacht.</t>
  </si>
  <si>
    <t>KCB
Marcel Kamsteeg</t>
  </si>
  <si>
    <t>Herkomst NL.  Op bladeren enkele kleine chlorotische vlekken. Bij enkele bladeren chlorose langs de nerven. Niet virusverdacht.</t>
  </si>
  <si>
    <t>Herkomst NL. [ras rotane. twee planten met afwijkende groei, trager, opkrullende bladranden, enkele fel gele kleine vlekjes op blad. bij hoofdnerf / midden blad klein lichter groen dan buitenkant blad. twee plekken gevonden] Aantal scheuten. Geen verdachte symptomen te zien. </t>
  </si>
  <si>
    <t>KCB
M. Paping</t>
  </si>
  <si>
    <t xml:space="preserve">[A va Bosch, Bleiswijk insp : dode bladcellen aan de top vd plant, gekruld, blaren blad] . 3 bladeren ingestuurd, deelbladeren met necr aan bladranden (verbranding?). een blad onregelmatige chlorose (ToBRFV?). </t>
  </si>
  <si>
    <t>[va blad]
TMV +</t>
  </si>
  <si>
    <t>F-MOL-132-002 real-time RT-PCR ToBRFV M&amp;W + (2.14/2.15)</t>
  </si>
  <si>
    <t>bedrijf ligt sinds kort onder maatregelen (3.164), wachten nog op HTS data (lijst wk 27). darom deze nog niet aanvragen</t>
  </si>
  <si>
    <t>Het door u ingezonden monster is visueel beoordeeld. Middels serologische toetsing is tomato brown rugose fruit virus (ToBRFV) gedetecteerd. De aanwezigheid van ToBRFV is vervolgens bevestigd met een moleculaire toets (real-time RT-PCR). 
Volgens ons kunnen de symptomen (chlorose op het jonge blad) veroorzaakt worden door ToBRFV.</t>
  </si>
  <si>
    <t>Herkomst Oosterhout. [1 plant met symp] jonge blad met tussennervige chl, iets oudere losse bladeren zitten wat chl tot necr plekjes verspreid over het blad. Niet super virusachtig, maar ik twijfel (begin survey) dus HTS</t>
  </si>
  <si>
    <t xml:space="preserve">wk 28 va blad, BCF105447-042
</t>
  </si>
  <si>
    <t>Geen relevante virussen/viroiden gedetecteerd.
opm:  relatief hoog % rRNA reads (17,46 %), maar meer dan 12 milj reads (30,9 milj)</t>
  </si>
  <si>
    <t>We hebben het monster visueel beoordeeld en onderzocht met Illumina-sequencing. Hiermee zijn geen virussen gedetecteerd die de waargenomen symptomen kunnen veroorzaken. Mogelijk betreft het een fysiologische kwestie._x000D_
_x000D_
Illumina-sequencing data zijn gegenereerd door Genomescan B.V. (accreditatie L518), analyse en interpretatie is uitgevoerd door NIVIP.</t>
  </si>
  <si>
    <t>KCB
J Schroevers</t>
  </si>
  <si>
    <t>Herkomst Nieuw Beijerland. Paar blaadjes van een top. 2 blaadjes hebben krullend blad. Niet virologisch. [met jamie gebeld, kleine teler, tomaat stond in volle grond, kleiner dan de rest, geen afwijkingen van stam. Volgens teler zagen de vruchten er anders uit dan typerend is voor het ras.] 
7/7 Marleen en Carla, als het een begomovirus of posipiviroide oorzaak zou hebben zouden we ook andere symptomen verwachten, zoals chlorose. Daarom inderdaad niet virologisch</t>
  </si>
  <si>
    <t>[foto, 2x BU -20]</t>
  </si>
  <si>
    <t>Het door u ingezonden monster is visueel beoordeeld en de symptomen hebben volgens ons geen virologische oorzaak. Mogelijk betreft het een fysiologische of genetische kwestie.</t>
  </si>
  <si>
    <t xml:space="preserve">Capsicum </t>
  </si>
  <si>
    <t>herkomst Made. gedeeld met myc en bac. 3 zakjes met enkele losse blaadjes. 1) regelmatige tussennervige chl aan bovenkant blad 1 blad al bruin - gebrekkig. 2) verbranding. 3) bladkrul, verdikte nerven. ook niet virusachtig veel te regelmatig over hele blad</t>
  </si>
  <si>
    <t>Het door u ingezonden monster is visueel beoordeeld en de symptomen hebben volgens ons geen virologische oorzaak. Waarschijnlijk betreft het fysiologische kwesties.</t>
  </si>
  <si>
    <t>KCB
E. Sprenkels</t>
  </si>
  <si>
    <t>Herkomst Steenbergen. 1 scheutje; bladbobbeling en wat regelmatige chl. niet virologisch</t>
  </si>
  <si>
    <t>herkomst Ijsselmuiden. Op jonge scheuten bladbobbeling en mosaic.</t>
  </si>
  <si>
    <t xml:space="preserve">[va blad]
CMV -
CGMMV +
CABYV -
</t>
  </si>
  <si>
    <t>CGMMV+</t>
  </si>
  <si>
    <t>Het ingezonden monster is visueel beoordeeld en met serologische toetsting is cucumber green mottle mosaic virus gedetecteerd. Dit virus kan volgens ons de waargenomen symptomen op het ingezonden blad veroorzaken.</t>
  </si>
  <si>
    <t>herkomst Ijsselmuiden. 3 bladeren met tussennervige chlorose. 1 blad met wat meer mosaic. CABYV en/of CGMMV</t>
  </si>
  <si>
    <t>Phaseolus</t>
  </si>
  <si>
    <t>Herkomst Roosendaal. [inspecteur erg jong gewas, sommige planten (groepjes) lijken spuitschade te hebben]. 
jong topje, chlorose en enkele verdikte nerven. lastig om te zeggen of het spuitschade is gezien het open lucht planten betreft, niet virologisch.</t>
  </si>
  <si>
    <t>Herkomst Domburg. [enkele plant op het perceel met dit beeld]  zelfde bedrijf als monster 65494611. Op enkele bladeren  van een plant chlorotische vlekken (kan mogelijk ook genetisch zijn)</t>
  </si>
  <si>
    <t>[va blad]
P1 -
bent -
qui -
boon -</t>
  </si>
  <si>
    <t xml:space="preserve">virus symptoms - </t>
  </si>
  <si>
    <t>Het ingezonden monster is visueel beoordeeld en via toetsplantenonderzoek zijn geen mechanisch overdraagbare virussen vastgesteld. Op basis van de resultaten en de symptomen op het monster zijn we van mening dat deze symptomen niet door een virus worden veroorzaakt. Waarschijnlijk betreft het een genetische kwestie.</t>
  </si>
  <si>
    <t>Herkomst Domburg. [enkele plant op het perceel met dit beeld]. zelfde bedrijf als monster 65494603. 1 plant met vergeling langs de nerven. Blad krult omhoog en enkele jonge bladeren hebben chlorotische vlekken.</t>
  </si>
  <si>
    <t>Het ingezonden monster is visueel beoordeeld en via toetsplantenonderzoek zijn geen mechanisch overdraagbare virussen vastgesteld. Op basis van de resultaten en de symptomen op het monster zijn we van mening dat deze symptomen niet door een virus worden veroorzaakt. Waarschijnlijk betreft het een fysiologische kwestie.</t>
  </si>
  <si>
    <t>KCB
D. Pappot</t>
  </si>
  <si>
    <t>Herkomst Meterik. meerdere bladeren van een plant, jong en oud. jongere blad nerf chl tot necr van tertaire nerven. heel regelmatig. virus?</t>
  </si>
  <si>
    <t>[va blad] 
P1 --
bent --
qui --
komk --</t>
  </si>
  <si>
    <t xml:space="preserve">[va blad] 
HTS weeklijst 28, BCF105447-042
</t>
  </si>
  <si>
    <t>[foto, BU]</t>
  </si>
  <si>
    <t>We hebben het monster visueel beoordeeld en onderzocht met Illumina-sequencing. Hiermee zijn geen virussen gedetecteerd die de waargenomen symptomen kunnen veroorzaken. Mogelijk betreft het een fysiologische kwestie.
Illumina-sequencing data zijn gegenereerd door Genomescan B.V. (accreditatie L518), analyse en interpretatie is uitgevoerd door NIVIP.
[TPO niet genoemd, HTS wel voldoende onderbouwing]</t>
  </si>
  <si>
    <t>KCB
JG de Zeeuw</t>
  </si>
  <si>
    <t>Herkomst, Spuidijk/ Nieuw Beijerland. twee plantjes vanuit veld. beiden regelmatige tussennervige chl, mn op oudere bladeren. geen sympt op jongste blad</t>
  </si>
  <si>
    <t>Herkomst Oud Beijerland. twee planten. een genetisch. andere plant bladmisvorming en lichte bobbeling vanuit nerven, viroloisch?</t>
  </si>
  <si>
    <t>[va blad] 
P1 --
bent --
qui --
vicia --</t>
  </si>
  <si>
    <t>Het door ingezonden monster betrof twee planten:
plant 1. Het door u ingezonden monster is visueel beoordeeld en de symptomen (scherp begrensde chlorose) hebben volgens ons geen virologische oorzaak. Volgens ons betreft het een genetische kwestie.
plant 2. Het ingezonden monster is visueel beoordeeld (lichte bobbeling op het blad) en via toetsplantenonderzoek zijn geen mechanisch overdraagbare virussen vastgesteld. Op basis van de resultaten en de symptomen op het monster zijn we van mening dat deze symptomen niet door een virus worden veroorzaakt. Waarschijnlijk betreft het een fysiologische kwestie.</t>
  </si>
  <si>
    <t>NVWA
P. van Holland</t>
  </si>
  <si>
    <t>Herkomst Etten Leur. enkele losse blaadjes met bladbobbeling vanuit de nerven. geen andere symp</t>
  </si>
  <si>
    <t>Herkomst 's Gravenzande. Regelmatige chlorose op bladeren ( niet virologisch). Vruchten lijken last van neusrot te hebben. Monster ook bekeken door bacteriologie en daarnaast ook gevraagd of de mycologen naar het monster willen kijken. Mycologie neemt het monster in behandeling.</t>
  </si>
  <si>
    <t>Het door u ingezonden monster is visueel beoordeeld en de symptomen hebben volgens ons geen virologische oorzaak.</t>
  </si>
  <si>
    <t>Herkomst 's Gravenzande. Vruchten en bladeren met symptomen. Op de vruchten ingezonken vlekken ook met kringen. Ook een enkele vrucht met donkere kringen. Op de jonge scheuten ook wat necrose en chlorose. Tospo?</t>
  </si>
  <si>
    <t xml:space="preserve">[va vrucht] 
HTS wk lijst 28, BCF105447-042
</t>
  </si>
  <si>
    <t>Based on analyses of 9058 (L segment), 3508 (M segment, partial) and 2903 (S segment) nt of the partial genome in database NCBI and NVWA can be concluded that sample 65149561 very likely contains tomato spotted wilt virus (TSWV).
opm:
aanvullend Bell pepper alphaendornavirus gedetecteerd in de novo pipeline. Geen compleet genoom uit de pipeline, maar langste fragment (7844 bp) blasten in NCBI geeft hit in soort specifiek cluster. Geen nadere analyse uitgevoerd. </t>
  </si>
  <si>
    <t>De symtomen op het ingezonden monster worden veroorzaakt door tomato spotted wilt virus (TSWV). De waargenomen symptomen (ingezonken chlorotische vlekken op de vruchten) zijn kenmerkend voor orthotospovirussen zoals TSWV. De aanwezigheid van TSWV is bevestigd met Illumina-sequencing. 
Illumina-sequencing data zijn gegenereerd door Genomescan B.V. (accreditatie L518), analyse en interpretatie is uitgevoerd door NIVIP. </t>
  </si>
  <si>
    <t>Herkomst Steenbergen.  Bladeren met twee type symptomen. Type 1: bont op het blad, wat lijkt op pepino mosaic virus.
Type 2: blad krult en is misvormd. Dit symptoom is mogelijk iets genetisch of fysiologisch</t>
  </si>
  <si>
    <t>[va blad]
PepMV +
TMV - (negatief beoordeeld op basis van 1 uursmeting 0.125; 0.126)</t>
  </si>
  <si>
    <t>Het door u ingezonden monster is visueel beoordeeld. Dit monster is toegevoegd aan ingeplande serologische toetsen voor de detectie van pepino mosaic virus (PepMV) en tomato brown rugose fruit virus (ToBRFV). Hierbij is ToBRFV niet en PepMV wel gedetecteerd.
Volgens ons kunnen de chlorotische vlekken (bont) op de bladeren veroorzaakt worden door PepMV (zak 2). 
De bladmisvorming en krulling van het blad hebben volgens ons geen virologische oorzaak (zak 1). Waarschijnlijk betreft dit een genetische of fysiologische kwestie.</t>
  </si>
  <si>
    <t>ca ch</t>
  </si>
  <si>
    <t>Herkomst Steenbergen.  Op bladeren chlorotisch en necrotische scherpbegrensde (door nerven) vlekken. Niet virologisch. Mycologie geeft aan dat het valse meeldauw is.</t>
  </si>
  <si>
    <t>KCB
Steijger</t>
  </si>
  <si>
    <t>herkomst Hedikhuizen. 6 vruchten die slecht doorgekleurd zijn. Niet virologisch</t>
  </si>
  <si>
    <t>[va vrucht]
PepMV +
TMV - [als negatief beoordeel na 1 uursmeting 0.126 ; 0.127]</t>
  </si>
  <si>
    <t>Het door u ingezonden monster is visueel beoordeeld. Dit monster is toegevoegd aan ingeplande serologische toetsen voor de detectie van pepino mosaic virus (PepMV) en tomato brown rugose fruit virus (ToBRFV). Hierbij is ToBRFV niet en PepMV wel gedetecteerd.
Wij verwachten niet dat PepMV de waargenomen symptomen veroorzaakt. Mogelijk hebben de symptomen een fysiologische  oorzaak.</t>
  </si>
  <si>
    <t>herkomst Wouwse plantage. 2 zakjes met bladmateriaal. 1 zakje met misvormd en opgekruld blad vanuit de nerven. niet virologisch.
1 met jonge blaadjes/topje met onregelmatige chl vlekjes en lichte bobbleing - tobamo achtig. </t>
  </si>
  <si>
    <t>[va blad met chl]
PepMV +
TMV -</t>
  </si>
  <si>
    <t>[foto, 2BU -20]</t>
  </si>
  <si>
    <t xml:space="preserve">Het door u ingezonden monster is visueel beoordeeld. Dit monster is toegevoegd aan ingeplande serologische toetsen voor de detectie van pepino mosaic virus (PepMV) en tomato brown rugose fruit virus (ToBRFV). Hierbij is ToBRFV niet en PepMV wel gedetecteerd.
Wij verwachten niet dat PepMV de waargenomen symptomen veroorzaakt. Mogelijk hebben de symptomen een fysiologische of genetische oorzaak.
</t>
  </si>
  <si>
    <t>KCB
Paping</t>
  </si>
  <si>
    <t>herkomst Bleiswijk [1 plant, virus of mutant?]. aantal losse bladeren, misvormd en  chemerie</t>
  </si>
  <si>
    <t>Het door u ingezonden monster is visueel beoordeeld en de symptomen hebben volgens ons geen virologische oorzaak. Volgens ons betreft het een genetische kwestie.</t>
  </si>
  <si>
    <t xml:space="preserve">Vicia </t>
  </si>
  <si>
    <t>faba</t>
  </si>
  <si>
    <t>Herkomst Elshout. 3 scheuten ingestuurd. A met symptomen, veel chl stipjes op verschillende delen van het blad en ouder blad nerfchl. virus of insect schade. B. zonder symptomen  van dezelfde plant. C. zonder symptomen van andere plant.
18/9 ca Symptomen lijken wel een beetje op die van monsters 38548266 en 38548258 </t>
  </si>
  <si>
    <t>[va blad in -20 gelegen]
P1 --
bent --
qui --
vicia --</t>
  </si>
  <si>
    <t>wk 29, BCF105447-042
[blad plant A]</t>
  </si>
  <si>
    <t>Based on analyses of 6979 (RNA1), 2192 (RNA2), 1320 (RNA3), 1349 (RNA4) en 1249 (RNA5) nt of the near complete genome in the NCBI and NVWA databases can be concluded that sample 65359110 likely contains ash shoestring-associated emaravirus (ASaV).</t>
  </si>
  <si>
    <t>ASaV +</t>
  </si>
  <si>
    <t xml:space="preserve">Vanuit het door u ingezonden monster met symptomen (monster A) hebben wij met behulp van Illumina sequencing (NGS) de sequentie van een virus bepaald. Analyse van deze sequentie laat zien dat het ash shoestring-associated emaravirus (ASaV) betreft.
Volgens ons is dit de eerste vondst van ASaV in Vicia faba. Om meer over de mogelijke associatie tussen het virus en symptomen te weten te komen  is aanvullend onderzoek nodig.
Illumina-sequencing data zijn gegenereerd door Genomescan B.V. (accreditatie L518), analyse en interpretatie is uitgevoerd door NIVIP. 
</t>
  </si>
  <si>
    <t>Toegevoegd, nieuwe waardplant
[wij ook gedetecteerd fraxinius 32769877; ASaV recent beschreven 2021 in Es in CH, DE, IT, SE en in 2022 in european ash in france. trees with chlorotic spots or mosaics and leaf curling or leaf shoestring symptoms. via mijt overgedragen]</t>
  </si>
  <si>
    <t>KCB
D. pappot</t>
  </si>
  <si>
    <t>Herkomst Someren. 1 plant op bladeren lichte zeer gelijkmatige chlorose, niet virus verdacht</t>
  </si>
  <si>
    <t>Herkomst Emmeloord. 2 planten ingestuurd. Over hele plant hevige/witte chl rondom nerven. wat roestbruine vlekken op peulen</t>
  </si>
  <si>
    <t>ca, jo</t>
  </si>
  <si>
    <t xml:space="preserve">[va schil peul in -20 gelegen]
P1 -
bent -
qui-
vicia -+
[va TPO vicia]
P1 --
bent --
qui +-
vicia -+
glut--
</t>
  </si>
  <si>
    <t xml:space="preserve">[va TPO vicia] 
wk 32 va blad 
F-MOL-021-003 CPUP/P9502: +
</t>
  </si>
  <si>
    <t>CPUP:
Op basis van analyse van 566 nt van Coat protein/ 3’UTR  in NCBI, Q-bank en NVWA-database kan geconcludeerd worden dat monster 32574164 zeer waarschijnlijk bean yellow mosaic virus (BYMV) bevat.</t>
  </si>
  <si>
    <t>[foto, 2 BU zakjes -20 carla]</t>
  </si>
  <si>
    <t>De ingezonden plant is visueel beoordeeld en wees op een mogelijke infectie met een potyvirus. Vanuit het monster hebben wij middels mechanische inoculatie een virus kunnen overbrengen op toetsplanten. Vervolgens is met een RT-PCR een potyvirus gedetecteerd en op basis van sequentie-analyse is vastgesteld dat het waarschijnlijk bean yellow mosaic virus (BYMV) betreft. Volgens ons kan dit virus de waargenomen symptomen veroorzaken.</t>
  </si>
  <si>
    <t>Herkomst Numansdorp. veel chl stipjes op blad, vaak hele blad, soms delen. heftiger dan 38548266. TPO  afwachten andere, dan tegelijk afhandelen</t>
  </si>
  <si>
    <t>10/8/23
11-8-2023</t>
  </si>
  <si>
    <t>Herkomst Kampen. enkele bladeren ingestuurd. op meeste deelbladeren veel chl stipjes. Vaak het hele blad, soms delen. Doet denken aan insect schade, TPO voor de zekerheid. vergelijkbaar beeld als 38548258, maar deze heeft nog iets frisser blad.</t>
  </si>
  <si>
    <t xml:space="preserve">11-8-23, nieuwe diagnose ingevoerd om aan te kunnen vullen dat dit monster ook onderzocht is met toetsplantenonderzoek:
Volgens ons hebben de symptomen op het ingezonden blad geen virologische oorzaak. Bovendien is via mechanische inoculatie geen virus overgebracht op toetsplanten. Waarschijnlijk is hier sprake van een fysiologische oorzaak.
</t>
  </si>
  <si>
    <t>KCB
Kamphuis</t>
  </si>
  <si>
    <t>herkomst Asten. jong topje en iets ouder blad. jonge topje geen symptomen, oudere blad lichte regelmatige tussennervige chl. HTS aan monster 39622958 gezien daar ook op jonge blad. samen afhandelen gezien uit een kas (39622931, 39622941 en 39622958)</t>
  </si>
  <si>
    <t>herkomst Asten. Scherp begrensde witte chl op oud blad - genetisch</t>
  </si>
  <si>
    <t>herkomst Asten. alle bladeren regelmatige tussennervige chl. 2 jonge topjes, 1 jong blad heel chl. niet knapperig. HTS voor de zekerheid. samen afhandelen gezien uit een kas (39622931, 39622941 en 39622958)</t>
  </si>
  <si>
    <t>wk 29, BCF105447-042</t>
  </si>
  <si>
    <t>Geen relevante virussen/viroiden gedetecteerd.
opm molbio:
relatief hoog % rRNA reads (19,72 %), maar meer dan 12 milj reads (24,1 milj)</t>
  </si>
  <si>
    <t>We hebben het monster visueel beoordeeld en onderzocht met Illumina-sequencing. Hiermee zijn geen virussen gedetecteerd die de waargenomen symptomen kunnen veroorzaken. Mogelijk betreft het een fysiologische of genetische kwestie.
Illumina-sequencing data zijn gegenereerd door Genomescan B.V. (accreditatie L518), analyse en interpretatie is uitgevoerd door NIVIP.</t>
  </si>
  <si>
    <t>Herkomst Bleiswijk. Veel losse bladeren met 2 gezonde bladeren ter vergelijk. bladeren veel kleiner en wat bladbobbeling/misvorming vanuit nerven. niet virologisch, fysiologisch? deelmonster afgehandeld en doorgeegeven.</t>
  </si>
  <si>
    <t xml:space="preserve">Het door u ingezonden monster is visueel beoordeeld en de symptomen hebben volgens ons geen virologische oorzaak. </t>
  </si>
  <si>
    <t>Herkomst Steenbergen. jonge top. wat chlorose en blad bobbeling/misvorming vanuit nerf. Niet virologisch, fysiologisch</t>
  </si>
  <si>
    <t>Herkomst Weervershoof. Blad met witte chl vlekken. Heftigste beeld van de monsters uit deze kas (4x uit 1 kas.) PepMV. TMV laten meelopen, ook gezien vrucht</t>
  </si>
  <si>
    <t>[va blad ]
PepMV +
TMV -</t>
  </si>
  <si>
    <t>[foto, 2 BU -20]</t>
  </si>
  <si>
    <t>Het door u ingezonden monster is visueel beoordeeld. Dit monster is toegevoegd aan ingeplande serologische toetsen voor de detectie van pepino mosaic virus (PepMV) en tomato brown rugose fruit virus (ToBRFV). Hierbij is ToBRFV niet en PepMV wel gedetecteerd.
Volgens ons kunnen de symptomen (chlorotische vlekken) veroorzaakt worden door PepMV.</t>
  </si>
  <si>
    <t xml:space="preserve">Herkomst Weervershoof. twee vruchten, niet volledig doorgekleurd. andere monsters uit deze kas PepMV beeld. </t>
  </si>
  <si>
    <t xml:space="preserve">Herkomst Weervershoof. Blad met enkele wit chl vlekjes. zelfde kas als 42457148 dus geen toetsing. </t>
  </si>
  <si>
    <t>Het door u ingezonden monster is visueel beoordeeld. Monster 42457148 en 66693583 uit dezelfde kas zijn toegevoegd  aan ingeplande serologische toetsen voor de detectie van pepino mosaic virus (PepMV) en tomato brown rugose fruit virus (ToBRFV). Hierbij is ToBRFV niet en PepMV wel gedetecteerd. 
Wij verwachten dat ook in dit monster PepMV aanwezig zal zijn en dat de symptomen (enkele chlorotische vlekken) veroorzaakt worden door PepMV.</t>
  </si>
  <si>
    <t>Herkomst Weervershoof. Blad met enkele wit chl vlekjes. zelfde kas als 42457148 dus geen toetsing. afhandelen zla die resultaten binnen zijn</t>
  </si>
  <si>
    <t>Herkomst Elshout. Op bladeren chlorose aan de bladranden. Enkele bladeren hebben regelmatige chlorose over het hele blad. niet virologisch.</t>
  </si>
  <si>
    <t>Herkomst Berkel en Rodenrijs. Op wat oudere bladeren regelmatige tussennervige chlorose. niet virusachtig</t>
  </si>
  <si>
    <t>KCB
R. Kamphuis?</t>
  </si>
  <si>
    <t xml:space="preserve">Herkomst Asten. Op bladeren onregelmatige tussennervige chlorose (bont). Op jonge bladeren bladbobbeling. </t>
  </si>
  <si>
    <t>[va blad]
CGMMV +
CMV -</t>
  </si>
  <si>
    <t>[foto, bu Christel</t>
  </si>
  <si>
    <t>Het ingezonden monster is visueel beoordeeld en met serologische toetsting is cucumber green mottle mosaic virus (komkommerbont) gedetecteerd. Dit virus kan volgens ons de waargenomen symptomen op het ingezonden blad veroorzaken.</t>
  </si>
  <si>
    <t>Herkomst Asten. Op bladeren regelmatige tussennervige chlorose.</t>
  </si>
  <si>
    <t>[va blad]
CABYV -</t>
  </si>
  <si>
    <t>Het ingezonden monster is visueel beoordeeld en serologisch getoetst op de aanwezigheid van cucurbit ahid-borne yellows virus. Dit virus is niet gedetecteerd. Volgens ons hebben de waargenomen symptomen geen virologische oorzaak.</t>
  </si>
  <si>
    <t>Herkomst Zevenhuizen. Op bladeren onregelmatige tussennervige chlorose. JOnge bladeren ook bladbobbeling en sommige bladeren lijken iets meer regelmatige chlorose te hebben.</t>
  </si>
  <si>
    <t>[va blad]
CGMMV +
CABYV -</t>
  </si>
  <si>
    <t>Herkomst Steenbergen. 3 vruchten met chlorotische vlekken, vruchten zijn ook wat gebobbeld (niet virologisch) Op bladere regelmatige tussennervige chlorose (niet virologisch)</t>
  </si>
  <si>
    <t>herkomst Meterik.  Twee vruchten met chlorotische strepen, lijken ook wat misvormd. OP bladeren chlorose zichtbaar maar beperkt tot één cellaag. Symptomen lijken een genetische oorzaak te hebben.</t>
  </si>
  <si>
    <t>NVWA
P. Martens</t>
  </si>
  <si>
    <t>vulgaris</t>
  </si>
  <si>
    <t>herkomst Melderslo; 42451117 en 42451109. geen symptomen op jongste blad, oudere blad wat chl vlekjes op/rondom nerven. Minder heftig beeld als monster 42451109, virus?</t>
  </si>
  <si>
    <t>wk 30 va blad 
F-MOL-021-003 CPUP/P9502: -</t>
  </si>
  <si>
    <t>[foto, 2x BU Carla]</t>
  </si>
  <si>
    <t>Het door u ingezonden monster is visueel beoordeeld. Daarna is een moleculaire toets (RT-PCR) ingezet voor de detectie van potyvirussen, welke negatief was. Op basis van de resultaten en de symptomen op het monster worden volgens ons deze symptomen niet door een virus veroorzaakt. Mogelijk betreft het een fysiologische kwestie.</t>
  </si>
  <si>
    <t>herkomst Melderslo; 42451117 en 42451109. diepnervigheid en hevige bladbobbeling op alle jonge bladeren soms wat nerfnecr
Lijkt een beetje op 66013947 van vorig jaar (HTS BYMV - zou met poty PCR kunnen.)</t>
  </si>
  <si>
    <t xml:space="preserve">[va blad]
P1 +-
bent -+
qui +-
boon --
Vicia -+
</t>
  </si>
  <si>
    <t>wk 30 va ingezonden blad
F-MOL-021-003 CPUP/P9502: +</t>
  </si>
  <si>
    <t>CPUP: 
Op basis van analyse van 562 nt van Coat protein / 3’UTR in NCBI, Q-bank en NVWA database kan geconcludeerd worden dat monster 42451109 zeer waarschijnlijk Bean yellow mosaic virus bevat </t>
  </si>
  <si>
    <t>[foto, BU Carla]</t>
  </si>
  <si>
    <t>NVWA
J. Nouland</t>
  </si>
  <si>
    <t>Herkomst Numansdorp, planten met en zonder symptomen. 
onregelmatige hevige chl meeste bladeren van de plant, enkele donkergroene plekjes over (mosaic?) virus achtig. blad lijkt ook kleiner dan van plant zonder symp. virusachtig, lijkt op BYMV beelden oude dia's.</t>
  </si>
  <si>
    <t>[va blad]
P1 +-
bent -+
qui +-
boon --
Vicia -+
*symptomen vergelijkbaar met 66013947 en 39971955 van vorig jaar</t>
  </si>
  <si>
    <t>wk 30 va ingezonden blad Vicia
F-MOL-021-003 CPUP/P9502: +</t>
  </si>
  <si>
    <t>CPUP: Geen bruikbare data verkregen. In onverleg met Virologie besloten dit monster op te sturen voor HTS.
opmerking: NCBI, Bij een lengte van 212 en 136 is er een Hit gevonden  met bean yellow masaic virus (BYMV).</t>
  </si>
  <si>
    <t xml:space="preserve">[va RNA, wk 31, BCF105447-044]
</t>
  </si>
  <si>
    <t>1) Based on analyses of 5669 nt of the near complete in NCBI and NVWA databases can be concluded that sample 39203702 very likely contains pea enation mosaic virus 1 (PEMV-1). Likely more than 1 genotype is present in the sample.
2) Based on analyses of 4168 nt of the near complete in NCBI and NVWA databases can be concluded that sample 39203702 very likely contains pea enation mosaic virus 2 (PEMV-2).
3) Based on analyses of 715 nt in NCBI database can be concluded that sample 39203702 very likely contains pea enation mosaic virus satellite.
4) Based on analyses of 9246 nt (genotype 1) and 9365 nt (genotype 2) of the near complete genomes in NCBI and NVWA databases can be concluded that sample 39203702 very likely contains 2 genotypes of bean yellow mosaic virus (BYMV).</t>
  </si>
  <si>
    <t>[foto], [sattelitte niet noemen in toelichting - wel heel leuk]</t>
  </si>
  <si>
    <t xml:space="preserve">BYMV +
PEMV-1 +
PEMV-2 +
</t>
  </si>
  <si>
    <t xml:space="preserve">Na visuele beoordeling hebben wij besloten om het monster te analyseren met Illumina-sequencing. Hiermee zijn de genoomsequenties bepaald van drie virussen. Analyse van de sequenties laat zien het dat het de volgende soorten betreft: 
1. Bean yellow mosaic virus, 
2. Pea enation mosaic virus 1, 
3. Pea enation mosaic virus 2. 
Volgens ons kunnen de symptomen op het ingezonden monster veroorzaakt worden door één, of door een combinatie van deze virussen.
Illumina-sequencing data zijn gegenereerd door Genomescan B.V. (accreditatie L518), analyse en interpretatie is uitgevoerd door NIVIP.
</t>
  </si>
  <si>
    <t>annuum 'Magreto'</t>
  </si>
  <si>
    <t>Herkomst Dongen. [symptomen halverwege en onderin plant]. chl rondom nerven, kringerig. Boterbloemluis symptomen, vergelijkbaar met monster 5524014</t>
  </si>
  <si>
    <t>Het door u ingezonden monster is visueel beoordeeld en de symptomen hebben volgens ons geen virologische oorzaak. Volgens ons lijken deze symptomen op die veroorzaakt door de boterbloemluis.</t>
  </si>
  <si>
    <t>Herkomst Nieuwveen [enkele plant met symptomen]. jong topje waarvan 1 blad wat bobbelig en misvormd vanuit de nerven. niet virusachtig</t>
  </si>
  <si>
    <t>Herkomst Nieuwveen [enkele plant met symptomen] jonge topjes en 1 vrucht. op blad en vrucht scherp begrensde chl - genetisch</t>
  </si>
  <si>
    <t xml:space="preserve">Herkomst Haarsteeg. verschillend stukken blad.op onderzijde blad grijze egale schade met wat zwarte puntjes - insect schade. bovenzijde blad niks te zien. </t>
  </si>
  <si>
    <t>KCB
C. Vijverberg</t>
  </si>
  <si>
    <t>Herkomst Honselersdijk. deel van een blad, bobbeling/misvorming vanuit de nerven. geen virusbeeld, fysiologisch of genetisch?</t>
  </si>
  <si>
    <t>Herkomst Honselersdijk. 3 jonge topjes. op een topje chl vanuit bladvoet, heel regelmatig. wat misvorming vanuit de nerven. geen virusbeeld, fysiologisch of genetisch?</t>
  </si>
  <si>
    <t xml:space="preserve"> KCB
AJ Heijdra</t>
  </si>
  <si>
    <t>Herkomst Bleiswijk. twee jonge scheuten, op alle bladeren onregelmatige scherp begrensde chl, lichte bobbeling. CMV of CGMMV?</t>
  </si>
  <si>
    <t>[va blad]
CMV - geen uitslag
CGMMV - geen uitslag</t>
  </si>
  <si>
    <t>[ foto, geen BU door herhaling elisa]</t>
  </si>
  <si>
    <t>Het door u ingezonden monster is visueel beoordeeld en de symptomen (onregelmatige chlorose en lichte bobbeling) kunnen mogelijk veroorzaakt worden door cucumber mosaic virus (CMV) of cucumber green mottle mosaic virus (CGMMV). Door technische problemen hebben we geen resultaten kunnen verkrijgen met de serologische toets en helaas was er geen geschikt materiaal over voor toetsing met een andere methode. </t>
  </si>
  <si>
    <t>domestica 'Pinova'</t>
  </si>
  <si>
    <t>herkomst Roermond, [1 boom met symptomen, with chl vlekjes]. meerdere bladeren en scheuten met wit chl mosaic. apple mosaic virus?
RT-PCR en HTS aanvragen. Zou het ook een menginfectie kunnen zijn van ApMV en ApMNV? met andere woorden, kunnen we ApMNV uitsluiten met deze PCR (VP79 lijkt niet te binden en 3 nt op VP77)</t>
  </si>
  <si>
    <t xml:space="preserve">[va blad van meerdere scheuten] F-MOL-121-003: Ilar (VP77-VP79) + (zwak amplicon) *
</t>
  </si>
  <si>
    <t xml:space="preserve">_x000D_
* in overleg niet voor sanger sequencing gezien er ook HTS wordt aangevraagd. </t>
  </si>
  <si>
    <t xml:space="preserve">[va blad van meerdere scheuten] wk 31, BCF105447-044
</t>
  </si>
  <si>
    <t>1. Op basis van analyse van 8342 nt van het bijna compleet genoom in NCBI en NVWA database kan geconcludeerd worden dat monster 65259461 zeer waarschijnlijk apple stem pitting virus (ASPV) bevat. Opmerking; de species demarcation voor Betaflexiviridae is minder dan 72% nt overeenkomst in CP of polymerase genen.
2. Op basis van analyse van 381 nt (RNA2) en 843 nt (RNA3) van het partiële genoom in NCBI en NVWA database kan geconcludeerd worden dat monster 65259461 mogelijk apple mosaic virus (AMV) bevat.
3. Op basis van analyse van 1814 nt van het partiële genoom in NCBI en NVWA database kan geconcludeerd worden dat monster 65259461 waarschijnlijk apple chlorotic leaf spot virus (ACLSV) bevat. Opmerking; er zijn 7 stukjes assembled waarbij grote gaps aanwezig zijn. De overeenkomst van de stukjes is wel hoog met de referentie sequentie.
4. Op basis van analyse van 1232 nt (RNA 1, partial) en 1381 nt (RNA 3) van het partiële genoom in NCBI en NVWA database kan geconcludeerd worden dat monster 65259461 mogelijk apple rubbery wood virus 2 (ARWV-2) bevat.</t>
  </si>
  <si>
    <t>[ foto]</t>
  </si>
  <si>
    <t>apple stem pitting virus +
apple mosaic virus +
apple chlorotic leaf spot virus +
apple rubbery wood virus 2 +</t>
  </si>
  <si>
    <t>We hebben het door u ingezonden monster visueel beoordeeld en onderzocht met Illumina-sequencing (HTS). Hiermee zijn de genoomsequenties bepaald van vier virussen. Analyse van de sequenties laat zien dat het de volgende soorten betreft: 
1. apple stem pitting virus 
2. apple mosaic virus 
3. apple chlorotic leaf spot virus 
4. apple rubbery wood virus 2 
Volgens ons kunnen de symptomen (onregelmatige chlorotische vlekken) op de bladeren veroorzaakt worden door apple mosaic virus.
Illumina-sequencing data zijn gegenereerd door Genomescan B.V. (accreditatie L518), analyse en interpretatie is uitgevoerd door NIVIP.</t>
  </si>
  <si>
    <t>NVWA
Rene Verhoeven</t>
  </si>
  <si>
    <t>herkomst Haps, 65359268 en 65359251 van zelfde veld. Chemerie op meerdere bladeren. sommige bladeren ook wat bobbeling/misvorming. geen virusbeeld</t>
  </si>
  <si>
    <t>herkomst Haps, 65359268 en 65359251 van zelfde veld. 2 zakjes, plant met symptomen en een zonder. 1 deelblad bijna hele blad chl - mottle achtig. twijfel of het virusachtig is, dus daarom HTS</t>
  </si>
  <si>
    <t xml:space="preserve">[va 1 blad met mottle] wk 31, BCF105447-044
</t>
  </si>
  <si>
    <t>geen relevante virussen of viroiden gedetecteerd
opmerking molbio: 
Phaseolus vulgaris alphaendornavirus 1 gedetecteerd. Bijna compleet genoom verkregen welke in een soortspecifiek cluster valt (NCBI). Geen nadere analyse uitgevoerd.</t>
  </si>
  <si>
    <t>We hebben het monster visueel beoordeeld en onderzocht met Illumina-sequencing. Hiermee zijn geen virussen gedetecteerd die de waargenomen symptomen kunnen veroorzaken. Mogelijk betreft het een fysiologische kwestie.
Illumina-sequencing data zijn gegenereerd door Genomescan B.V. (accreditatie L518)¸ analyse en interpretatie is uitgevoerd door NIVIP.</t>
  </si>
  <si>
    <t>herkomst Mill. ook twee zakjes, 1 met en een zonder symptomen. Alle deelblaadjes van de plant chl rondom nerven verspreid over hele blad. wel heel regelmatig, maar twijfel dus HTS . gezien hier voldoende blad met symptomen ook TPO</t>
  </si>
  <si>
    <t>[va blad]
P1 --
bent --
qui --
boon --</t>
  </si>
  <si>
    <t xml:space="preserve">[va meerdere bladeren] wk 31, BCF105447-044
</t>
  </si>
  <si>
    <t>Het door u ingezonden monster is visueel beoordeeld en via toetsplantonderzoek zijn geen mechanisch overdraagbare virussen vastgesteld. Aanvullend is analyse middels Illumina sequencing (NGS) uitgevoerd waarin geen virus of viroide gedetecteerd is. 
Volgens ons worden de symptomen niet door een virus of viroide veroorzaakt. Mogelijk betreft het een fysiologische kwestie.
Illumina-sequencing data zijn gegenereerd door Genomescan B.V. (accreditatie L518), analyse en interpretatie is uitgevoerd door NIVIP.</t>
  </si>
  <si>
    <t>KCB
P van Holland</t>
  </si>
  <si>
    <t>Herkomst Breda. vrucht en twee zakjes blad. vrucht is heel scherp half groen/half rood (genetisch) en neusrot. 1 zakje, blad heel sterk rondom de nerven wit chlorotisch. 2e zakje misvormd blad onstaan vanuit de nerven. </t>
  </si>
  <si>
    <t>Het door u ingezonden monster is visueel beoordeeld en de symptomen hebben volgens ons geen virologische oorzaak. Waarschijnlijk betreft het symptoom op de vrucht een fysiologische (neusrot) en een genetische kwestie (scherp begrensde verkleuring). Ook de verschillende symptomen op het ingezonden blad hebben mogelijk ook een fysiologische of genetische kwestie. </t>
  </si>
  <si>
    <t>NVWA
R vd Berg</t>
  </si>
  <si>
    <t>Herkomst zevenhuizen. enkele bladeren. lichte regelmatige tussennervige chlorose en lichte bladbobbeling. virus ? Opmerking CdK. Ik vind de symptomen niet heel virusverdacht.</t>
  </si>
  <si>
    <t>[va blad]
CMV - geen uitslag mogelijk
CGMMV - geen uitslag mogelijk</t>
  </si>
  <si>
    <t>[foto, geen BU]</t>
  </si>
  <si>
    <t>NVWA
H.Hofman</t>
  </si>
  <si>
    <t>Vicia</t>
  </si>
  <si>
    <t>Herkomst Klazinaveen. een top zonder symptomen en twee toppen met chl vlekjes rondom nerven. niet super viruologisch, lijkt wel beetje insect achtig. om sommige bladeren ook wat onregelmatig chl. niet mega verdacht, maar voor zekerheid hts
10-11, ca, nu ik nog een keer naar de foto's kijk vind ik het toch wel verdacht, mn de nerfvergeling</t>
  </si>
  <si>
    <t xml:space="preserve">[va meerdere bladeren] wk 31, BCF105447-044
</t>
  </si>
  <si>
    <t>1) Based on analyses of 5668 nt of the near complete genome in NCBI and NVWA databases can be concluded that sample 39771830 very likely contains pea enation mosaic virus 1 (PEMV-1). Likely more than 1 genotype is present in the sample.
2) Based on analyses of 4130 nt of the partial genome in NCBI and NVWA databases can be concluded that sample 39771830 very likely contains pea enation mosaic virus 2 (PEMV-2).
3) Based on analyses of 456 nt (whole contig from CLC) of the partial genome in NCBI database can be concluded that sample 39771830 very likely contains pea enation mosaic satellite (PEMV satellite).
4) Based on analyses of 1002 nt (DNA-R), 983 nt (DNA-S), 989 nt (DNA-C), 988 nt (DNA-M), 993 nt (DNA-N), 978 nt (DNA-U1), 985 nt (DNA-U2) and 979 nt (DNA-U4) of the complete genomes in NCBI database can be concluded that sample 39771830 very likely contains pea necrotic yellow dwarf virus (PNYDV).
5) Based on analyses of 1401 nt (S segment) and 5677 nt (L segment) of the partial genome in NCBI and NVWA (L segment) databases can be concluded that sample 39771830 likely contains an UnID bunyavirales.</t>
  </si>
  <si>
    <t>[foto]
[satellite niet expliciet, hoort volgens mij bij PEMV-1]</t>
  </si>
  <si>
    <t>PEMV-1 +
PEMV-2 +
PNYDV +
virus +</t>
  </si>
  <si>
    <t xml:space="preserve">Na visuele beoordeling hebben wij besloten om het monster te analyseren met Illumina-sequencing. Hiermee zijn de genoomsequenties bepaald van vier virussen. Analyse van de sequenties laat zien het dat het de volgende soorten betreft: 
1. Pea enation mosaic virus 1, 
2. Pea enation mosaic virus 2, 
3. Pea necrotic yellow dwarf virus,
4. onbekend virus, behorend tot de orde Bunyavirales 
Volgens ons kunnen de symptomen op het ingezonden monster veroorzaakt worden door één, of door een combinatie van deze virussen.
Illumina-sequencing data zijn gegenereerd door Genomescan B.V. (accreditatie L518), analyse en interpretatie is uitgevoerd door NIVIP.
</t>
  </si>
  <si>
    <t>ja. 
https://pflanzengesundheit.julius-kuehn.de/dokumente/upload/pea-necrotic-yellow-dwarf-virus_ExpressPRA_en.pdf
PNYDV, via bladluis en in duitsland voor veel schade (nog uitzoeken hoe diagnose, mixed infection of niet?)</t>
  </si>
  <si>
    <t>KCB
B. Verver</t>
  </si>
  <si>
    <t>herkomst Belfeld. enkele jonge bladeren ingestuurd, met onregelmatig chl (mosaic achtig). Tobamo?</t>
  </si>
  <si>
    <t>[va blad]
PepMV geen uitslag *
TMV geen uitslag*
* ivm gebrek aan materiaal moleculaire toetsen aangevraagd</t>
  </si>
  <si>
    <t xml:space="preserve">[va blad]
F-MOL-132-002 Menzel en Winter: +  (3,98/4,08 
Ct van 10x verdunning) 
[va RNA] wk 35
F-MOL-132-001 (ISHI) + (CaTa: 2.76/2.7; CSP 2.3/2.27)
</t>
  </si>
  <si>
    <t>Het door u ingezonden monster is visueel beoordeeld. Omdat de symptomen wezen op een mogelijke infectie door tomato brown rugose fruit virus (ToBRFV), is het monster onderzocht met een molecaire toets. Met deze (real-time RT-PCR) is ToBRFV gedetecteerd. De aanwezigheid van ToBRFV is vervolgens bevestigd met een andere moleculaire toets (real-time RT-PCR). 
Wij verwachten dat pepino mosaic virus (PepMV) ook in het monster aanwezig kan zijn en mogelijk van invloed is op de symptomen. PepMV komt in veel Nederlandse tomatenproductiebedrijven voor vanwege de cross-protectie strategie die voor PepMV wordt toepast. </t>
  </si>
  <si>
    <t>Herkomst Sirjansland. Zelfde kas als monster 42459194. Bladeren zijn misvormd en krullen. Niet virologisch.</t>
  </si>
  <si>
    <t>Het door u ingezonden monster is visueel beoordeeld en de symptomen hebben volgens ons geen virologische oorzaak. Waarschijnlijk betreft het een fysiologische of genetische kwestie.</t>
  </si>
  <si>
    <t>Herkomst Sirjansland. Zelfde kas als monster 42459186. Een scheut, blad heeft witte verkleuringen, niet virologisch. genetisch/fysiologisch?
11-8-23 carla; dit is een typisch beeld van pepino mosaic virus!!!</t>
  </si>
  <si>
    <t>Het door u ingezonden monster is visueel beoordeeld en de symptomen hebben volgens ons geen virologische oorzaak. Vermoedelijk betreft het een genetische of fysiologische kwestie.</t>
  </si>
  <si>
    <t>C. Vijverberg</t>
  </si>
  <si>
    <t>Herkomst Honselersdijk. een scheut. Bladeren hebben aan de randen chlorose/necrose. Het lijkt eerder op een gebrek dan virussymptomen. Monster is ook gedeeld met Myc en Bac</t>
  </si>
  <si>
    <t>NVWA
R. Verhoeven</t>
  </si>
  <si>
    <t>Herkomst Nistelrode. jonge en oude bladeren van aantal planten dicht bij elkaar aangetast (video bellen inspecteur). scherp begrensde chlorose aan bladrand of nerven. Lijkt wat blaar achtig op sommige bladeren. virus of genetisch?</t>
  </si>
  <si>
    <t xml:space="preserve">wk 32 [jong blad, 1 plant], BCF105447-045
</t>
  </si>
  <si>
    <t>Op basis van analyse van 10174 nt van het bijna compleet genoom in NCBI, en de NVWA database kan geconcludeerd worden dat monster 65359137 zeer waarschijnlijk Bean common mosaic virus (BCMV) bevat.</t>
  </si>
  <si>
    <t>[foto, BU -20 Carla en HTS BU]</t>
  </si>
  <si>
    <t>BCMV +</t>
  </si>
  <si>
    <t>Vanuit het door u ingezonden monsters hebben wij met behulp van Illumina sequencing (NGS) de genoomsequentie van een virus bepaald. Analyse van de sequentie laat zien dat het bean comom mosaic virus (BCMV) betreft. Volgens ons kunnen de symptomen op het ingezonden blad veroorzaakt worden door BCMV.
Illumina-sequencing data zijn gegenereerd door Genomescan B.V. (accreditatie L518), analyse en interpretatie is uitgevoerd door NIVIP.</t>
  </si>
  <si>
    <t xml:space="preserve">Glycine </t>
  </si>
  <si>
    <t>max</t>
  </si>
  <si>
    <t>Herkomst Batenburg. 65359153 en 65359145 van hetzelfde veld. hevige bladbobbeling van het jonge blad. sommige bladeren ook wat misvormd inclusief nerven. potyvirus? mn doordat alleen jonge blad symptomen heeft virologisch anders misschien ook wel genetisch achtig. poty PCR voor beide monsters, indien negatief HTS overwegen aan een vd twee monsters</t>
  </si>
  <si>
    <t>wk 30 va blad 
F-MOL-021-003 CPUP/P9502: +</t>
  </si>
  <si>
    <t>CPUP:
Op basis van analyse van 656 nt van coat protein/3’UTR in NCBI, Q-bank en NVWA databank kan geconcludeerd worden dat monster 65359153 zeer waarschijnlijk Soybean mosaic virus is. </t>
  </si>
  <si>
    <t xml:space="preserve">wk 34 va ingezonden blad voor de zekerheid gezien het een nieuw gewas betreft
* nieuwe monsters genomen op 17/8
BCF105447-048, geen andere virussen dan SMV
</t>
  </si>
  <si>
    <t>Based on analyses of 9716 nt of the near complete genome in NCBI and NVWA database can be concluded that sample 65359153 very likely contains soybean mosaic virus (SMV).</t>
  </si>
  <si>
    <t>[foto, BU -20 Carla]</t>
  </si>
  <si>
    <t>SMV +</t>
  </si>
  <si>
    <t>Vanuit het door u ingezonden monsters hebben wij met behulp van Illumina sequencing (NGS) de genoomsequentie van een virus bepaald. Analyse van de sequentie laat zien dat het soybean mosaic virus (SMV) betreft. Volgens ons kunnen de symptomen op het ingezonden blad veroorzaakt worden door SMV.
Illumina-sequencing data zijn gegenereerd door Genomescan B.V. (accreditatie L518), analyse en interpretatie is uitgevoerd door NIVIP.</t>
  </si>
  <si>
    <t>[va blad]
P1 -
bent -
qui -
vicia -</t>
  </si>
  <si>
    <t>wk 30 va blad 
F-MOL-021-003 CPUP/P9502: -</t>
  </si>
  <si>
    <t xml:space="preserve">wk 34 va ingezonden blad voor de zekerheid gezien het een nieuw gewas betreft
* nieuwe monsters genomen op 17/8
BCF105447-048
</t>
  </si>
  <si>
    <t>Geen relevante virussen en viroïden gedetecteerd.</t>
  </si>
  <si>
    <t>We hebben het monster visueel beoordeeld en onderzocht met Illumina-sequencing. Hiermee zijn geen virussen gedetecteerd die de waargenomen symptomen kunnen veroorzaken. Mogelijk betreft het een fysiologische kwestie.
Illumina-sequencing data zijn gegenereerd door Genomescan B.V. (accreditatie L518), analyse en interpretatie is uitgevoerd door NIVIP.
[TPO en RT-PCR niet genoemd - HTS is al overkill]</t>
  </si>
  <si>
    <t>Herkomst Andijk. Zelfde kas als: 33333151, 40017608, 32899970, 32899962. Enkele bladeren, chlorose tot necrose mn aan de bladuiteinde. Niet virologisch.</t>
  </si>
  <si>
    <t>Het door u ingezonden monster is visueel beoordeeld en de symptomen hebben volgens ons geen virologische oorzaak. Waarschijnlijk betreft het een fysiologische kwestie.</t>
  </si>
  <si>
    <t>Herkomst Andijk. Zelfde kas als: 33333161, 40017608, 32899970, 32899962. lichte chlorose op blad. Niet virologisch.</t>
  </si>
  <si>
    <t>Herkomst Andijk. Zelfde kas als: 33333161, 33333151, 2899970, 32899962. enkele misvormde bladeren. niet virologisch. fysiologisch/genetisch?</t>
  </si>
  <si>
    <t>Het door u ingezonden monster is visueel beoordeeld en de symptomen hebben volgens ons geen virologische oorzaak. Waarschijnlijk betreft het een fysiologische of genetische kwestie.</t>
  </si>
  <si>
    <t>Herkomst Andijk. Zelfde kas als: 33333161, 33333151, 40017608, 32899962. Bladeren met scherp begrensde tussennervige chlorose, op verschillende deelbladeren. PepMV. Daarnaast ook nog wat regelmatige tussennervige chl aan bladrand- niet virologisch</t>
  </si>
  <si>
    <t>[va blad]
PepMV - geen uitslag *
[va blad]
PepMV +
* herhaling</t>
  </si>
  <si>
    <t>[foto, BU zakje -20 carla]</t>
  </si>
  <si>
    <t>Volgens ons kunnen de symptomen (wit chlorotische vlekken) op het blad veroorzaakt worden door PepMV, dit is bevestigd middels serologische toetsing. </t>
  </si>
  <si>
    <t xml:space="preserve">Herkomst Andijk. Zelfde kas als: 33333161, 33333151, 40017608, 32899970. Enkele bladeren/topjes ingestuurd. Bladmisvorming vanuit nerf en"wildgroei"op de nerf van 1 blad. niet virologisch. Echter is op 1 blad wit chl vlekje te zien, pepMV
</t>
  </si>
  <si>
    <t>[va blad]
PepMV - geen uitslag *
[va blad]
PepMV +
_x000D_
* herhaling</t>
  </si>
  <si>
    <t>[foto, BU zakje -20 carla wk 32 nieuw gemaakt]</t>
  </si>
  <si>
    <t>Volgens ons kunnen de symptomen (wit chlorotische vlekjes) op het blad veroorzaakt worden door PepMV, dit is bevestigd middels serologische toetsing. De misvorming van het blad heeft vermoedelijk een genetische of fysiologische oorzaak.</t>
  </si>
  <si>
    <t>NVWA
Advan Vila</t>
  </si>
  <si>
    <t>Cucurbita</t>
  </si>
  <si>
    <t>pepo</t>
  </si>
  <si>
    <t>Herkomst Nederweert. 1 hele plant in het veld, sommige bladeren lijken licht chlorotisch te zijn en misvormd. 2 vruchten lijken ook lichtelijk misvormd. Twijfel of het virus symptomen zijn?</t>
  </si>
  <si>
    <t xml:space="preserve">HTS wk 32, BCF105447-045
</t>
  </si>
  <si>
    <t xml:space="preserve">Geen relevante virussen of viroiden gedetecteerd. </t>
  </si>
  <si>
    <t>[foto, 2 zakjes gemaakt]</t>
  </si>
  <si>
    <t>Herkomst Nederweert. Groot blad heeft regelmatig verspreidde chlorotische zones, jong blad heeft geen symptomen. Virus? </t>
  </si>
  <si>
    <t>[va blad]
P1 -
bent -
qui -</t>
  </si>
  <si>
    <t>Herkomst Nederweert. paar grote bladeren met chlorotische vlekken, onderkant blad zit schimmel. Niet virologisch. [met Advan telefonisch besproken dat het waarschijnlijk meeldauw is.]</t>
  </si>
  <si>
    <t>NVWA
T Schenkenveld</t>
  </si>
  <si>
    <t xml:space="preserve">Herkomst Den Hoorn. Enkele licht misvormde bladeren met scherpbegrensde kleurverschillen. Genetisch. </t>
  </si>
  <si>
    <t>Het door u ingezonden monster is visueel beoordeeld en de symptomen hebben volgens ons geen virologische oorzaak. Mogelijk betreft het een genetische kwestie.</t>
  </si>
  <si>
    <t>batatas "Bellevue"</t>
  </si>
  <si>
    <t xml:space="preserve">Herkomst Kelpen-oler? Oorsprong planten Portugal. [perceel langs huis] Symptoomloos monster, verzamelmonster van 20 planten van hetzelfde ras. </t>
  </si>
  <si>
    <t>wk 32,  BCF105447-045</t>
  </si>
  <si>
    <t>Geen relevante virussen of viroiden gedetecteerd
opm molbio:
Er zijn fragmenten van een badnavirus gedetecteerd. Kleiner dan 6000nt, dus geen nadere analyse uitgevoerd.</t>
  </si>
  <si>
    <t>[foto, HTS bu]
[mengmonster gemaakt van de scheuten]</t>
  </si>
  <si>
    <t>Het door u ingezonden mengmonster Ipomoea batatas 'Bellevue' is geanalyseerd met Illumina-sequencing. Hiermee hebben wij geen relevante virussen of viroiden gedetecteerd. 
Illumina-sequencing data zijn gegenereerd door Genomescan B.V. (accreditatie L518)¸ analyse en interpretatie is uitgevoerd door NIVIP.</t>
  </si>
  <si>
    <t>Herkomst Kelpen-oler? Oorsprong planten Portugal. [perceel langs huis]. losse bladeren, sommige met chlorotische nerven, of chlorotische vlekken rondom nerven met donkere rand (kringen).</t>
  </si>
  <si>
    <t xml:space="preserve">wk 32,  BCF105447-045
</t>
  </si>
  <si>
    <t>1. Op basis van analyse van 10587 nt van het bijna compleet genoom in NCBI en NVWA database kan geconcludeerd worden dat monster 66256308 zeer waarschijnlijk sweet potato virus 2 (SPV2) bevat.
2. Op basis van analyse van 10509 nt van het bijna compleet genoom in NCBI en NVWA database kan geconcludeerd worden dat monster 66256308 zeer waarschijnlijk sweet potato virus G (SPVG) bevat. Opmerking: De species demarcation van potyviridae: Members of different species have complete ORF sequences that are generally &lt;76% identical in nucleotide sequence.
3. Op basis van analyse van 2712 nt en 3458 nt van het partieel genoom in NCBI en NVWA database kan geconcludeerd worden dat monster 66256308 zeer waarschijnlijk sweet potato virus C (SPVC) bevat. Opmerking: Er zijn twee verschillende contigs gevonden. Mogelijkerwijs behoren deze bij het zelfde genotype, omdat de contgs geen overlappende sequenties bevatten.
4. Op basis van analyse van 9919 nt van het bijna compleet genoom en 4870 nt van het partieel genoom in NCBI en NVWA database kan geconcludeerd worden dat monster 66256308 zeer waarschijnlijk sweet potato feathery mottle virus (SPFMV) bevat, minstens 2 verschillende genotypen.
opm molbio:
 Relatief hoog % rRNA reads (17,6%), maar meer dan 12 milj non rRNA reads (35 milj)</t>
  </si>
  <si>
    <t>[foto, 4 zakjes gemaakt]
[symptomen bemonsterd]</t>
  </si>
  <si>
    <t>sweet potato virus 2 +
sweet potato virus G +
sweet potato virus C +
sweet potato feathery mottle virus +</t>
  </si>
  <si>
    <t xml:space="preserve">Na visuele beoordeling van het door u ingezonden monster Ipomoea batatas¸ hebben wij besloten om het monster te onderzoeken met Illumina-sequencing. Hiermee zijn de genoomsequenties bepaald van vier virussen. Analyse van de sequenties laat zien het dat het de volgende soorten binnen het genus potyvirus betreft: 
1. sweet potato virus 2
2. sweet potato virus G
3. sweet potato virus C
4. sweet potato feathery mottle virus 
Waarschijnlijk worden de symptomen door een combinatie van bovenstaande virussen veroorzaakt.
Illumina-sequencing data zijn gegenereerd door Genomescan B.V. (accreditatie L518), analyse en interpretatie is uitgevoerd door NIVIP.
</t>
  </si>
  <si>
    <t>ja, enkele potyvirussen voor heteerst</t>
  </si>
  <si>
    <t>Herkomst Heelikhuizen. zelfde veld als 65359321.Paar scheuten, bladeren hebben hevige chlorose vlekkerigheid, jonge bladeren een stuk onregelmatiger dan de oude bladeren. Jong blad lijkt ook oplichtende nerven te hebben. virus</t>
  </si>
  <si>
    <t>[va blad] HTS wk 32,  BCF105447-045</t>
  </si>
  <si>
    <t>Based on analyses of 9520 nt of the partial genome in NCBI and NVWA-database can be concluded that sample 65359225 very likely contains bean yellow mosaic virus (BYMV).
opm molbio:
Phaseolus vulgaris alphaendornavirus gedetecteerd in de de novo pipeline. Bijna compleet genoom verkregen (in 2 chunks), blast van het langste fragment (±1000bp) in NCBI laat zien dat de sequentie in een soortspecifiek cluster valt. Geen nadere analyse uitgevoerd en geen opname in geneious.</t>
  </si>
  <si>
    <t>[foto, 1 BU -20]</t>
  </si>
  <si>
    <t>BYMV +</t>
  </si>
  <si>
    <t>Het door u ingezonden monster is visueel beoordeeld. Omdat de symptomen wezen op een mogelijke infectie door een potyvirus, is het monster onderzocht met Illumina sequencing (HTS). Hiermee hebben we de genoomsequentie bepaald van een virus. Analyse van de sequentie laat zien dat het bean yellow mosaic virus (BYMV) betreft. Volgens ons kunnen de symptomen op het ingezonden blad veroorzaakt worden door BYMV.
Illumina-sequencing data zijn gegenereerd door Genomescan B.V. (accreditatie L518), analyse en interpretatie is uitgevoerd door NIVIP.</t>
  </si>
  <si>
    <t>Herkomst Heelikhuizen. Paar scheuten, vooral jonge bladeren hebben onregelmatig verspreidde chlorotische vlekken. monster uit zelfde veld en vergelikbare symptomen als 6539225. wachten met afhandelen tot hts uitslag van ander monster bekend is. Virus</t>
  </si>
  <si>
    <t>[foto, 3 zakjes gemaakt]</t>
  </si>
  <si>
    <t>Het door u ingezonden monster is visueel beoordeeld. De symptomen komen overeen met monster 65359225 welke afkomstig is van hetzelfde bedrijf waarin bean yellow mosaic virus (BYMV) is vastgesteld. Zeer waarschijnlijk is BYMV ook in dit monster aanwezig.</t>
  </si>
  <si>
    <t>Glycine</t>
  </si>
  <si>
    <t>Herkomst Heelikhuizen. 1 scheut. enkele oude bladeren hebben een chlorotische vlek, op jong blad is het heviger en licht misvormd. ook gezonde soja ingestuurd, hierop waren geen symptomen te zien. virus?
8-11-23. Carla ook nog gebeld met inspecteur. Rene geeft aan dat een hobbyteler betreft van 75 die erg geintresseerd is en in het verleden ook contact gehad heeft met ons om een resistentie van zijn gewas te testen tegen een bepaald virus. Rene zal hem ook bellen en bijpraten.</t>
  </si>
  <si>
    <t>[va -20 blad]
P1 -
bent -
qui -
vicia -
boon -</t>
  </si>
  <si>
    <t xml:space="preserve">[va blad] HTS wk 32,  BCF105447-045
Umbravirus alleen... Data is van goede kwaliteit en veel. geen andere monsters op de lijst met een umbra of luteovirus
</t>
  </si>
  <si>
    <t>Based on analyses of 3920 nt of the partial genome in NCBI and NVWA-database it can be concluded that sample 65359217 very likely contains pea enation mosaic virus 2 (PEMV-2)</t>
  </si>
  <si>
    <t>[foto ] [in 1990 is PEMV gesplitst in twee virussen, PEMV-1 (enamo) en PEMV-2 (umbra). paper van aimee staan ook vondstesn van pemv-2 zonder 1. publicatie van virussen in Iran beschrijft wel PEMV (niet gespecificeerd welke van de 2, ELISA)]</t>
  </si>
  <si>
    <t>PEMV-2</t>
  </si>
  <si>
    <t xml:space="preserve">Na visuele beoordeling van het door u ingezonden monster hebben wij besloten om het monster te analyseren met Illumina-sequencing. Hiermee is de genoomsequentie bepaald van een virus. Analyse van deze sequentie laat zien dat het pea enation mosaic virus-2 (PEMV-2) betreft. Volgens ons kunnen de symptomen op het monster veroorzaakt worden door PEMV-2. 
Illumina-sequencing data zijn gegenereerd door Genomescan B.V. (accreditatie L518), analyse en interpretatie is uitgevoerd door NIVIP.
</t>
  </si>
  <si>
    <t>ja? Voor ons eerste keer in glycine. Weinig literatuur, PEMV wel eerder beschreven, onduidelijk welke</t>
  </si>
  <si>
    <t>KCB
T Schenkenveld</t>
  </si>
  <si>
    <t>Herkomst Kwintsheul. regelmatig verspreidde tussennervige chlorose op bladeren. Niet virologisch. Gebrek?</t>
  </si>
  <si>
    <t>Het door u ingezonden monster is visueel beoordeeld en de symptomen hebben volgens ons geen virologische oorzaak. Mogelijk betreft het een fysiologische kwestie.</t>
  </si>
  <si>
    <t>annuum 'pirro'</t>
  </si>
  <si>
    <t>Herkomst Kwintsheul. jong blad heeft vlekkerige chlorose en licht misvormd. ouder blad heeft kringachtige vlekjes enkele plekjes met oplichtende nerven. Vruchten zijn gebobbeld en hebben licht ingezonken plekjes. tospo
31-10, soms wat kringachtig op de vruchten</t>
  </si>
  <si>
    <t xml:space="preserve">[va blad] HTS wk 32,  BCF105447-045
</t>
  </si>
  <si>
    <t>Op basis van analyse van 2895 nt (segment S), 4776 nt (segment M), 8020 nt (segment L) van het partieel genoom in NCBI, en de NVWA database kan geconcludeerd worden dat monster 40231604 zeer waarschijnlijk Tomato spotted wilt tospovirus (TSWV) bevat.
opm molbio:
Bell pepper alphaendornavirus getedeteerd in de de novo pipeline. Bijna compleet genoom verkregen, blast in NCBI laat zien dat de sequentie in een soortspecifiek cluster valt. Geen nadere analyse uitgevoerd en geen opname in genious.</t>
  </si>
  <si>
    <t>Het door u ingezonden monster is visueel beoordeeld. Omdat de symptomen wezen op een mogelijke infectie door een tospovirus, is het monster onderzocht met Illumina sequencing (HTS). Hiermee hebben we de genoomsequentie bepaald van een virus. Analyse van de sequentie laat zien dat het tomato spotted wilt virus (TSWV) betreft. Volgens ons worden de symptomen op het ingezonden monster veroorzaakt door TSWV.
Illumina-sequencing data zijn gegenereerd door Genomescan B.V. (accreditatie L518), analyse en interpretatie is uitgevoerd door NIVIP.</t>
  </si>
  <si>
    <t>KCB
Vijverberg</t>
  </si>
  <si>
    <t>annuum 'onbekend'</t>
  </si>
  <si>
    <t>Herkomst Honselersdijk. Op vruchten kleine necrotische vlekjes, soms een kring. Deze zijn ook deels ingezonken. Tospo?</t>
  </si>
  <si>
    <t xml:space="preserve">HTS wk 32,  BCF105447-045
</t>
  </si>
  <si>
    <t>Op basis van analyse van 3132 nt (segment S), 4828 nt (segment M), 8904 nt (segment L) van het partieel genoom in NCBI, en de NVWA database kan geconcludeerd worden dat monster 65998211 zeer waarschijnlijk Tomato spotted wilt tospovirus (TSWV) bevat.
opm molbio:
Bell pepper alhpaendornavirus en Pepper cryptic virus 2 (2 genotypen) gedetecteerd in de novo pipeline. Bijna complete genomen verkregen en blast in NCBI laat zien dat ze in een soortspecifiek cluster vallen. Geen nadere analyse uitgevoerd en geen opname in genious.</t>
  </si>
  <si>
    <t>Herkomst Honselersdijk. Op bladeren regelmatige tussennervige chlorose. Niet virusverdacht. Gedeeld met bac.</t>
  </si>
  <si>
    <t>NVWA
P Martens</t>
  </si>
  <si>
    <t>Herkomst America (NL). Op bladeren hele kleine chlorotische vlekjes. Op de hele jonge bladeren nog niet zichtbaar. Virus?
Marleen, paul telefonisch 26-9, geen symptomen op vruchten. Vlak na de inspectie is teelt geruimd. extra foto's via signal ontvangen.</t>
  </si>
  <si>
    <t xml:space="preserve">HTS wk 32,  BCF105447-045
</t>
  </si>
  <si>
    <t>Based on analyses of 13143 nt of the near complete genome in NCBI and NVWA-database it can be concluded that sample 38681181 very likely contains physostegia chlorotic mottle virus PhCMoV.
Based on analyses of 2700 nt of the partial genome in NCBI and NVWA-database it can be concluded that sample 38681181 very likely contains an UnID Umbravirus.</t>
  </si>
  <si>
    <t>PhCMoV +
Umbravirus +</t>
  </si>
  <si>
    <t>We hebben het monster visueel beoordeeld en onderzocht met Illumina-sequencing. Hiermee is de genoomsequentie bepaald van het virus physostegia chlorotic mottle virus (PhCMoV). Daarnaast is ook een genoomfragment gevonden van een onbekend umbravirus. Wij hebben PhCMoV eerder gevonden in de gewassen helleborus, solanum lycopersicum en cucumis sativus, maar het is nog niet eerder beschreven in courgette (Cucurbita pepo). We vermoeden dat PhCMoV de symptomen veroorzaakt op het blad. 
Illumina-sequencing data zijn gegenereerd door Genomescan B.V. (accreditatie L518), analyse en interpretatie is uitgevoerd door NIVIP.</t>
  </si>
  <si>
    <t>annuum "rode zoete punt"</t>
  </si>
  <si>
    <t>herkomst Honselersdijk, 65998238 en 65998203. enkele losse bladeren en twee topjes. scherp begrensde oppervlakkige chl, genetisch.</t>
  </si>
  <si>
    <t>Het door u ingezonden monster is visueel beoordeeld en de symptomen hebben volgens ons geen virologische oorzaak. Volgens ons betreft het een genetische kwestie.</t>
  </si>
  <si>
    <t>herkomst Honselersdijk, 65998238 en 65998203. twee topjes en een vruchtje. blad bobbeling/misvorming vanuit nerven en misvormde vrucht is beiden genetisch. Uiteinde blad soms chl, fysiologisch. vrucht doorgesneden, eddy zegt dat dit soms ook veroorzaakt kan worden door een galmug.</t>
  </si>
  <si>
    <t>Het door u ingezonden monster is visueel beoordeeld en de symptomen hebben volgens ons geen virologische oorzaak. Waarschijnlijk betreft het een genetische (misvorming vrucht en blad) en fysiologische kwestie (chlorose blad punt).</t>
  </si>
  <si>
    <t>KCB
Sprenkels</t>
  </si>
  <si>
    <t>herkomst St. Annaland, monsters 42444822 en 42444814. Beide monsters hetzelfde beeld. regelmatige tussennerige chl tot necr. onderkant blad wat pluizig, bladharen, schimmel en her en der wat insect poepjes. MYC ziet naast dode bladluizen niks verdachts</t>
  </si>
  <si>
    <t>KCB
M Paping</t>
  </si>
  <si>
    <t>Herkomst Delfgauw. Op bladeren regelmatige tussennervige chlorose (CABYV?) [5-10-2023 Christel contact opgenomen met inspecteur om situatie over toetsing uit te leggen]</t>
  </si>
  <si>
    <t>[blad]
CABYV - geen uitslag</t>
  </si>
  <si>
    <t xml:space="preserve">HTS lijst wk 34,  BCF105447-048 </t>
  </si>
  <si>
    <t>-geen relevante virussen en viroïden gedetecteerd.
'-relatief hoog % rRNA reads (65.4%) en minder dan 12 miljoen non-rRNA reads (4,7 milj)</t>
  </si>
  <si>
    <t xml:space="preserve">
[bu Christel]
</t>
  </si>
  <si>
    <t>Het door u ingezonden monster is visueel beoordeeld en de symptomen (regelmatige tussennervige chlorose) kunnen mogelijk veroorzaakt worden door cucurbit aphid-borne yellows virus. 
Door technische problemen hebben we geen resultaten kunnen verkrijgen met de serologische toets. 
Daarnaast hebben we niet genoeg data kunnen verkijgen met de moleculaire toets Illumina sequencing en hebben we helaas geen geschikt materiaal over om de toetsing te herhalen.</t>
  </si>
  <si>
    <t>Herkomst s'gravenzande. jonge scheut ingestuurd. enkele bladeren wat tussennervige chl aan uiteinde blad (fysiologisch). veel bladeren oppervlakkige scherp begrensde oppervlakkige chl (genetisch). Gezien de genetische schade het meest te zien is dat noemen in de toelichting.</t>
  </si>
  <si>
    <t>herkomst kwintsheul, 65998860 en 65998879. jonge top en wat delen van oudere bladeren. jonge top geen sympt, oudere blad bladmisvormin/bobbeling vanuit nerf. sommige deelbladeren worden chl tot necr. niet virologisch</t>
  </si>
  <si>
    <t>Virologie: 
Het door u ingezonden monster is visueel beoordeeld en de symptomen hebben volgens ons geen virologische oorzaak. </t>
  </si>
  <si>
    <t>herkomst kwintsheul, 65998860 en 65998879. bladmisvorming vanuit hoofdnerf, chl plekken mn langs hoofdnerf. niet virusachtig</t>
  </si>
  <si>
    <t>KCB
E Sprenkels</t>
  </si>
  <si>
    <t>Herkomst Kapelle. Paar scheuten met tussennervige witte chlorose. Niet virusachtig. gebrek? 
11-8-23, carla: Mangaan gebrek. Geen "witte" chlorose (niet PepMV achtig), super regelmatig over hele blad</t>
  </si>
  <si>
    <t>Het door u ingezonden monster is visueel beoordeeld en de symptomen hebben volgens ons geen virologische oorzaak. Volgens ons betreft het een fysiologische kwestie.</t>
  </si>
  <si>
    <t>Herkomst Kapelle. Paar scheuten met tussennervige witte chlorose. Niet virusachtig. gebrek? </t>
  </si>
  <si>
    <t>KCB
Kamsteeg</t>
  </si>
  <si>
    <t>Herkomst Brakel. [Ras Enza .... 288] bladeren met chlorose, aantal bladeren met dubbele kringen en patronen. Bladeren zijn ook licht misvormd. Tospo.</t>
  </si>
  <si>
    <t>hts wk 33 [blad], BCF105447-046</t>
  </si>
  <si>
    <t xml:space="preserve">Based on analyses of 2929 nt (S), 4690 nt(M) and 8907 nt (L) of the near complete genome in NCBI and NVWA database can be concluded that sample 41782782 very likely contains tomato spotted wilt virus (TSWV).
opm:
Bell pepper alphaendornavirus is gedetecteerd met de de novo pipeline. Sequentie is gefragmenteerd, langste fragment geblast (± 4900 bp) en valt in soortspecifiek cluster in NCBI. Sequentie hoeft niet in geneious. 
*Monster 41782782 en 41782774 zijn in 1 rapport vergeleken. Op basis van coverage en alignment kan worden geconcludeerd dat er geen sprake is van een besmetting tussen de monsters. </t>
  </si>
  <si>
    <t>[foto]
HTS bu en bu in -20]</t>
  </si>
  <si>
    <t>Het door u ingezonden monster is visueel beoordeeld. Omdat de symptomen wezen op een mogelijke infectie door een tospovirus, is het monster onderzocht met Illumina sequencing (HTS). Hiermee hebben we de genoomsequentie bepaald van een virus. Analyse van de sequentie laat zien dat het tomato spotted wilt virus (TSWV) betreft. Volgens ons worden de symptomen op het ingezonden blad veroorzaakt door TSWV.
Illumina-sequencing data zijn gegenereerd door Genomescan B.V. (accreditatie L518), analyse en interpretatie is uitgevoerd door NIVIP.</t>
  </si>
  <si>
    <t>Herkomst Brakel. 3 vruchten. [Ras Enza .... 288] 1 heeft ingezonken necrotische kringen (soms concentrisch), 1 heeft scherp begrensde groene vlekken, 1 heeft paar kleine witte vlekjes en slecht doorgekleurd. Tospo </t>
  </si>
  <si>
    <t xml:space="preserve">hts wk 33 [vrucht], BCF105447-046 </t>
  </si>
  <si>
    <t>Based on analyses of 2897 nt (S), 4773 nt(M) and 8787 nt (L) of the near complete genome in NCBI and NVWA database can be concluded that sample 41782774 very likely contains tomato spotted wilt virus (TSWV).
opm:
Bell pepper alphaendornavirus is gedetecteerd met de de novo pipeline. Sequentie is gefragmenteerd, langste fragment geblast (±7500 bp) en valt in soortspecifiek cluster in NCBI. Sequentie hoeft niet in geneious.</t>
  </si>
  <si>
    <t>Het door u ingezonden monster is visueel beoordeeld. Omdat de symptomen wezen op een mogelijke infectie door een tospovirus, is het monster onderzocht met Illumina sequencing (HTS). Hiermee hebben we de genoomsequentie bepaald van een virus. Analyse van de sequentie laat zien dat het tomato spotted wilt virus (TSWV) betreft. Volgens ons worden de symptomen op de ingezonden vrucht veroorzaakt door TSWV.
Illumina-sequencing data zijn gegenereerd door Genomescan B.V. (accreditatie L518), analyse en interpretatie is uitgevoerd door NIVIP.</t>
  </si>
  <si>
    <t>KCB
Sleggen</t>
  </si>
  <si>
    <t>Herkomst Stevensbeek. losse bladeren met regelmatig verspreidde tussennervige chlorose. gebrek of CABYV?</t>
  </si>
  <si>
    <t xml:space="preserve">hts wk 34 [blad], BCF105447-048 </t>
  </si>
  <si>
    <t>Based on analyses of 5609 nt of the near complete genome in NCBI and NVWA-database it can be concluded that sample 32527271 very likely contains cucurbit aphid-borne yellows virus (CABYV).
opm molbio:
relatief hoog % rRNA reads (18,4 %) maar meer dan 12 miljoen non-rRNA reads (13 milj)</t>
  </si>
  <si>
    <t>[foto]
[bu in -20 Christel]</t>
  </si>
  <si>
    <t>CABYV +</t>
  </si>
  <si>
    <t>Het monster is geanalyseerd met Illumina sequencing en hiermee is de genoomsequentie van een virus bepaald. Analyse van die sequentie laat zien dat het cucurbit aphid-borne yellows virus (CABYV) betreft. Dit virus kan de waargenomen symptomen veroorzaken.
Illumina-sequencing data zijn gegenereerd door Genomescan B.V. (accreditatie L518), analyse en interpretatie is uitgevoerd door NIVIP. </t>
  </si>
  <si>
    <t>myc</t>
  </si>
  <si>
    <t>KCB
C.Vijverberg</t>
  </si>
  <si>
    <t>Herkomst De Lier.  Ook gedeeld met mYc/bac. Vanzelfde bedrijf als 65998756. Symptomen wijzen op meeldauw. Mycologie handelt dit monster af.</t>
  </si>
  <si>
    <t>MYC</t>
  </si>
  <si>
    <t>Herkomst De Lier.  Ook gedeeld met mYc/bac. Vanzelfde bedrijf als 65998764. Symptomen wijzen op meeldauw. Mycologie handelt dit monster af.</t>
  </si>
  <si>
    <t>KCB
de Jong</t>
  </si>
  <si>
    <t>Herkomst Andijk. pad 402. (zelfde kas 33333241
33333258, 33333223, 33333266, 33333274). Blad is licht gebobbeld. Niet virologisch</t>
  </si>
  <si>
    <t>Het door u ingezonden monster is visueel beoordeeld en de symptomen hebben volgens ons geen virologische oorzaak. Volgens ons betreft het een fysiologische of genetische kwestie</t>
  </si>
  <si>
    <t>Herkomst Andijk. pad 300 (zelfde kas 33333241
33333258,33333223,33333266,33333274). een vrucht niet helemaal goed doorgekleurd. Op enkele bladeren lichte chlorose tussen de nerven. Jonge bladeren zien er normaal uit. Niet virologisch</t>
  </si>
  <si>
    <t>Het door u ingezonden monster is visueel beoordeeld en de symptomen hebben volgens ons geen virologische oorzaak. Volgens ons betreft het een fysiologische of genetische kwestie.</t>
  </si>
  <si>
    <t>Herkomst Andijk. pad 402 (zelfde kas 33333241, 33333258, 33333223, 33333266, 33333274). Op oude bladeren regelmatige chlorose meer vanuit de bladpunt. Niet virologisch</t>
  </si>
  <si>
    <t>Herkomst Andijk. pad 300 (zelfde kas 33333241, 33333258, 33333223, 33333266, 33333274). Op enkele oudere bladeren chlorotische vlekken. en op een enkel blad regelmatige chlorose (licht)</t>
  </si>
  <si>
    <t>Herkomst Andijk. pad 300 (zelfde kas 33333241, 33333258, 33333223, 33333266, 33333274). Op bladeren lichte bladbobbeling. Een dubbele stengel aan elkaar gegroeid.</t>
  </si>
  <si>
    <t>KCB
T. Schenkeveld</t>
  </si>
  <si>
    <t>Herkomst Hoek van Holland. Paar scheuten met bladeren met bobbeling, zowel jong als oud blad. Niet virologisch.</t>
  </si>
  <si>
    <t>Het door u ingezonden monster is visueel beoordeeld en de symptomen hebben volgens ons geen virologische oorzaak. Vermoedelijk betreft het een fysiologische kwestie.</t>
  </si>
  <si>
    <t>Herkomst Hoek van Holland. Scheut met enkele bladeren met scherp begrensde verkleuring. Genetisch. </t>
  </si>
  <si>
    <t>Het door u ingezonden monster is visueel beoordeeld en de symptomen hebben volgens ons geen virologische oorzaak. Volgens ons betreft het een genetisch kwestie.</t>
  </si>
  <si>
    <t>KCB 
de Jong</t>
  </si>
  <si>
    <t>Herkomst Wervershoof. 2 topjes met gebobbelde bladeren. niet virologisch.</t>
  </si>
  <si>
    <t>NVWA
Verhoog/ van Doorn</t>
  </si>
  <si>
    <t xml:space="preserve">Phaseolus </t>
  </si>
  <si>
    <t>herkomst Zeewolde. Monster maandag 14-8-2023 bekeken na waarschijnlijk weekend op KT, blad was redelijk uitgedroogd omdat er papier in de zak zat. Een scheut met misvormde bladeren en tussennervige chlorose. Virus?</t>
  </si>
  <si>
    <t>[va blad]
P1 -/-
bent -/-
qui -/-
vicia -/-</t>
  </si>
  <si>
    <t>[foto]
[2x bu -20]</t>
  </si>
  <si>
    <t>Het door u ingezonden monster is visueel beoordeeld en onderzocht op de aanwezigheid van mechanisch overdraagbare virussen met toetsplantonderzoek. Hiermee zijn geen virussen gedetecteerd. Vermoedelijk betreft het een fysiologische kwestie.</t>
  </si>
  <si>
    <t>Herkomst wervershoof, 33336694, 33336686 en 33336678. Monster gedeeld met BAC/MYC. Hele lichte misvorming van de nerf. niet virologisch</t>
  </si>
  <si>
    <t>Virologie:
Het door u ingezonden monster is visueel beoordeeld en de symptomen hebben volgens ons geen virologische oorzaak.</t>
  </si>
  <si>
    <t>Herkomst wervershoof, 33336694, 33336686 en 33336678. bladbobbeling/misvormde nerven. niet virologisch. Monster gedeeld met BAC/MYC.</t>
  </si>
  <si>
    <t xml:space="preserve">Herkomst wervershoof, 33336694, 33336686 en 33336678. bladbobbeling/misvormde nerven. niet virologisch. </t>
  </si>
  <si>
    <t>Het door u ingezonden monster is visueel beoordeeld en de symptomen hebben volgens ons geen virologische oorzaak. Mogelijk betreft het een fysiologische of genetische kwestie.</t>
  </si>
  <si>
    <t>herkomst Pijnacker. bladkrul/misvorming. necr aan bladranden. geen virusbeeld. Gedeeld met MYC en BAC</t>
  </si>
  <si>
    <t xml:space="preserve">Virologie: _x000D_
Het door u ingezonden monster is visueel beoordeeld en de symptomen hebben volgens ons geen virologische oorzaak. </t>
  </si>
  <si>
    <t>NVWA
Verhoog</t>
  </si>
  <si>
    <t>Herkomst Toldijk, 65358708 en 65358695. op enkele bladeren lichte vlekkerigheid. niet echt virologisch, maar HTS voor zekerheid</t>
  </si>
  <si>
    <t>wk 33, BCF105447-046</t>
  </si>
  <si>
    <t>geen relevante virussen en of viroiden gedetecteerd</t>
  </si>
  <si>
    <t>Na visuele beoordeling van het door u ingezonden monster hebben wij besloten om het monster te analyseren met Illumina-sequencing. Hiermee hebben wij geen virussen of viroiden gedetecteerd. Mogelijk hebben de waargenomen symptomen een fysiologische oorzaak.
Illumina-sequencing data zijn gegenereerd door Genomescan B.V. (accreditatie L518)¸ analyse en interpretatie is uitgevoerd door NIVIP.</t>
  </si>
  <si>
    <t xml:space="preserve">Herkomst Toldijk, 65358708 en 65358695 [Ras en oorsprong onbekend]. 20 scheuten zonder symptomen. 
</t>
  </si>
  <si>
    <t>Het door u ingezonden mengmonster is geanalyseerd met Illumina-sequencing. Hiermee hebben wij geen virussen of viroiden gedetecteerd. 
Illumina-sequencing data zijn gegenereerd door Genomescan B.V. (accreditatie L518)¸ analyse en interpretatie is uitgevoerd door NIVIP.</t>
  </si>
  <si>
    <t xml:space="preserve">MYC </t>
  </si>
  <si>
    <t>65998799 en 65998801. Monster gedeeld met MYC/BAC/ENT (door iedereen al beoordeeld - geen oorzaak), herkomst Bergschenhoek. misvormd blad vanuit nerven en twee wat misvormde egaal groene vruchten. niet virologisch.</t>
  </si>
  <si>
    <t>no virus symptoms</t>
  </si>
  <si>
    <t>65998799 en 65998801. Monster gedeeld met MYC/BAC/ENT (door iedereen al beoordeeld), herkomst Bergschenhoek. 3 misvormde vruchten. op de grootste vrucht lijken kleine donkergroene lijntjes, soms wat kringachtig. Niet super duidelijk en niet super verdacht, maar HTS voor de zekerheid</t>
  </si>
  <si>
    <t xml:space="preserve">wk 33 [va twee grootste vruchten], BCF105447-046
</t>
  </si>
  <si>
    <t>geen relevante virussen en of viroiden gedetecteerd
opm molbio:
Bell pepper alphaendornavirus is gedetecteerd met de de novo pipeline. Sequentie is een bijna compleet genoom en valt in soortspecifiek cluster in NCBI. Sequentie hoeft niet in geneious.</t>
  </si>
  <si>
    <t>We hebben het monster visueel beoordeeld en onderzocht met Illumina-sequencing. Hiermee zijn geen virussen gedetecteerd die de waargenomen symptomen kunnen veroorzaken. Mogelijk betreft het een fysiologische of genetische kwestie.
Illumina-sequencing data zijn gegenereerd door Genomescan B.V. (accreditatie L518)¸ analyse en interpretatie is uitgevoerd door NIVIP.</t>
  </si>
  <si>
    <t>KCB
Schenkeveld</t>
  </si>
  <si>
    <t>herkomst Poeldijk. een scheut met vrucht. Bladeren hebben chlorotische vlekken, soms met een necrotische kern. niet virologisch.</t>
  </si>
  <si>
    <t>Het door u ingezonden monster is visueel beoordeeld en de symptomen hebben volgens ons geen virologische oorzaak. Mogelijk betreft het een fysiologische oorzaak.</t>
  </si>
  <si>
    <t xml:space="preserve">Herkomst Oosterland. 3 losse bladeren met tussennervige chlorose. niet virologisch. </t>
  </si>
  <si>
    <t>Herkosmt Etten-Leur. een ouder blad met regelmatige tussennervige chlorose met hier en daar nog wat groenere delen. drie jonge bladeren, waarvan één met regelmatige tussennervige chlorose.</t>
  </si>
  <si>
    <t>wk 34 [blad], BCF105447-048 </t>
  </si>
  <si>
    <t>Based on analyses of 7667 nt (RNA1) and 7919 nt (RNA2) of the near complete genome in NCBI and NVWA-database it can be concluded that sample 65635488 very likely contains beet pseudoyellows virus (BPYV)
opm molbio:
relatief hoog % rRNA reads (41.9 %) en minder dan 12 miljoen non-rRNA reads (10 milj)</t>
  </si>
  <si>
    <t>beet pseudoyellows virus +</t>
  </si>
  <si>
    <t>Na visuele beoordeling van het door u ingezonden monster  hebben wij besloten om het monster te onderzoeken met Illumina-sequencing. Hiermee is een genoomsequentie bepaald. Analyse van de sequenties laat zien dat het beet pseudoyellows virus betreft.
Volgens ons kunnen de symptomen (regelmatige chlorose met groene zones) op het blad waarschijnlijk veroorzaakt worden door dit virus.
Illumina-sequencing data zijn gegenereerd door Genomescan B.V. (accreditatie L518)¸ analyse en interpretatie is uitgevoerd door NIVIP.</t>
  </si>
  <si>
    <t>NVWA
A. Vila</t>
  </si>
  <si>
    <t>Herkomst America. Blad lijkt wat spitser. Aan de randen chlorose en op de bladeren ook chlorotische vlekken. Ook op de jongere bladeren. virus?</t>
  </si>
  <si>
    <t xml:space="preserve">wk 34 [blad], BCF105447-048 </t>
  </si>
  <si>
    <t>Herkomst Duiven. Op bladeren kleine chlorotische vlekjes. virus?</t>
  </si>
  <si>
    <t xml:space="preserve">wk 34 [blad], BCF105447-048 
niks anders in krona, unassiged is ook CMV </t>
  </si>
  <si>
    <t>Op basis van analyse van 2538 nt (RNA1), 2913 nt (RNA2) en 2151 nt (RNA3) van het partiële genoom in NCBI en NVWA database kan geconcludeerd worden dat monster 32575212 zeer waarschijnlijk cucumber mosaic virus (CMV) bevat.</t>
  </si>
  <si>
    <t>Het door u ingezonden monster is visueel beoordeeld. Omdat de symptomen wezen op een mogelijke virusinfectie is het monster onderzocht met Illumina-sequencing (HTS). Hiermee hebben we de genoomsequentie bepaald van een virus. Analyse van de sequentie laat zien dat het cucumber mosaic virus (CMV) betreft. Volgens ons kunnen de symptomen op het ingezonden monster veroorzaakt door CMV.
Illumina-sequencing data zijn gegenereerd door Genomescan B.V. (accreditatie L518), analyse en interpretatie is uitgevoerd door NIVIP.</t>
  </si>
  <si>
    <t>NVWA
M. Paping</t>
  </si>
  <si>
    <t>Herkomst De Lier. Op bladeren regelmatige chlorose. Niet virusverdacht</t>
  </si>
  <si>
    <t>KCB
PV Holland</t>
  </si>
  <si>
    <t>Herkomst Etten leur. Op bladeren chlorotische vlekken, sommige lijken ook wat vage kringen te hebben. Op 1 blad ook wat gele chlorose langs de nerven. Misschien CGMMV, maar lijkt ook wel iets anders</t>
  </si>
  <si>
    <t>Op basis van analyse van 6398 nt van het bijna compleet genoom in NCBI en NVWA database kan geconcludeerd worden dat monster 42036538 zeer waarschijnlijk cucumber green mottle mosaic virus (CGMMV) bevat.</t>
  </si>
  <si>
    <t>CGMMV +</t>
  </si>
  <si>
    <t>Het door u ingezonden monster is visueel beoordeeld. Omdat de symptomen wezen op een mogelijke virusinfectie is het monster onderzocht met Illumina-sequencing (HTS). Hiermee hebben we de genoomsequentie bepaald van een virus. Analyse van de sequentie laat zien dat het cucumber green mottle virus (CGMMV, komkommerbont) betreft. Volgens ons kunnen de symptomen op het ingezonden monster veroorzaakt door CGMMV.
Illumina-sequencing data zijn gegenereerd door Genomescan B.V. (accreditatie L518), analyse en interpretatie is uitgevoerd door NIVIP.</t>
  </si>
  <si>
    <t>Ipomoea </t>
  </si>
  <si>
    <t>batatas 'bellevue'</t>
  </si>
  <si>
    <t>Herkomst Lage Zwaluwe. [symptoom: dwergroei] Enkele scheuten, geen duidelijke virussymptomen op blad.</t>
  </si>
  <si>
    <t>[foto, HTS bu en -20 bu]</t>
  </si>
  <si>
    <t>Herkomst Lage Zwaluwe. [symptoomloos]. +/- 20 scheuten. Geen duidelijke symptomen. 20 scheuten bemonsterd</t>
  </si>
  <si>
    <t>Het door u ingezonden mengmonster is geanalyseerd met Illumina-sequencing. Hiermee hebben wij geen virussen gedetecteerd. 
Illumina-sequencing data zijn gegenereerd door Genomescan B.V. (accreditatie L518)¸ analyse en interpretatie is uitgevoerd door NIVIP.</t>
  </si>
  <si>
    <t>Herkomst Ossendrecht. [vlekkerige chlorose] Op oudere bladeren lichte chlorose beetje glanzend oppervlak. op jonge bladeren weinig te zien. Niet heel virusverdacht.</t>
  </si>
  <si>
    <t>wk 34 [blad], BCF105447-048 
21-11-23 Carla, meer data gegenereerd door genomescan. De gecombineerde data is voldoende, &gt; 12 milj non rRNA reads</t>
  </si>
  <si>
    <t>Based on analyses of 10648 nt of the near complete genome in NCBI and NVWA-database it can be concluded that sample 65358740 very likely contains sweet potato virus G (SPVG).</t>
  </si>
  <si>
    <t>SPVG +</t>
  </si>
  <si>
    <t xml:space="preserve">
Het door u ingezonden monster is visueel beoordeeld en onderzocht met Illumina-sequencing. Hiermee is de genoomsequentie van een virus bepaald. Analyse laat zien dat het sweet potato virus G (SPVG, Potyvirus) betreft. 
Illumina-sequencing data zijn gegenereerd door Genomescan B.V. (accreditatie L518)¸ analyse en interpretatie is uitgevoerd door NIVIP.</t>
  </si>
  <si>
    <t>Herkomst Ossendrecht. [watervlekken]. op bladeren chlorose langs de nerven. Op andere bladeren ook wat meer chlorotische vlekken over het gehele blad. 
[5-10-2023 contact opgenomen met inspecteur ivm met symptoombeschrijven en het virus. De relatie met de symptomen nemen we niet op in de uitslag, omdat we deze niet duidelijk hebben.]</t>
  </si>
  <si>
    <t>Based on analyses of 8608nt (RNA1) and 8040nt (RNA2) of the near complete genome in the NCBI and NVWA databases it can be concluded that sample 66129704 very likely contains Sweet potato chlorotic stunt virus (SPCSV)</t>
  </si>
  <si>
    <t>sweet potato chlorotic stunt virus +</t>
  </si>
  <si>
    <t>Na visuele beoordeling van het door u ingezonden monster Ipomoea batatas 'Bellevue'¸ hebben wij besloten om het monster te onderzoeken met Illumina-sequencing. Hiermee is de genoomsequentie gedetecteerd en vervolgens geanalyseerd van sweet potato chlorotic stunt virus (SPCSV, genus crinivirus). 
Illumina-sequencing data zijn gegenereerd door Genomescan B.V. (accreditatie L518)¸ analyse en interpretatie is uitgevoerd door NIVIP.</t>
  </si>
  <si>
    <t>ja ?, spcsv (vorig jaar ook al aangetroffen)</t>
  </si>
  <si>
    <t>Herkomst Klaaswaal [symptoom: vergeten op te schrijven]. Bladeren met nerfvergeling. virus</t>
  </si>
  <si>
    <t>Based on analyses of 10037 nt of the partial genome in NCBI and NVWA-database can be concluded that sample 65358791 very likely contains sweet potato virusG (SPVG). Remark: Sample possibly contains multiple genotypes of sweet potato virus G (SPVG), see figure 4
Based on analyses of 9572 nt and 9331 nt of the partial genomes in NCBI and NVWA-database can be concluded that sample 65358791 very likely contains two genotypes of sweet potato feathery mottle virus (SPFMV).
Based on analyses of 10225 nt of the partial genome in NCBI and NVWA-database can be concluded that sample 65358791 very likely contains sweet potato virus C (SPVC).</t>
  </si>
  <si>
    <t xml:space="preserve">sweet potato virus G +
sweet potato virus C +
sweet potato feathery mottle virus +
</t>
  </si>
  <si>
    <t>Na visuele beoordeling van het door u ingezonden monster Ipomoea batatas¸ hebben wij besloten om het monster te onderzoeken met Illumina-sequencing. Hiermee zijn de genoomsequenties bepaald van drie virussen. Analyse van de sequenties laat zien het dat het de volgende soorten binnen het genus potyvirus betreft: 
1. sweet potato virus G
2. sweet potato virus C
3. sweet potato feathery mottle virus 
Mogelijk worden de symptomen door een combinatie van bovenstaande virussen veroorzaakt of hebben mogelijk een fysiologische oorzaak.
Illumina-sequencing data zijn gegenereerd door Genomescan B.V. (accreditatie L518), analyse en interpretatie is uitgevoerd door NIVIP.</t>
  </si>
  <si>
    <t>Herkomst Klaaswaal [symptoom: vergeten op te schrijven]. Paar scheuten, sommige bladeren hebben groene vlekken met donkere wazige rand, vooral rond de nerven. virus?
12-12-23, Carla, ook donkere kringen op enkele bladeren te zien, wel virologisch beeld</t>
  </si>
  <si>
    <t>wk 34 [blad], BCF105447-048</t>
  </si>
  <si>
    <t>1) Op basis van analyse van 10854 en 8828 nt van het compleet genoom en bijna compleet genoom in NCBI, NVWA-database kan geconcludeerd worden dat monster 65358732 waarschijnlijk 2 genotypes van sweet potato feathery mottle virus SPFMV bevat.
2)Op basis van analyse van 10698 nt van het compleet genoom in NCBI, NVWA-database kan geconcludeerd worden dat monster 65358732 waarschijnlijk sweet potato virus C SPVC bevat.
3) Op basis van analyse van 10784 nt van het compleet genoom in NCBI, NVWA-database kan geconcludeerd worden dat monster 65358732 waarschijnlijk sweet potato virus G SPVG bevat.</t>
  </si>
  <si>
    <t>Na visuele beoordeling van het door u ingezonden monster Ipomoea batatas¸ hebben wij besloten om het monster te onderzoeken met Illumina-sequencing. Hiermee zijn de genoomsequenties bepaald van drie virussen. Analyse van de sequenties laat zien het dat het de volgende soorten binnen het genus potyvirus betreft: 
1. sweet potato virus G
2. sweet potato virus C
3. sweet potato feathery mottle virus 
Volgens ons kunnen de symptomen op het ingezonden blad  mogelijk veroorzaakt worden door de combinatie van deze virussen.
Illumina-sequencing data zijn gegenereerd door Genomescan B.V. (accreditatie L518), analyse en interpretatie is uitgevoerd door NIVIP.</t>
  </si>
  <si>
    <t>nee vorig jaar ook al gevonden</t>
  </si>
  <si>
    <t>Herkomst Nijmansdorp [symptoom: dwerggroei]. Op bladeren wat vlekkerigheid, en chlorose langs de nerven.
Mengmonster voor HTS. 3 monsters: 65358804, 65358775, 65358783.</t>
  </si>
  <si>
    <t>wk 34 [blad] BCF105447-048 Mengmonster van drie monsters: 65358804, 65358775, 65358783</t>
  </si>
  <si>
    <t>zie monster 65358783</t>
  </si>
  <si>
    <t>sweet potato virus G +
sweet potato virus C +
sweet potato chlorotic stunt virus +</t>
  </si>
  <si>
    <t xml:space="preserve">Na visuele beoordeling van de door u ingezonden monsters met  dezelfde herkomst 65358804, 65358775 en 65358783 hebben we de monsters samengevoegd tot één mengmonster. Vervolgens hebben wij besloten om het mengmonster te onderzoeken met Illumina-sequencing. Hiermee zijn de genoomsequenties bepaald van drie virussen. Analyse laat zien dat het  1. sweet potato virus G 2. sweet potato virus C en 3. sweet potato chlorotic stunt virus betreft.
Illumina-sequencing data zijn gegenereerd door Genomescan B.V. (accreditatie L518), analyse en interpretatie is uitgevoerd door NIVIP.
</t>
  </si>
  <si>
    <t>nee, vorig jaar ook algevonden</t>
  </si>
  <si>
    <t>Herkomst Nijmansdorp [symptoom: ronde vlekken]. paar scheuten, 1 blad heeft duidelijke vlekken. Ander blad heeft plekjes rondom nerven (niet heel virologisch).
Mengmonster voor HTS. 3 monsters: 65358804, 65358775, 65358783.</t>
  </si>
  <si>
    <t>Na visuele beoordeling van de door u ingezonden monsters met  dezelfde herkomst 65358804, 65358775 en 65358783 hebben we de monsters samengevoegd tot één mengmonster. Vervolgens hebben wij besloten om het mengmonster te onderzoeken met Illumina-sequencing. Hiermee zijn de genoomsequenties bepaald van drie virussen. Analyse laat zien dat het  1. sweet potato virus G 2. sweet potato virus C en 3. sweet potato chlorotic stunt virus betreft.
Illumina-sequencing data zijn gegenereerd door Genomescan B.V. (accreditatie L518), analyse en interpretatie is uitgevoerd door NIVIP.</t>
  </si>
  <si>
    <t>Herkomst Nijmansdorp [symptoom: vlekkering en bobbelig]. Op bladeren wat groene vlekken langs de nerven en ook vlekkerigheid over het gehele blad
Mengmonster voor HTS. 3 monsters: 65358804, 65358775, 65358783. Maalzakje label: 65358783-M</t>
  </si>
  <si>
    <t xml:space="preserve">wk 34 [blad] Mengmonster van drie monsters: 65358804, 65358775, 65358783. </t>
  </si>
  <si>
    <t>Based on analyses of 8415 nt of the partial genome in NCBI and NVWA-database it can be concluded that sample 65358783-M very likely contains sweet potato virus G (SPVG).
Based on analyses of 9906 nt of the partial genome in NCBI and NVWA-database it can be concluded that sample 65358783-M very likely contains sweet potato virus C (SPVC).
Based on analyses of 7900 nt (RNA1) and 7737 nt (RNA2) of the partial genome in NCBI and NVWA-database it can be concluded that sample 65358783-M very likely contains sweet potato chlorotic stunt virus (SPCSV).
opm molbio:
opmerking maken over dat er minder dan 12 miljoen, maar 6,3 miljoen reads waarvan 5,9 miljoen non-rRNA reads.</t>
  </si>
  <si>
    <t>Opmerking Christel. Ondanks laag aantal reads, toch uitslag kunnen geven op basis bijne complete verkregen genoomsequenties en hoge overeenkomst in de uitgevoerd blasts.</t>
  </si>
  <si>
    <t>Herkomst Poortvliet [symptoom: vlekkerig]. Paar scheuten, bladeren met vlekkerigheid en oplichtende nerven. virus. 
22-11 ca, 65358759 en 65358767 van hetzelfde bedrijf.</t>
  </si>
  <si>
    <t>wk 34 [blad], BCF105447-048 
Er zijn bijna 9 miljoen reads verkregen, waarbij grote chunks en met een voldoende coverage zijn verkregen. Dus data kunnen waren voldoende om te analyseren.</t>
  </si>
  <si>
    <t xml:space="preserve">Based on analyses of 6461 nt (RNA1) and 7102 nt (RNA2) of the partial genome in NCBI and NVWA-database it can be concluded that sample 65358759 very likely contains sweet potato chlorotic stunt virus (SPCSV).
opm molbio:
minder dan 12 miljoen non-rRNA reads (8,9 milj) </t>
  </si>
  <si>
    <t xml:space="preserve">Na visuele beoordeling van het door u ingezonden monster ¸ hebben wij besloten om het monster te onderzoeken met Illumina-sequencing. Hiermee is de genoomsequentie gedetecteerd en vervolgens geanalyseerd van sweet potato chlorotic stunt virus (SPCSV, genus crinivirus). 
Illumina-sequencing data zijn gegenereerd door Genomescan B.V. (accreditatie L518)¸ analyse en interpretatie is uitgevoerd door NIVIP.
</t>
  </si>
  <si>
    <t>Herkomst Poortvliet [symptoom: chloroseachtig]. Bladeren met necrose vanuit de nerven. Virusachtig?
22-11 ca, 65358759 en 65358767 van hetzelfde bedrijf. symptomen op dit monster op de meeste bladeren heel regelmatig, chl/necr rondom nerven</t>
  </si>
  <si>
    <t>wk 34 [blad], BCF105447-048
Er zijn in totaal 10 milj non-rRNA reads verkregen. Wel kleine fragmenten van niet relevante virussen (bv 1000 nt van een mitovirus). Bovendien was het een monster met symptomen,dus data wel gebruikt voor uitslag</t>
  </si>
  <si>
    <t xml:space="preserve"> geen relevante virussen en viroiden gedetecteerd.
opm molbio:
Er zijn minder dan 12 miljoen non-rRNA reads (10,5 milj) </t>
  </si>
  <si>
    <t>Het door u ingezonden monster is visueel beoordeeld en onderzocht met Illumina-sequencing. Hiermee zijn geen virussen gedetecteerd die de waargenomen symptomen kunnen veroorzaken.
Illumina-sequencing data zijn gegenereerd door Genomescan B.V. (accreditatie L518)¸ analyse en interpretatie is uitgevoerd door NIVIP.</t>
  </si>
  <si>
    <t>NVWA
Verhoog/ Vila</t>
  </si>
  <si>
    <t xml:space="preserve">Herkomst Emmeloord 174564/ 524404[geel verkleuring warrig blad]. 1 scheut met misvormde bladeren: puntig en beetje bobbelig. Ook nervergeling. virus </t>
  </si>
  <si>
    <t xml:space="preserve">wk 35 [blad], BCF105447-050
</t>
  </si>
  <si>
    <t>Herkomst Emmeloord 174564/ 524404 [ kleiner blad/ dichter op elkaar wel symptoom 1 twijg]. een scheut met "stunted"groei: lijken meer bladeren dan normaal te zijn en dicht op elkaar. virus?</t>
  </si>
  <si>
    <t>Herkomst Emmeloord 174564/ 524404[ 20 twijgjes symptoomloos volgens instructie]. mengmonster gemaakt, 1 blad per scheut</t>
  </si>
  <si>
    <t>wk 35 [blad], BCF 105447-050
&gt; 12 milj non rRNA reads</t>
  </si>
  <si>
    <t>[HTS bu]</t>
  </si>
  <si>
    <t>Het door u ingezonden mengmonster Ipomoea batatas 'Bellevue' is geanalyseerd met Illumina-sequencing. Hiermee hebben wij geen virussen of viroiden gedetecteerd. 
Illumina-sequencing data zijn gegenereerd door Genomescan B.V. (accreditatie L518)¸ analyse en interpretatie is uitgevoerd door NIVIP.</t>
  </si>
  <si>
    <t>batatas 'convington'</t>
  </si>
  <si>
    <t>Herkomst Emmeloord 174564/ 524404  [20 twijgjes  symptoomloos volgens instructie]. mengmonster gemaakt, 1 blad per scheut</t>
  </si>
  <si>
    <t xml:space="preserve">wk 35 [blad], BCF 105447-050
</t>
  </si>
  <si>
    <t>Het door u ingezonden mengmonster Ipomoea batatas 'covington' is geanalyseerd met Illumina-sequencing. Hiermee hebben wij geen relevante virussen of viroiden gedetecteerd. 
Illumina-sequencing data zijn gegenereerd door Genomescan B.V. (accreditatie L518)¸ analyse en interpretatie is uitgevoerd door NIVIP.</t>
  </si>
  <si>
    <t>Herkomst Emmeloord 174427/524739 [20 twijgjes volgens instructie]. mengmonster gemaakt, 1 blad per scheut</t>
  </si>
  <si>
    <t>NVWA
J de Zeeuw</t>
  </si>
  <si>
    <t>Herkomst Nieuw Vennep. Scheut met blad en bonen. Bladeren met mottle en mozaiek, en licht gekruld en gebobbeld. Virus (BYMV?).</t>
  </si>
  <si>
    <t>[blad]
F-MOL-021-003 CPUP/P9502: +</t>
  </si>
  <si>
    <t xml:space="preserve">CPUP/P9502: Op basis van analyse van 593 nt van coat protein/ 3 ‘UTR  in NCBI, Q-bank en NWA databank kan geconcludeerd worden dat monster 65490311 zeer waarschijnlijk bean yellow mosaic virus (BYMV) is._x000D_
</t>
  </si>
  <si>
    <t>[foto]
11-9-23 carla overlegd met mandy en rapport aangepast. ook de 3 verkregen sequenties met elkaar vergeleken, 65490338 en 65490321 zijn vrijwel identiek (99.5%) 65490311 is wat afwijkender (92.3%). verkregen data allemaal wel mooi - dus lijkt echt</t>
  </si>
  <si>
    <t>De ingezonden plant is visueel beoordeeld en wees op een mogelijke infectie met een potyvirus. Met een RT-PCR is een potyvirus gedetecteerd en op basis van sequentie-analyse is vastgesteld dat het waarschijnlijk bean yellow mosaic virus (BYMV) betreft. Volgens ons kan dit virus de waargenomen symptomen veroorzaken.</t>
  </si>
  <si>
    <t>Herkomst Nieuw Vennep. Scheut met blad en bonen. Bladeren met mozaiek, en licht gekruld en gebobbeld. Virus (BYMV?).</t>
  </si>
  <si>
    <t>CPUP/P9502: Op basis van analyse van 585 nt van Coat protein/ 3’UTR in NCBI, Q-bank, NVWA databank kan geconcludeerd worden dat monster 65490321 waarschijnlijk Bean yellow mosaic virus (BYMV) is.</t>
  </si>
  <si>
    <t>Herkomst Nieuw Vennep. Scheut met blad en bonen. Bladeren met mottle, en licht gekruld en gebobbeld. Virus (BYMV?).</t>
  </si>
  <si>
    <t>CPUP/P9502: Op basis van analyse van 594 nt van Coat protein/ 3’UTR in NCBI, Q-bank, NVWA databank kan geconcludeerd worden dat monster 65490338 waarschijnlijk bean yellow mosaic virus (BYMV) is.</t>
  </si>
  <si>
    <t xml:space="preserve">Herkomst Sirjansland. 2 scheuten met misvormde bladeren (gekruld), scherpbegrensde verkleuringen (genetisch) en enkele bladeren met chlorose (ToBRFV?)
</t>
  </si>
  <si>
    <t>[va blad]
P1 ++
bent -+
qui -
dat ++
wb -+</t>
  </si>
  <si>
    <t>[va ingezonden blad]
PepMV +
TMV -
TSWV -</t>
  </si>
  <si>
    <t>virus symptoms - 
PepMV +</t>
  </si>
  <si>
    <t>Het door u ingezonden monster is visueel beoordeeld. Dit monster is toegevoegd aan ingeplande serologische toetsen voor de detectie van pepino mosaic virus (PepMV) en tomato brown rugose fruit virus (ToBRFV). Hierbij is ToBRFV niet en PepMV wel gedetecteerd.
Wij verwachten niet dat PepMV de waargenomen symptomen veroorzaakt. Mogelijk hebben de symptomen een fysiologische of genetische oorzaak.
[TPO niet genoemd omdat we het monster niet heel verdacht vonden voor PepMV, dus uitslag alleen op basis van elisa/visueel]</t>
  </si>
  <si>
    <t>KCB
Schenkenveld</t>
  </si>
  <si>
    <t>Herkomst Pijnacker. Op bladeren veel kleine chlorotische/ necrotische lesies. virus?</t>
  </si>
  <si>
    <t>ch, pdk</t>
  </si>
  <si>
    <t>[blad]
P1 -
bent - +
qui -
komk - +</t>
  </si>
  <si>
    <t>[va blad]
CMV - 
CGMMV +</t>
  </si>
  <si>
    <t xml:space="preserve">HTS weeklijst 40 (va blad), BCF105447-060 
</t>
  </si>
  <si>
    <t>Op basis van analyse van 6490 nt van het bijna compleet genoom in NCBI en NVWA database kan geconcludeerd worden dat monster 65350036 zeer waarschijnlijk cucumber green mottle mosaic virus CGMMV bevat.</t>
  </si>
  <si>
    <t>[niks over verklaring symp - niet CGMMV achtig]</t>
  </si>
  <si>
    <t>Het door u ingezonden monster is visueel beoordeeld en onderzocht met Illumina-sequencing (HTS). Hiermee hebben we de genoomsequentie bepaald van een virus. Analyse van de sequentie laat zien dat het cucumber green mottle virus (komkommerbont) betreft. 
Illumina-sequencing data zijn gegenereerd door Genomescan B.V. (accreditatie L518), analyse en interpretatie is uitgevoerd door NIVIP.</t>
  </si>
  <si>
    <t>Herkomst Pijnacker.  Op bladeren onregelmatige chlorotische vlekken. CGMMV?</t>
  </si>
  <si>
    <t>[va blad]
CMV -
CGMMV +</t>
  </si>
  <si>
    <t>Het ingezonden monster is visueel beoordeeld en met serologische toetsing is cucumber green mottle mosaic virus (komkommerbont) gedetecteerd. Dit virus kan volgens ons de waargenomen symptomen op het ingezonden blad veroorzaken.</t>
  </si>
  <si>
    <t>Herkomst Pijnacker. Op bladeren scherpbegrensde necrotische lesies.  Schimmel. Monster gedeeld met mycologie</t>
  </si>
  <si>
    <t>Herkomst Vierpaders. losse bladeren met tussennervige chlorose. niet virologisch</t>
  </si>
  <si>
    <t>Het door u ingezonden monster is visueel beoordeeld en de symptomen hebben volgens ons geen virologische oorzaak. Vermoedelijk betreft het een fysiologische kwestie.</t>
  </si>
  <si>
    <t>Vitis</t>
  </si>
  <si>
    <t>vinifera</t>
  </si>
  <si>
    <t>Herkomst Ossendrecht. 2 type symptomen aanwezig op bladeren. type 1: bladbobbeling en aan de onderkant van de bobbeling is het wit (viltachtig), waarschijnlijk door een mijt. type 2 chlorose / necrose met name aan de bladranden en enkele bladeren over het gehele blad (niet heel verdacht voor fytoplasma). 
7-9-23, carla: pier zegt alleen nerven gesneden van blad met verkleuringen, dus toegevoegd aan toetsing. monster ook gedeeld met Bert - mijt schade (type 1). </t>
  </si>
  <si>
    <t xml:space="preserve">
wk 36, [bladnerven]
F-MOL-022-005 23S real-time PCR (fytoplasma) -*
COX:
onv: 24.24/24.07
10x: 27.65/27.64</t>
  </si>
  <si>
    <t>phytoplasma -
[Met Marleen en Jerom overlegd, we gaan voor fytoplasma neg ipv fytoplasma sympt negatief]</t>
  </si>
  <si>
    <t>Virologie:
Het door u ingezonden monster is visueel beoordeeld en er is een moleculaire toets ingezet voor de detectie van phytoplasma's (real-time PCR) welke een negatief resultaat gaf. Op basis van de resultaten en de symptomen op het monster zijn we van mening dat deze symptomen (regelmatige verkleuringen) niet door een phytoplasma worden veroorzaakt. Vermoedelijk betreft het een fysiologische kwestie.
[bert vierbergen: druivenviltmijt, Colomerus vitis]</t>
  </si>
  <si>
    <t>herkomst Schipluiden, kwekerij 't woudt, monsters 42447070, 42156011, 42156003. Op een blad regelmatige tussennervige chlorose, blad voelt knapperig aan. ToCV?. 1 blad met minder regelmatige chlorose, nerven lijken wat necrotisch. Daarnaast een aantal trossen met vruchten, die nog niet doorgekeluerd zijn. Virus??</t>
  </si>
  <si>
    <t>[blad]
F-MOL-068-009 real-time ToCV -
andere monsters op de lijst wel +</t>
  </si>
  <si>
    <t xml:space="preserve">Het door u ingezonden monster is visueel beoordeeld en er is een moleculaire toets ingezet voor de detectie van tomatenchlorosevirus (ToCV) welke een negatief resultaat gaf.
Op basis van de resultaten en de symptomen op het monster zijn we van mening dat deze symptomen niet door een virus worden veroorzaakt. Volgens ons hebben de symptomen een fysiologische oorzaak.
</t>
  </si>
  <si>
    <t>herkomst Schipluiden, kwekerij 't woudt, monsters 42447070, 42156011, 42156003. Op bladeren onregelmatige chlorose met hier en necrose (wit) langs de nerven.</t>
  </si>
  <si>
    <t>herkomst Schipluiden, kwekerij 't woudt, monsters 42447070, 42156011, 42156003. Op bladeren onregelmatige chlorose en nerfvergeling. Pepino?
14-9-23 ca, mbo: de chlorose is wat wolkering en mn aan de bladuiteinden. het blad links op de foto laat wat chl rondom de nerven zien, mogelijk veroorzaakt door ToBRFV.</t>
  </si>
  <si>
    <t>[blad]
TMV +
PepMV -</t>
  </si>
  <si>
    <t>F-MOL-132-002 Menzel en Winter + (2.6/2.74)</t>
  </si>
  <si>
    <t>PepMV -
ToBRFV +</t>
  </si>
  <si>
    <t>Het door u ingezonden monster is visueel beoordeeld en er zijn serologische toetsen voor de detectie van pepino mosaic virus (PepMV) en tomato brown rugose fruit virus (ToBRFV) uitgevoerd. Hierbij is PepMV niet en ToBRFV wel gedetecteerd. De aanwezigheid van ToBRFV is vervolgens bevestigd met een moleculaire toets (real-time RT-PCR). 
Volgens ons kunnen de symptomen op het ingezonden blad (chlorose rondom nerven) mogelijk veroorzaakt worden door ToBRFV.</t>
  </si>
  <si>
    <t>herkomst Bergschenhoek. Veel materiaal opgestuurd, zowel vruchten als bladeren. Vruchten lijken iets minder goed doorgekleurd. Op sommige bladeren is regelmatige tussennervige chlorose zichtbaar. Niet virologisch. Op andere bladeren zie je op de jonge scheuten mosaic.
14-9-23 ca, ik zie 1 deelblaadje met PepMV witte vlekjes</t>
  </si>
  <si>
    <t>[blad]
TMV +
PepMV +</t>
  </si>
  <si>
    <t>F-MOL-132-002 Menzel en Winter + (2.5/2.45)</t>
  </si>
  <si>
    <t>PepMV + 
ToBRFV +</t>
  </si>
  <si>
    <t>herkomst Hoek v. Holland. Op bladeren regelmatige tussennervige chlorose, vanuit de bladrand. Vruchten zien er normaal uit. Niet virusachtig.</t>
  </si>
  <si>
    <t>lilium</t>
  </si>
  <si>
    <t>Caesars Palace PO'</t>
  </si>
  <si>
    <t>X219.503: Y501262</t>
  </si>
  <si>
    <t>jo, ca</t>
  </si>
  <si>
    <t>[va wortel]
P1: --
Bent: --
Qui: --</t>
  </si>
  <si>
    <t>TVX, PlAMV, SLRSV, TBRV, TBSV, TRSV en ToRSV -</t>
  </si>
  <si>
    <t>Via toetsplantenonderzoek zijn geen mechanisch overdraagbare virussen, waaronder plantago asiatica mosaic virus, tulip virus X, strawberry latent ringspot virus, tomato black ring virus, tomato bushy stunt virus, tobacco ringspot virus en tomato ringspot virus gedetecteerd.</t>
  </si>
  <si>
    <t>Herenica PO-2'</t>
  </si>
  <si>
    <t>Toscani</t>
  </si>
  <si>
    <t>X263.995: Y534.653</t>
  </si>
  <si>
    <t>[va wortel]
P1: -
Bent: -
Qui: -</t>
  </si>
  <si>
    <t>Kaveri</t>
  </si>
  <si>
    <t>x263.980 Y534.726</t>
  </si>
  <si>
    <t>Sorbonne</t>
  </si>
  <si>
    <t>X222.267 Y548.519</t>
  </si>
  <si>
    <t>[va wortel]
P1: ++
Bent: -+
Qui: +</t>
  </si>
  <si>
    <t>[va P1]
F-MOL-074-003 Real-time RT-PCR voor Tobravirus (TRV) en Pomovirus PMTV (duplex) 
TRV + (21.56/21.78)
PMTV -</t>
  </si>
  <si>
    <t>TRV +
TVX, PlAMV, SLRSV, TBRV, TBSV, TRSV en ToRSV -</t>
  </si>
  <si>
    <t>Vanuit het door u ingezonden monster hebben wij via mechanische inoculatie een virus overgebracht op toetsplanten. De symptomen op toetsplanten wezen op een infectie door tobacco rattle virus (tabaksratelvirus, TRV). Dit is bevestigd met een moleculaire toets (real-time RT-PCR).
Plantago asiatica mosaic virus, tulip virus X, strawberry latent ringspot virus, tomato black ring virus, tomato bushy stunt virus, tobacco ringspot virus en tomato ringspot virus zijn niet gedetecteerd via toetsplantenonderzoek.</t>
  </si>
  <si>
    <t>Corvara</t>
  </si>
  <si>
    <t>X221.916 Y548.724</t>
  </si>
  <si>
    <t>Santader</t>
  </si>
  <si>
    <t>X234.470 Y539.051</t>
  </si>
  <si>
    <t>Sarbonne</t>
  </si>
  <si>
    <t>X234.497 Y539135</t>
  </si>
  <si>
    <t>Herkomst Monster. Een scheut met misvormde bladeren en enkele scherpbegrensde vlekken. Niet virologisch</t>
  </si>
  <si>
    <t>KCB
Heijdra</t>
  </si>
  <si>
    <t>Herkomst Kwintsheul. Veel bladeren en vruchten. Veel bladeren al afgestorven, enkele bladeren met chlorotische vlekken. Vruchten zijn misvormd, bobbelig, chlorose (op sommige plekken al necrotisch) langs vaten van de vrucht. PhCMoV?</t>
  </si>
  <si>
    <t>[va vrucht]
P1 +/+
bent -/+
qui +/-
kom -/-
glut -/-</t>
  </si>
  <si>
    <t>[va vrucht]
CMV - 
CGMMV - 
PhCMoV +</t>
  </si>
  <si>
    <t>HTS wk 36 
105447-054</t>
  </si>
  <si>
    <t>Based on analyses of 13303 nt of the near complete genome in NCBI and NVWA databases can be concluded that sample 65149607 very likely contains physostegia chlorotic mottle virus (PhCMoV).</t>
  </si>
  <si>
    <t>[3x bu -20 en HTS bu]
[collectie va kom blad en vrucht]</t>
  </si>
  <si>
    <t>PhCMoV +</t>
  </si>
  <si>
    <t xml:space="preserve">We vonden de symptomen op de vruchten lijken op de symptomen zoals deze door physostegia chlorotic mottle virus (PhCMoV) veroorzaakt kunnen worden. We hebben het monster onderzocht met toetsplantonderzoek en de resultaten wezen inderdaad op een infectie door PhCMoV. Dit is bevestigd met een serologische toets. Als conclusie denken wij dat PhCMoV de symptomen op de vruchten veroorzaakt.  
</t>
  </si>
  <si>
    <t>NVWA
S.Gans</t>
  </si>
  <si>
    <t>Herkomst Bleiswijk. los blad en jong topje. jonge topje geen symptomen. losse blad, scherp begrensde necr, met wat onduidelijke kringetjes erin. MBo, necro of MNSV?</t>
  </si>
  <si>
    <t>ca, mbo, jo</t>
  </si>
  <si>
    <t>[oud blad]
P1 -
bent -
qui -
komk -</t>
  </si>
  <si>
    <t xml:space="preserve">HTS wk 39 va blad 105447-057 </t>
  </si>
  <si>
    <t>geen relevante virussen of viroiden gedetecteerd
['- opmerking relatief hoog % rRNA reads (18.87 %) en minder dan 12 miljoen non-rRNA reads (7,29 milj)]</t>
  </si>
  <si>
    <t>We hebben het monster visueel beoordeeld en volgens ons leken de necrotische plekken op het blad op virussymptomen. 
Vervolgens zijn via toetsplantenonderzoek geen mechanisch overdraagbare virussen overgebracht. Daarnaast is het monster onderzocht met Illumina-sequencing en hiermee zijn geen virussen gedetecteerd. 
We verwachten dat de waargenomen symptomen toch een andere oorzaak hebben.
Illumina-sequencing data zijn gegenereerd door Genomescan B.V. (accreditatie L518)¸ analyse en interpretatie is uitgevoerd door NIVIP.</t>
  </si>
  <si>
    <t>11-9-2023
31-10-23</t>
  </si>
  <si>
    <t>Herkomst de Lier. stapel losse bladeren. lichte bladbobbeling,  chl vlekken (bright yellow islands ? -CGMMV), regelmatige chl tot necro (CABYV?).
30/10, controle gegevens overdracht met Karin R. Resultaten ELISA correct, maar diagnose CGMMV + niet correct. Diagnose corrigeren. Contact gehad met inspecteur - er was nog niks doorgegeven aan bedrijf.</t>
  </si>
  <si>
    <t>[va vrucht]
CMV -
CGMMV -
CABYV -</t>
  </si>
  <si>
    <t>CGMMV -
CMV -
CABYV -</t>
  </si>
  <si>
    <t>Het ingezonden monster is visueel beoordeeld en serologisch getoetst op de aanwezigheid van cucurbit aphid-borne yellows virus, cucumber green mottle mosaic virus (CGMMV) en cucumber mosaic virus. Deze virussen zijn niet gedecteerd, mogelijk betreft het een fysiologishe kwestie.
Nieuwe diagnose gesteld nav foute diagnose, CGMMV is niet aangetoond.</t>
  </si>
  <si>
    <t>herkomst Bleiswijk. 2 losse blaadjes. kleine chl tot necr stipjes. 1 blad misvormd. zuigschade?</t>
  </si>
  <si>
    <t>Dynamix'</t>
  </si>
  <si>
    <t>x 271441; Y 547333</t>
  </si>
  <si>
    <t>Crosscount</t>
  </si>
  <si>
    <t>NVWA
A Vila 2 (advan)</t>
  </si>
  <si>
    <t>batatas 'Beauregarde'</t>
  </si>
  <si>
    <t>symptoomloos, 20 scheuten, herkomst Linne. Geen symptomen gezien. 
Advan later info aangelevert, cultivar en herkomst planten Portugal</t>
  </si>
  <si>
    <t>[va blad 19 scheuten] BCF 105447-054</t>
  </si>
  <si>
    <t>[HTS BU, aanvullende info map T:\PD\NIVIP\Virologie\Conferentie\Inzendingen 2023 - extra info\Ipomoea_65161622</t>
  </si>
  <si>
    <t>Het door u ingezonden mengmonster is geanalyseerd met Illumina-sequencing. Hiermee hebben wij geen relevante virussen gedetecteerd. 
Illumina-sequencing data zijn gegenereerd door Genomescan B.V. (accreditatie L518)¸ analyse en interpretatie is uitgevoerd door NIVIP.</t>
  </si>
  <si>
    <t>herkomst Poeldijk. Losse scheuten met vruchten. Vruchten zijn slecht doorgekleurd (Tobamo?). Aantal scheuten met afgestorven blad (tospo?).</t>
  </si>
  <si>
    <t>[va vrucht]
PepMV +
TMV (agdia) -
TSWV -</t>
  </si>
  <si>
    <t>Het ingezonden monster is visueel beoordeeld en toegevoegd aan een ingeplande serologische toets voor de detectie van pepino mosaic virus (PepMV), tomato brown rugose fruit virus en tomato spotted wilt virus (TSWV). Hiermee is alleen PepMV is gedetecteerd. Wij verwachten echter niet dat PepMV de waargenomen symptomen veroorzaakt. Mogelijk hebben de symptomen een fysiologische oorzaak.</t>
  </si>
  <si>
    <t xml:space="preserve">Herkomst Bleiswijk. Aantal bladeren met verschillende "symptomen". paar bladeren met groene vlekken rondom hoofdnerf (gebrek?), paar met scherp begrensde necrotische vlekken (valse meeldauw volgens Marcel), en 1 jong blad met lichte chlorose (CMV/CGMMV)? </t>
  </si>
  <si>
    <t xml:space="preserve">[va blad]
CMV - 
CGMMV +
</t>
  </si>
  <si>
    <t>[foto]
[bu in -20]</t>
  </si>
  <si>
    <t>Volgens ons kunnen de symptomen op het jonge blad (mottle) veroorzaakt worden door cucumber green mottle mosaic virus, dit is bevestigd middels serologische toetsing. De symptomen op het oudere blad (chlorose/necrose) hebben volgens ons waarschijnlijk een fysiologische oorzaak. </t>
  </si>
  <si>
    <t>Herkomst Kwintsheul. Aantal scheuten, bladeren met lichte chlorose. ToBRFV?</t>
  </si>
  <si>
    <t>[va vrucht]
PepMV +
TMV (agdia) +</t>
  </si>
  <si>
    <t>[va blad] F-MOL-132-002 Menzel en Winter + (4.22/4.14)</t>
  </si>
  <si>
    <t>NVWA
A. Klaver</t>
  </si>
  <si>
    <t>Borrello</t>
  </si>
  <si>
    <t>x 210409 y 535976</t>
  </si>
  <si>
    <t>Seberia</t>
  </si>
  <si>
    <t>conca d'or</t>
  </si>
  <si>
    <t>x 206973 y 541757</t>
  </si>
  <si>
    <t>[va wortel]
P1: +-
Bent: ++
Qui: +-
[va bent]
P1: ++
Bent: ++
Qui: ++</t>
  </si>
  <si>
    <t>[va bent]
F-MOL-074-003 Real-time RT-PCR voor Tobravirus (TRV) en Pomovirus PMTV (duplex) 
PMTV: -
TRV: -
Ander monster op de lijst wel + (ToBRFV)</t>
  </si>
  <si>
    <t>[Lillium va bent, RNA] HTS WK 40. BCF105447-060
Let op, data of RNA verwisseld met monster 5857417_Abutilon. 
prelim: PlAMV</t>
  </si>
  <si>
    <t>Based on analyses of 6184 nt of the near complete genome in NCBI and NVWA-database can be concluded that sample 6937777 very likely contains plantago asiatica mosaic virus (PlAMV).
opm:
de data verwisseld met monster 5857417_Abutilon. Gezien dit de enige twee monsters op de lijst zijn die verwisseld lijken (adv waardplant en verwachtte resultaten) resultaten omgedraaid.</t>
  </si>
  <si>
    <t>PlAMV+
TVX, SLRSV, TBRV, TBSV, TRSV en ToRSV -</t>
  </si>
  <si>
    <t xml:space="preserve">Wij hebben vanuit het monster middels mechanische inoculatie een virus overgebracht op toetsplanten. Met behulp van Illumina-sequencing is de genoomsequentie van een virus bepaald. Analyse van de sequentie laat zien dat het plantago asiatica mosaic virus (PlAMV) betreft. Er zijn geen andere virussen gedetecteerd.
Illumina-sequencing data zijn gegenereerd door Genomescan B.V. (accreditatie L518), analyse en interpretatie is uitgevoerd door NIVIP.  
</t>
  </si>
  <si>
    <t xml:space="preserve">Heerle. stapel bladeren met heel regelmatige tussennervige roodverkleuring (scherp begrensd). </t>
  </si>
  <si>
    <t xml:space="preserve">[bladsteel en bladnerf] 
F-MOL-022-005 23S real-time PCR: 
Fytoplasma: -
COX: 27.07/27.12
</t>
  </si>
  <si>
    <t>phytoplasma -</t>
  </si>
  <si>
    <t xml:space="preserve">Het door u ingezonden monster is visueel beoordeeld en er is een moleculaire toets ingezet voor de detectie van phytoplasma's (real-time PCR) welke een negatief resultaat gaf. Op basis van de resultaten en de symptomen op het monster zijn we van mening dat deze symptomen niet door een phytoplasma worden veroorzaakt. Vermoedelijk betreft het een fysiologische kwestie.
</t>
  </si>
  <si>
    <t>herkomst Berkel en Rodenrijs. 1 vrucht en veel blad. vrucht geel/groen, wolkerige en lichte kingachtige vlekken. op blad twee type symptomen; grote chl-necr plekken (niet virologisch) en mottle (wel virus achtig). mixed infection?</t>
  </si>
  <si>
    <t>[va vrucht]
P1 -/-
bent -/+
qui -/-
kom -/+</t>
  </si>
  <si>
    <t xml:space="preserve">wk 37 va vrucht BCF 105447-054-023 
</t>
  </si>
  <si>
    <t>Op basis van analyse van 6397 nt van het bijna compleet genoom in NCBI en NVWA database kan geconcludeerd worden dat monster 36648642 zeer waarschijnlijk cucumber green mottle mosaic virus (CGMMV) bevat.</t>
  </si>
  <si>
    <t>Het door u ingezonden monster is visueel beoordeeld. Omdat de symptomen wezen op een virusinfectie is het monster onderzocht met Illumina-sequencing (HTS). Hiermee is de genoomsequentie bepaald van een virus. Analyse van de sequentie laat zien dat het cucumber green mottle virus (CGMMV, komkommerbont) betreft. Volgens ons kunnen de symptomen op het ingezonden monster veroorzaakt door CGMMV.
Illumina-sequencing data zijn gegenereerd door Genomescan B.V. (accreditatie L518), analyse en interpretatie is uitgevoerd door NIVIP.</t>
  </si>
  <si>
    <t>KCB
L. Vriens</t>
  </si>
  <si>
    <t>herkomst de Lier, Agrocare. aantal jonge topjes en wat ouder blad. jonge topjes wat bladmisvorming en wat mottle. ouder blad veel necr plekjes. tobamo? materiaal wel heel slap, dus lastig beoordelen</t>
  </si>
  <si>
    <t>PepMV +
TMV +</t>
  </si>
  <si>
    <t>[va blad] F-MOL-132-002 Menzel en Winter + (4.09/4.14)</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</si>
  <si>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het ingezonden jonge blad mogelijk veroorzaakt worden door ToBRFV of een combinatie van PepMV en ToBRFV.</t>
  </si>
  <si>
    <t>NVWA
A. Fonken</t>
  </si>
  <si>
    <t>blauwe druif, ziek, kleinere struiken, zelfde wijngaard als monster 66810524.
aantal scheuten ingestuurd. roodverkleuring mn aan bladrand en onregelmatige vlekken met aan onderkant blad schimmelpluis ook op jong blad. 
gedeeld met MYC; plasmopara viticola en erysiphe necator
20-9 Carla met Ad gebeld. het beeld was nu bij terugkomen in de teelt minder duidelijk, de ranken gingen allemaal hard achteruit.</t>
  </si>
  <si>
    <t xml:space="preserve">[bladsteel en bladnerf] F-MOL-022-005 23S real-time PCR: 
Fytoplasma: -
COX: 26.71/26.75
</t>
  </si>
  <si>
    <t>phytoplasma -
virus symptomen -</t>
  </si>
  <si>
    <t xml:space="preserve">Virologie:
Het door u ingezonden monster is visueel beoordeeld en er is een moleculaire toets ingezet voor de detectie van Phytoplasma spp (real-time PCR) welke een negatief resultaat gaf. Op basis van de resultaten en de symptomen op het monster zijn we van mening dat deze symptomen niet door een phytoplasma of virus worden veroorzaakt. 
</t>
  </si>
  <si>
    <t xml:space="preserve">blauwe druif, gezond. zelfde wijngaard als monster 66810516.
enkele roodverkleuringen op het blad aan bladuiteinde. het schimmelachtige beeld is vergelijkbaar met monster 6681516. 
gedeeld met MYC - plasmopara viticola en erysiphe necator
</t>
  </si>
  <si>
    <t>Virologie: 
Het door u ingezonden monster was meegestuurd als "gezond"
plantmateriaal ter vergelijking met monster 66810516.</t>
  </si>
  <si>
    <t>herkomst Oosterhout. enkele bladeren, roodverkleuring mn aan de randen heel scherp begrensd. niet echt verdacht maar lastig. Aan de hand van losse bladeren kun je niet beoordelen of het gaat om fytoplasma symptomen</t>
  </si>
  <si>
    <t xml:space="preserve">[bladsteel en bladnerf] F-MOL-022-005 23S real-time PCR: 
Fytoplasma: -
COX:26.13/26.31
</t>
  </si>
  <si>
    <t>herkomst Made. drie beelden. 1)bobbeling met aan onderkant blad bruin vilt achtige plekken. Mijt - bert gemaild. 2) verwelking en schimmel plekken - gedeeld met MYC. 30 regematige chl tot necr niet verdacht voor fytoplasma</t>
  </si>
  <si>
    <t>[foto] [niet mijn favoriete diagnose, maar ik krijg phytoplasmasymptomen - niet in het lijstje - duurt nu te lang. overleggen als marielle terug is van vakantie]</t>
  </si>
  <si>
    <t xml:space="preserve">geen fytoplasmakwestie +
</t>
  </si>
  <si>
    <t>Entomologie:
Vele viltgasllen op de bladeren van:
C. vitis (Pagenstecher)¸ de druivenviltmijt 
Gebruikte methode: morfologische identificatie.
De druivenviltmijt is zeer klein (ongeveer 0¸2 mm lang) en is met het blote oog vrijwel niet te zien¸ zeker niet tussen de viltharen aan de onderzijde van het blad. Deze mijt komt alleen op druif voor. Zeer algemeen in Nederlandse tuinen op verschillende druivencultivars. Verspreidt zich vermoedelijk grotendeels met vogels (poten!). Bestrijding kan door in het voorjaar aangetast blad handmatig af te voeren en te vernietigen. Spuitzwavel kan ook in het voorjaar worden toegepast¸ maar met dit middel worden echter ook predatoren gedood. Zonder te bestrijden breidt de aantasting soms uit naar de druiventrossen en wordt de vruchtzetting verminderd. Overwintering vindt plaats rond de jonge knoppen en in het oude hout. [ENT-Vierbergen]
Mycologie:
Bovengenoemde valse meeldauw¸ in het bijzonder Peronospora viticola¸  tast de bladeren van druif aan.
Mycologische diagnose op basis van morfologische identificatie direct op het ingezonden materiaal.
Bovengenoemde valse meeldauw¸ in het bijzonder Plasmopara viticola¸  tast de bladeren van druif aan.
Mycologische diagnose op basis van morfologische identificatie direct op het ingezonden materiaal.
Virologie:
Het door u ingezonden monster is visueel beoordeeld en de symptomen worden volgens ons niet door een fytoplasma veroorzaakt.</t>
  </si>
  <si>
    <t>table dance</t>
  </si>
  <si>
    <t>lelie survey. Vindplaats Odiliapeel x: 178060; y: 404265</t>
  </si>
  <si>
    <t>ro</t>
  </si>
  <si>
    <t>[va wortel]
P1: -/-
Bent: -/-
Qui: -/-</t>
  </si>
  <si>
    <t>roselily Isabella Dh04</t>
  </si>
  <si>
    <t>lelie survey. Vindplaats Milheeze x: 182152; y: 389689</t>
  </si>
  <si>
    <t>roselily Isabella Dh104 034</t>
  </si>
  <si>
    <t>NVWA
A. Ruiter</t>
  </si>
  <si>
    <t>lelie survey.  x: 197711; y: 552079; perceel Katlijk.
mini plantjes. Wel voldoende worteltjes</t>
  </si>
  <si>
    <t>lelie survey.  x: 197753; y: 552113; perceel Katlijk.
mini plantjes. Wel voldoende worteltjes</t>
  </si>
  <si>
    <t>sorbonne</t>
  </si>
  <si>
    <t>lelie survey. x: 206456; y 556493</t>
  </si>
  <si>
    <t>conca d' or</t>
  </si>
  <si>
    <t>lelie survey. x: 206422; y: 556582</t>
  </si>
  <si>
    <t>NVWA
Johan de Zeeuw</t>
  </si>
  <si>
    <t>Herkomst Dongen. 2 zakken met vruchten en blad. Zak 1: vruchten zijn misvormd. Op vruchten ook chlorotische vlekjes die ingezonden zijn. vruchten lijken ook te rotten aan vruchtaanzet. Twijfel of dit tospo kan zijn. Bladeren geen virussymptomen. Zak 2 :vruchten zijn niet goed doorgekleurd en lijken wat klein. OP bladeren geen duidelijke symptomen. Genetisch?</t>
  </si>
  <si>
    <t>[va vrucht zak 1]
P1 -/-
bent -/-
qui -/-
dat -/-
glut -/-</t>
  </si>
  <si>
    <t>HTS, BU -20 Christel</t>
  </si>
  <si>
    <t>Herkomst Dinteloord. Op bladeren onregelmatige chlorotische vlekken. Op zowel jongere als oudere bladeren. Virus?</t>
  </si>
  <si>
    <t xml:space="preserve">HTS wk 37 prelim BCF 105447-054 </t>
  </si>
  <si>
    <t>We hebben het monster visueel beoordeeld en onderzocht met Illumina-sequencing. Hiermee zijn geen virussen gedetecteerd die de waargenomen symptomen kunnen veroorzaken. Mogelijk betreft het een genetische of fysiologische kwestie.
Illumina-sequencing data zijn gegenereerd door Genomescan B.V. (accreditatie L518)¸ analyse en interpretatie is uitgevoerd door NIVIP.</t>
  </si>
  <si>
    <t>Strong love</t>
  </si>
  <si>
    <t>x 112017 y 546630</t>
  </si>
  <si>
    <t>Belville</t>
  </si>
  <si>
    <t>x 120013 y 546608</t>
  </si>
  <si>
    <t>Marissa</t>
  </si>
  <si>
    <t>x 119670 y 543851</t>
  </si>
  <si>
    <t>diversen blanda (?)</t>
  </si>
  <si>
    <t>x 119620 y 543875</t>
  </si>
  <si>
    <t>Couplet Zanlacoup</t>
  </si>
  <si>
    <t>x: 182.216; y: 531.470; Bant</t>
  </si>
  <si>
    <t>ca, ro</t>
  </si>
  <si>
    <t>Brindisi</t>
  </si>
  <si>
    <t>x: 182.317; y: 531.625; Bant</t>
  </si>
  <si>
    <t>Litouwen</t>
  </si>
  <si>
    <t>x: 176.393; y: 536.052; Rutten</t>
  </si>
  <si>
    <t>x: 176.475; y: 536.035; Rutten</t>
  </si>
  <si>
    <t xml:space="preserve">Cucurbita </t>
  </si>
  <si>
    <t>herkomst Oisterwijk. [geen grote teelt, net iets meer dan hobby, 1 plant met symptomen, teler geeft aan mogelijk kruisbestuiving met pompoen]
Blad en vruchten. vruchten misvormd/bobbelig. op alle bladeren (jong en oud), onregelmatige chl tussen/langs nerven, bladmisvorming
Monster 33454551 uit 2017, C.pepo herkomst NL, ook PRSV. dus de combi is bekend</t>
  </si>
  <si>
    <t>[va blad]
P1 -/-
bent -/-
qui -/-
kom -/+</t>
  </si>
  <si>
    <t>[va blad]
F-MOL-021-003 CPUP/P9502 +</t>
  </si>
  <si>
    <t>Op basis van analyse van 642 nt van coat protein/ 3’UTR in NCBI, Qbank en NVWA databank kan geconcludeerd worden dat monster 66207370 zeer waarschijnlijk papaya ringspot virus (PRSV) bevat.</t>
  </si>
  <si>
    <t>Op basis van de symptomen van het ingezonden monster is een moleculaire toets ingezet waarmee potyvirussen kunnen worden gedetecteerd. Deze toets was positief. Op basis van sequentie-analyse van een fragment van het genoom is de identiteit van het virus waarschijnlijk papaya ringspot virus (papayakringvlekkenvirus). 
[hoog plagiaat monster 2017. TPO niet genoemd gezien het niet echt toegevoegde waarde had]</t>
  </si>
  <si>
    <t>herkomst Oud gastel. 66809611 en 41211242 van hetzelfde bedrijf. Vruchten zijn wat kleiner en niet helemaal goed doorgekleurd (niet virologisch). Op bladeren lichte bladbobbeling. Een blad met scherpbegrense chlorose (genetisch)</t>
  </si>
  <si>
    <t>herkomst Oud gastel. 66809611 en 41211242 van hetzelfde bedrijf. 1 vrucht, losse bladeren en twee scheuten. Jong blad geen symptomen, vrucht (nog) niet helemaal doorgekleurd, oudere blad sterk necr vlekken/lesies. niet echt virologisch, BAC/MYC gevraagd, MYC neemt in onderzoek en de opdracht over</t>
  </si>
  <si>
    <t>Herkomst Steenbergen. 65493475 en 65493483 uit zelfde kas. Een vrucht is misvormd. Vrucht komt van zelfde plant 65493483. Bladeren zijn van een gezonde plant. [13-10 beschrijving bij monster verkeerd geïnterpreteerd, daardoor ten onrechte afgehandeld als virussymptomen negatief]</t>
  </si>
  <si>
    <t>[Monster is opnieuw opengezet en aangepast vanwege foutieve uitslag]
Het door u ingezonden monster is visueel beoordeeld. De vruchten met lichte misvorming en verkleuring zijn afkomstig van dezelfde plant als monster 65493483. In dit monster is met Illumina sequencing (HTS) physostegia chlorotic mottle virus (PhCMoV) gedetecteerd. Waarschijnlijk worden de symptomen op de vruchten veroorzaakt door PhCMoV.</t>
  </si>
  <si>
    <t>Herkomst Steenbergen. 65493475 en 65493483 uit zelfde kas. Op bladeren chlorose tussen de nerven, maar ook langs de nerven.  Op twee bladeren vele kleine chlorotische vlekjes. Virusachtig</t>
  </si>
  <si>
    <t xml:space="preserve">[va blad]
P1 + -
bent - +
qui + -
</t>
  </si>
  <si>
    <t>HTS weeklijst 39 prelim 105447-057  </t>
  </si>
  <si>
    <t>Op basis van analyse van 13296 nt van het bijna complete genoom in NCBI en NVWA-database kan geconcludeerd worden dat monster 65493483 zeer waarschijnlijk physostegia chlorotic mottle virus (PhCMoV) bevat.
opm molbio:
Aanvullend is er PepMV gedetecteerd met de novo pipeline. Er is een bijna compleet genoom verkregen met een relatief lage coverage (± 2000 op basis van de twee langste chunks.). De verkregen sequentie komt voor 100% overeen met monster 65149323. In monster 65149323 is PepMV met een hele hoge coverage gevonden, daarom nemen we aan dat het hier contaminatie betreft en is geen nadere analyse uitgevoerd</t>
  </si>
  <si>
    <t>[foto, bu 41, va bent in collectie]</t>
  </si>
  <si>
    <t>physostegia chlorotic mottle virus +</t>
  </si>
  <si>
    <t xml:space="preserve">Het door ingezonden monster is visueel beoordeeld en onderzocht met Illumina sequencing (HTS). Hiermee is een genoomsequentie bepaald van een virus en analyse van de sequentie laat zien dat het physostegia chlorotic mottle virus (PhCMoV) betreft. Daarnaast is dit virus via mechanische inoculatie overgebracht op toetsplanten. Volgens ons kunnen de symptomen op de ingezonden bladeren (nerfvergeling en chlorotische vlekken) veroorzaakt worden door PhCMoV. Volgens ons is dit de eerste vondst van dit virus in aubergine in Nederland. Wij hebben PhCMoV eerder gevonden in helleborus, tomaat, komkommer en courgette.
Illumina-sequencing data zijn gegenereerd door Genomescan B.V. (accreditatie L518)¸ analyse en interpretatie is uitgevoerd door NIVIP.
</t>
  </si>
  <si>
    <t>Ja, eerste vondst Nederland</t>
  </si>
  <si>
    <t>Herkomst de Lier. Bladeren en vruchten (cherrytomaatjes). OUder blad toont geen symptomen, enkele jonge topjes hebben lichte bradkrulling. Vruchten lichtelijk misvormd. Niet virologisch. Fysiologisch</t>
  </si>
  <si>
    <t>Het door u ingezonden monster is visueel beoordeeld en de symptomen hebben volgens ons geen virologische oorzaak. Vermoedelijk betreft het een fysiologishe oorzaak.</t>
  </si>
  <si>
    <t>Herkomst Berkel en Rodenrijs. Op bladeren chlorose vrij regelmatig en bladbobbeling. De vruchten zijn ook wat afwijkend. Twijfel of het virus symptomen zijn.
22-9-23 Carla, adhv  ik twijfel ook of het virologisch is. de bobbelingen op blad en vrucht zijn wel heel regelmatig/veel en de chl lijkt wel gebrek achtig.
Volgens inspecteur, hele groot kas (800 hectare), slechts 1 plant symptomen, alleen jonge blad, Vruchten waren niet heel verdacht volgens inspecteur.</t>
  </si>
  <si>
    <t>Het ingezonden monster is visueel beoordeeld en we hebben telefonisch aanvullende informatie van u gekregen. Volgens ons hebben de symptomen op het ingezonden monster geen virologische oorzaak. Mogelijk betreft het een fysiologische of genetische kwestie.</t>
  </si>
  <si>
    <t>Herkomst Haarsteeg. Op wat oudere bladeren regelmatige tussennervige chlorose. blad voelt wat bros aan.</t>
  </si>
  <si>
    <t>[blad]
F-MOL-068-009 real-time ToCV -
ander monster op de lijst wel +</t>
  </si>
  <si>
    <t xml:space="preserve">Het door u ingezonden monster is visueel beoordeeld en er is een moleculaire toets ingezet voor de detectie van tomatenchlorosevirus (ToCV) welke een negatief resultaat gaf.
Op basis van de resultaten en de symptomen op het monster zijn we van mening dat deze symptomen niet door een virus worden veroorzaakt. Vermoedelijk betreft het een fysiologishe oorzaak.
</t>
  </si>
  <si>
    <t>NVWA
J v. Mourik</t>
  </si>
  <si>
    <t>Herkomst Kapelle, jonge topjes. grote gaten in het blad, wat regelmatige chlorose, sommige bladeren chl langs de hoofdnerven. te regelmatig allemaal voor virus.
inspecteur schrijft mosaic en krullende bladrand, maar zien wij niet terug</t>
  </si>
  <si>
    <t>Herkomst steenbergen. [inscp, 1 plant die achter blijft in groei, lichte randen en afstervend ouder blad] 
delen van het blad. scherp begrensde chl, langs de bladrand. lijkt genetisch. op een deelblad ook necr aan de bladrand tezien, met soms een kring erin (lijkt wel iets opgedruppeld).  niet virologisch. Megiel van myc nog even meegekeken naar de necr, hij vind niet mycologisch</t>
  </si>
  <si>
    <t>Het door u ingezonden monster is visueel beoordeeld en de symptomen hebben volgens ons geen virologische oorzaak. Volgens ons betreft het een genetische kwestie (scherp begrensde chlorose aan bladranden) en fysiologishce oorzaak (necrose aan de bladranden).</t>
  </si>
  <si>
    <t>Herkomst Maasdijk. 2 zakken, waarschijnlijk van twee verschillende planten. 
zak1. vruchten, misvormd en niet volledig doorgekleurd/mottle. 1 blad hevig gekruld, andere blad oplichtende nerven. deze vruchten meest verdacht
zak 2. vruchten niet volledig doorgekleurd (ToBRFV - maar dat vinden we dan vast ook in die andere vrucht) en heel regelmatig wat bobbelig. oudere blad wat tussennervige chl (ToCV). Ook aantal gekke misvormde vruchten (bursting/catfacing - fysiologisch volgens google)</t>
  </si>
  <si>
    <t>hts wk 39, bcf105447-057</t>
  </si>
  <si>
    <t>Based on analyses of 6405 nt of the near complete genome in the NCBI and NVWA database can be concluded that sample 65149623 very likely contains pepino mosaic virus (PepMV).</t>
  </si>
  <si>
    <t>[foto, HTS BU vrucht]</t>
  </si>
  <si>
    <t>We hebben het monster visueel beoordeeld en onderzocht met Illumina-sequencing. Hiermee is de genoomsequentie van een virus gedetecteerd. Analyse van de sequentie laat zien dat het pepino mosaic virus (PepMV) betreft. Wij verwachten echter niet dat PepMV de waargenomen symptomen veroorzaakt. Waarschijnlijk hebben de symptomen een fysiologische oorzaak.
Illumina-sequencing data zijn gegenereerd door Genomescan B.V. (accreditatie L518)¸ analyse en interpretatie is uitgevoerd door NIVIP.</t>
  </si>
  <si>
    <t>Herkomst Kapelle. 1 (deel van een?) blad. hevige misvorming van meerdere deelbladeren. niet virologisch.</t>
  </si>
  <si>
    <t>KCB
M Kamsteeg</t>
  </si>
  <si>
    <t>Herkomst Erica. Twee zakken met ingedroogd blad/stengel materiaal. Samen met Marcel van Raak gekeken - ook voor hun is de staat van het monster te slecht.</t>
  </si>
  <si>
    <t>[geen foto gemaakt]</t>
  </si>
  <si>
    <t>afgewezen</t>
  </si>
  <si>
    <t>De staat van het ingezonden blad en stengel materiaal was te necrotisch om eventuele virussymptomen te beoordelen en voor toetsing. Een volgende keer ontvangen wij graag jonge, indien mogelijk nog groene delen.</t>
  </si>
  <si>
    <t>Herkomst Sirjansland.65493416 en 65493408 van zelfde  bedrijf. Wat ouder blad met witte tussennervige chl - pepmv. Jonge topje, mottle/chl - ToBRFV? </t>
  </si>
  <si>
    <t>[blad]
PepMV +
TMV -</t>
  </si>
  <si>
    <t>PepMV+</t>
  </si>
  <si>
    <t>Het door u ingezonden monster is visueel beoordeeld. Dit monster is toegevoegd aan ingeplande serologische toetsen voor de detectie van pepino mosaic virus (PepMV) en tomato brown rugose fruit virus (ToBRFV). Hierbij is ToBRFV niet en PepMV wel gedetecteerd.
Volgens ons kunnen de symptomen (witte tussennervige chlorose) veroorzaakt worden door PepMV.</t>
  </si>
  <si>
    <t>Herkomst Sirjansland.65493416 en 65493408 van zelfde  bedrijf. Geen virussymptomen, wel scherpbegrensde verkleuringen. Genetisch.</t>
  </si>
  <si>
    <t>Herkomst De Lier. Vruchten en blad. 1 vrucht met bruine ringen (nog niet necrotisch). Andere vruchten slecht doorgekelurd. jong blad heeft chlorose, necrotische vlekjes en licht bladmisvorming. Tospo?
1 vrucht en jong blad apart bemonsterd.  
31/10, Carla, er zijn wel andere virussen gevonden in de HTS batch maar verwisseling lijkt niet logisch. tospovirussen zaten allen in capsicum en waardplant kloptte met seq analyse. Dus jmogelijk is er iets op die vrucht gelekt?</t>
  </si>
  <si>
    <t xml:space="preserve">[vrucht] HTS wk 39, 105447-057. </t>
  </si>
  <si>
    <t>Based on analyses of 6406 nt of the near complete genome in the NCBI and NVWA database can be concluded that sample 65149666 very likely contains pepino mosaic virus (PepMV).</t>
  </si>
  <si>
    <t xml:space="preserve">[foto]
[foto, HTS BU en 1x BU vrucht + 3x BU jong blad]
</t>
  </si>
  <si>
    <t>We hebben het monster visueel beoordeeld en onderzocht met Illumina-sequencing. Hiermee is de genoomsequentie van een virus gedetecteerd. Analyse van de sequentie laat zien dat het pepino mosaic virus (PepMV) betreft. Wij verwachten echter niet dat PepMV de waargenomen symptomen veroorzaakt. Waarschijnlijk hebben de symptomen een fysiologische oorzaak.
Illumina-sequencing data zijn gegenereerd door Genomescan B.V. (accreditatie L518)¸ analyse en interpretatie is uitgevoerd door NIVIP.</t>
  </si>
  <si>
    <t>16-11-2023	ca</t>
  </si>
  <si>
    <t>Herkomst Nootdorp. 42141338, 36260920 en 42141696 van hetzelfde bedrijf, lijken verschillende cultivars (vrucht vorm). wat blad en groene pepers (habanero achtig). licht ingezonken necr plekjes, conc kringen. tospo?</t>
  </si>
  <si>
    <t>[vrucht]
P1 +/+
bent +/+
qui -/+
glut +/+
WB +/+</t>
  </si>
  <si>
    <t>[vrucht] HTS wk 39 105447-057</t>
  </si>
  <si>
    <t>Op basis van analyse van 6342 nt van het bijna compleet genoom in NCBI en de NVWA database kan geconcludeerd worden dat monster 42141338 zeer waarschijnlijk pepper mild mottle virus (PMMoV) bevat.
Op basis van analyse van 8421 nt (segment L), 4769 nt (segment M) en 2907 nt van (segment S) van het partiele genoom in NCBI en de NVWA database kan geconcludeerd worden dat monster 42141338 zeer waarschijnlijk tomato spotted wilt virus (TSWV) bevat.</t>
  </si>
  <si>
    <t>TSWV +
PMMoV +</t>
  </si>
  <si>
    <t>Het door u ingezonden monster is visueel beoordeeld. Omdat de symptomen wezen op een mogelijke infectie door een tospovirus, is het monster onderzocht met Illumina sequencing (HTS). Hiermee zijn de genoomsequenties bepaald van twee virussen. Analyse van de sequenties laat zien dat het de volgende virussen betreft:
1. Tomato spotted wilt virus (TSWV)
2. Pepper mild mottle virus (PMMoV)
Volgens ons kan TSWV de kringen op het monster veroorzaken, mogelijk in combinatie met PMMoV.
Illumina-sequencing data zijn gegenereerd door Genomescan B.V. (accreditatie L518), analyse en interpretatie is uitgevoerd door NIVIP.</t>
  </si>
  <si>
    <t>Herkomst Nootdorp. 42141338, 36260920 en 42141696 van hetzelfde bedrijf, lijken verschillende cultivars. Scheut met blad. Oud blad met regelmatige tussennervige chlorose, blad is ook knapperig. Jong blad is misvormd en hevige chlorose. Enkele bladeren hebben necrotische vlekjes.</t>
  </si>
  <si>
    <t xml:space="preserve">[vrucht] HTS wk 39 105447-057 </t>
  </si>
  <si>
    <t>Op basis van analyse van 8737 nt (segment L), 4687 nt (segment M) en 2902 nt (segment S) van het partiele genoom in NCBI en de NVWA database kan geconcludeerd worden dat monster 36260920 zeer waarschijnlijk tomato spotted wilt virus (TSWV) bevat.</t>
  </si>
  <si>
    <t>[foto]
[HTS bu en -20 BU]</t>
  </si>
  <si>
    <t xml:space="preserve">TSWV +
</t>
  </si>
  <si>
    <t>Het door u ingezonden monster is visueel beoordeeld. Omdat de symptomen wezen op een mogelijke virusinfectie is het monster onderzocht met Illumina sequencing (HTS). Hiermee hebben we de genoomsequentie bepaald van een virus. Analyse van de sequentie laat zien dat het tomato spotted wilt virus (TSWV) betreft. Volgens ons worden de symptomen op het ingezonden monster waarschijnlijk veroorzaakt door TSWV.
Illumina-sequencing data zijn gegenereerd door Genomescan B.V. (accreditatie L518), analyse en interpretatie is uitgevoerd door NIVIP.</t>
  </si>
  <si>
    <t>Herkomst Nootdorp. 42141338, 36260920 en 42141696 van hetzelfde bedrijf, lijken verschillende cultivars (vrucht vorm). 2 scheutjes met 3 vruchten. Op het blad zijn geen symptomen te zien. de vruchten zijn niet volledig doorgekleurd, wat bobbelig/vlekkerig. CMV/PVY/tospo?</t>
  </si>
  <si>
    <t>Op basis van analyse van 6322 nt van het bijna compleet genoom in NCBI en de NVWA database kan geconcludeerd worden dat monster 42141696 zeer waarschijnlijk Pepper mild mottle virus (PMMoV) bevat.
Op basis van analyse van 8900 nt (segment L), 4789 nt (segment M) en 2921 nt (segment S) van het bijna complete genoom in NCBI en de NVWA database kan geconcludeerd worden dat monster 42141696 zeer waarschijnlijk tomato spotted wilt virus (TSWV) bevat.</t>
  </si>
  <si>
    <t>Het door u ingezonden monster is visueel beoordeeld. Omdat de symptomen wezen op een mogelijke virusinfectie is het monster onderzocht met Illumina sequencing (HTS). Hiermee zijn de genoomsequenties bepaald van twee virussen. Analyse van de sequenties laat zien dat het tomato spotted wilt virus en pepper mild mottle virus betreft. Volgens ons kan één of een combinatie van deze virussen de symptomen op het ingezonden monster veroorzaken.
Illumina-sequencing data zijn gegenereerd door Genomescan B.V. (accreditatie L518), analyse en interpretatie is uitgevoerd door NIVIP.</t>
  </si>
  <si>
    <t>Herkomst Lepelstraat (Porminent), proefras ENZA. 3 zakken met blad en vruchten. Vruchten zijn misvormd (catfacing - niet vir), bladeren vanuit stengel/nerf gekruld (ook niet virologisch). in twee zakken ook vruchten met regelmatige bobbeling en niet volledig doorgekleurd. Lijkt wel gewoon niet rijp, maar kan ook tobamo. op jonge topje lijkt mogelijk wat lichte mottle
Johan gebeld. Het betreft voor de teler een proefras. Een van de nieuwe rassen van ENZA die ToBRFV resistent zou zijn. Er waren 2 planten met deze beelden. Alvast uitgelegd dat ik alleen ga toetsen om de niet volledig doorgekleurd en lichte mottle jonge top</t>
  </si>
  <si>
    <t>PepMV+
virus symptoms -</t>
  </si>
  <si>
    <t>Het door u ingezonden monster is visueel beoordeeld. Dit monster is toegevoegd aan ingeplande serologische toetsen voor de detectie van pepino mosaic virus (PepMV) en tomato brown rugose fruit virus (ToBRFV). Hierbij is ToBRFV niet en PepMV wel gedetecteerd.
Wij verwachten echter niet dat PepMV de waargenomen symptomen veroorzaakt. Mogelijk hebben de symptomen een fysiologische oorzaak.</t>
  </si>
  <si>
    <t>KCB
Pappot</t>
  </si>
  <si>
    <t>Herkomst Hegelsom. Aantal losse bladeren, jonge top/scheut, 1 vrucht. Geen symptomen op het jonge blad en vrucht. oudere blad necr vlekjes met kring erin. virus ? mogelijk necro?</t>
  </si>
  <si>
    <t>[ouder blad]
P1 -
bent -
qui -
komk -</t>
  </si>
  <si>
    <t>[ouder blad] wk 40, BCF105447-060
6/11 Carla. Ondanks dat er net geen 12 milj reads verkregen is de data toch gebruiken. Ik had verwacht dat er anders in elk geval een deel van een genoom gevonden zou zijn.</t>
  </si>
  <si>
    <t>Geen relevante virussen gedetecteerd.
opm molbio:
Relatief hoog % rRNA reads verkregen (21%) en 11,1 miljoen non-rRNA reads.</t>
  </si>
  <si>
    <t>Het door u ingezonden monster is visueel beoordeeld en de symptomen wijzen op een virusinfectie. Daarom hebben wij besloten om het monster te analyseren met Illumina-sequencing. Hiermee zijn geen virussen gedetecteerd die de waargenomen symptomen kunnen veroorzaken. Mogelijk is er een fysiologische oorzaak.
Illumina-sequencing data zijn gegenereerd door Genomescan B.V. (accreditatie L518)¸ analyse en interpretatie is uitgevoerd door NIVIP.</t>
  </si>
  <si>
    <t>Herkomst Hegelsom. losse bladeren. aantal bladeren geen symptomen, aantal bladeren scherp begrensde chl/necr met schimmelpluis aan de onderkant blad. Niet virologisch, mycologisch (valse meeldauw) Delen met myc.</t>
  </si>
  <si>
    <t>Herkomst Nootdorp, 65350124 en 65350095. Scheut met kleine vruchten, blad heeft enkele chlorotische vlekjes en vlekken die necrotisch lijken te worden (niet virologisch). Spint of valse meeldauw?</t>
  </si>
  <si>
    <t>Herkomst Nootdorp , 65350124 en 65350095.. Scheut met kleine vruchten en blad heeft necrotische randen en vlekken (niet virologisch). jonge vruchtjes sterven af. 
niet virologisch, mogelijk mycologisch (valse meeldauw)</t>
  </si>
  <si>
    <t>Herkomst Middenmeer 32899921, 38605461 en 38605443. 2 misvormde vruchten met enkele concentrische necrotische kringen (virologisch? Tospo?), ingezonken (droog, lijkt niet bac). Blad heeft enkel een paar grijze lesies (niet virologisch).</t>
  </si>
  <si>
    <t>[va vrucht]
P1 -
bent -
qui -
glut -
dat -</t>
  </si>
  <si>
    <t>[foto, 2 zakjes in -20]</t>
  </si>
  <si>
    <t>Het ingezonden monster is visueel beoordeeld en via toetsplantenonderzoek zijn geen mechanisch overdraagbare virussen vastgesteld. Op basis van de resultaten en de symptomen op het monster zijn we van mening dat deze symptomen niet door een virus worden veroorzaakt. Waarschijnlijk betreft het een genetische kwestie.</t>
  </si>
  <si>
    <t>Herkomst Middenmeer 32899921, 38605461 en 38605443. scheut en 1 vrucht met scherpbegrensde verticale strepen (genetisch)</t>
  </si>
  <si>
    <t>Herkomst Middenmeer 32899921, 38605461 en 38605443. kleine scheut met gebobbeld blad (niet virologisch). Op 1 blad scherp begrensde chl - genetisch. </t>
  </si>
  <si>
    <t>Het door u ingezonden monster is visueel beoordeeld en de symptomen hebben volgens ons geen virologische oorzaak. Mogelijk betreft het een genetische of fysiologische kwestie.</t>
  </si>
  <si>
    <t>Herkomst Velden. 3 losse nladeren met hevige tussennervige chlorose. Niet virologisch, gebrek.</t>
  </si>
  <si>
    <t xml:space="preserve">Herkomst Bleiswijk. enkele losse blaadjes ingestuurd met regelmatige tussennervige chl. niet virologisch, klinkt fysiologisch (mogelijk versterkt door fusarium?)
insp gebeld; meerdere planten in de kas hadden dit. Er is veel uitval in de capsicum kassen dit jaar. De teler denkt zelf aan fusarium, maar dan is MYC stengelmateriaal nodig. Het oude/onderste deel van de plant is OK, daarboven begint de chl. </t>
  </si>
  <si>
    <t>annuum 'Orginale'</t>
  </si>
  <si>
    <t>herkomst Sevenum. insp: 1 plant, met 1 stengel met deze beelden. Aantal vruchten met scherpbegrensde verkleuringen, ook op blad. Genetisch.</t>
  </si>
  <si>
    <t>Monsters 66446419, 66446427, 66446435,  66446443 van 1 bedrijf. Herkomst Baarlo. insp: chl blekken op blad, blad en vrucht misvormd, plant achter in groei.
aantal bladeren en twee vruchten. Blad, bobbeling/diepnervigheid, krult naar beneden, chl tot nec plekken. Vrucht hevig misvormd, insnoeringen
ook blad en vrucht in collectie opgenomen</t>
  </si>
  <si>
    <t>[va blad]
PhCMoV +
CMV -
CGMMV -
[va vrucht]
PhCMoV +
CMV -
CGMMV -</t>
  </si>
  <si>
    <t xml:space="preserve">wk 40, BCF105447-060
</t>
  </si>
  <si>
    <t>Based on analyses of 13292 nt of the near complete genome in the NVWA and NCBI database it can be concluded that sample 66446419 very likely contains physostegia chlorotic mottle virus (PhCMoV).</t>
  </si>
  <si>
    <t>We vonden de symptomen op het ingezonden monster lijken op symptomen zoals deze door physostegia chlorotic mottle virus (PhCMoV) veroorzaakt kunnen worden. We hebben in blad en vrucht PhCMoV gedetecteerd middels serologische toetsing. De aanwezigheid van het virus is bevestigd met Illumina-sequencing. Volgens ons veroorzaakt PhCMoV de symptomen.
Illumina-sequencing data zijn gegenereerd door Genomescan B.V. (accreditatie L518)¸ analyse en interpretatie is uitgevoerd door NIVIP.</t>
  </si>
  <si>
    <t>Monsters 66446419, 66446427, 66446435,  66446443 van 1 bedrijf. Herkomst Baarlo. insp: wit chl vlekken op blad, misvormd blad, groeiremming
Gebobbeld blad met necrotische zones en vlekjes (verbranding?).  </t>
  </si>
  <si>
    <t xml:space="preserve">Monsters 66446419, 66446427, 66446435,  66446443 van 1 bedrijf. Herkomst Baarlo. insp: chl vlekken, groei en vrucht normaal
Meerdere bladeren en wat vruchten. op de vrucht geen symptomen op het blad vage chl vlekken. onderkant blad beestjes, delen met Bert. niet virologisch
</t>
  </si>
  <si>
    <t xml:space="preserve">Monsters 66446419, 66446427, 66446435,  66446443 van 1 bedrijf. Herkomst Baarlo. insp: plant en vrucht achter in groei, chl/necr vlekken.
Grote bladeren met regelmatige tussennervige chlorose, vrucht lijkt klein, maar geen vergelijkinsmateriaal. heel misschien CABYV, ander niet virologisch
</t>
  </si>
  <si>
    <t>Herkomst Oostvoorne. Op bladeren mosaic en op sommige ook bladbobbeling. Vruchten zijn niet doorgekleurd. PepMV</t>
  </si>
  <si>
    <t>[va blad]
PepMV +
TMV -</t>
  </si>
  <si>
    <t>Het door u ingezonden monster is visueel beoordeeld. Dit monster is toegevoegd aan ingeplande serologische toetsen voor de detectie van pepino mosaic virus (PepMV) en tomato brown rugose fruit virus (ToBRFV). Hierbij is ToBRFV niet en PepMV wel gedetecteerd.
Volgens ons kunnen de symptomen op het monster veroorzaakt worden door PepMV.</t>
  </si>
  <si>
    <t xml:space="preserve">Herkomst 's Gravenzande. 65149789 en 42064985. aantal afgestorven jonge vruchtjes en 2 grotere, waarvan 1 met vage chl/blekkerigheid en 1 ook grote necr plekken. jonge topjes met mottle/diepnervigheid
</t>
  </si>
  <si>
    <t>Het ingezonden monster is visueel beoordeeld en met serologische toetsting is cucumber green mottle mosaic virus gedetecteerd. Dit virus kan volgens ons de waargenomen symptomen op het ingezonden blad en vruchten veroorzaken.</t>
  </si>
  <si>
    <t>23404 *
* in komkommer kas bemonsterd, dus klopt</t>
  </si>
  <si>
    <t xml:space="preserve">Bedrijf is na virus problemen in tomaten teelt overgestapt op komkommer. jonge plantjes door doek gegroeid
Delen met ENT - ook witte vlieg.
twee jonge scheutjes, wat vage mottle op sommige blaadjes. ToBRFV?
</t>
  </si>
  <si>
    <t>[va blad]
PepMV -
TMV -</t>
  </si>
  <si>
    <t>Het door u ingezonden monster is visueel beoordeeld. Dit monster is toegevoegd aan ingeplande serologische toetsen voor de detectie van pepino mosaic virus (PepMV) en tomato brown rugose fruit virus (ToBRFV). Hierbij zijn zowel ToBRFV als PepMV niet gedetecteerd.
Volgens ons kunnen de symptomen (chlorose op de bladeren) mogelijk een fysiologische oorzaak hebben.</t>
  </si>
  <si>
    <t> </t>
  </si>
  <si>
    <t>Herkomst naaldwijk, 39479143 en 39479135. mottle op de jonge bladeren</t>
  </si>
  <si>
    <t>Het ingezonden monster is visueel beoordeeld en met serologische toetsting is cucumber green mottle mosaic virus gedetecteerd. Dit virus kan volgens ons de waargenomen symptomen veroorzaken.</t>
  </si>
  <si>
    <t>Herkomst naaldwijk, 39479143 en 39479135. 1 groot blad met vage chl kringen (spint?) en schimmel bovenkant blad, jonge blad wat vage mottle en enkele blaadjes chl tot necr aan bladrand. alleen de mottle virologisch</t>
  </si>
  <si>
    <t>Herkomst vierpolders. Scheut, grote bladeren zijn donkergroen en gebobbeld. jonge blaadjes hebben enkele chlorotische vlekjes, maar zijn niet gebobbeld. PhCMoV? in combi met CMV/CGMMV? </t>
  </si>
  <si>
    <t>[va blad]
CMV -
CGMMV -
PhCMoV -</t>
  </si>
  <si>
    <t>Het door u ingezonden monster is visueel beoordeeld en serologisch getoetst op de aanwezigheid van cucumber mosaic virus, cucumber green mottle mosaic virus en physostegia chlorotic mottle virus. Deze virussen zijn niet gedetecteerd. Vermoedelijk hebben de symptomen een fysiologische oorzaak.</t>
  </si>
  <si>
    <t>Herkomst vierpolders. Scheuten met bladeren met chlorotische vage vlekjes, zowel jong als ouder blad. CMV/CGMMV? Monster komt uit zelfde kas als 66809574.</t>
  </si>
  <si>
    <t>Herkomst delfgauw. Scheut met paar oude bladeren met tussennervige chlorose. Geen symptomen op jong blad. heel misschien CABYV?</t>
  </si>
  <si>
    <t>[va blad]
CABYV -</t>
  </si>
  <si>
    <t>Het ingezonden monster is visueel beoordeeld en serologisch getoetst op de aanwezigheid van cucurbit aphid-borne yellows virus. Dit virus is niet gedetecteerd. Volgens ons hebben de waargenomen symptomen geen virologische oorzaak.
Mogelijk hebben de symptomen een fysiologische oorzaak.</t>
  </si>
  <si>
    <t>Herkomst delfgauw. Aantal oude bladeren met vergeling blad, jong blad zonder symptomen. geen virus</t>
  </si>
  <si>
    <t>Het ingezonden monster is visueel beoordeeld. De symptomen komen overeen met monster 66809566 uit dezelfde kas. Dit monster is getoetst op de aanwezigheid van cucurbit aphid-borne yellows virus. Dit virus is niet gedetecteerd. 
Volgens ons hebben de waargenomen symptomen geen virologische oorzaak. Mogelijk hebben de symptomen een fysiologische oorzaak.</t>
  </si>
  <si>
    <t>Herkomst Nootdorp. Op bladeren onregelmatige tussennervige chlorose. CGMMV</t>
  </si>
  <si>
    <t>[BU-20 christel]</t>
  </si>
  <si>
    <t>Herkomst Nootdorp. Op bladeren deels regelmatige, maar ook onregelmatige tussennervige chlorose. </t>
  </si>
  <si>
    <t>[va blad]
CMV -
CGMMV +
CABYV -</t>
  </si>
  <si>
    <t>Herkomst Brielle. Paar scheuten, bladeren heebn necrotishe en chlorotische plekken, sommige ook krullende bladrand. Vrucht heeft geen symptomen. Niet virologisch.</t>
  </si>
  <si>
    <t>We hebben het monster visueel beoordeeld en volgens ons hebben de symptomen geen virologische oorzaak. Mogelijk bestreft het een fysiologische oorzaak.</t>
  </si>
  <si>
    <t>pulcherrima 'Marble'</t>
  </si>
  <si>
    <t>Herkomst Klein Zundert. 2 planten waarvan jongere bladeren lichte vlekkerigheid lijken te hebben. Niet heel verdacht, maar  eerder PnMV gevonden in Euphorbia. 
26-1, Carla, adv foto enkele bladeren licht misvormd. eerder gezien in euphorbia met deze virussen</t>
  </si>
  <si>
    <t>105447-065 en 105447-068 
per ongeluk 2x ingestuurd voor HTS, tweede keer va -20 BU</t>
  </si>
  <si>
    <t>1. Based on analyses of 4383 nt of the partial genome in NCBI and NVWA database can be concluded that sample 65261631 very likely contains poinsettia latent virus (PnLV).
2. Based on analyses of 6099 nt of the near complete genome in NCBI and NVWA database can be concluded that sample 65261631 very likely contains poinsettia mosaic virus (PnMV).</t>
  </si>
  <si>
    <t>[geen hts bu]</t>
  </si>
  <si>
    <t>PnLV +
PnMV +</t>
  </si>
  <si>
    <t xml:space="preserve">Het door u ingezonden monster is visueel beoordeeld en onderzocht met Illumina-sequencing (HTS). Hiermee zijn de genoomsequenties verkregen van twee virussen. Analyse van de deze sequenties laat zien dat het poinsettia mosaic virus (PnMV) en poinsettia latent virus (PnLV) betreft. Beide virussen zijn eerder gerapporteerd in Euporbia. Volgens ons worden de symptomen waarschijnlijk veroorzaakt door PnMV, mogelijk in combinatie met PnLV. 
Illumina-sequencing data zijn gegenereerd door Genomescan B.V. (accreditatie L518), analyse en interpretatie is uitgevoerd door NIVIP.
</t>
  </si>
  <si>
    <t>Herkomst Berkel en Rodenrijs. veel jonge blaadjes met mottle en enkele met naaldvorming. ToBRFV</t>
  </si>
  <si>
    <t>[va blad]
PepMV +
TMV +</t>
  </si>
  <si>
    <t>[va blad] F-MOL-132-002 Menzel en Winter + (2,45 ; 2,43)</t>
  </si>
  <si>
    <t>PepMV+
ToBRFV +</t>
  </si>
  <si>
    <t xml:space="preserve">Het door u ingezonden monster is visueel beoordeeld en er zijn serologische toetsen voor de detectie van pepino mosaic virus (PepMV) en tomato brown rugose fruit virus (ToBRFV) uitgevoerd. Hierbij zijn PepMV en ToBRFV gedetecteerd. 
De aanwezigheid van ToBRFV is vervolgens bevestigd met een moleculaire toets (real-time RT-PCR). 
Wij verwachten dat de symptomen (naaldvorming en mottle) op de bladeren worden veroorzaakt door ToBRFV.
</t>
  </si>
  <si>
    <t>pulcherrima</t>
  </si>
  <si>
    <t>Herkomst Poeldijk. 2 jonge plantjes. Hevige chlorose op jong blad, enkele blaadjes met nerfvergeling. Virus
4-1-24 Mbo,Ca. geen afwijkende symptomen meer te zien aan de plant in de gaaskooi.
26-1, Ca, adv foto jonge bladeren ook misvormd bij binnenkomst</t>
  </si>
  <si>
    <t>1. Based on analyses of 4598 nt of the partial genome in NCBI and NVWA database can be concluded that sample 66129640 very likely contains poinsettia latent virus (PnLV).
2. Based on analyses of 5768 and 5955 nt of the partial genomes in NCBI and NVWA database can be concluded that sample 66129640 very likely contains poinsettia mosaic virus (PnMV). Remark: 2 genotypes were detected of which one seems divergent (fig 5-7).</t>
  </si>
  <si>
    <t>[foto, BU -20 en HTS bu doos 41]
in gaaskooi laten zetten</t>
  </si>
  <si>
    <t>Herkomst Honselersdijk. 2 jonge plantjes met hevige bladmisvorming</t>
  </si>
  <si>
    <t>We hebben het monster visueel beoordeeld. In eerder ingezonden monsters met soortgelijke symptomen zijn poinsettia mosaic virus (PnMV) en poinsettia latent virus (PnLV) aangetroffen. Mogelijk worden de symptomen veroorzaakt door één of een combinatie van beide virussen.</t>
  </si>
  <si>
    <t>datum aanvraag</t>
  </si>
  <si>
    <t>datum afgehandeld</t>
  </si>
  <si>
    <t>hoe afgehandeld?</t>
  </si>
  <si>
    <t>PRISMA nummer</t>
  </si>
  <si>
    <t>HTS lijst</t>
  </si>
  <si>
    <t>BCF</t>
  </si>
  <si>
    <t>host</t>
  </si>
  <si>
    <t>verwacht virus</t>
  </si>
  <si>
    <t>genus</t>
  </si>
  <si>
    <t>aanvrager 
(wie weet meer van de achtergrond)</t>
  </si>
  <si>
    <t>vraag</t>
  </si>
  <si>
    <t>actiepunten</t>
  </si>
  <si>
    <t>opmerkingen</t>
  </si>
  <si>
    <t xml:space="preserve">resultaat </t>
  </si>
  <si>
    <t>wk 4</t>
  </si>
  <si>
    <t>104447-003</t>
  </si>
  <si>
    <t>Ipomoea batatas, plant 2</t>
  </si>
  <si>
    <t>Marleen/Robert: zit hier virus in?</t>
  </si>
  <si>
    <t>Ipomoea batatas, mix plant 2,3,4,7</t>
  </si>
  <si>
    <t>104326-162</t>
  </si>
  <si>
    <t>Solanum melongena</t>
  </si>
  <si>
    <t>eggplant mild leaf mottle virus</t>
  </si>
  <si>
    <t>ipomo?</t>
  </si>
  <si>
    <t>Marleen, Pier, Christel Jerom</t>
  </si>
  <si>
    <t>Op basis van analyse van 9351 nt van het compleet genoom in NCBI en NVWA database kan geconcludeerd worden dat monster 6124591 zeer waarschijnlijk tomato mild mottle virus (ToMMoV) bevat.
Opmerking: eggplant mild leaf mottle virus is een virus naam onder het soort tomato mild mottle virus. 
opmerking molbio: Percentage rRNA reads relatief hoog (37,10%), maar meer dan 12 milj reads verkregen (29.886.282)</t>
  </si>
  <si>
    <t>wk 12</t>
  </si>
  <si>
    <t>105447-016</t>
  </si>
  <si>
    <t>Cucumis sativus</t>
  </si>
  <si>
    <t>CABYV?</t>
  </si>
  <si>
    <t>Monster in 2021 geanalyseerd met HTS.  CABYV niet gedetecteerd, maar later wel met ELISA.  Dus nogmaals aangedragen uit collectie (box 54 rij 6)</t>
  </si>
  <si>
    <t>prelim: no virus &gt; ELISA data kan carla logboek 2021. is er een andere logische plek?</t>
  </si>
  <si>
    <t>wk 26</t>
  </si>
  <si>
    <t>Nematanthus</t>
  </si>
  <si>
    <t>CLVd</t>
  </si>
  <si>
    <t>Pier</t>
  </si>
  <si>
    <t>PT HTS</t>
  </si>
  <si>
    <t>Pier kijkt naar data</t>
  </si>
  <si>
    <t>Solanum lycopersicum</t>
  </si>
  <si>
    <t>TYLCV, PepMV</t>
  </si>
  <si>
    <t>Ajuga reptans</t>
  </si>
  <si>
    <t>CMV</t>
  </si>
  <si>
    <t>wk 26 (DNA en RNA)</t>
  </si>
  <si>
    <t>BCF105447-046</t>
  </si>
  <si>
    <t>GRBV</t>
  </si>
  <si>
    <t>RCA onderzoek</t>
  </si>
  <si>
    <t>Onderzoeksmonster RCA/begomovirus. Geen uitslag</t>
  </si>
  <si>
    <t>Solanum tuberosum va P1</t>
  </si>
  <si>
    <t>PVX</t>
  </si>
  <si>
    <t>PVX HB strain (resistance breaking)</t>
  </si>
  <si>
    <t>wk 38</t>
  </si>
  <si>
    <t>105447-055</t>
  </si>
  <si>
    <t>Abutilon</t>
  </si>
  <si>
    <t>Robert</t>
  </si>
  <si>
    <t>Abutilon mosaic virus, wat nog meer? Uitgegeven aan WUR</t>
  </si>
  <si>
    <t>Robert doet of graag bij analyse</t>
  </si>
  <si>
    <t>Op basis van analyse van 2688 nt (DNA-A) en 2576 nt (DNA-B) van het bijna complete genoom in de NCBI en NVWA database kan geconcludeerd worden dat monster 6184912 zeer waarschijnlijk Abutilon mosaic virus (AbMV) bevat.</t>
  </si>
  <si>
    <t>wk 40</t>
  </si>
  <si>
    <t>105447-060</t>
  </si>
  <si>
    <t>collectie, zit hier virus in?</t>
  </si>
  <si>
    <t>geen relevante virussen/viroiden gedetecteerd
opm molbio:
de data verwisseld met monster _6937777_Lillium_va_bent. Gezien dit de enige twee monsters op de lijst zijn die verwisseld lijken (adv waardplant en verwachtte resultaten) resultaten omgedraaid.</t>
  </si>
  <si>
    <t>Hibiscus syraiacus va P1</t>
  </si>
  <si>
    <t>CPMMV/Carlavirus</t>
  </si>
  <si>
    <t>Carlavirus</t>
  </si>
  <si>
    <t>Carla/Marleen</t>
  </si>
  <si>
    <t>welke virussen overgebracht vanuit hibiscus</t>
  </si>
  <si>
    <t>van dezelfde P1 planten monsters in collectie genomen</t>
  </si>
  <si>
    <t xml:space="preserve">[va P1, wk 38, BCF105447-055]
CPMMV gedetecteerd in Krona. Referentie assembly gedaan tegen 105447-035-004 genotype 1/2 komen 99,9 en 98.7% overeen. Geen UnID carlavirus gedeteerd in de novo en referentie assembly. Geen crinivirus en CVd-VI gedetecteerd in de novo assembly. 
opm molbio:
Geen sequentie analyse rapport gemaakt. Sequentie van CPMMV genotype 1 en 2 opgeslagen in Geneious. </t>
  </si>
  <si>
    <t>wk 42</t>
  </si>
  <si>
    <t>105447-062</t>
  </si>
  <si>
    <t>Dahlia va P1</t>
  </si>
  <si>
    <t>TSV of verwant</t>
  </si>
  <si>
    <t>Pier/Marleen</t>
  </si>
  <si>
    <t>prelim: fabavirus</t>
  </si>
  <si>
    <t>Based on analyses of 5980 nt (RNA1) and 3562 nt (RNA2) of the near complete genome in NCBI and NVWA-database it can be concluded that sample 22005646 very likely contains an UnID Fabavirus.</t>
  </si>
  <si>
    <t>ophaal datum/door wie</t>
  </si>
  <si>
    <t>afhandeling PRISMA</t>
  </si>
  <si>
    <t>Facturatie datum</t>
  </si>
  <si>
    <t>importeur en
Import licence</t>
  </si>
  <si>
    <t>leverings-brief
nummer</t>
  </si>
  <si>
    <t>identiteit</t>
  </si>
  <si>
    <t xml:space="preserve">NVWA
monster nummer </t>
  </si>
  <si>
    <t>Q-nummer</t>
  </si>
  <si>
    <t>herkomst</t>
  </si>
  <si>
    <t>type materiaal</t>
  </si>
  <si>
    <t>BAC</t>
  </si>
  <si>
    <t>Toelichting</t>
  </si>
  <si>
    <t>opmerkingen/symptomen moederplanten</t>
  </si>
  <si>
    <t>2/5/2023 CGN Roel Hoekstra</t>
  </si>
  <si>
    <t>13-9-2023; Uitslagbrief: 2-5-2023</t>
  </si>
  <si>
    <t>Email 12-1-2023</t>
  </si>
  <si>
    <t>2023.1</t>
  </si>
  <si>
    <t>Solanum tarijense</t>
  </si>
  <si>
    <t>CGN - Roel Hoekstra</t>
  </si>
  <si>
    <t>zaden</t>
  </si>
  <si>
    <t>P1 --
P1 --
qui --
(5 pools periode 14/3-6/4)</t>
  </si>
  <si>
    <t>5/4/2023
APLV -
PBRSV -
PVT -
PYV -</t>
  </si>
  <si>
    <t>wk_10 aanvraag; wk_11 uitslag
I-MOL-071-013
Pospi-generiek is negatief.
CLVd is negatief.</t>
  </si>
  <si>
    <t>BCF: 105447-014
Wk 11 aanvraag; wk 16 uitslag</t>
  </si>
  <si>
    <t>BCF: 105447-014
wk 16 19-4 uitslag: Geen relevante virussen en viroiden gedetecteerd.
Illumina-sequencing data zijn gegenereerd door Genomescan B.V. (accreditatie L518), analyse en interpretatie is uitgevoerd door NIVIP.</t>
  </si>
  <si>
    <t>Virus -
Viroide -</t>
  </si>
  <si>
    <t>28-4-2023
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potato black ringspot virus, potato virus T en potato yellowing virus;
3.Real-time (RT-) PCR: generieke toetsing op pospiviroids, o.a. potato spindle tuber viroid;
4.Illumina sequencing (RNAseq): generieke toetsing van samengestelde monsters bestaande uit maximaal 25 planten van één identiteit op zowel mechanisch als niet mechanische overdraagbare virussen;
5. Daarnaast zijn de ingezonden planten wekelijks visueel beoordeeld, waarbij in geval van symptomen nader onderzoek naar de oorzaak is gedaan.
In de getoetste monsters van deze identiteit zijn geen EU quarantaine (waardige) of regulated non-quarantine virussen en viroïden aangetroffen.
Illumina-sequencing data zijn gegenereerd door Genomescan B.V. (accreditatie L518), analyse en interpretatie is uitgevoerd door NIVIP</t>
  </si>
  <si>
    <t>3-5-2023 CGN Roel Hoekstra</t>
  </si>
  <si>
    <t>2023.2</t>
  </si>
  <si>
    <t>Solanum tuberosum subsp. andigena</t>
  </si>
  <si>
    <t>P1 --
P1 --
qui --
(5 pools periode 27/3-17/4)</t>
  </si>
  <si>
    <t>5/4/2023
APLV zw+?
PBRSV -
PVT zw+?
PYV -
Welletjes met plantsap van andigena zijn zwak positief. Andere Solanum soorten in deze serie toetsen onder 0,15. Lage waarden betreft waarschijnlijk achtregrond van  van andigena . ELISA wordt herhaalt voor twee pools, met hoogste zwak positieve uitslag, waarbij de planten individueel worden getoetst
14/4/2023
APLV -
PVT -
Waarden allen &lt; 0,15. Conclusie vorige zwak positieve waarden betrof achtergrond, virus negatief.</t>
  </si>
  <si>
    <t>2023.3</t>
  </si>
  <si>
    <t>Solanum chacoense</t>
  </si>
  <si>
    <t>P1 --
P1 --
qui --
(5 pools periode 9/3-30/3)</t>
  </si>
  <si>
    <t>2023.4</t>
  </si>
  <si>
    <t>2023.5</t>
  </si>
  <si>
    <t>2023.6</t>
  </si>
  <si>
    <t>Solanum spegazzinii</t>
  </si>
  <si>
    <t>2023.7</t>
  </si>
  <si>
    <t>2023.8</t>
  </si>
  <si>
    <t>niet van toepassing</t>
  </si>
  <si>
    <t>2023.9</t>
  </si>
  <si>
    <t>Solanum VIOxYUN</t>
  </si>
  <si>
    <t>zaad niet gekiemd</t>
  </si>
  <si>
    <t>Geen uitslag</t>
  </si>
  <si>
    <t>28-4-2023
Geen uitslag, zaden niet gekiemd</t>
  </si>
  <si>
    <t>2023.10</t>
  </si>
  <si>
    <t>2023.11</t>
  </si>
  <si>
    <t>Solanum boliviense</t>
  </si>
  <si>
    <t>P1 --
P1 --
qui --
(5 pools periode 20/3-11/4)</t>
  </si>
  <si>
    <t>Uitslagbrief: 2-5-2023</t>
  </si>
  <si>
    <t>2023.12</t>
  </si>
  <si>
    <t>Solanum commersonii subsp. malmeanum</t>
  </si>
  <si>
    <t>26-1-2024: Uitslagbrief RKO_aardappelen_2023-05-02</t>
  </si>
  <si>
    <t>Email 2-2-2023</t>
  </si>
  <si>
    <t>RKO.2023.1</t>
  </si>
  <si>
    <t>S. tuberosum</t>
  </si>
  <si>
    <t>RKO</t>
  </si>
  <si>
    <t>knol</t>
  </si>
  <si>
    <t>10/3/2023         APLV -
APMoV -
PBRSV -</t>
  </si>
  <si>
    <t xml:space="preserve">Aanvraag wk 10, uitslag wk 11
Pospiviroide negatief, CLVd negatief_x000D_
</t>
  </si>
  <si>
    <t>POOL 110: 06249261</t>
  </si>
  <si>
    <t>Aanvraag wk 11</t>
  </si>
  <si>
    <t>FR</t>
  </si>
  <si>
    <t>RKO -</t>
  </si>
  <si>
    <t>De rassen zijn door middel van real-time RT-PCR onderzocht op de aanwezigheid van Potato spindle tuber viroid (PSTVd) en verwante viroïden. Daarnaast is het materiaal met ELISA onderzocht op de aanwezigheid van drie Zuid-Amerikaanse virussen: Andean potato latent virus (APLV), Andean potato mottle virus (APMoV) en Potato black ringspot virus (PBRSV). Bij dit onderzoek werden geen besmettingen aangetroffen</t>
  </si>
  <si>
    <t>9-1-2024: Uitslagbrief RKO_aardappelen_2023-05-02</t>
  </si>
  <si>
    <t>RKO.2023.2</t>
  </si>
  <si>
    <t>POOL 116: 06249237</t>
  </si>
  <si>
    <t>DK</t>
  </si>
  <si>
    <t>RKO virussen en viroiden -</t>
  </si>
  <si>
    <t>Er zijn 20 knollen opgepot en vervolgens zijn blad monsters onderzocht met een moleculaire toets (real-time RT-PCR), waarbij geen potato spindle tuber viroid en verwante viroiden zijn gedetecteerd. Aanvullend zijn serologische toetsen uitgevoerd, waarbij geen andean potato latent virus, andean potato mottle virus en potato black ringspot virus zijn gedetecteerd.</t>
  </si>
  <si>
    <t>RKO.2023.3</t>
  </si>
  <si>
    <t>RKO.2023.4</t>
  </si>
  <si>
    <t>POOL 115: RKO 4, 8, 12 (RNA wk 10, 5 ul elk), 47, 49 (RNA wk 16, 5 ul)</t>
  </si>
  <si>
    <t>Aanvraag RNA wk 10 en wk 16; Aanvraag HTS week 16</t>
  </si>
  <si>
    <t>DE</t>
  </si>
  <si>
    <t>RKO.2023.5</t>
  </si>
  <si>
    <t>RKO.2023.6</t>
  </si>
  <si>
    <t>RKO.2023.7</t>
  </si>
  <si>
    <t>RKO.2023.8</t>
  </si>
  <si>
    <t>RKO.2023.9</t>
  </si>
  <si>
    <t>POOL 111: 06249253</t>
  </si>
  <si>
    <t>RKO.2023.10</t>
  </si>
  <si>
    <t>HZD 07- 380</t>
  </si>
  <si>
    <t>POOL 101: 06249309</t>
  </si>
  <si>
    <t>NL</t>
  </si>
  <si>
    <t>RKO.2023.11</t>
  </si>
  <si>
    <t>SM 12-124-15</t>
  </si>
  <si>
    <t>RKO.2023.12</t>
  </si>
  <si>
    <t>09c 018-014</t>
  </si>
  <si>
    <t>BE</t>
  </si>
  <si>
    <t>RKO.2023.13</t>
  </si>
  <si>
    <t>DOP 08- 12</t>
  </si>
  <si>
    <t>RKO.2023.14</t>
  </si>
  <si>
    <t>HOM 13-8236</t>
  </si>
  <si>
    <t>RKO.2023.15</t>
  </si>
  <si>
    <t>HZD 11-3732</t>
  </si>
  <si>
    <t>RKO.2023.16</t>
  </si>
  <si>
    <t>HOO 11- 54</t>
  </si>
  <si>
    <t>POOL 102: 06249296</t>
  </si>
  <si>
    <t>RKO.2023.17</t>
  </si>
  <si>
    <t>G13TB065005</t>
  </si>
  <si>
    <t>RKO.2023.18</t>
  </si>
  <si>
    <t>12.106.2</t>
  </si>
  <si>
    <t>RKO.2023.19</t>
  </si>
  <si>
    <t>576.13.5</t>
  </si>
  <si>
    <t>RKO.2023.20</t>
  </si>
  <si>
    <t>STT 12-1822</t>
  </si>
  <si>
    <t>RKO.2023.21</t>
  </si>
  <si>
    <t>STT 12-873</t>
  </si>
  <si>
    <t>RKO.2023.22</t>
  </si>
  <si>
    <t>KA 2013-0168</t>
  </si>
  <si>
    <t>RKO.2023.23</t>
  </si>
  <si>
    <t>STT 11-3542</t>
  </si>
  <si>
    <t>RKO.2023.24</t>
  </si>
  <si>
    <t>KA 2013-0795</t>
  </si>
  <si>
    <t>POOL 103: 06249288</t>
  </si>
  <si>
    <t>RKO.2023.25</t>
  </si>
  <si>
    <t>ME 2013-C-0009</t>
  </si>
  <si>
    <t>RKO.2023.26</t>
  </si>
  <si>
    <t>AR 12-1680</t>
  </si>
  <si>
    <t>RKO.2023.27</t>
  </si>
  <si>
    <t>AR 13-1059</t>
  </si>
  <si>
    <t>RKO.2023.28</t>
  </si>
  <si>
    <t>PL 13-0304</t>
  </si>
  <si>
    <t>RKO.2023.29</t>
  </si>
  <si>
    <t>HL 12-0801</t>
  </si>
  <si>
    <t>POOL 104: 06249271</t>
  </si>
  <si>
    <t>RKO.2023.30</t>
  </si>
  <si>
    <t>BIE13-1179</t>
  </si>
  <si>
    <t>17-1-2024: Uitslagbrief RKO_aardappelen_2023-05-02</t>
  </si>
  <si>
    <t>RKO.2023.31</t>
  </si>
  <si>
    <t>12 K 10.3</t>
  </si>
  <si>
    <t>RKO.2023.32</t>
  </si>
  <si>
    <t>13 F 27.6</t>
  </si>
  <si>
    <t>POOL 112: 06249245</t>
  </si>
  <si>
    <t>RKO.2023.33</t>
  </si>
  <si>
    <t>12 F 193.5</t>
  </si>
  <si>
    <t>RKO.2023.34</t>
  </si>
  <si>
    <t>BIM 13-678-01</t>
  </si>
  <si>
    <t>RKO.2023.35</t>
  </si>
  <si>
    <t>F13-146-087AP</t>
  </si>
  <si>
    <t>RKO.2023.36</t>
  </si>
  <si>
    <t>SL 07-12</t>
  </si>
  <si>
    <t>Veel bladkrul 9/3 Ca</t>
  </si>
  <si>
    <t>RKO.2023.37</t>
  </si>
  <si>
    <t>BIM 12-499-04</t>
  </si>
  <si>
    <t>POOL 105: RKO 37 , 44 (RNA wk 10);  45, 46, 48 (RNA wk 16, 5 ul van elk)</t>
  </si>
  <si>
    <t>RKO.2023.38</t>
  </si>
  <si>
    <t>12-MXA-1</t>
  </si>
  <si>
    <t>RKO.2023.39</t>
  </si>
  <si>
    <t>13-NDO-12</t>
  </si>
  <si>
    <t>RKO.2023.40</t>
  </si>
  <si>
    <t>15-NOH-7</t>
  </si>
  <si>
    <t>RKO.2023.41</t>
  </si>
  <si>
    <t>109-11-2</t>
  </si>
  <si>
    <t>RKO.2023.42</t>
  </si>
  <si>
    <t>70-14-1</t>
  </si>
  <si>
    <t>RKO.2023.43</t>
  </si>
  <si>
    <t>133-13-2</t>
  </si>
  <si>
    <t>RKO.2023.44</t>
  </si>
  <si>
    <t>WW 14-174</t>
  </si>
  <si>
    <t>RKO.2023.45</t>
  </si>
  <si>
    <t>BRS 12-98</t>
  </si>
  <si>
    <t>14/4/2023         APLV -
APMoV zw+
PBRSV -</t>
  </si>
  <si>
    <t xml:space="preserve">Aanvraag wk 16 en uitslag wk 16
"Pospiviroïde negatief m.b.v real-time PCR
CLVd negatief m.b.v real-time PCR"_x000D_
</t>
  </si>
  <si>
    <t>RKO.2023.46</t>
  </si>
  <si>
    <t>PBC 12-08-15</t>
  </si>
  <si>
    <t>14/4/2023         APLV -
APMoV zw+
PBRSV -
ELISA herhaalt op 21-4-2023 voor APMoV pool A-D 
APMoV -
Uitslag negatief</t>
  </si>
  <si>
    <t>RKO.2023.47</t>
  </si>
  <si>
    <t>Bü 14.224.016</t>
  </si>
  <si>
    <t>14/4/2023         APLV -
APMoV -
PBRSV -</t>
  </si>
  <si>
    <t>RKO.2023.48</t>
  </si>
  <si>
    <t>Peter Pan</t>
  </si>
  <si>
    <t>RKO.2023.49</t>
  </si>
  <si>
    <t>SL 12-305</t>
  </si>
  <si>
    <t>RKO.2023.50</t>
  </si>
  <si>
    <t>PC09-53-06</t>
  </si>
  <si>
    <t>POOL 113: RKO 50, 53, 54, 55, 59 (RNA 16, 5 ul elk)</t>
  </si>
  <si>
    <t>Aanvraag RNA en HTS wk 16</t>
  </si>
  <si>
    <t>RKO.2023.51</t>
  </si>
  <si>
    <t>JB 15-2</t>
  </si>
  <si>
    <t>14/4/2023         APLV -
APMoV zw+ (pool B) - (pool A, C, D)
PBRSV -
ELISA herhaalt op 21-4-2023 voor APMoV pool B 
APMoV -
Uitslag negatief</t>
  </si>
  <si>
    <t>POOL 106: RKO 51, 52, 56, 57, 58 (RNA wk 16, 5 ul van elk)</t>
  </si>
  <si>
    <t>RKO.2023.52</t>
  </si>
  <si>
    <t>STT 13-6245</t>
  </si>
  <si>
    <t>RKO.2023.53</t>
  </si>
  <si>
    <t>12 F 56.23</t>
  </si>
  <si>
    <t>14/4/2023         APLV -
APMoV zw+ (pool B, C) - (pool A, D)
PBRSV -
ELISA herhaalt op 21-4-2023 voor APMoV pool B, C 
APMoV -
Uitslag negatief</t>
  </si>
  <si>
    <t>RKO.2023.54</t>
  </si>
  <si>
    <t>12 F 50.10</t>
  </si>
  <si>
    <t>RKO.2023.55</t>
  </si>
  <si>
    <t>14 F 142.5</t>
  </si>
  <si>
    <t>RKO.2023.56</t>
  </si>
  <si>
    <t>CMK2017-002-002</t>
  </si>
  <si>
    <t>RKO.2023.57</t>
  </si>
  <si>
    <t>CMK2017-039-011</t>
  </si>
  <si>
    <t>RKO.2023.58</t>
  </si>
  <si>
    <t>CMK2017-522-007</t>
  </si>
  <si>
    <t>RKO.2023.59</t>
  </si>
  <si>
    <t>13.69.1</t>
  </si>
  <si>
    <t>14/4/2023         APLV -
APMoV zw+ (pool D) - (pool A-C)
PBRSV 
ELISA herhaalt op 21-4-2023 voor APMoV pool D 
APMoV -
Uitslag negatief</t>
  </si>
  <si>
    <t>RKO.2023.60</t>
  </si>
  <si>
    <t>10.51.9</t>
  </si>
  <si>
    <t>POOL 114: RKO 60, 61, 76, 77, 78 (RNA wk 16;5 ul elk)</t>
  </si>
  <si>
    <t>RKO.2023.61</t>
  </si>
  <si>
    <t>547.13.11</t>
  </si>
  <si>
    <t>14/4/2023         APLV -
APMoV zw+ (pool B, C) - (pool A, B, D)
PBRSV -
ELISA herhaalt op 21-4-2023 voor APMoV pool  C 
APMoV -
Uitslag negatief</t>
  </si>
  <si>
    <t>RKO.2023.62</t>
  </si>
  <si>
    <t>SL 13-67</t>
  </si>
  <si>
    <t>POOL 107: RKO, 62, 63, 64, 65, 66 (RNA wk 16 van elk 5 ul)</t>
  </si>
  <si>
    <t>RKO.2023.63</t>
  </si>
  <si>
    <t>SL 08-240</t>
  </si>
  <si>
    <t>23-1-2024: Uitslagbrief RKO_aardappelen_2023-05-02</t>
  </si>
  <si>
    <t>RKO.2023.64</t>
  </si>
  <si>
    <t>SL 10-246</t>
  </si>
  <si>
    <t>RKO.2023.65</t>
  </si>
  <si>
    <t>KO 13-2242</t>
  </si>
  <si>
    <t>RKO.2023.66</t>
  </si>
  <si>
    <t>HZD 12-1432</t>
  </si>
  <si>
    <t>RKO.2023.67</t>
  </si>
  <si>
    <t xml:space="preserve">KA 2013-5117 </t>
  </si>
  <si>
    <t>POOL 108: RKO 67, 68, 69, 70, 71 (RNA wk 16, 5 ul van elk)</t>
  </si>
  <si>
    <t>RKO.2023.68</t>
  </si>
  <si>
    <t>SL 14-363</t>
  </si>
  <si>
    <t>RKO.2023.69</t>
  </si>
  <si>
    <t>JIP 16-001</t>
  </si>
  <si>
    <t>RKO.2023.70</t>
  </si>
  <si>
    <t>SL 15-508</t>
  </si>
  <si>
    <t>RKO.2023.71</t>
  </si>
  <si>
    <t>FOB2012-136-331</t>
  </si>
  <si>
    <t>RKO.2023.72</t>
  </si>
  <si>
    <t>KA 2013-5139</t>
  </si>
  <si>
    <t>POOL 109: RKO 72, 74, 75, 82, 83 (RNA wk 16, 5 ul elk)</t>
  </si>
  <si>
    <t>RKO.2023.73</t>
  </si>
  <si>
    <t>12-1027/KOE</t>
  </si>
  <si>
    <t>POOL 117: RKO 73, 79, 80, 81 (RNA wk 16, 5 ul elk)</t>
  </si>
  <si>
    <t>RKO.2023.74</t>
  </si>
  <si>
    <t>AR 13-2694</t>
  </si>
  <si>
    <t>RKO.2023.75</t>
  </si>
  <si>
    <t>ERA 13-1422</t>
  </si>
  <si>
    <t>RKO.2023.76</t>
  </si>
  <si>
    <t>124-14-1</t>
  </si>
  <si>
    <t>RKO.2023.77</t>
  </si>
  <si>
    <t>68-15-1</t>
  </si>
  <si>
    <t>RKO.2023.78</t>
  </si>
  <si>
    <t>2014.48.1</t>
  </si>
  <si>
    <t>RKO.2023.79</t>
  </si>
  <si>
    <t>15-NVF-2</t>
  </si>
  <si>
    <t>RKO.2023.80</t>
  </si>
  <si>
    <t>15-NVF-6</t>
  </si>
  <si>
    <t>RKO.2023.81</t>
  </si>
  <si>
    <t>14-MVI-9</t>
  </si>
  <si>
    <t>RKO.2023.82</t>
  </si>
  <si>
    <t>B002</t>
  </si>
  <si>
    <t>RKO.2023.83</t>
  </si>
  <si>
    <t>GAR 13-166</t>
  </si>
  <si>
    <t>IP: 2022-1040010.01-44/Insp. datum: 13-09-22</t>
  </si>
  <si>
    <t>09-141-1153</t>
  </si>
  <si>
    <t>CALCF4526-2</t>
  </si>
  <si>
    <t>Iribov</t>
  </si>
  <si>
    <t>In vitro</t>
  </si>
  <si>
    <t>[15-5-2023]
Qui: -/-
Bent: -/-  
P1: -/-
[5-6-2023]</t>
  </si>
  <si>
    <t>HTS wk 21: 06376121
BCF: 105447-031-001</t>
  </si>
  <si>
    <t>18-7-2023 Based on analyses of 360 nt of the complete in NCBI and Geneious databases it can be concluded that sample 6376121 very likely contains tomato chlorotic dwarf viroid.</t>
  </si>
  <si>
    <t>opplant 6-4-2023</t>
  </si>
  <si>
    <t xml:space="preserve">Virus - </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</si>
  <si>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</si>
  <si>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09-141-1155</t>
  </si>
  <si>
    <t>CALCF4527-1</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</si>
  <si>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</si>
  <si>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09-141-1157</t>
  </si>
  <si>
    <t>CALCF4551-2</t>
  </si>
  <si>
    <t>IP: 2022-1055018.01-71/ Insp. datum: 15-11-22</t>
  </si>
  <si>
    <t>09-141-1194</t>
  </si>
  <si>
    <t>CALCE4485-2</t>
  </si>
  <si>
    <t xml:space="preserve">P1:
Bent: 
Qui: 
</t>
  </si>
  <si>
    <t>1 plant niet uitgegroeid</t>
  </si>
  <si>
    <t>IP: 2022-1042240.01-55/ Insp. datum: 18-10-22</t>
  </si>
  <si>
    <t>1753-141-1178</t>
  </si>
  <si>
    <t>K2022-CX1113</t>
  </si>
  <si>
    <t>*IP: 2022-1042240.01-55/ Insp. datum: 18-10-22</t>
  </si>
  <si>
    <t>1753-141-1181</t>
  </si>
  <si>
    <t>K2022-CX1235</t>
  </si>
  <si>
    <t>IP: 2022-1051930.01-70/ Insp. datum: 14-11-22</t>
  </si>
  <si>
    <t>187-141-1190</t>
  </si>
  <si>
    <t>187-141-1191</t>
  </si>
  <si>
    <t>187-141-1192</t>
  </si>
  <si>
    <t>09-28-2124</t>
  </si>
  <si>
    <t>Petunia</t>
  </si>
  <si>
    <t>PETXF1085-1</t>
  </si>
  <si>
    <t>09-28-2127</t>
  </si>
  <si>
    <t>PETXG1112-3</t>
  </si>
  <si>
    <t>HTS wk 21: 06376131
BCF: 105447-031-001</t>
  </si>
  <si>
    <t>18-7-2023 geen relevante virussen of viroïden gedetecteerd</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</si>
  <si>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</si>
  <si>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09-28-2134</t>
  </si>
  <si>
    <t>PETXG1177-1</t>
  </si>
  <si>
    <t>09-28-2135</t>
  </si>
  <si>
    <t>2023.13</t>
  </si>
  <si>
    <t>PETXG1177-10</t>
  </si>
  <si>
    <t>09-28-2138</t>
  </si>
  <si>
    <t>2023.14</t>
  </si>
  <si>
    <t>PETXG1177-16</t>
  </si>
  <si>
    <t>09-28-2142</t>
  </si>
  <si>
    <t>2023.15</t>
  </si>
  <si>
    <t>PETXG1178-13</t>
  </si>
  <si>
    <t>09-28-2143</t>
  </si>
  <si>
    <t>2023.16</t>
  </si>
  <si>
    <t>PETXG1178-6</t>
  </si>
  <si>
    <t>09-28-2189</t>
  </si>
  <si>
    <t>2023.17</t>
  </si>
  <si>
    <t>PETXF1100-2</t>
  </si>
  <si>
    <t>09-28-2190</t>
  </si>
  <si>
    <t>2023.18</t>
  </si>
  <si>
    <t>PETXF1101-1</t>
  </si>
  <si>
    <t>[9-5-2023]
Qui: -/-
Bent: -/-  
P1: -/-
[30-5-2023]</t>
  </si>
  <si>
    <t>09-28-2191</t>
  </si>
  <si>
    <t>2023.19</t>
  </si>
  <si>
    <t>PETXG1159-3</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</si>
  <si>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gedaan._x000D_
_x000D_
In de getoetste monsters van de identiteit zijn geen EU quarantaine of quarantainewaardige virussen aangetroffen. _x000D_
_x000D_
Illumina-sequencing data zijn gegenereerd door Genomescan B.V. (accreditatie L518), analyse en interpretatie is uitgevoerd door NIVIP."</t>
  </si>
  <si>
    <t>09-28-2192</t>
  </si>
  <si>
    <t>2023.20</t>
  </si>
  <si>
    <t>PETXG1177-11</t>
  </si>
  <si>
    <t>09-28-2194</t>
  </si>
  <si>
    <t>2023.21</t>
  </si>
  <si>
    <t>PETXG1177-4</t>
  </si>
  <si>
    <t>HTS wk 21: 06376148
BCF: 105447-031-001</t>
  </si>
  <si>
    <t>187-28-2174</t>
  </si>
  <si>
    <t>2023.22</t>
  </si>
  <si>
    <t>187-28-2177</t>
  </si>
  <si>
    <t>2023.23</t>
  </si>
  <si>
    <t>187-28-2182</t>
  </si>
  <si>
    <t>2023.24</t>
  </si>
  <si>
    <t>187-28-2183</t>
  </si>
  <si>
    <t>2023.25</t>
  </si>
  <si>
    <t>187-28-2184</t>
  </si>
  <si>
    <t>2023.26</t>
  </si>
  <si>
    <t>187-28-2185</t>
  </si>
  <si>
    <t>2023.27</t>
  </si>
  <si>
    <t>187-28-2186</t>
  </si>
  <si>
    <t>2023.28</t>
  </si>
  <si>
    <t>187-28-2187</t>
  </si>
  <si>
    <t>2023.29</t>
  </si>
  <si>
    <t>187-28-2188</t>
  </si>
  <si>
    <t>2023.30</t>
  </si>
  <si>
    <t>10-4-2024 
RD</t>
  </si>
  <si>
    <t>2023-1081782.01-47/Insp. datum: 26-5-2023</t>
  </si>
  <si>
    <t>CIP 765709</t>
  </si>
  <si>
    <t>cgn 2023.13</t>
  </si>
  <si>
    <t>Solanum acroscopicum</t>
  </si>
  <si>
    <t>DOI 10.18730/WB8KA</t>
  </si>
  <si>
    <t>CIP Peru voor CGN</t>
  </si>
  <si>
    <t xml:space="preserve">[26-2-2024]
13.1 t/m 13.4
P1(4x): -/-
qui: -/-
[18-3-2024]
</t>
  </si>
  <si>
    <t>[va aardappel blad]
APLV -
PBRSV -
PVT -
PYV -</t>
  </si>
  <si>
    <t xml:space="preserve">Aanvraag wk 9b, uitslag wk 9 Pospiviroide negatief, CLVd negatief
</t>
  </si>
  <si>
    <t xml:space="preserve">
[18-3-2024]: HTS (herhaling) wk 12   BCF: 105976-011</t>
  </si>
  <si>
    <t xml:space="preserve">[26-2-2024] 25x blad geplukt voor HTS
Weeklijst 9
geen relevante virussen en viroiden gedetecteerd
opm molbio: geen 13.3M read, maar meer dan 12M non-rRNA reads
BCF: 105976-011 [9-4-2024]:
geen relevante virussen en viroiden gedetecteerd
</t>
  </si>
  <si>
    <t>13-11-2023uitzaai op filter  petrischaal met 700 mg/l GA; 15-11 zaden naar potgrond kiembak
16-2-2024 vondst van 1 vrouwtje trips in compartiment. Accessie daarom herbemonsterd op 18-3-2024 4 weken na vondst van 1 trips (daarvoor in periode tot 16-2 en vanaf 16-2 geen trips meer gevonden) en 3 weken na vorige monstername voor HTS</t>
  </si>
  <si>
    <t>10-4-2024
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potato black ringspot virus, potato virus T en potato yellowing virus;
3.Real-time (RT-) PCR: generieke toetsing op pospiviroids, o.a. potato spindle tuber viroid;
4.Illumina sequencing (RNAseq): generieke toetsing van samengestelde monsters bestaande uit maximaal 25 planten van één identiteit op zowel mechanisch als niet mechanische overdraagbare virussen;
5. Daarnaast zijn de ingezonden planten wekelijks visueel beoordeeld, waarbij in geval van symptomen nader onderzoek naar de oorzaak is gedaan.
In de getoetste monsters van deze identiteit zijn geen EU-quarantaine (waardige) of regulated non-quarantine virussen en viroïden aangetroffen.
Illumina-sequencing data zijn gegenereerd door Genomescan B.V. (accreditatie L518), analyse en interpretatie is uitgevoerd door NIVIP</t>
  </si>
  <si>
    <t>Q2.08 box VIR zaden PEQ</t>
  </si>
  <si>
    <t>CIP 765710</t>
  </si>
  <si>
    <t>cgn 2023.14</t>
  </si>
  <si>
    <t>DOI 10.18730/WB8MB</t>
  </si>
  <si>
    <t xml:space="preserve">[26-2-2024]
14.1 t/m 14.5
P1(4x): -/-
qui: -/-
[18-3-2024]
</t>
  </si>
  <si>
    <t>HTS wk 9 - Bcf: 105976-009
[18-3-2024]: HTS (herhaling) wk 12   BCF: 105976-011</t>
  </si>
  <si>
    <t xml:space="preserve">[26-2-2024] 25x blad geplukt voor HTS
Weeklijst 9
geen relevante virussen en viroiden gedetecteerd
[9-4-2024] wk 12
geen relevante virussen en viroiden gedetecteerd
</t>
  </si>
  <si>
    <t>CIP 765721</t>
  </si>
  <si>
    <t>cgn 2023.15</t>
  </si>
  <si>
    <t>Solanum aymaraesense</t>
  </si>
  <si>
    <t>DOI 10.18730/WB8YN</t>
  </si>
  <si>
    <t xml:space="preserve">[26-2-2024]
15.1 t/m 15.3 (4 pl per pool)
P1(4x): -/-
qui: -/-
[18-3-2024]
</t>
  </si>
  <si>
    <t>n.v.t. vernietigd</t>
  </si>
  <si>
    <t>CIP 765726</t>
  </si>
  <si>
    <t>cgn 2023.16</t>
  </si>
  <si>
    <t>DOI 10.18730/WB93T</t>
  </si>
  <si>
    <t>13-11-2023uitzaai op filter  petrischaal met 700 mg/l GA; 15-11 zaden naar potgrond kiembak. Geen opkomst</t>
  </si>
  <si>
    <t>NA</t>
  </si>
  <si>
    <t>Solanum sp. identiteit CIP 765726 is niet getoetst door onvoldoende kieming van de zaden. Van deze identiteit zijn geen planten verkregen. </t>
  </si>
  <si>
    <t>CIP 765736</t>
  </si>
  <si>
    <t>cgn 2023.17</t>
  </si>
  <si>
    <t>Solanum coelestispetalum</t>
  </si>
  <si>
    <t>DOI 10.18730/WB99*</t>
  </si>
  <si>
    <t>[29-1-2024]
17.1 en 17.2
P1(4x): -/-
qui: -/-
[19-2-2024]
[8-2-2024]
17.3
P1 --
P1 --
qui --
[29-2-2024]
[26-2-2024]
17.4 t/m 17.5
P1(4x): -/-
qui: -/-
[18-3-2024]</t>
  </si>
  <si>
    <t>CIP 765792</t>
  </si>
  <si>
    <t>cgn 2023.18</t>
  </si>
  <si>
    <t>Solanum rhomboideilanceolatum</t>
  </si>
  <si>
    <t>DOI 10.18730/WBAXA</t>
  </si>
  <si>
    <t>[29-1-2024]
18.1
P1(4x): -/-
qui: -/-
[19-2-2024]
[14-2-2024]
18.2
P1(4x): -/-
qui: -/-
[7-3-2024]
[26-2-2024]
18.3 t/m 18.4
P1(4x): -/-
qui: -/-
[18-3-2024]</t>
  </si>
  <si>
    <t>10-4-2024
je</t>
  </si>
  <si>
    <t>CIP 765837</t>
  </si>
  <si>
    <t>cgn 2023.19</t>
  </si>
  <si>
    <t>Solanum multiinterruptum</t>
  </si>
  <si>
    <t>DOI 10.18730/WBC5D</t>
  </si>
  <si>
    <t xml:space="preserve">[29-1-2024]
19.1 
P1(4x): +/+
1 pl bobbeling + bladkrulling, groeiremming 
qui: -/-
 [22-2-2024]
19.2 
P1(4x): +/+
2 pl bobbeling, mottling, groeiremming, blad krult, van deze 2 planten 1 blad met nerfvergeling.  
qui: -/-
 [22-2-2024]
19.3
P1(4x): +/+ 1 pl lichte groeiremming, lichte mottle, blad krult
qui: -/-
[22-2-2024]
19.4
P1(4x): +/+ 4 pl lichte groeiremming, mottle (syst), blad krult, 2 pl 1 blad nerfvergeling
qui: -/-
[22-2-2024]
[8-2-2024]
19.5
P1(4x): -/+
groeiremming, chlorose (4 pl), blad krult.
qui -/+ 1 pl systemisch mottle chl vanuit bladvoet, groeiremming
[7-3-2024]
</t>
  </si>
  <si>
    <t>[va aardappel blad]
APLV -
PBRSV -
PVT -
PYV +</t>
  </si>
  <si>
    <t xml:space="preserve">HTS wk 8 - Bcf: 105976-007 </t>
  </si>
  <si>
    <t>[14-2-2024] 25x blad geplukt voor HTS
Weeklijst 8 bcf: 105976-007 
Uitslag:
Based on analyses of 3189 (RNA1), 2464 (RNA2) and 2317 (RNA3) nt of the partial genome in the NCBI and NVWA databases can be concluded that sample 6376607 very likely contains potato yellowing virus (PYV).</t>
  </si>
  <si>
    <t>13-11-2023uitzaai op filter  petrischaal met 700 mg/l GA; 15-11 zaden naar potgrond kiembak
1-3-2024 bloemen uit planten gesneden.
5-3-2024 planten vernietigd</t>
  </si>
  <si>
    <t>PYV +
Viroide -</t>
  </si>
  <si>
    <t>10-4-2024
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potato black ringspot virus, potato virus T en potato yellowing virus;
3.Real-time (RT-) PCR: generieke toetsing op pospiviroids, o.a. potato spindle tuber viroid;
4.Illumina sequencing (RNAseq): generieke toetsing van samengestelde monsters bestaande uit maximaal 25 planten van één identiteit op zowel mechanisch als niet mechanische overdraagbare virussen;
5. Daarnaast zijn de ingezonden planten wekelijks visueel beoordeeld, waarbij in geval van symptomen nader onderzoek naar de oorzaak is gedaan.
In de getoetste monsters van deze identiteit is potato yellowing virus (PYV) aangetoond met behulp van mechanische inoculatie. De aanwezigheid van PYV is bevestigd middels DAS-ELISA en illumina sequencing. De identiteit is vernietigd.
Illumina-sequencing data zijn gegenereerd door Genomescan B.V. (accreditatie L518), analyse en interpretatie is uitgevoerd door NIVIP</t>
  </si>
  <si>
    <t>CIP 765862</t>
  </si>
  <si>
    <t>cgn 2023.20</t>
  </si>
  <si>
    <t>Solanum piurae</t>
  </si>
  <si>
    <t>DOI 10.18730/WBCWU</t>
  </si>
  <si>
    <t>[26-2-2024]
20.1 t/m 20.4
P1(4x): -/-
qui: -/-
[18-3-2024]</t>
  </si>
  <si>
    <t>CIP 765876</t>
  </si>
  <si>
    <t>cgn 2023.21</t>
  </si>
  <si>
    <t>DOI 10.18730/WBD47</t>
  </si>
  <si>
    <t xml:space="preserve">[8-2-2024]
21.1
P1(4x): -/-
qui: -/-
[29-2-2024]
[28-2-2024]
21.2 t/m 21.5
P1(4x): -/-
qui: -/-
[21-3-2024]
</t>
  </si>
  <si>
    <t>Aanvraag wk 10, uitslag wk 10 Pospiviroide negatief, CLVd negatief
Nad5, ct 18,57/18,55
Nad5, ct 17,75/17,8</t>
  </si>
  <si>
    <t>CIP 765894</t>
  </si>
  <si>
    <t>cgn 2023.22</t>
  </si>
  <si>
    <t>Solanum laxissimum</t>
  </si>
  <si>
    <t>DOI 10.18730/WBDJN</t>
  </si>
  <si>
    <t>[29-1-2024]
22.1 t/m 22.5 (5 planten in pool m.u.v. 22.5 hier 4 planten in pool)
P1(4x): -/-
qui: -/-
[19-2-2024]
[8-2-2024]
22.5 pl 5 
P1(4x): -/-
qui: -/-
[29-2-2024]</t>
  </si>
  <si>
    <t xml:space="preserve">Aanvraag wk 10, uitslag wk 10 Pospiviroide negatief, CLVd negatief
Nad5, ct 17,56/17,45
Nad5, ct 16,75/16,78
</t>
  </si>
  <si>
    <t>HTS wk 8 - Bcf: 105976-007 
[18-3-2024]: HTS (herhaling) wk 12   BCF: 105976-011</t>
  </si>
  <si>
    <t>[14-2-2024] 25x blad geplukt voor HTS
Weeklijst 8  bcf: 105976-007 
Uitslag:
Geen relevante virussen en viroiden gedetecteerd
opm molbio:
relatief hoog % (10,72%) rRNA reads, maar meer dan 12M non-rRNA reads
[9-4-2024] wk 12
geen relevante virussen en viroiden gedetecteerd</t>
  </si>
  <si>
    <t>13-11-2023uitzaai op filter  petrischaal met 700 mg/l GA; 15-11 zaden naar potgrond kiembak
16-2-2024 vondst van 1 vrouwtje trips in compartiment. Accessie daarom herbemonsterd op 18-3-2024 4 weken na vondst van 1 trips (daarvoor in periode tot 16-2 en vanaf 16-2 geen trips meer gevonden) en 4,5 weken na vorige monstername voor HTS</t>
  </si>
  <si>
    <t>Zie logboek 2024!</t>
  </si>
  <si>
    <t>CIP 765898</t>
  </si>
  <si>
    <t>cgn 2024.01</t>
  </si>
  <si>
    <t>DOI 10.18730/WBDPS</t>
  </si>
  <si>
    <t>22-4-2024 uitzaai op filter  petrischaal met 700 mg/l GA; 25-4  zaden naar potgrond kiembak</t>
  </si>
  <si>
    <t>CIP 765925</t>
  </si>
  <si>
    <t>cgn 2024.02</t>
  </si>
  <si>
    <t>Solanum chomatophilum var. subnivale</t>
  </si>
  <si>
    <t>DOI 10.18730/WBECA</t>
  </si>
  <si>
    <t>CIP 765928</t>
  </si>
  <si>
    <t>cgn 2024.03</t>
  </si>
  <si>
    <t>Solanum orophilum</t>
  </si>
  <si>
    <t>DOI 10.18730/WBEEC</t>
  </si>
  <si>
    <t>CIP 765931</t>
  </si>
  <si>
    <t>cgn 2024.04</t>
  </si>
  <si>
    <t>Solanum sogarandinum</t>
  </si>
  <si>
    <t>DOI 10.18730/WBEHF</t>
  </si>
  <si>
    <t>CIP 765956</t>
  </si>
  <si>
    <t>cgn 2024.05</t>
  </si>
  <si>
    <t>Solanum dolichocremastrum</t>
  </si>
  <si>
    <t>DOI 10.18730/WBF70</t>
  </si>
  <si>
    <t>CIP 765985</t>
  </si>
  <si>
    <t>cgn 2024.06</t>
  </si>
  <si>
    <t>Solanum chomatophilum</t>
  </si>
  <si>
    <t>DOI 10.18730/WBFWN</t>
  </si>
  <si>
    <t>CIP 765994</t>
  </si>
  <si>
    <t>cgn 2024.07</t>
  </si>
  <si>
    <t>Solanum burkartii</t>
  </si>
  <si>
    <t>DOI 10.18730/WBFZR</t>
  </si>
  <si>
    <t>CIP 765996</t>
  </si>
  <si>
    <t>cgn 2024.08</t>
  </si>
  <si>
    <t>Solanum mochiquense</t>
  </si>
  <si>
    <t>DOI 10.18730/WBG1T</t>
  </si>
  <si>
    <t>CIP 765997</t>
  </si>
  <si>
    <t>cgn 2024.09</t>
  </si>
  <si>
    <t>DOI 10.18730/WBG2V</t>
  </si>
  <si>
    <t>CIP 766004</t>
  </si>
  <si>
    <t>cgn 2024.10</t>
  </si>
  <si>
    <t>DOI 10.18730/WBG9$</t>
  </si>
  <si>
    <t>4-1-2024: Uitslagbrief 29-9-2023</t>
  </si>
  <si>
    <t>IP: 2022-1040010.01-44. Insp. 25-11-22/ 10.00-10.15u</t>
  </si>
  <si>
    <t>09-141-1154</t>
  </si>
  <si>
    <t>2023-31</t>
  </si>
  <si>
    <t>CALCF4526-3</t>
  </si>
  <si>
    <t>[23-8-2023]
P1: -/-
Bent: -/-
Qui: -/-
[14-9-2023]
 </t>
  </si>
  <si>
    <t xml:space="preserve">HTS wk 35: 6376172
BCF: 105447-050-007
</t>
  </si>
  <si>
    <t>Wk 39, 29-9-2023: Er zijn geen relevante virussen en viroiden gedetecteerd</t>
  </si>
  <si>
    <t>[29-09-2023] 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</si>
  <si>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IP: 2022-1042240.01-55. Insp.18-10-22/08.00-08.15u</t>
  </si>
  <si>
    <t>1753-141-1180</t>
  </si>
  <si>
    <t>2023-32</t>
  </si>
  <si>
    <t>K2022-CX1234</t>
  </si>
  <si>
    <t>IP: 2023-1071221.01-23. Insp. 16-03-23/ 13.30-13.45u</t>
  </si>
  <si>
    <t>1753-141-1195</t>
  </si>
  <si>
    <t>2023-33</t>
  </si>
  <si>
    <t>K2021-CX2369</t>
  </si>
  <si>
    <t>1753-141-1196</t>
  </si>
  <si>
    <t>2023-34</t>
  </si>
  <si>
    <t>K2021-CX2539A</t>
  </si>
  <si>
    <t>1753-141-1197</t>
  </si>
  <si>
    <t>2023-35</t>
  </si>
  <si>
    <t>K2022-CX1084</t>
  </si>
  <si>
    <t>1753-141-1198</t>
  </si>
  <si>
    <t>2023-36</t>
  </si>
  <si>
    <t>K2022-CX1119</t>
  </si>
  <si>
    <t>IP: 2023-1074788.01-28. Insp. 20-04-23 16.30- 16.45u</t>
  </si>
  <si>
    <t>1753-141-1199</t>
  </si>
  <si>
    <t>2023-37</t>
  </si>
  <si>
    <t>L2019-CX004</t>
  </si>
  <si>
    <t>1753-566-037</t>
  </si>
  <si>
    <t>2023-38</t>
  </si>
  <si>
    <t>Petchoa</t>
  </si>
  <si>
    <t>K2021-PX307-2</t>
  </si>
  <si>
    <t>[23-8-2023]
P1: -/-
Bent: -/-
Qui: -/-
[11-9-2023]
 </t>
  </si>
  <si>
    <t xml:space="preserve">HTS wk 35: 6376180
BCF: 105447-050-008
</t>
  </si>
  <si>
    <t xml:space="preserve">Wk 39, 29-9-2023: Er zijn geen relevante virussen en viroiden gedetecteerd
12,1 milj read verkregen, 5% rRNA = 11,5 milj non rRNA reads. In overleg met Molbio/VIR voldoende reads om te onderbouwen dat er geen virus gedetecteerd is._x000D_
</t>
  </si>
  <si>
    <t>1753-566-038</t>
  </si>
  <si>
    <t>2023-39</t>
  </si>
  <si>
    <t>K2021-PX309-3</t>
  </si>
  <si>
    <t>1753-566-039</t>
  </si>
  <si>
    <t>2023-40</t>
  </si>
  <si>
    <t>K2021-PX309-4</t>
  </si>
  <si>
    <t>1753-566-040</t>
  </si>
  <si>
    <t>2023-41</t>
  </si>
  <si>
    <t>K2021-PX309-5</t>
  </si>
  <si>
    <t>1753-566-041</t>
  </si>
  <si>
    <t>2023-42</t>
  </si>
  <si>
    <t>K2021-PX1271</t>
  </si>
  <si>
    <t>IP: 2023-1081776.01-44. Insp. 08-05-23/13.30-13.45u</t>
  </si>
  <si>
    <t>1753-566-042</t>
  </si>
  <si>
    <t>2023-43</t>
  </si>
  <si>
    <t>K2023-PX517</t>
  </si>
  <si>
    <t>1753-566-043</t>
  </si>
  <si>
    <t>2023-44</t>
  </si>
  <si>
    <t>K2023-PX1675</t>
  </si>
  <si>
    <t>HTS wk 35: 6376180
BCF: 105447-050-008
virussen en viroiden gedetecteerd</t>
  </si>
  <si>
    <t>1753-566-044</t>
  </si>
  <si>
    <t>2023-45</t>
  </si>
  <si>
    <t>K2023-PX1790</t>
  </si>
  <si>
    <t>1753-566-045</t>
  </si>
  <si>
    <t>2023-46</t>
  </si>
  <si>
    <t>K2023-PX1791</t>
  </si>
  <si>
    <t>6-2-2024: Uitslagbrief 6-2-2024</t>
  </si>
  <si>
    <t>IP: 2022-1055018.01-71/  datum: 25-11-22. 10-10.15u</t>
  </si>
  <si>
    <t>2023-47</t>
  </si>
  <si>
    <t>"[03-01-2024]
P1: -/-
Bent: -/-
Qui: -/-
[`25-01-2024]
 "</t>
  </si>
  <si>
    <t>HTS wk2: 6376754</t>
  </si>
  <si>
    <t>bcf-105447-077  [9-1-2024 (wk2) - 30-1-2024 (wk5)]
Geen relevant virus/viroide gedetecteerd.
Illumina-sequencing data zijn gegenereerd door Genomescan B.V. (accreditatie L518), analyse en interpretatie is uitgevoerd door NIVIP.</t>
  </si>
  <si>
    <t>Opplant 16/11</t>
  </si>
  <si>
    <t>[06-02-2024] 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</si>
  <si>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IP: 2022-1042240.01-55/ Insp. datum: 18-10-22/ tijd 08.00-08.15u</t>
  </si>
  <si>
    <t>1753-141-1179</t>
  </si>
  <si>
    <t>2023-48</t>
  </si>
  <si>
    <t>K2022-CX1131</t>
  </si>
  <si>
    <t>IP: 2023-1095111.01-108. Insp. Datum 09-10-23 / tijd 08.00-08.15u</t>
  </si>
  <si>
    <t>1753-141-1200</t>
  </si>
  <si>
    <t>2023-49</t>
  </si>
  <si>
    <t>K2023-CX1047</t>
  </si>
  <si>
    <t>1753-141-1201</t>
  </si>
  <si>
    <t>2023-50</t>
  </si>
  <si>
    <t>K2023-CX1050</t>
  </si>
  <si>
    <t>1753-141-1202</t>
  </si>
  <si>
    <t>2023-51</t>
  </si>
  <si>
    <t>K2023-CX1171</t>
  </si>
  <si>
    <t>1753-141-1203</t>
  </si>
  <si>
    <t>2023-52</t>
  </si>
  <si>
    <t>K2023-CX1315</t>
  </si>
  <si>
    <t>1753-141-1204</t>
  </si>
  <si>
    <t>2023-53</t>
  </si>
  <si>
    <t>K2023-CX1403</t>
  </si>
  <si>
    <t>1753-141-1205</t>
  </si>
  <si>
    <t>2023-54</t>
  </si>
  <si>
    <t>K2023-CX1454</t>
  </si>
  <si>
    <t>1753-141-1206</t>
  </si>
  <si>
    <t>2023-55</t>
  </si>
  <si>
    <t>K2023-CX1552</t>
  </si>
  <si>
    <t>1753-141-1207</t>
  </si>
  <si>
    <t>2023-56</t>
  </si>
  <si>
    <t>K2023-CX1567</t>
  </si>
  <si>
    <t>HTS wk2: 6376762</t>
  </si>
  <si>
    <t>IP: 2022-1051930.01-70/ Insp. datum: 14-11-22/tijd: 15.30-15.45u</t>
  </si>
  <si>
    <t>187-141-1186</t>
  </si>
  <si>
    <t>2023-57</t>
  </si>
  <si>
    <t>"[20-12-2023]
P1: -/-
Bent: -/-
Qui: -/-
[11-01-2024]
 "</t>
  </si>
  <si>
    <t>1753-566-046</t>
  </si>
  <si>
    <t>2023-58</t>
  </si>
  <si>
    <t>K2023-PX140</t>
  </si>
  <si>
    <t>1753-566-047</t>
  </si>
  <si>
    <t>2023-59</t>
  </si>
  <si>
    <t>K2023-PX499</t>
  </si>
  <si>
    <t>"[13-12-2023]
P1: -/-
Bent: -/-
Qui: -/-
[08-01-2024]
 "</t>
  </si>
  <si>
    <t>1753-566-048</t>
  </si>
  <si>
    <t>2023-60</t>
  </si>
  <si>
    <t>K2023-PX551</t>
  </si>
  <si>
    <t>1753-566-049</t>
  </si>
  <si>
    <t>2023-61</t>
  </si>
  <si>
    <t>K2023-PX558</t>
  </si>
  <si>
    <t>1753-566-050</t>
  </si>
  <si>
    <t>2023-62</t>
  </si>
  <si>
    <t>K2023-PX597</t>
  </si>
  <si>
    <t>1753-566-051</t>
  </si>
  <si>
    <t>2023-63</t>
  </si>
  <si>
    <t>K2023-PX621</t>
  </si>
  <si>
    <t>1753-566-052</t>
  </si>
  <si>
    <t>2023-64</t>
  </si>
  <si>
    <t>K2023-PX1756</t>
  </si>
  <si>
    <t>1753-566-053</t>
  </si>
  <si>
    <t>2023-65</t>
  </si>
  <si>
    <t>K2023-PX1787</t>
  </si>
  <si>
    <t>HTS wk 2: 6376770</t>
  </si>
  <si>
    <t>1753-566-054</t>
  </si>
  <si>
    <t>2023-66</t>
  </si>
  <si>
    <t>K2023-PX1795</t>
  </si>
  <si>
    <t>Q IP : 2023-1084832.01-57/ Insp datum 13-07-23 / 08-08.15u</t>
  </si>
  <si>
    <t>482-28-2195</t>
  </si>
  <si>
    <t>2023-67</t>
  </si>
  <si>
    <t>482-28-2196</t>
  </si>
  <si>
    <t>2023-68</t>
  </si>
  <si>
    <t>482-28-2197</t>
  </si>
  <si>
    <t>2023-69</t>
  </si>
  <si>
    <t>482-28-2198</t>
  </si>
  <si>
    <t>2023-70</t>
  </si>
  <si>
    <t>482-28-2199</t>
  </si>
  <si>
    <t>2023-71</t>
  </si>
  <si>
    <t>482-28-2200</t>
  </si>
  <si>
    <t>2023-72</t>
  </si>
  <si>
    <t>13-2-2024: Uitslagbrief 13-2-2024</t>
  </si>
  <si>
    <t>IP. 2023-1083806.01-56/ Insp. Datum 13-06-23/Tijd: 07.45-8.00u</t>
  </si>
  <si>
    <t>27-61-6008</t>
  </si>
  <si>
    <t>2023-73</t>
  </si>
  <si>
    <t>Solanum tuberosum</t>
  </si>
  <si>
    <t>W2x001-22-45</t>
  </si>
  <si>
    <t>"[03-01-2024]
P1: -/-
Qui: -/-
[xx-xx-2024]
 "</t>
  </si>
  <si>
    <t>[result. 15-1-2024]
APLV -
APMoV -
PBRSV -
PLRV -
PotLV -
PVS -
PVX -
PYV -
PVT -</t>
  </si>
  <si>
    <t xml:space="preserve">[wk 2]
I-MOL-020 DNA isolatie
Begomo: F-MOL-065-001: -
Fytoplasma: F-MOL-022-005: -
Ct COX onverdund 22,69/22,45
GenPospi2: F-MOL-071-013: -
PYVV2: F-MOL-068-006: -
nad5 CT: 23,5/23,41
[wk3]
Begomo: F-MOL-065-002: -
</t>
  </si>
  <si>
    <t>HTS wk 2: 6376789</t>
  </si>
  <si>
    <t>[13-02-2024] De identiteit is op de volgende wijze getoetst:
1.	Mechanische inoculatie op Chenopodium quinoa en Nicotiana occidentalis-P1: generieke toetsing op mechanisch overdraagbare virussen;
2.	DAS-ELISA: Andean potato latent virus, Andean potato mild mosaic virus, Andean potato mottle virus, potato black ringspot virus, potato latent virus, potato leafroll virus, potato virus S, potato virus T, potato virus X, potato yellowing virus;
3.	Real-time (RT-) PCR: generieke toetsing op quarantaine Candidatus Phytoplasma spp., generieke toetsing op pospiviroids, o.a. potato spindle tuber viroid, potato yellow vein virus;
4.	PCR: generieke toetsing op begomoviruses;
5.	Illumina sequencing (RNAseq)*: generieke toetsing van samengestelde monsters bestaande uit maximaal 10 identiteiten op zowel mechanisch als niet mechanische overdraagbare virussen;
6.	(Real-time) PCR: Candidatus Liberibacter solanacearum, Clavibacter sepedonicus; 
7.	(Real-time) PCR en bacteriekweek: Ralstonia pseudosolanacearum, Ralstonia solanacearum, Ralstonia syzygii subsp. Indonesiensis;
8.	Daarnaast zijn de ingezonden planten wekelijks visueel beoordeeld, waarbij in geval van symptomen nader onderzoek naar de oorzaak is gedaan.
In de identiteit zijn geen EU quarantaine of quarantainewaardige bacteriën, phytoplasma’s, viroïden of virussen gevonden.
Illumina-sequencing data zijn gegenereerd door Genomescan B.V. (accreditatie L518), analyse en interpretatie is uitgevoerd door NIVIP.</t>
  </si>
  <si>
    <t>IP 2023-1088957.01-85/ Insp. datum 28-08-23/ tijd: 15.00-15.30u</t>
  </si>
  <si>
    <t>842-61-6009</t>
  </si>
  <si>
    <t>2023-74</t>
  </si>
  <si>
    <t>Frysian Gold</t>
  </si>
  <si>
    <t>[wk 2]
I-MOL-020 DNA isolatie
Begomo: F-MOL-065-001: -
Begomo: F-MOL-065-002: ?
Fytoplasma: F-MOL-022-005: -
Ct COX onverdund 20,84/21,06
GenPospi2: F-MOL-071-013: -
PYVV2: F-MOL-068-006: -
nad5 CT: 20,39/20,30
[wk3]
Begomo: F-MOL-065-002: -</t>
  </si>
  <si>
    <t xml:space="preserve">Virus -
Viroide -
</t>
  </si>
  <si>
    <t>842-61-6010</t>
  </si>
  <si>
    <t>2023-75</t>
  </si>
  <si>
    <t>Auburn Glow</t>
  </si>
  <si>
    <t xml:space="preserve">[wk 2]
I-MOL-020 DNA isolatie
Begomo: F-MOL-065-001: -
Begomo: F-MOL-065-002: ?
Fytoplasma: F-MOL-022-005: -
Ct COX onverdund 21,71/21,5
GenPospi2: F-MOL-071-013: -
PYVV2: F-MOL-068-006: -
nad5 CT: 20,29/20,32
[wk3]
Begomo: F-MOL-065-002: -
</t>
  </si>
  <si>
    <t xml:space="preserve">Voor administratie officiele en ambtelijke monsters genomen ivm ToBRFV incident zie: </t>
  </si>
  <si>
    <t>T:\nvwa\ICB\Domein Plantgezondheid\2019\ToBRFV\18 - Database</t>
  </si>
  <si>
    <t>Ww verkrijgbaar via Leontine Colon</t>
  </si>
  <si>
    <t>Access file:</t>
  </si>
  <si>
    <t>TOBRFV 2019</t>
  </si>
  <si>
    <t>Voor afwijkende situaties zie: T:\PD\NRC\Team Ziekten\Virologie\Q's NL\2019_ToBRFV_tomaat\Toetsing NRC NGS\Hertoetsing discrepanties cq en NGS-kopie</t>
  </si>
  <si>
    <t>inofficiëel overzicht.</t>
  </si>
  <si>
    <t>Laatste aanpassingen eerste 2 kolommen: 8-8-2017</t>
  </si>
  <si>
    <t>Auteurs</t>
  </si>
  <si>
    <t>Sequencen nodig</t>
  </si>
  <si>
    <t>Positie genoom</t>
  </si>
  <si>
    <t>Welke soorten/isolaten wel/niet worden gedetecteerd</t>
  </si>
  <si>
    <t>additionele info</t>
  </si>
  <si>
    <t>instructie</t>
  </si>
  <si>
    <t>bijlage/formulier</t>
  </si>
  <si>
    <t>titel</t>
  </si>
  <si>
    <t>I-MOL-021</t>
  </si>
  <si>
    <t>Moleculaire detectie van Potyvirussen</t>
  </si>
  <si>
    <t>F-MOL-021-003</t>
  </si>
  <si>
    <t>RT-PCR voor detectie van potyvirussen (CPUP/P9502)</t>
  </si>
  <si>
    <t>??</t>
  </si>
  <si>
    <t>coat protein - 3'UTR</t>
  </si>
  <si>
    <t xml:space="preserve">Enkele isolaten LYSV niet, en volgens Ellis enkele nadere uit bloemisterijgewassen niet zo goed, waaronder een in Euphorbia. Sept 2018 lukt het niet om amplicon voor PPV te verkrijgen. 8 of meer mismathes aan met name 5'end. Sept/okt 2018 PRSV gemist door generieke PCR  bij Rijkzwaan (zie HTS) </t>
  </si>
  <si>
    <t>F-MOL-021-007</t>
  </si>
  <si>
    <t>Real-time RT-PCR voor detectie van LYSV</t>
  </si>
  <si>
    <t>Lunello et al (2004)</t>
  </si>
  <si>
    <t>I-MOL-022</t>
  </si>
  <si>
    <t>Moleculaire detectie en identificatie van fytoplasma's</t>
  </si>
  <si>
    <t>F-MOL-022-002</t>
  </si>
  <si>
    <t>PCR 16S rDNA Fytoplasma (NPA2F-NPA2R)</t>
  </si>
  <si>
    <t>Heinrich M et al (2001)</t>
  </si>
  <si>
    <t>+</t>
  </si>
  <si>
    <t>, 16S - t-RNA Ile  ;  485 nt van 1784 nt 16S</t>
  </si>
  <si>
    <t>detecteert Ca Ph vitis (FD) en Ca Ph solani (BN), zie toetsformulier molbio: 03/02/2016</t>
  </si>
  <si>
    <t>____bij vermoeden fytoplasma</t>
  </si>
  <si>
    <t>F-MOL-022-003</t>
  </si>
  <si>
    <t>PCR fytoplasma's Stolbur groep (NPA2F/NPA2R - STOL 11F/STOL 11R)</t>
  </si>
  <si>
    <t>Daire et al. (1997)</t>
  </si>
  <si>
    <t>+, indien STOL - is</t>
  </si>
  <si>
    <t>16S - t-RNA Ile</t>
  </si>
  <si>
    <t>___bij survey en vermoeden fytoplasma (bijv survey Peen)</t>
  </si>
  <si>
    <t>F-MOL-022-005</t>
  </si>
  <si>
    <t>23s rRNA real-time PCR fytoplasma's (JH-F1/JH-F all /JH-R/JH-Puni)</t>
  </si>
  <si>
    <t>Hodgetts J et al (2009)</t>
  </si>
  <si>
    <t>____bij screening en vrij grote kans van neg monsters</t>
  </si>
  <si>
    <t>F-MOL-022-006</t>
  </si>
  <si>
    <t>16s rRNA (nested-)PCR generiek (P1/P7 - R16F2n/R16R2)</t>
  </si>
  <si>
    <t>16S</t>
  </si>
  <si>
    <t>sept 2018b afgesproken met Marcel en Esther om geen hervalidatie uit te voeren.</t>
  </si>
  <si>
    <t xml:space="preserve">___optie als NPA2F/NPA2R niet werkt of onvoldoende is voor identificatie </t>
  </si>
  <si>
    <t>I-MOL-104</t>
  </si>
  <si>
    <t>DNA Barcoding Phytoplasmas</t>
  </si>
  <si>
    <t>F-MOL-022-007</t>
  </si>
  <si>
    <t>Nested-PCR EF-Tu Fytoplasma</t>
  </si>
  <si>
    <t xml:space="preserve">tuf gen Makarova O et al 2012. Gaf bij rosaceae (Proficiency test NIB 2017) Gaf ook valspositieve reactie met negatief materiaal. </t>
  </si>
  <si>
    <t>EF-Tu</t>
  </si>
  <si>
    <t>F-MOL-022-008</t>
  </si>
  <si>
    <t>PCR 16S rDNA Fytoplasma (P1-ATT - P256)</t>
  </si>
  <si>
    <t xml:space="preserve">16S gen Makarova O et al 2012. Gaf bij rosaceae (Proficiency test NIB 2017) slechte kwaliteit data. Gaf ook valspositieve reactie met negatief materiaal  </t>
  </si>
  <si>
    <t>I-MOL-064</t>
  </si>
  <si>
    <t>Moleculaire detectie van Aureusvirussen</t>
  </si>
  <si>
    <t>F-MOL-064-001</t>
  </si>
  <si>
    <t>RT-PCR Aureusvirussen (CLSVU/CLSVA)</t>
  </si>
  <si>
    <t>I-MOL-065</t>
  </si>
  <si>
    <t>Moleculaire detectie van Begomovirussen</t>
  </si>
  <si>
    <t xml:space="preserve">F-MOL-065-001 </t>
  </si>
  <si>
    <t>Generieke PCR Begomovirus DengA-DengB v2</t>
  </si>
  <si>
    <t>Deng et al (1994)</t>
  </si>
  <si>
    <t>F-MOL-065-002</t>
  </si>
  <si>
    <t>Generieke PCR Begomovirus AV494-AC1048 v1</t>
  </si>
  <si>
    <t>Wyatt &amp; Brown (1996)</t>
  </si>
  <si>
    <t>F-MOL-065-003</t>
  </si>
  <si>
    <t>Specifieke PCR TYLCV</t>
  </si>
  <si>
    <t>I-MOL-067</t>
  </si>
  <si>
    <t>Moleculaire detectie van Carla virussen</t>
  </si>
  <si>
    <t>F-MOL-067-002</t>
  </si>
  <si>
    <t>RT-PCR voor Carla virus BBScV (BISV3-BISV5)</t>
  </si>
  <si>
    <t>F-MOL-067-003</t>
  </si>
  <si>
    <t>RT-PCR voor Carla virus CPMMV (CPMMV FW- CPMMV RE)</t>
  </si>
  <si>
    <t>Naidu et al (1998)</t>
  </si>
  <si>
    <t>F-MOL-067-004</t>
  </si>
  <si>
    <t>Generieke RT-PCR voor Carla virussen (RepF3/R1)</t>
  </si>
  <si>
    <t>hydrangea chlorotic mottle virus niet kunnen aantonen in monster (33448733)</t>
  </si>
  <si>
    <t xml:space="preserve">uit verslag: Boon geeft een aspecifieke signaal met de verwachte grootte van het amplicon </t>
  </si>
  <si>
    <t>F-MOL-067-005</t>
  </si>
  <si>
    <t>Generieke RT-PCR voor Carla virussen (CpFex/CpCarlaReverse)</t>
  </si>
  <si>
    <t>I-MOL-068</t>
  </si>
  <si>
    <t>Moleculaire detectie van Crinivirussen</t>
  </si>
  <si>
    <t>F-MOL-068-002</t>
  </si>
  <si>
    <t>RT-PCR voor Crinivirus CYSDV (HSP_M2_DW/CYSDV-up/CYSDV-dw)</t>
  </si>
  <si>
    <t>F-MOL-068-003</t>
  </si>
  <si>
    <t>RT-PCR voor Crinivirus ToCV (HSP_M2_DW/ToCV-up/ToCV-dw)</t>
  </si>
  <si>
    <t>F-MOL-068-004</t>
  </si>
  <si>
    <t>RT-PCR voor Crinivirus TiCV (TiCV-32(+) / TiCV-532(-)</t>
  </si>
  <si>
    <t>Primers afkomstig van Anna Maria Vaira , Turijn</t>
  </si>
  <si>
    <t>F-MOL-068-005</t>
  </si>
  <si>
    <t>RT-PCR voor Crinivirus BnYDV (BYDV-FW/BYDV-RE)</t>
  </si>
  <si>
    <t>F-MOL-068-006</t>
  </si>
  <si>
    <t>Real-time RT-PCR voor Crinivirus PYVV (PYVV-591F/PYVV-670R/PYVV-615T)</t>
  </si>
  <si>
    <t>F-MOL-068-007</t>
  </si>
  <si>
    <t>Multiplex RT-PCR crinivirussen (BPYV, CYSDV, LIYV)</t>
  </si>
  <si>
    <t>Polymerase gen</t>
  </si>
  <si>
    <t>F-MOL-068-008</t>
  </si>
  <si>
    <t>RT-PCR CCYV</t>
  </si>
  <si>
    <t>Hsp70h gen (30%)</t>
  </si>
  <si>
    <t>F-MOL-068-009</t>
  </si>
  <si>
    <t>Real-time ToCV</t>
  </si>
  <si>
    <t xml:space="preserve">I-MOL-069 </t>
  </si>
  <si>
    <t>Moleculaire detectie van Ipomovirus CVYV</t>
  </si>
  <si>
    <t>F-MOL-069-001</t>
  </si>
  <si>
    <t>RT-PCR voor Ipomovirus CVYV</t>
  </si>
  <si>
    <t>D. Janssen</t>
  </si>
  <si>
    <t>I-MOL-071</t>
  </si>
  <si>
    <t>Moleculaire detectie en identificatie van viroïden</t>
  </si>
  <si>
    <t>F-MOL-071-001</t>
  </si>
  <si>
    <t>Detectie van enkele pospiviroïden (Vid-FW Vid-RE)</t>
  </si>
  <si>
    <t>F-MOL-071-002</t>
  </si>
  <si>
    <t>Detectie van pospiviroïden (AP-FW2 AP-RE1)</t>
  </si>
  <si>
    <t>F-MOL-071-003</t>
  </si>
  <si>
    <t>Detectie en identificatie van pospiviroïde PCFVd (AP-FW1 AP-RE2)</t>
  </si>
  <si>
    <t>F-MOL-071-004</t>
  </si>
  <si>
    <t>Detectie van pospiviroïden  (Pospi1-FW Pospi1-RE)</t>
  </si>
  <si>
    <t>F-MOL-071-005</t>
  </si>
  <si>
    <t>Detectie van pospiviroïden  (Pospi2-FW Pospi2-RE)</t>
  </si>
  <si>
    <t>F-MOL-071-006</t>
  </si>
  <si>
    <t>Detectie van pospiviroïden CEVd en TASVd (CEVd-FW CEVd-RE)</t>
  </si>
  <si>
    <t>Önelge N (1997) Direct nucleotide Sequencing of Citrus exocortis viroid (CEV). Turkish Journal of Agriculture and Forestry 21: 419-422</t>
  </si>
  <si>
    <t>F-MOL-071-007</t>
  </si>
  <si>
    <t>Detectie en identificatie van pospiviroïde CLVd (pCLVR4 pCLV4)</t>
  </si>
  <si>
    <t>soms +</t>
  </si>
  <si>
    <t>F-MOL-071-008</t>
  </si>
  <si>
    <t>Detectie en identificatie van pospiviroïde CSVd (CSV-h  CSV-c)</t>
  </si>
  <si>
    <t>Hooftman et al., (1996) Detection of chrysanthemum stunt viroid by reverse transcription- polymerase chain reaction and by tissue blot hybridization. Acta horticulturae 432 : 88-94</t>
  </si>
  <si>
    <t>F-MOL-071-009</t>
  </si>
  <si>
    <t>Detectie en identificatie van hostuviroïde HSVd (HS4 HS3)</t>
  </si>
  <si>
    <t>F-MOL-071-010</t>
  </si>
  <si>
    <t>Detectie en identificatie van pospiviroïde IrVd-1 (IrVd-FW1 IrVd-RE1)</t>
  </si>
  <si>
    <t>F-MOL-071-011</t>
  </si>
  <si>
    <t>Detectie van enkele pospiviroïden (3H1 2H1)</t>
  </si>
  <si>
    <t>Shamloul, Hadidi, Zhu, Singh and Sagredo, 1997
Sensitive detection of potato spindle tuber viroid using RT-PCR and identification of a viroid variant naturally infecting pepino plants.
Canadian journal of plant pathology 19 : 89 - 96</t>
  </si>
  <si>
    <t>F-MOL-071-012</t>
  </si>
  <si>
    <t>Detectie van 4 pospiviroïden (Boonham)</t>
  </si>
  <si>
    <t>F-MOL-071-013</t>
  </si>
  <si>
    <t>Detectie pospiviroïden (GenPospi assay)</t>
  </si>
  <si>
    <t xml:space="preserve">DLVd </t>
  </si>
  <si>
    <t>F-MOL-071-014</t>
  </si>
  <si>
    <t>Detectie en identificatie van viroïde DLVd (DLVd-P1 DLVd-P2)</t>
  </si>
  <si>
    <t>I-MOL-074</t>
  </si>
  <si>
    <t>Moleculaire detectie van Tobacco rattle virus (TRV) en potato mop top virus (PMTV)</t>
  </si>
  <si>
    <t>F-MOL-074-001</t>
  </si>
  <si>
    <t>RT-PCR voor Tobravirussen (H43 - H42)</t>
  </si>
  <si>
    <t>Cornelissen, Linthorst, Brederode and Bol,  1986
Analysis of the genome structure of tobacco rattle virus strain PSG
Nucleic Acids Research , vol 14, no 5:  2157 - 2169</t>
  </si>
  <si>
    <t>let op, 2 staps PCR. Dus best veel werk</t>
  </si>
  <si>
    <t>F-MOL-074-003</t>
  </si>
  <si>
    <t>Real-time RT-PCR voor Tobravirus (TRV) en Pomovirus PMTV (duplex)</t>
  </si>
  <si>
    <r>
      <rPr>
        <sz val="9"/>
        <rFont val="Verdana"/>
        <family val="2"/>
      </rPr>
      <t xml:space="preserve">Mumford </t>
    </r>
    <r>
      <rPr>
        <i/>
        <sz val="9"/>
        <rFont val="Verdana"/>
        <family val="2"/>
      </rPr>
      <t>et al.,</t>
    </r>
    <r>
      <rPr>
        <sz val="9"/>
        <rFont val="Verdana"/>
        <family val="2"/>
      </rPr>
      <t xml:space="preserve"> 2000)</t>
    </r>
  </si>
  <si>
    <t>I-MOL-075</t>
  </si>
  <si>
    <t>Moleculaire detectie van Tombusvirussen</t>
  </si>
  <si>
    <t>F-MOL-075-002</t>
  </si>
  <si>
    <t>RT-PCR voor tombusvirussen (Cir1-Cir2)</t>
  </si>
  <si>
    <t>König</t>
  </si>
  <si>
    <t>voldoende voor identificatie</t>
  </si>
  <si>
    <t>I-MOL-086</t>
  </si>
  <si>
    <t xml:space="preserve">Moleculaire detectie van bladluis-overdraagbare aardbeivirussen </t>
  </si>
  <si>
    <t>niet geautoriseerd</t>
  </si>
  <si>
    <t>F-MOL-086-001</t>
  </si>
  <si>
    <t>I-MOL-107</t>
  </si>
  <si>
    <t>Moleculaire detectie en identificatie van SLRSV</t>
  </si>
  <si>
    <t>F-MOL-107-001</t>
  </si>
  <si>
    <t>Conventionele PCR SLRSV</t>
  </si>
  <si>
    <t>I-MOL-110</t>
  </si>
  <si>
    <t>Moleculaire detectie en identificatie van tospovirussen</t>
  </si>
  <si>
    <r>
      <rPr>
        <sz val="9"/>
        <rFont val="Verdana"/>
        <family val="2"/>
      </rPr>
      <t xml:space="preserve">let op: al enkele isolaten vals negatief in F-MOL-110-001 tm 003: 
TSWV Ligularia 21007721 (PCR lijst wk 25 , RNA seq 103165-001 (iets mis met analyse, </t>
    </r>
    <r>
      <rPr>
        <sz val="9"/>
        <color indexed="10"/>
        <rFont val="Verdana"/>
        <family val="2"/>
      </rPr>
      <t>opnieuw aangevraagd okt/nov 2018)</t>
    </r>
    <r>
      <rPr>
        <sz val="9"/>
        <rFont val="Verdana"/>
        <family val="2"/>
      </rPr>
      <t xml:space="preserve"> wel gedetecteerd met specifeke TSWV PCR (primerset TSWV-Nstart/TSWV-Nstop, zie ook wk 25)  
TSWV Capsicum anuum 6045859 (PCR lijst wk 25 2017, RNA seq 103165-008,</t>
    </r>
    <r>
      <rPr>
        <sz val="9"/>
        <color indexed="10"/>
        <rFont val="Verdana"/>
        <family val="2"/>
      </rPr>
      <t xml:space="preserve"> resultaat nog bekijken</t>
    </r>
    <r>
      <rPr>
        <sz val="9"/>
        <rFont val="Verdana"/>
        <family val="2"/>
      </rPr>
      <t>)  
TSWV Capsicum annuum 38622737 (Project 103165-038)
CaCV Hoya va P1 (lokaal) 34147449 (PCR lijst wk32C, 34b 2017, wel in RNA-seq 103165_003-014) 
TSWV Aeschynanthes 33432504 (project_103165-029-004)
INSV  Aeschynanthus 32869798  (project_103943-036)</t>
    </r>
  </si>
  <si>
    <t>F-MOL-110-001</t>
  </si>
  <si>
    <t>RT-PCR Asian clade 1 en Eurasian clade tospovirussen AS-EA-FW AS1-RV EA-RV)  
~400 bp (Aziatisch), ~800 bp (Euraziatisch)</t>
  </si>
  <si>
    <t>Hassani-Mehraban et al 2016</t>
  </si>
  <si>
    <t>Eurasian (AS-EA-FW EA-RV, 800 bp) soms reactie met paprikamatrix. (Waarschijnlijk alleen reactie met matrix indien geen tospovirus aanwezig is) 
Asian (AS-EA-FW AS1-RV ~400 bp kruisreactie met HRSV (potexvirus), Mogelijk als gevolg van sterke binding aan 3' kant van FW primer (.... ATC GAG G-3’)   (De vijf nt’s aan 3’ kant van elke primer niet meer dan 3 C’s  of G’s, daar hecht Polymerase aan. Non-specifieke binding kan het gevolg zijn...)</t>
  </si>
  <si>
    <t>F-MOL-110-002</t>
  </si>
  <si>
    <t>RT-PCR American clade 1 tospovirussen (AM1-FW  AM1-RV)  ~600 bp</t>
  </si>
  <si>
    <t>F-MOL-110-003</t>
  </si>
  <si>
    <t>RT-PCR Asian clade 2 tospovirussen  AS-EA-FW AS2-RV (oa PCFV)</t>
  </si>
  <si>
    <t>F-MOL-110-004</t>
  </si>
  <si>
    <t>RT-PCR LNRV tospovirus</t>
  </si>
  <si>
    <t>I-MOL-115</t>
  </si>
  <si>
    <t>Moleculaire detectie van Torradovirussen</t>
  </si>
  <si>
    <t>F-MOL-115-001</t>
  </si>
  <si>
    <t>RT-PCR voor detectie Torradovirussen (Torrado-1F en Torrado-1R).</t>
  </si>
  <si>
    <t>F-MOL-115-002</t>
  </si>
  <si>
    <t>RT-PCR voor detectie LNLCV (LNLCV-2F en LNLCV-2R)</t>
  </si>
  <si>
    <t>F-MOL-115-003</t>
  </si>
  <si>
    <t>RT-PCR voor detectie Torradovirussen (Torrado-2F en Torrado-2R)</t>
  </si>
  <si>
    <t>I-MOL-116</t>
  </si>
  <si>
    <t>Moleculaire detectie van Tymovirussen</t>
  </si>
  <si>
    <t>F-MOL-116-001</t>
  </si>
  <si>
    <t>RT-PCR voor detectie van Tymovirussen (EM13/EM14)</t>
  </si>
  <si>
    <t>I-MOL-118</t>
  </si>
  <si>
    <t>Moleculaire detectie van Potexvirussen</t>
  </si>
  <si>
    <t>F-MOL-118-001</t>
  </si>
  <si>
    <t>RT-PCR voor detectie potexvirussen</t>
  </si>
  <si>
    <r>
      <rPr>
        <sz val="8"/>
        <rFont val="Agrofont"/>
        <family val="2"/>
      </rPr>
      <t xml:space="preserve">Van der Vlugt </t>
    </r>
    <r>
      <rPr>
        <i/>
        <sz val="8"/>
        <rFont val="Verdana"/>
        <family val="2"/>
      </rPr>
      <t>et al.,</t>
    </r>
    <r>
      <rPr>
        <sz val="8"/>
        <rFont val="Verdana"/>
        <family val="2"/>
      </rPr>
      <t xml:space="preserve"> 2002 (Potex5/Potex2RC)</t>
    </r>
  </si>
  <si>
    <t xml:space="preserve">600 bp van ca 4000 nt polymerase </t>
  </si>
  <si>
    <t>I-MOL-121</t>
  </si>
  <si>
    <t>Moleculaire detectie van Ilarvirussen</t>
  </si>
  <si>
    <t>F-MOL-121-001</t>
  </si>
  <si>
    <t>RT-PCR Ilarvirussen subgroep 1 &amp; 2 (IlarAgdia For-IlarAgdia Rev)</t>
  </si>
  <si>
    <t>F-MOL-121-002</t>
  </si>
  <si>
    <t>RT-PCR Ilarvirus PNRSV (VP77-VP78)</t>
  </si>
  <si>
    <t>F-MOL-121-003</t>
  </si>
  <si>
    <t>RT-PCR Ilarvirussen ApMV (VP77-VP79)</t>
  </si>
  <si>
    <t>F-MOL-121-004</t>
  </si>
  <si>
    <t>RT-PCR Ilarvirussen PDV (VP77-VP80)</t>
  </si>
  <si>
    <t>niet-geautoriseerd</t>
  </si>
  <si>
    <t xml:space="preserve"> (Zie Diagn.opmaat MOVA nr: 2016.molbio.001-4)</t>
  </si>
  <si>
    <t>SB1/SB2</t>
  </si>
  <si>
    <t>Verhoeven et al. 2003</t>
  </si>
  <si>
    <t xml:space="preserve">I-MOL-126 RNA isolatie met DNAse behandeling op de kolom.  </t>
  </si>
  <si>
    <t xml:space="preserve">Overzicht van matrices die mogelijk een negatieve invloed hebben op symptoomontwikkeling van virussen op toetsplanten (obv ervaring) </t>
  </si>
  <si>
    <t>Planten soort</t>
  </si>
  <si>
    <t>Virussoort</t>
  </si>
  <si>
    <t>Aanvullende info (evt)</t>
  </si>
  <si>
    <t xml:space="preserve">Helleboris niger </t>
  </si>
  <si>
    <t>nov 2016 Symptomen Helleboris en ELISA duidelijk +. TPO -</t>
  </si>
  <si>
    <t xml:space="preserve">Knollen van Solanum tuberosum </t>
  </si>
  <si>
    <t>TRV</t>
  </si>
  <si>
    <t>Peonia</t>
  </si>
  <si>
    <t xml:space="preserve">Enkele malen wel en enkele malen niet gelukt om virus op planten over te brengen </t>
  </si>
  <si>
    <t xml:space="preserve">Dianthus </t>
  </si>
  <si>
    <t>Zie DPV ??</t>
  </si>
  <si>
    <t xml:space="preserve">Hosta,   </t>
  </si>
  <si>
    <t>Herkomst informatie onbekend. Ellis?</t>
  </si>
  <si>
    <t>Sedum</t>
  </si>
  <si>
    <t>Echinacea</t>
  </si>
  <si>
    <t>Rudbeckia</t>
  </si>
  <si>
    <t>LOPEND 2021</t>
  </si>
  <si>
    <t>SURVEYS 2021</t>
  </si>
  <si>
    <t>Toetsen</t>
  </si>
  <si>
    <t>Aantal</t>
  </si>
  <si>
    <t>Afhandelingstijd</t>
  </si>
  <si>
    <r>
      <rPr>
        <sz val="10"/>
        <rFont val="Verdana"/>
        <family val="2"/>
      </rPr>
      <t xml:space="preserve">In het tabblad "lopend 2020" en "surveys 2020" wordt het vakje update gekleurd met behulp van voorwaardelijke opmaak, afhankelijk van de verstreken tijd. Een ingevoerd monster waarvan de updatetijd nog niet verstreken is kleurt licht </t>
    </r>
    <r>
      <rPr>
        <sz val="10"/>
        <color indexed="43"/>
        <rFont val="Verdana"/>
        <family val="2"/>
      </rPr>
      <t>oranje</t>
    </r>
    <r>
      <rPr>
        <sz val="10"/>
        <rFont val="Verdana"/>
        <family val="2"/>
      </rPr>
      <t xml:space="preserve">. Een ingevoerd monster waarvan de updatetijd verstreken is kleurt donker </t>
    </r>
    <r>
      <rPr>
        <sz val="10"/>
        <color indexed="51"/>
        <rFont val="Verdana"/>
        <family val="2"/>
      </rPr>
      <t>oranje</t>
    </r>
    <r>
      <rPr>
        <sz val="10"/>
        <rFont val="Verdana"/>
        <family val="2"/>
      </rPr>
      <t>. De termijn waarna de updatetijd verstreken is kan hieronder aangepast worden, voor de KCB en de overige monsters apart.</t>
    </r>
  </si>
  <si>
    <t>HTS</t>
  </si>
  <si>
    <t>Totaal</t>
  </si>
  <si>
    <t>KCB monsters</t>
  </si>
  <si>
    <t>dagen</t>
  </si>
  <si>
    <t>Diagnose</t>
  </si>
  <si>
    <t>Overige monsters</t>
  </si>
  <si>
    <t>Onbekend</t>
  </si>
  <si>
    <t>Virus negatief</t>
  </si>
  <si>
    <t>Geen virussymptomen</t>
  </si>
  <si>
    <t>Voorwaardelijke opmaak voor afhandelingstijd (in deze volgorde, stoppen indien waar)</t>
  </si>
  <si>
    <t>Monster afgewezen</t>
  </si>
  <si>
    <t>Geen orthotospovirus</t>
  </si>
  <si>
    <t>Regel:</t>
  </si>
  <si>
    <t>Uitleg:</t>
  </si>
  <si>
    <t>Opmaak:</t>
  </si>
  <si>
    <t>Geen tospovirus</t>
  </si>
  <si>
    <t>Formule: =D1&gt;0</t>
  </si>
  <si>
    <t>Verwijdert opmaak als afgehandeld</t>
  </si>
  <si>
    <t>Geen opmaak</t>
  </si>
  <si>
    <t xml:space="preserve">geen PlAMV, SLRSV, TVX, TBRV, TRSV en ToRSV </t>
  </si>
  <si>
    <t>Formule: =A1=0</t>
  </si>
  <si>
    <t>Geen opmaak als er (nog) geen ontvangst is</t>
  </si>
  <si>
    <t>Virus</t>
  </si>
  <si>
    <t>geen PlAMV, SLRSV, TVX, TBRV, TRSV en ToRSV; wel TRV</t>
  </si>
  <si>
    <t>Celwaarde &gt; 0</t>
  </si>
  <si>
    <t>Kleurt cel licht oranje als er een update is ingevuld</t>
  </si>
  <si>
    <t>255:236:155</t>
  </si>
  <si>
    <t>Virus positief</t>
  </si>
  <si>
    <t>Formule: =A1&lt;VANDAAG()-B1</t>
  </si>
  <si>
    <t>Kleurt cel donker oranje als de afhandelingstijd is verstreken</t>
  </si>
  <si>
    <t>255:192:0</t>
  </si>
  <si>
    <t>Virussymptomen</t>
  </si>
  <si>
    <t>Cucumber green mottle mosaic virus</t>
  </si>
  <si>
    <t>Formule: =A1&gt;0</t>
  </si>
  <si>
    <t>Kleurt cel licht oranje als de ontvangstdatum is ingevuld</t>
  </si>
  <si>
    <t>Pospiviroid</t>
  </si>
  <si>
    <t>Pepino mosaic virus</t>
  </si>
  <si>
    <t>Tomato spotted wilt virus</t>
  </si>
  <si>
    <t>Tomato chlorotic spot virus</t>
  </si>
  <si>
    <t>Impatiens necrotic spot tospovirus</t>
  </si>
  <si>
    <t>Formule voor Termijn</t>
  </si>
  <si>
    <t>Tomato ringspot virus</t>
  </si>
  <si>
    <t>=ALS(A2="";"";ALS(ISGETAL(VIND.SPEC("KCB";G2))=WAAR;Info!$J$10;Info!$J$11))</t>
  </si>
  <si>
    <t>Tomato chlorotic dwarf viroid</t>
  </si>
  <si>
    <t>Controleert eerst of er een datum voor ontvangst is ingevuld. Indien ja, zoekt of KCB voorkomt in de inzender. Staat KCB in de inzender, dan wordt de KCB afhandelingstijd gebruikt, anders de tijd voor de overige monsters.</t>
  </si>
  <si>
    <t>Potato spindle tuber viroid</t>
  </si>
  <si>
    <t>Alfalfa mosaic virus</t>
  </si>
  <si>
    <t>Totaal aantal diagnoses</t>
  </si>
  <si>
    <t>Tobacco ringspot virus</t>
  </si>
  <si>
    <t>UITSLAGZIN EXTERNE RESULTATEN GENOMESCAN</t>
  </si>
  <si>
    <t>Illumina-sequencing data zijn gegenereerd door Genomescan B.V. (accreditatie L518), analyse en interpretatie is uitgevoerd door NRC-Fyto.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</si>
</sst>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0" x14ac:knownFonts="1">
    <font>
      <sz val="10"/>
      <name val="AgroFont"/>
    </font>
    <font>
      <sz val="10"/>
      <name val="Agrofont"/>
      <family val="2"/>
    </font>
    <font>
      <sz val="11"/>
      <name val="Verdana"/>
      <family val="2"/>
    </font>
    <font>
      <sz val="10"/>
      <name val="Verdana"/>
      <family val="2"/>
    </font>
    <font>
      <b/>
      <sz val="9"/>
      <name val="Verdana"/>
      <family val="2"/>
    </font>
    <font>
      <sz val="9"/>
      <name val="Verdana"/>
      <family val="2"/>
    </font>
    <font>
      <i/>
      <sz val="9"/>
      <name val="Verdana"/>
      <family val="2"/>
    </font>
    <font>
      <sz val="9"/>
      <color indexed="10"/>
      <name val="Verdana"/>
      <family val="2"/>
    </font>
    <font>
      <sz val="9"/>
      <color indexed="8"/>
      <name val="Verdana"/>
      <family val="2"/>
    </font>
    <font>
      <sz val="10"/>
      <name val="Arial"/>
      <family val="2"/>
    </font>
    <font>
      <b/>
      <sz val="10"/>
      <name val="Arial"/>
      <family val="2"/>
    </font>
    <font>
      <b/>
      <sz val="10"/>
      <color indexed="8"/>
      <name val="Arial"/>
      <family val="2"/>
    </font>
    <font>
      <strike/>
      <sz val="10"/>
      <name val="Cambria"/>
      <family val="1"/>
    </font>
    <font>
      <b/>
      <sz val="10"/>
      <name val="Agrofont"/>
      <family val="2"/>
    </font>
    <font>
      <b/>
      <sz val="10"/>
      <name val="Verdana"/>
      <family val="2"/>
    </font>
    <font>
      <sz val="8"/>
      <name val="Agrofont"/>
      <family val="2"/>
    </font>
    <font>
      <sz val="9"/>
      <color indexed="9"/>
      <name val="Verdana"/>
      <family val="2"/>
    </font>
    <font>
      <strike/>
      <sz val="9"/>
      <color indexed="9"/>
      <name val="Cambria"/>
      <family val="1"/>
    </font>
    <font>
      <strike/>
      <sz val="9"/>
      <name val="Cambria"/>
      <family val="1"/>
    </font>
    <font>
      <u/>
      <sz val="9"/>
      <name val="Verdana"/>
      <family val="2"/>
    </font>
    <font>
      <sz val="10"/>
      <color indexed="9"/>
      <name val="Arial"/>
      <family val="2"/>
    </font>
    <font>
      <i/>
      <sz val="8"/>
      <name val="Verdana"/>
      <family val="2"/>
    </font>
    <font>
      <sz val="8"/>
      <name val="Verdana"/>
      <family val="2"/>
    </font>
    <font>
      <u/>
      <sz val="10"/>
      <name val="Arial"/>
      <family val="2"/>
    </font>
    <font>
      <sz val="10"/>
      <color indexed="43"/>
      <name val="Verdana"/>
      <family val="2"/>
    </font>
    <font>
      <sz val="10"/>
      <color indexed="51"/>
      <name val="Verdana"/>
      <family val="2"/>
    </font>
    <font>
      <b/>
      <sz val="9"/>
      <color indexed="8"/>
      <name val="Arial"/>
      <family val="2"/>
    </font>
    <font>
      <b/>
      <sz val="9"/>
      <color indexed="10"/>
      <name val="Verdana"/>
      <family val="2"/>
    </font>
    <font>
      <b/>
      <sz val="9"/>
      <name val="Arial"/>
      <family val="2"/>
    </font>
    <font>
      <sz val="9"/>
      <color indexed="81"/>
      <name val="Tahoma"/>
      <family val="2"/>
    </font>
    <font>
      <b/>
      <sz val="9"/>
      <color indexed="81"/>
      <name val="Tahoma"/>
      <family val="2"/>
    </font>
    <font>
      <sz val="10"/>
      <color rgb="FFFF0000"/>
      <name val="AgroFont"/>
    </font>
    <font>
      <sz val="10"/>
      <color rgb="FF000000"/>
      <name val="AgroFont"/>
    </font>
    <font>
      <b/>
      <sz val="10"/>
      <name val="Batang"/>
    </font>
    <font>
      <b/>
      <sz val="10"/>
      <name val="AgroFont"/>
    </font>
    <font>
      <sz val="9"/>
      <name val="AgroFont"/>
    </font>
    <font>
      <i/>
      <sz val="10"/>
      <name val="AgroFont"/>
    </font>
    <font>
      <strike/>
      <sz val="10"/>
      <color rgb="FFFF0000"/>
      <name val="AgroFont"/>
    </font>
    <font>
      <sz val="9"/>
      <color rgb="FF000000"/>
      <name val="Verdana"/>
      <family val="2"/>
    </font>
    <font>
      <strike/>
      <sz val="10"/>
      <name val="AgroFont"/>
    </font>
  </fonts>
  <fills count="24">
    <fill>
      <patternFill patternType="none"/>
    </fill>
    <fill>
      <patternFill patternType="gray125"/>
    </fill>
    <fill>
      <patternFill patternType="solid">
        <fgColor indexed="50"/>
        <bgColor indexed="51"/>
      </patternFill>
    </fill>
    <fill>
      <patternFill patternType="solid">
        <fgColor indexed="44"/>
        <bgColor indexed="31"/>
      </patternFill>
    </fill>
    <fill>
      <patternFill patternType="solid">
        <fgColor indexed="46"/>
        <bgColor indexed="24"/>
      </patternFill>
    </fill>
    <fill>
      <patternFill patternType="solid">
        <fgColor indexed="52"/>
        <bgColor indexed="51"/>
      </patternFill>
    </fill>
    <fill>
      <patternFill patternType="solid">
        <fgColor indexed="47"/>
        <bgColor indexed="22"/>
      </patternFill>
    </fill>
    <fill>
      <patternFill patternType="solid">
        <fgColor indexed="42"/>
        <bgColor indexed="27"/>
      </patternFill>
    </fill>
    <fill>
      <patternFill patternType="solid">
        <fgColor indexed="40"/>
        <bgColor indexed="49"/>
      </patternFill>
    </fill>
    <fill>
      <patternFill patternType="solid">
        <fgColor indexed="57"/>
        <bgColor indexed="21"/>
      </patternFill>
    </fill>
    <fill>
      <patternFill patternType="solid">
        <fgColor indexed="13"/>
        <bgColor indexed="34"/>
      </patternFill>
    </fill>
    <fill>
      <patternFill patternType="solid">
        <fgColor indexed="43"/>
        <bgColor indexed="26"/>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2F2F2"/>
        <bgColor indexed="64"/>
      </patternFill>
    </fill>
    <fill>
      <patternFill patternType="solid">
        <fgColor rgb="FFBFBFBF"/>
        <bgColor indexed="64"/>
      </patternFill>
    </fill>
    <fill>
      <patternFill patternType="solid">
        <fgColor rgb="FFD9D9D9"/>
        <bgColor indexed="64"/>
      </patternFill>
    </fill>
    <fill>
      <patternFill patternType="solid">
        <fgColor rgb="FFFCE4D6"/>
        <bgColor indexed="64"/>
      </patternFill>
    </fill>
    <fill>
      <patternFill patternType="solid">
        <fgColor rgb="FFB4C6E7"/>
        <bgColor indexed="64"/>
      </patternFill>
    </fill>
    <fill>
      <patternFill patternType="solid">
        <fgColor rgb="FFC6E0B4"/>
        <bgColor indexed="64"/>
      </patternFill>
    </fill>
    <fill>
      <patternFill patternType="solid">
        <fgColor rgb="FFF8CBAD"/>
        <bgColor indexed="64"/>
      </patternFill>
    </fill>
    <fill>
      <patternFill patternType="solid">
        <fgColor rgb="FFE2EFDA"/>
        <bgColor indexed="64"/>
      </patternFill>
    </fill>
  </fills>
  <borders count="1">
    <border>
      <left/>
      <right/>
      <top/>
      <bottom/>
      <diagonal/>
    </border>
  </borders>
  <cellStyleXfs count="7">
    <xf numFmtId="0" fontId="0" fillId="0" borderId="0"/>
    <xf numFmtId="0" fontId="1" fillId="0" borderId="0"/>
    <xf numFmtId="0" fontId="1" fillId="0" borderId="0"/>
    <xf numFmtId="0" fontId="2" fillId="0" borderId="0"/>
    <xf numFmtId="0" fontId="1" fillId="0" borderId="0"/>
    <xf numFmtId="0" fontId="1" fillId="0" borderId="0"/>
    <xf numFmtId="0" fontId="1" fillId="0" borderId="0"/>
  </cellStyleXfs>
  <cellXfs count="178">
    <xf numFmtId="0" fontId="0" fillId="0" borderId="0" xfId="0"/>
    <xf numFmtId="0" fontId="5" fillId="0" borderId="0" xfId="2" applyFont="1" applyAlignment="1">
      <alignment horizontal="left" vertical="top" wrapText="1"/>
    </xf>
    <xf numFmtId="0" fontId="3" fillId="0" borderId="0" xfId="0" applyFont="1" applyAlignment="1">
      <alignment wrapText="1"/>
    </xf>
    <xf numFmtId="0" fontId="1" fillId="0" borderId="0" xfId="0" applyFont="1"/>
    <xf numFmtId="0" fontId="5" fillId="0" borderId="0" xfId="0" applyFont="1" applyAlignment="1">
      <alignment vertical="center"/>
    </xf>
    <xf numFmtId="0" fontId="1" fillId="0" borderId="0" xfId="2"/>
    <xf numFmtId="0" fontId="15" fillId="0" borderId="0" xfId="2" applyFont="1"/>
    <xf numFmtId="0" fontId="4" fillId="0" borderId="0" xfId="2" applyFont="1"/>
    <xf numFmtId="0" fontId="4" fillId="3" borderId="0" xfId="2" applyFont="1" applyFill="1"/>
    <xf numFmtId="164" fontId="4" fillId="3" borderId="0" xfId="2" applyNumberFormat="1" applyFont="1" applyFill="1" applyAlignment="1">
      <alignment horizontal="left"/>
    </xf>
    <xf numFmtId="0" fontId="4" fillId="4" borderId="0" xfId="2" applyFont="1" applyFill="1"/>
    <xf numFmtId="0" fontId="4" fillId="2" borderId="0" xfId="2" applyFont="1" applyFill="1"/>
    <xf numFmtId="0" fontId="4" fillId="5" borderId="0" xfId="2" applyFont="1" applyFill="1"/>
    <xf numFmtId="0" fontId="4" fillId="6" borderId="0" xfId="2" applyFont="1" applyFill="1"/>
    <xf numFmtId="0" fontId="4" fillId="7" borderId="0" xfId="2" applyFont="1" applyFill="1"/>
    <xf numFmtId="0" fontId="4" fillId="0" borderId="0" xfId="2" applyFont="1" applyAlignment="1">
      <alignment horizontal="left" vertical="top"/>
    </xf>
    <xf numFmtId="0" fontId="5" fillId="0" borderId="0" xfId="2" applyFont="1" applyAlignment="1">
      <alignment horizontal="left" vertical="top"/>
    </xf>
    <xf numFmtId="0" fontId="16" fillId="0" borderId="0" xfId="2" applyFont="1" applyAlignment="1">
      <alignment horizontal="left" vertical="top"/>
    </xf>
    <xf numFmtId="0" fontId="17" fillId="0" borderId="0" xfId="2" applyFont="1" applyAlignment="1">
      <alignment horizontal="left" vertical="top"/>
    </xf>
    <xf numFmtId="0" fontId="18" fillId="0" borderId="0" xfId="2" applyFont="1" applyAlignment="1">
      <alignment horizontal="left" vertical="top"/>
    </xf>
    <xf numFmtId="0" fontId="12" fillId="0" borderId="0" xfId="2" applyFont="1"/>
    <xf numFmtId="0" fontId="13" fillId="0" borderId="0" xfId="2" applyFont="1"/>
    <xf numFmtId="0" fontId="19" fillId="0" borderId="0" xfId="2" applyFont="1" applyAlignment="1">
      <alignment horizontal="left" vertical="top"/>
    </xf>
    <xf numFmtId="0" fontId="6" fillId="0" borderId="0" xfId="2" applyFont="1" applyAlignment="1">
      <alignment horizontal="left" vertical="top"/>
    </xf>
    <xf numFmtId="0" fontId="8" fillId="0" borderId="0" xfId="2" applyFont="1" applyAlignment="1">
      <alignment horizontal="left" vertical="top"/>
    </xf>
    <xf numFmtId="0" fontId="9" fillId="0" borderId="0" xfId="2" applyFont="1"/>
    <xf numFmtId="0" fontId="10" fillId="0" borderId="0" xfId="2" applyFont="1"/>
    <xf numFmtId="0" fontId="20" fillId="0" borderId="0" xfId="2" applyFont="1"/>
    <xf numFmtId="0" fontId="5" fillId="0" borderId="0" xfId="2" applyFont="1"/>
    <xf numFmtId="0" fontId="9" fillId="0" borderId="0" xfId="2" applyFont="1" applyAlignment="1">
      <alignment horizontal="center"/>
    </xf>
    <xf numFmtId="0" fontId="23" fillId="0" borderId="0" xfId="2" applyFont="1"/>
    <xf numFmtId="0" fontId="13" fillId="0" borderId="0" xfId="0" applyFont="1"/>
    <xf numFmtId="0" fontId="14" fillId="0" borderId="0" xfId="0" applyFont="1" applyAlignment="1">
      <alignment wrapText="1"/>
    </xf>
    <xf numFmtId="0" fontId="14" fillId="0" borderId="0" xfId="0" applyFont="1"/>
    <xf numFmtId="0" fontId="3" fillId="0" borderId="0" xfId="0" applyFont="1"/>
    <xf numFmtId="0" fontId="3" fillId="0" borderId="0" xfId="0" applyFont="1" applyAlignment="1">
      <alignment vertical="top"/>
    </xf>
    <xf numFmtId="0" fontId="3" fillId="0" borderId="0" xfId="0" applyFont="1" applyAlignment="1">
      <alignment horizontal="left" vertical="top"/>
    </xf>
    <xf numFmtId="14" fontId="0" fillId="0" borderId="0" xfId="0" applyNumberFormat="1"/>
    <xf numFmtId="14" fontId="5" fillId="0" borderId="0" xfId="2" applyNumberFormat="1" applyFont="1" applyAlignment="1">
      <alignment horizontal="left" vertical="top"/>
    </xf>
    <xf numFmtId="0" fontId="3" fillId="12" borderId="0" xfId="0" applyFont="1" applyFill="1"/>
    <xf numFmtId="0" fontId="14" fillId="12" borderId="0" xfId="0" applyFont="1" applyFill="1"/>
    <xf numFmtId="0" fontId="4" fillId="8" borderId="0" xfId="0" applyFont="1" applyFill="1" applyAlignment="1" applyProtection="1">
      <alignment horizontal="left" wrapText="1"/>
      <protection locked="0"/>
    </xf>
    <xf numFmtId="1" fontId="4" fillId="8" borderId="0" xfId="0" applyNumberFormat="1" applyFont="1" applyFill="1" applyAlignment="1" applyProtection="1">
      <alignment horizontal="left" wrapText="1"/>
      <protection locked="0"/>
    </xf>
    <xf numFmtId="0" fontId="4" fillId="9" borderId="0" xfId="0" applyFont="1" applyFill="1" applyAlignment="1" applyProtection="1">
      <alignment horizontal="left" wrapText="1"/>
      <protection locked="0"/>
    </xf>
    <xf numFmtId="1" fontId="4" fillId="10" borderId="0" xfId="0" applyNumberFormat="1" applyFont="1" applyFill="1" applyAlignment="1" applyProtection="1">
      <alignment horizontal="left" wrapText="1"/>
      <protection locked="0"/>
    </xf>
    <xf numFmtId="0" fontId="5" fillId="6" borderId="0" xfId="0" applyFont="1" applyFill="1" applyAlignment="1" applyProtection="1">
      <alignment horizontal="left" wrapText="1"/>
      <protection locked="0"/>
    </xf>
    <xf numFmtId="0" fontId="0" fillId="0" borderId="0" xfId="0" applyAlignment="1" applyProtection="1">
      <alignment horizontal="left" wrapText="1"/>
      <protection locked="0"/>
    </xf>
    <xf numFmtId="16" fontId="5" fillId="0" borderId="0" xfId="0" applyNumberFormat="1" applyFont="1" applyAlignment="1">
      <alignment horizontal="left" wrapText="1"/>
    </xf>
    <xf numFmtId="1" fontId="5" fillId="0" borderId="0" xfId="0" applyNumberFormat="1" applyFont="1" applyAlignment="1">
      <alignment horizontal="left" wrapText="1"/>
    </xf>
    <xf numFmtId="0" fontId="5" fillId="0" borderId="0" xfId="0" applyFont="1" applyAlignment="1">
      <alignment horizontal="left" wrapText="1"/>
    </xf>
    <xf numFmtId="0" fontId="5" fillId="0" borderId="0" xfId="0" applyFont="1" applyAlignment="1">
      <alignment wrapText="1"/>
    </xf>
    <xf numFmtId="1" fontId="5" fillId="0" borderId="0" xfId="0" applyNumberFormat="1" applyFont="1" applyAlignment="1">
      <alignment wrapText="1"/>
    </xf>
    <xf numFmtId="0" fontId="1" fillId="0" borderId="0" xfId="0" applyFont="1" applyAlignment="1">
      <alignment wrapText="1"/>
    </xf>
    <xf numFmtId="14" fontId="0" fillId="0" borderId="0" xfId="0" applyNumberFormat="1" applyAlignment="1">
      <alignment horizontal="left"/>
    </xf>
    <xf numFmtId="0" fontId="0" fillId="0" borderId="0" xfId="0" applyAlignment="1">
      <alignment wrapText="1"/>
    </xf>
    <xf numFmtId="0" fontId="10" fillId="8" borderId="0" xfId="0" applyFont="1" applyFill="1" applyAlignment="1">
      <alignment horizontal="left" wrapText="1"/>
    </xf>
    <xf numFmtId="1" fontId="10" fillId="8" borderId="0" xfId="0" applyNumberFormat="1" applyFont="1" applyFill="1" applyAlignment="1" applyProtection="1">
      <alignment horizontal="left" wrapText="1"/>
      <protection locked="0"/>
    </xf>
    <xf numFmtId="0" fontId="10" fillId="8" borderId="0" xfId="0" applyFont="1" applyFill="1" applyAlignment="1" applyProtection="1">
      <alignment horizontal="left" wrapText="1"/>
      <protection locked="0"/>
    </xf>
    <xf numFmtId="0" fontId="10" fillId="8" borderId="0" xfId="0" applyFont="1" applyFill="1" applyAlignment="1">
      <alignment wrapText="1"/>
    </xf>
    <xf numFmtId="0" fontId="28" fillId="8" borderId="0" xfId="0" applyFont="1" applyFill="1" applyAlignment="1">
      <alignment wrapText="1"/>
    </xf>
    <xf numFmtId="1" fontId="10" fillId="10" borderId="0" xfId="0" applyNumberFormat="1" applyFont="1" applyFill="1" applyAlignment="1">
      <alignment wrapText="1"/>
    </xf>
    <xf numFmtId="0" fontId="3" fillId="12" borderId="0" xfId="0" applyFont="1" applyFill="1" applyAlignment="1">
      <alignment wrapText="1"/>
    </xf>
    <xf numFmtId="1" fontId="26" fillId="10" borderId="0" xfId="0" applyNumberFormat="1" applyFont="1" applyFill="1" applyAlignment="1">
      <alignment wrapText="1"/>
    </xf>
    <xf numFmtId="1" fontId="11" fillId="10" borderId="0" xfId="0" applyNumberFormat="1" applyFont="1" applyFill="1" applyAlignment="1">
      <alignment wrapText="1"/>
    </xf>
    <xf numFmtId="0" fontId="10" fillId="9" borderId="0" xfId="0" applyFont="1" applyFill="1" applyAlignment="1">
      <alignment wrapText="1"/>
    </xf>
    <xf numFmtId="0" fontId="10" fillId="6" borderId="0" xfId="0" applyFont="1" applyFill="1" applyAlignment="1">
      <alignment wrapText="1"/>
    </xf>
    <xf numFmtId="0" fontId="9" fillId="0" borderId="0" xfId="0" applyFont="1" applyAlignment="1">
      <alignment wrapText="1"/>
    </xf>
    <xf numFmtId="0" fontId="13" fillId="13" borderId="0" xfId="0" applyFont="1" applyFill="1" applyAlignment="1">
      <alignment horizontal="left" wrapText="1"/>
    </xf>
    <xf numFmtId="0" fontId="10" fillId="8" borderId="0" xfId="0" applyFont="1" applyFill="1" applyAlignment="1">
      <alignment horizontal="left" vertical="top" wrapText="1"/>
    </xf>
    <xf numFmtId="0" fontId="10" fillId="9" borderId="0" xfId="0" applyFont="1" applyFill="1" applyAlignment="1">
      <alignment horizontal="left" vertical="top" wrapText="1"/>
    </xf>
    <xf numFmtId="1" fontId="10" fillId="10" borderId="0" xfId="0" applyNumberFormat="1" applyFont="1" applyFill="1" applyAlignment="1">
      <alignment horizontal="left" vertical="top" wrapText="1"/>
    </xf>
    <xf numFmtId="0" fontId="9" fillId="6" borderId="0" xfId="0" applyFont="1" applyFill="1" applyAlignment="1">
      <alignment horizontal="left" vertical="top"/>
    </xf>
    <xf numFmtId="0" fontId="9" fillId="6" borderId="0" xfId="0" applyFont="1" applyFill="1" applyAlignment="1">
      <alignment horizontal="left" vertical="top" wrapText="1"/>
    </xf>
    <xf numFmtId="0" fontId="9" fillId="0" borderId="0" xfId="0" applyFont="1" applyAlignment="1">
      <alignment horizontal="left" vertical="top" wrapText="1"/>
    </xf>
    <xf numFmtId="0" fontId="5" fillId="0" borderId="0" xfId="2" applyFont="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16" fontId="0" fillId="0" borderId="0" xfId="0" applyNumberFormat="1" applyAlignment="1">
      <alignment horizontal="left"/>
    </xf>
    <xf numFmtId="0" fontId="0" fillId="0" borderId="0" xfId="0" applyAlignment="1">
      <alignment horizontal="left" wrapText="1"/>
    </xf>
    <xf numFmtId="1" fontId="1" fillId="0" borderId="0" xfId="0" applyNumberFormat="1" applyFont="1" applyAlignment="1">
      <alignment horizontal="left" wrapText="1"/>
    </xf>
    <xf numFmtId="0" fontId="31" fillId="0" borderId="0" xfId="0" applyFont="1" applyAlignment="1">
      <alignment wrapText="1"/>
    </xf>
    <xf numFmtId="0" fontId="32" fillId="0" borderId="0" xfId="0" applyFont="1" applyAlignment="1">
      <alignment horizontal="left"/>
    </xf>
    <xf numFmtId="14" fontId="0" fillId="0" borderId="0" xfId="0" applyNumberFormat="1" applyAlignment="1">
      <alignment horizontal="left" wrapText="1"/>
    </xf>
    <xf numFmtId="0" fontId="32" fillId="0" borderId="0" xfId="0" applyFont="1"/>
    <xf numFmtId="0" fontId="0" fillId="0" borderId="0" xfId="0" quotePrefix="1" applyAlignment="1">
      <alignment wrapText="1"/>
    </xf>
    <xf numFmtId="0" fontId="33" fillId="8" borderId="0" xfId="0" applyFont="1" applyFill="1" applyAlignment="1">
      <alignment horizontal="left" wrapText="1"/>
    </xf>
    <xf numFmtId="14" fontId="0" fillId="0" borderId="0" xfId="0" applyNumberFormat="1" applyAlignment="1">
      <alignment wrapText="1"/>
    </xf>
    <xf numFmtId="0" fontId="0" fillId="0" borderId="0" xfId="0" applyAlignment="1">
      <alignment vertical="top" wrapText="1"/>
    </xf>
    <xf numFmtId="0" fontId="32" fillId="0" borderId="0" xfId="0" applyFont="1" applyAlignment="1">
      <alignment wrapText="1"/>
    </xf>
    <xf numFmtId="16" fontId="0" fillId="0" borderId="0" xfId="0" applyNumberFormat="1" applyAlignment="1">
      <alignment horizontal="left" wrapText="1"/>
    </xf>
    <xf numFmtId="0" fontId="32" fillId="0" borderId="0" xfId="0" quotePrefix="1" applyFont="1" applyAlignment="1">
      <alignment wrapText="1"/>
    </xf>
    <xf numFmtId="0" fontId="34" fillId="0" borderId="0" xfId="0" applyFont="1" applyAlignment="1">
      <alignment wrapText="1"/>
    </xf>
    <xf numFmtId="0" fontId="0" fillId="0" borderId="0" xfId="0" applyAlignment="1">
      <alignment horizontal="center" vertical="center"/>
    </xf>
    <xf numFmtId="1" fontId="5" fillId="0" borderId="0" xfId="0" applyNumberFormat="1" applyFont="1" applyAlignment="1">
      <alignment horizontal="center" wrapText="1"/>
    </xf>
    <xf numFmtId="0" fontId="0" fillId="0" borderId="0" xfId="0" applyAlignment="1">
      <alignment horizontal="center" wrapText="1"/>
    </xf>
    <xf numFmtId="0" fontId="0" fillId="0" borderId="0" xfId="0" applyAlignment="1">
      <alignment vertical="top"/>
    </xf>
    <xf numFmtId="0" fontId="35" fillId="0" borderId="0" xfId="0" applyFont="1" applyAlignment="1">
      <alignment wrapText="1"/>
    </xf>
    <xf numFmtId="16" fontId="0" fillId="0" borderId="0" xfId="0" applyNumberFormat="1" applyAlignment="1">
      <alignment vertical="top"/>
    </xf>
    <xf numFmtId="14" fontId="0" fillId="0" borderId="0" xfId="0" applyNumberFormat="1" applyAlignment="1">
      <alignment vertical="top"/>
    </xf>
    <xf numFmtId="0" fontId="0" fillId="0" borderId="0" xfId="0" applyAlignment="1">
      <alignment horizontal="right" vertical="top"/>
    </xf>
    <xf numFmtId="1" fontId="10" fillId="14" borderId="0" xfId="0" applyNumberFormat="1" applyFont="1" applyFill="1" applyAlignment="1">
      <alignment horizontal="left" vertical="top" wrapText="1"/>
    </xf>
    <xf numFmtId="0" fontId="0" fillId="0" borderId="0" xfId="0" applyAlignment="1">
      <alignment horizontal="center"/>
    </xf>
    <xf numFmtId="0" fontId="31" fillId="0" borderId="0" xfId="0" applyFont="1" applyAlignment="1">
      <alignment vertical="top" wrapText="1"/>
    </xf>
    <xf numFmtId="0" fontId="32" fillId="0" borderId="0" xfId="0" applyFont="1" applyAlignment="1">
      <alignment vertical="top" wrapText="1"/>
    </xf>
    <xf numFmtId="0" fontId="31" fillId="0" borderId="0" xfId="0" applyFont="1" applyAlignment="1">
      <alignment vertical="top"/>
    </xf>
    <xf numFmtId="0" fontId="32" fillId="0" borderId="0" xfId="0" applyFont="1" applyAlignment="1">
      <alignment vertical="top"/>
    </xf>
    <xf numFmtId="0" fontId="36" fillId="0" borderId="0" xfId="0" applyFont="1" applyAlignment="1">
      <alignment wrapText="1"/>
    </xf>
    <xf numFmtId="0" fontId="14" fillId="9" borderId="0" xfId="0" applyFont="1" applyFill="1" applyAlignment="1">
      <alignment wrapText="1"/>
    </xf>
    <xf numFmtId="0" fontId="37" fillId="0" borderId="0" xfId="0" applyFont="1"/>
    <xf numFmtId="0" fontId="37" fillId="0" borderId="0" xfId="0" applyFont="1" applyAlignment="1">
      <alignment wrapText="1"/>
    </xf>
    <xf numFmtId="0" fontId="37" fillId="0" borderId="0" xfId="0" applyFont="1" applyAlignment="1">
      <alignment horizontal="left"/>
    </xf>
    <xf numFmtId="0" fontId="10" fillId="14" borderId="0" xfId="0" applyFont="1" applyFill="1" applyAlignment="1">
      <alignment horizontal="left" vertical="top" wrapText="1"/>
    </xf>
    <xf numFmtId="0" fontId="0" fillId="0" borderId="0" xfId="0" quotePrefix="1" applyAlignment="1">
      <alignment horizontal="left"/>
    </xf>
    <xf numFmtId="0" fontId="0" fillId="16" borderId="0" xfId="0" applyFill="1"/>
    <xf numFmtId="0" fontId="0" fillId="17" borderId="0" xfId="0" applyFill="1"/>
    <xf numFmtId="0" fontId="0" fillId="18" borderId="0" xfId="0" applyFill="1"/>
    <xf numFmtId="0" fontId="31" fillId="0" borderId="0" xfId="0" applyFont="1"/>
    <xf numFmtId="0" fontId="0" fillId="0" borderId="0" xfId="0" quotePrefix="1" applyAlignment="1">
      <alignment horizontal="left" wrapText="1"/>
    </xf>
    <xf numFmtId="0" fontId="0" fillId="12" borderId="0" xfId="0" applyFill="1" applyAlignment="1">
      <alignment wrapText="1"/>
    </xf>
    <xf numFmtId="0" fontId="5" fillId="0" borderId="0" xfId="0" applyFont="1" applyAlignment="1">
      <alignment horizontal="center" wrapText="1"/>
    </xf>
    <xf numFmtId="16" fontId="32" fillId="0" borderId="0" xfId="0" applyNumberFormat="1" applyFont="1" applyAlignment="1">
      <alignment horizontal="left"/>
    </xf>
    <xf numFmtId="0" fontId="37" fillId="0" borderId="0" xfId="0" applyFont="1" applyAlignment="1">
      <alignment vertical="top"/>
    </xf>
    <xf numFmtId="0" fontId="34" fillId="0" borderId="0" xfId="0" applyFont="1" applyAlignment="1">
      <alignment horizontal="left" wrapText="1"/>
    </xf>
    <xf numFmtId="1" fontId="38" fillId="0" borderId="0" xfId="0" applyNumberFormat="1" applyFont="1" applyAlignment="1">
      <alignment wrapText="1"/>
    </xf>
    <xf numFmtId="0" fontId="5" fillId="11" borderId="0" xfId="0" applyFont="1" applyFill="1" applyAlignment="1">
      <alignment horizontal="center" wrapText="1"/>
    </xf>
    <xf numFmtId="0" fontId="0" fillId="0" borderId="0" xfId="0" quotePrefix="1" applyAlignment="1">
      <alignment horizontal="center" wrapText="1"/>
    </xf>
    <xf numFmtId="0" fontId="0" fillId="0" borderId="0" xfId="0" quotePrefix="1"/>
    <xf numFmtId="0" fontId="32" fillId="0" borderId="0" xfId="0" applyFont="1" applyAlignment="1">
      <alignment horizontal="center" wrapText="1"/>
    </xf>
    <xf numFmtId="1" fontId="38" fillId="0" borderId="0" xfId="0" applyNumberFormat="1" applyFont="1" applyAlignment="1">
      <alignment horizontal="left" wrapText="1"/>
    </xf>
    <xf numFmtId="14" fontId="32" fillId="0" borderId="0" xfId="0" applyNumberFormat="1" applyFont="1" applyAlignment="1">
      <alignment horizontal="left" wrapText="1"/>
    </xf>
    <xf numFmtId="0" fontId="32" fillId="0" borderId="0" xfId="0" applyFont="1" applyAlignment="1">
      <alignment horizontal="left" wrapText="1"/>
    </xf>
    <xf numFmtId="0" fontId="34" fillId="0" borderId="0" xfId="0" applyFont="1" applyAlignment="1">
      <alignment horizontal="left"/>
    </xf>
    <xf numFmtId="14" fontId="32" fillId="0" borderId="0" xfId="0" applyNumberFormat="1" applyFont="1" applyAlignment="1">
      <alignment vertical="top"/>
    </xf>
    <xf numFmtId="0" fontId="32" fillId="0" borderId="0" xfId="0" applyFont="1" applyAlignment="1">
      <alignment horizontal="right" vertical="top"/>
    </xf>
    <xf numFmtId="0" fontId="32" fillId="0" borderId="0" xfId="0" applyFont="1" applyAlignment="1">
      <alignment horizontal="left" vertical="top"/>
    </xf>
    <xf numFmtId="14" fontId="0" fillId="0" borderId="0" xfId="0" quotePrefix="1" applyNumberFormat="1" applyAlignment="1">
      <alignment horizontal="left"/>
    </xf>
    <xf numFmtId="0" fontId="39" fillId="0" borderId="0" xfId="0" applyFont="1" applyAlignment="1">
      <alignment vertical="top"/>
    </xf>
    <xf numFmtId="14" fontId="37" fillId="0" borderId="0" xfId="0" applyNumberFormat="1" applyFont="1" applyAlignment="1">
      <alignment vertical="top"/>
    </xf>
    <xf numFmtId="0" fontId="37" fillId="0" borderId="0" xfId="0" applyFont="1" applyAlignment="1">
      <alignment horizontal="right" vertical="top"/>
    </xf>
    <xf numFmtId="0" fontId="37" fillId="0" borderId="0" xfId="0" applyFont="1" applyAlignment="1">
      <alignment vertical="top" wrapText="1"/>
    </xf>
    <xf numFmtId="0" fontId="37" fillId="0" borderId="0" xfId="0" applyFont="1" applyAlignment="1">
      <alignment horizontal="left" vertical="top"/>
    </xf>
    <xf numFmtId="14" fontId="37" fillId="0" borderId="0" xfId="0" applyNumberFormat="1" applyFont="1" applyAlignment="1">
      <alignment wrapText="1"/>
    </xf>
    <xf numFmtId="0" fontId="32" fillId="0" borderId="0" xfId="0" applyFont="1" applyAlignment="1">
      <alignment horizontal="center" vertical="center" wrapText="1"/>
    </xf>
    <xf numFmtId="14" fontId="0" fillId="0" borderId="0" xfId="0" applyNumberFormat="1" applyAlignment="1">
      <alignment horizontal="center" wrapText="1"/>
    </xf>
    <xf numFmtId="0" fontId="38" fillId="0" borderId="0" xfId="0" applyFont="1" applyAlignment="1">
      <alignment horizontal="left" wrapText="1"/>
    </xf>
    <xf numFmtId="0" fontId="10" fillId="11" borderId="0" xfId="0" applyFont="1" applyFill="1" applyAlignment="1">
      <alignment horizontal="center" wrapText="1"/>
    </xf>
    <xf numFmtId="16" fontId="0" fillId="0" borderId="0" xfId="0" applyNumberFormat="1" applyAlignment="1">
      <alignment wrapText="1"/>
    </xf>
    <xf numFmtId="0" fontId="34" fillId="0" borderId="0" xfId="0" applyFont="1" applyAlignment="1">
      <alignment horizontal="center"/>
    </xf>
    <xf numFmtId="0" fontId="0" fillId="12" borderId="0" xfId="0" applyFill="1"/>
    <xf numFmtId="0" fontId="0" fillId="15" borderId="0" xfId="0" applyFill="1" applyAlignment="1">
      <alignment vertical="top"/>
    </xf>
    <xf numFmtId="0" fontId="39" fillId="0" borderId="0" xfId="0" applyFont="1" applyAlignment="1">
      <alignment wrapText="1"/>
    </xf>
    <xf numFmtId="0" fontId="36" fillId="0" borderId="0" xfId="0" applyFont="1" applyAlignment="1">
      <alignment horizontal="center" wrapText="1"/>
    </xf>
    <xf numFmtId="14" fontId="32" fillId="0" borderId="0" xfId="0" applyNumberFormat="1" applyFont="1" applyAlignment="1">
      <alignment horizontal="left"/>
    </xf>
    <xf numFmtId="0" fontId="0" fillId="0" borderId="0" xfId="0" applyAlignment="1">
      <alignment horizontal="center" vertical="center" wrapText="1"/>
    </xf>
    <xf numFmtId="0" fontId="14" fillId="9" borderId="0" xfId="0" applyFont="1" applyFill="1" applyAlignment="1">
      <alignment horizontal="left" wrapText="1"/>
    </xf>
    <xf numFmtId="0" fontId="0" fillId="0" borderId="0" xfId="0" quotePrefix="1" applyAlignment="1">
      <alignment vertical="top" wrapText="1"/>
    </xf>
    <xf numFmtId="14" fontId="0" fillId="0" borderId="0" xfId="0" applyNumberFormat="1" applyAlignment="1">
      <alignment horizontal="left" vertical="top"/>
    </xf>
    <xf numFmtId="0" fontId="0" fillId="19" borderId="0" xfId="0" applyFill="1" applyAlignment="1">
      <alignment vertical="top"/>
    </xf>
    <xf numFmtId="0" fontId="0" fillId="20" borderId="0" xfId="0" applyFill="1" applyAlignment="1">
      <alignment vertical="top"/>
    </xf>
    <xf numFmtId="0" fontId="0" fillId="21" borderId="0" xfId="0" applyFill="1" applyAlignment="1">
      <alignment vertical="top"/>
    </xf>
    <xf numFmtId="0" fontId="0" fillId="22" borderId="0" xfId="0" applyFill="1" applyAlignment="1">
      <alignment vertical="top"/>
    </xf>
    <xf numFmtId="0" fontId="0" fillId="12" borderId="0" xfId="0" applyFill="1" applyAlignment="1">
      <alignment vertical="top" wrapText="1"/>
    </xf>
    <xf numFmtId="0" fontId="0" fillId="23" borderId="0" xfId="0" applyFill="1" applyAlignment="1">
      <alignment vertical="top" wrapText="1"/>
    </xf>
    <xf numFmtId="14" fontId="32" fillId="0" borderId="0" xfId="0" applyNumberFormat="1" applyFont="1" applyAlignment="1">
      <alignment vertical="top" wrapText="1"/>
    </xf>
    <xf numFmtId="0" fontId="32" fillId="0" borderId="0" xfId="0" quotePrefix="1" applyFont="1" applyAlignment="1">
      <alignment vertical="top" wrapText="1"/>
    </xf>
    <xf numFmtId="0" fontId="31" fillId="0" borderId="0" xfId="0" quotePrefix="1" applyFont="1" applyAlignment="1">
      <alignment vertical="top" wrapText="1"/>
    </xf>
    <xf numFmtId="14" fontId="0" fillId="0" borderId="0" xfId="0" applyNumberFormat="1" applyAlignment="1">
      <alignment vertical="top" wrapText="1"/>
    </xf>
    <xf numFmtId="14" fontId="31" fillId="0" borderId="0" xfId="0" applyNumberFormat="1" applyFont="1" applyAlignment="1">
      <alignment vertical="top"/>
    </xf>
    <xf numFmtId="0" fontId="31" fillId="0" borderId="0" xfId="0" applyFont="1" applyAlignment="1">
      <alignment horizontal="right" vertical="top"/>
    </xf>
    <xf numFmtId="0" fontId="31" fillId="0" borderId="0" xfId="0" applyFont="1" applyAlignment="1">
      <alignment horizontal="left" vertical="top"/>
    </xf>
    <xf numFmtId="14" fontId="32" fillId="15" borderId="0" xfId="0" applyNumberFormat="1" applyFont="1" applyFill="1" applyAlignment="1">
      <alignment vertical="top" wrapText="1"/>
    </xf>
    <xf numFmtId="14" fontId="32" fillId="12" borderId="0" xfId="0" applyNumberFormat="1" applyFont="1" applyFill="1" applyAlignment="1">
      <alignment vertical="top"/>
    </xf>
    <xf numFmtId="14" fontId="31" fillId="12" borderId="0" xfId="0" applyNumberFormat="1" applyFont="1" applyFill="1" applyAlignment="1">
      <alignment vertical="top"/>
    </xf>
    <xf numFmtId="14" fontId="34" fillId="12" borderId="0" xfId="0" applyNumberFormat="1" applyFont="1" applyFill="1" applyAlignment="1">
      <alignment vertical="top"/>
    </xf>
    <xf numFmtId="0" fontId="0" fillId="0" borderId="0" xfId="0" applyAlignment="1">
      <alignment horizontal="center" vertical="center" wrapText="1"/>
    </xf>
    <xf numFmtId="0" fontId="0" fillId="0" borderId="0" xfId="0" applyAlignment="1">
      <alignment horizontal="center" wrapText="1"/>
    </xf>
    <xf numFmtId="0" fontId="3" fillId="0" borderId="0" xfId="0" applyFont="1" applyAlignment="1">
      <alignment horizontal="left" vertical="top" wrapText="1"/>
    </xf>
  </cellXfs>
  <cellStyles count="7">
    <cellStyle name="Standaard" xfId="0" builtinId="0"/>
    <cellStyle name="Standaard 2" xfId="1" xr:uid="{00000000-0005-0000-0000-000001000000}"/>
    <cellStyle name="Standaard 3" xfId="2" xr:uid="{00000000-0005-0000-0000-000002000000}"/>
    <cellStyle name="Standaard 4" xfId="3" xr:uid="{00000000-0005-0000-0000-000003000000}"/>
    <cellStyle name="Standaard 5" xfId="4" xr:uid="{00000000-0005-0000-0000-000004000000}"/>
    <cellStyle name="Standaard 6" xfId="5" xr:uid="{00000000-0005-0000-0000-000005000000}"/>
    <cellStyle name="Standaard 7" xfId="6" xr:uid="{00000000-0005-0000-0000-000006000000}"/>
  </cellStyles>
  <dxfs count="2">
    <dxf>
      <fill>
        <patternFill patternType="solid">
          <fgColor indexed="26"/>
          <bgColor indexed="43"/>
        </patternFill>
      </fill>
    </dxf>
    <dxf>
      <fill>
        <patternFill patternType="solid">
          <fgColor indexed="26"/>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printerSettings" Target="../printerSettings/printerSettings11.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 Id="rId9"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0FBD-C8B6-4A26-A5B8-5CE243FB7F77}">
  <dimension ref="A1:X382"/>
  <sheetViews>
    <sheetView zoomScale="70" zoomScaleNormal="70" zoomScaleSheetLayoutView="40" workbookViewId="0">
      <pane ySplit="1" topLeftCell="A219" activePane="bottomLeft" state="frozen"/>
      <selection activeCell="H45" sqref="H45"/>
      <selection pane="bottomLeft" activeCell="U222" sqref="U222"/>
    </sheetView>
  </sheetViews>
  <sheetFormatPr defaultRowHeight="12.75" x14ac:dyDescent="0.2"/>
  <cols>
    <col min="1" max="1" width="15.5703125" style="77" customWidth="1"/>
    <col min="2" max="2" width="9" customWidth="1"/>
    <col min="3" max="3" width="10.85546875" customWidth="1"/>
    <col min="4" max="4" width="14.5703125" style="77" customWidth="1"/>
    <col min="5" max="5" width="13.28515625" customWidth="1"/>
    <col min="6" max="6" width="17.42578125" style="77" customWidth="1"/>
    <col min="7" max="7" width="17.5703125" customWidth="1"/>
    <col min="8" max="8" width="16" style="77" customWidth="1"/>
    <col min="9" max="9" width="14.7109375" customWidth="1"/>
    <col min="10" max="10" width="16.42578125" style="54" customWidth="1"/>
    <col min="11" max="11" width="44" style="54" customWidth="1"/>
    <col min="12" max="12" width="19" customWidth="1"/>
    <col min="13" max="13" width="16.5703125" customWidth="1"/>
    <col min="14" max="14" width="25" customWidth="1"/>
    <col min="15" max="15" width="32.28515625" style="54" customWidth="1"/>
    <col min="16" max="16" width="21.140625" style="54" customWidth="1"/>
    <col min="17" max="17" width="24.5703125" style="54" customWidth="1"/>
    <col min="18" max="18" width="83" customWidth="1"/>
    <col min="19" max="19" width="22.5703125" style="54" customWidth="1"/>
    <col min="20" max="20" width="27.42578125" style="54" customWidth="1"/>
    <col min="21" max="21" width="115.5703125" style="54" customWidth="1"/>
    <col min="22" max="22" width="33.5703125" style="95" customWidth="1"/>
    <col min="23" max="23" width="17.42578125" customWidth="1"/>
    <col min="24" max="24" width="23.140625" customWidth="1"/>
  </cols>
  <sheetData>
    <row r="1" spans="1:24" s="46" customFormat="1" ht="25.5" customHeight="1" x14ac:dyDescent="0.2">
      <c r="A1" s="41" t="s">
        <v>0</v>
      </c>
      <c r="B1" s="42" t="s">
        <v>1</v>
      </c>
      <c r="C1" s="41" t="s">
        <v>2</v>
      </c>
      <c r="D1" s="43" t="s">
        <v>3</v>
      </c>
      <c r="E1" s="43" t="s">
        <v>4</v>
      </c>
      <c r="F1" s="86" t="s">
        <v>5</v>
      </c>
      <c r="G1" s="41" t="s">
        <v>6</v>
      </c>
      <c r="H1" s="41" t="s">
        <v>7</v>
      </c>
      <c r="I1" s="41" t="s">
        <v>8</v>
      </c>
      <c r="J1" s="41" t="s">
        <v>9</v>
      </c>
      <c r="K1" s="41" t="s">
        <v>10</v>
      </c>
      <c r="L1" s="41" t="s">
        <v>11</v>
      </c>
      <c r="M1" s="44" t="s">
        <v>12</v>
      </c>
      <c r="N1" s="44" t="s">
        <v>13</v>
      </c>
      <c r="O1" s="44" t="s">
        <v>14</v>
      </c>
      <c r="P1" s="44" t="s">
        <v>15</v>
      </c>
      <c r="Q1" s="44" t="s">
        <v>16</v>
      </c>
      <c r="R1" s="44" t="s">
        <v>17</v>
      </c>
      <c r="S1" s="44" t="s">
        <v>18</v>
      </c>
      <c r="T1" s="43" t="s">
        <v>19</v>
      </c>
      <c r="U1" s="45" t="s">
        <v>20</v>
      </c>
      <c r="V1" s="125" t="s">
        <v>21</v>
      </c>
      <c r="W1" s="45" t="s">
        <v>22</v>
      </c>
      <c r="X1" s="45" t="s">
        <v>23</v>
      </c>
    </row>
    <row r="2" spans="1:24" s="52" customFormat="1" ht="214.5" x14ac:dyDescent="0.2">
      <c r="A2" s="47">
        <v>44929</v>
      </c>
      <c r="B2" s="48"/>
      <c r="C2" s="47"/>
      <c r="D2" s="47">
        <v>45047</v>
      </c>
      <c r="E2" s="47" t="s">
        <v>24</v>
      </c>
      <c r="F2" s="49">
        <v>33322321</v>
      </c>
      <c r="G2" s="50" t="s">
        <v>25</v>
      </c>
      <c r="H2" s="49">
        <v>25900</v>
      </c>
      <c r="I2" s="50" t="s">
        <v>26</v>
      </c>
      <c r="J2" s="50" t="s">
        <v>27</v>
      </c>
      <c r="K2" s="49" t="s">
        <v>28</v>
      </c>
      <c r="L2" s="50" t="s">
        <v>29</v>
      </c>
      <c r="M2" s="124" t="s">
        <v>30</v>
      </c>
      <c r="N2" s="48" t="s">
        <v>31</v>
      </c>
      <c r="O2" s="48"/>
      <c r="Q2" s="48" t="s">
        <v>32</v>
      </c>
      <c r="R2" s="48" t="s">
        <v>33</v>
      </c>
      <c r="S2" s="48" t="s">
        <v>34</v>
      </c>
      <c r="T2" s="54" t="s">
        <v>35</v>
      </c>
      <c r="U2" s="54" t="s">
        <v>36</v>
      </c>
      <c r="V2" s="94"/>
      <c r="W2" s="48"/>
      <c r="X2" s="50"/>
    </row>
    <row r="3" spans="1:24" s="52" customFormat="1" ht="23.25" x14ac:dyDescent="0.2">
      <c r="A3" s="47">
        <v>44932</v>
      </c>
      <c r="B3" s="48"/>
      <c r="C3" s="47"/>
      <c r="D3" s="47">
        <v>44935</v>
      </c>
      <c r="E3" s="47" t="s">
        <v>29</v>
      </c>
      <c r="F3" s="49">
        <v>41146065</v>
      </c>
      <c r="G3" s="47" t="s">
        <v>37</v>
      </c>
      <c r="H3" s="47"/>
      <c r="I3" s="47" t="s">
        <v>38</v>
      </c>
      <c r="J3" s="50" t="s">
        <v>39</v>
      </c>
      <c r="K3" s="50" t="s">
        <v>40</v>
      </c>
      <c r="L3" s="50" t="s">
        <v>29</v>
      </c>
      <c r="M3" s="51"/>
      <c r="N3" s="48"/>
      <c r="O3" s="48"/>
      <c r="P3" s="48"/>
      <c r="Q3" s="48"/>
      <c r="R3" s="48"/>
      <c r="S3" s="48" t="s">
        <v>41</v>
      </c>
      <c r="T3" s="48" t="s">
        <v>42</v>
      </c>
      <c r="U3" s="48" t="s">
        <v>43</v>
      </c>
      <c r="V3" s="95" t="s">
        <v>44</v>
      </c>
      <c r="W3" s="48"/>
      <c r="X3" s="50"/>
    </row>
    <row r="4" spans="1:24" s="52" customFormat="1" ht="68.25" x14ac:dyDescent="0.2">
      <c r="A4" s="47">
        <v>44932</v>
      </c>
      <c r="B4" s="48"/>
      <c r="C4" s="47"/>
      <c r="D4" s="47">
        <v>45113</v>
      </c>
      <c r="E4" s="47" t="s">
        <v>29</v>
      </c>
      <c r="F4" s="49">
        <v>39030231</v>
      </c>
      <c r="G4" s="49" t="s">
        <v>45</v>
      </c>
      <c r="H4" s="49"/>
      <c r="I4" s="49" t="s">
        <v>46</v>
      </c>
      <c r="J4" s="49"/>
      <c r="K4" s="49" t="s">
        <v>47</v>
      </c>
      <c r="L4" s="50" t="s">
        <v>29</v>
      </c>
      <c r="M4" s="50"/>
      <c r="N4" s="48"/>
      <c r="O4" s="48"/>
      <c r="P4" s="48"/>
      <c r="Q4" s="80" t="s">
        <v>48</v>
      </c>
      <c r="R4" s="48" t="s">
        <v>49</v>
      </c>
      <c r="S4" s="48" t="s">
        <v>41</v>
      </c>
      <c r="T4" s="48" t="s">
        <v>50</v>
      </c>
      <c r="U4" s="48" t="s">
        <v>51</v>
      </c>
      <c r="V4" s="94" t="s">
        <v>52</v>
      </c>
      <c r="W4" s="48"/>
      <c r="X4" s="50"/>
    </row>
    <row r="5" spans="1:24" s="52" customFormat="1" ht="68.25" x14ac:dyDescent="0.2">
      <c r="A5" s="47">
        <v>44937</v>
      </c>
      <c r="B5" s="48"/>
      <c r="C5" s="47"/>
      <c r="D5" s="47">
        <v>44987</v>
      </c>
      <c r="E5" s="47" t="s">
        <v>29</v>
      </c>
      <c r="F5" s="48">
        <v>65479753</v>
      </c>
      <c r="G5" s="49" t="s">
        <v>53</v>
      </c>
      <c r="H5" s="49"/>
      <c r="I5" s="49" t="s">
        <v>54</v>
      </c>
      <c r="J5" s="49"/>
      <c r="K5" s="49" t="s">
        <v>55</v>
      </c>
      <c r="L5" s="50" t="s">
        <v>29</v>
      </c>
      <c r="M5" s="51" t="s">
        <v>56</v>
      </c>
      <c r="N5" s="48"/>
      <c r="O5" s="48"/>
      <c r="P5" s="48"/>
      <c r="Q5" s="48"/>
      <c r="R5" s="48"/>
      <c r="S5" s="48" t="s">
        <v>57</v>
      </c>
      <c r="T5" s="48" t="s">
        <v>42</v>
      </c>
      <c r="U5" s="48" t="s">
        <v>58</v>
      </c>
      <c r="V5" s="95" t="s">
        <v>44</v>
      </c>
      <c r="W5" s="48"/>
      <c r="X5" s="50"/>
    </row>
    <row r="6" spans="1:24" s="52" customFormat="1" ht="315.75" x14ac:dyDescent="0.2">
      <c r="A6" s="47">
        <v>44937</v>
      </c>
      <c r="B6" s="48"/>
      <c r="C6" s="47"/>
      <c r="D6" s="47">
        <v>45103</v>
      </c>
      <c r="E6" s="47" t="s">
        <v>59</v>
      </c>
      <c r="F6" s="49">
        <v>65439081</v>
      </c>
      <c r="G6" s="49" t="s">
        <v>60</v>
      </c>
      <c r="H6" s="49" t="s">
        <v>54</v>
      </c>
      <c r="J6" s="49"/>
      <c r="K6" s="49" t="s">
        <v>61</v>
      </c>
      <c r="L6" s="50" t="s">
        <v>29</v>
      </c>
      <c r="M6" s="51" t="s">
        <v>62</v>
      </c>
      <c r="N6" s="48"/>
      <c r="O6" s="48"/>
      <c r="P6" s="48"/>
      <c r="Q6" s="48" t="s">
        <v>63</v>
      </c>
      <c r="R6" s="48" t="s">
        <v>64</v>
      </c>
      <c r="S6" s="48" t="s">
        <v>65</v>
      </c>
      <c r="T6" s="48" t="s">
        <v>66</v>
      </c>
      <c r="U6" s="48" t="s">
        <v>67</v>
      </c>
      <c r="V6" s="94" t="s">
        <v>52</v>
      </c>
      <c r="W6" s="48"/>
      <c r="X6" s="50"/>
    </row>
    <row r="7" spans="1:24" s="52" customFormat="1" ht="90.75" x14ac:dyDescent="0.2">
      <c r="A7" s="47">
        <v>44939</v>
      </c>
      <c r="B7" s="48"/>
      <c r="C7" s="47"/>
      <c r="D7" s="47">
        <v>45049</v>
      </c>
      <c r="E7" s="47" t="s">
        <v>68</v>
      </c>
      <c r="F7" s="49">
        <v>33551052</v>
      </c>
      <c r="G7" s="49" t="s">
        <v>69</v>
      </c>
      <c r="H7" s="49"/>
      <c r="I7" s="49" t="s">
        <v>70</v>
      </c>
      <c r="J7" s="49" t="s">
        <v>71</v>
      </c>
      <c r="K7" s="49" t="s">
        <v>72</v>
      </c>
      <c r="L7" s="50" t="s">
        <v>29</v>
      </c>
      <c r="M7" s="50"/>
      <c r="N7" s="48"/>
      <c r="O7" s="48"/>
      <c r="P7" s="48"/>
      <c r="Q7" s="48" t="s">
        <v>63</v>
      </c>
      <c r="R7" s="48" t="s">
        <v>73</v>
      </c>
      <c r="S7" s="48" t="s">
        <v>74</v>
      </c>
      <c r="T7" s="48" t="s">
        <v>75</v>
      </c>
      <c r="U7" s="48" t="s">
        <v>76</v>
      </c>
      <c r="V7" s="120" t="s">
        <v>52</v>
      </c>
      <c r="W7" s="48"/>
    </row>
    <row r="8" spans="1:24" s="52" customFormat="1" ht="270.75" x14ac:dyDescent="0.2">
      <c r="A8" s="47">
        <v>44943</v>
      </c>
      <c r="B8" s="48"/>
      <c r="C8" s="47"/>
      <c r="D8" s="47">
        <v>45072</v>
      </c>
      <c r="E8" s="47" t="s">
        <v>77</v>
      </c>
      <c r="F8" s="49">
        <v>39623969</v>
      </c>
      <c r="G8" s="49" t="s">
        <v>78</v>
      </c>
      <c r="H8" s="49"/>
      <c r="I8" s="49" t="s">
        <v>79</v>
      </c>
      <c r="J8" s="49" t="s">
        <v>80</v>
      </c>
      <c r="K8" s="49" t="s">
        <v>81</v>
      </c>
      <c r="L8" s="50" t="s">
        <v>29</v>
      </c>
      <c r="M8" s="51"/>
      <c r="N8" s="124" t="s">
        <v>82</v>
      </c>
      <c r="O8" s="50"/>
      <c r="P8" s="50"/>
      <c r="Q8" s="48" t="s">
        <v>83</v>
      </c>
      <c r="R8" s="52" t="s">
        <v>84</v>
      </c>
      <c r="S8" s="48" t="s">
        <v>85</v>
      </c>
      <c r="T8" s="129" t="s">
        <v>86</v>
      </c>
      <c r="U8" s="129" t="s">
        <v>87</v>
      </c>
      <c r="V8" s="120" t="s">
        <v>44</v>
      </c>
      <c r="W8" s="48"/>
    </row>
    <row r="9" spans="1:24" s="52" customFormat="1" ht="102" x14ac:dyDescent="0.2">
      <c r="A9" s="47">
        <v>44944</v>
      </c>
      <c r="B9" s="48"/>
      <c r="C9" s="47"/>
      <c r="D9" s="47">
        <v>44950</v>
      </c>
      <c r="E9" s="47" t="s">
        <v>29</v>
      </c>
      <c r="F9" s="49">
        <v>65662232</v>
      </c>
      <c r="G9" s="49" t="s">
        <v>88</v>
      </c>
      <c r="H9" s="49" t="s">
        <v>89</v>
      </c>
      <c r="I9" s="49" t="s">
        <v>90</v>
      </c>
      <c r="J9" s="49" t="s">
        <v>91</v>
      </c>
      <c r="K9" s="49" t="s">
        <v>92</v>
      </c>
      <c r="L9" s="50" t="s">
        <v>29</v>
      </c>
      <c r="M9" s="51"/>
      <c r="N9" s="51"/>
      <c r="O9" s="54" t="s">
        <v>93</v>
      </c>
      <c r="P9" s="50"/>
      <c r="Q9" s="48" t="s">
        <v>94</v>
      </c>
      <c r="R9" s="52" t="s">
        <v>95</v>
      </c>
      <c r="S9" s="48"/>
      <c r="T9" s="48" t="s">
        <v>96</v>
      </c>
      <c r="U9" s="48" t="s">
        <v>97</v>
      </c>
      <c r="V9" s="95" t="s">
        <v>44</v>
      </c>
      <c r="W9" s="48"/>
    </row>
    <row r="10" spans="1:24" s="52" customFormat="1" ht="192" x14ac:dyDescent="0.2">
      <c r="A10" s="47">
        <v>44944</v>
      </c>
      <c r="B10" s="48"/>
      <c r="C10" s="47"/>
      <c r="D10" s="47" t="s">
        <v>98</v>
      </c>
      <c r="E10" s="47" t="s">
        <v>98</v>
      </c>
      <c r="F10" s="49" t="s">
        <v>99</v>
      </c>
      <c r="G10" s="49" t="s">
        <v>88</v>
      </c>
      <c r="H10" s="49" t="s">
        <v>100</v>
      </c>
      <c r="I10" s="49" t="s">
        <v>90</v>
      </c>
      <c r="J10" s="49" t="s">
        <v>101</v>
      </c>
      <c r="K10" s="49" t="s">
        <v>102</v>
      </c>
      <c r="L10" s="50" t="s">
        <v>29</v>
      </c>
      <c r="M10" s="51"/>
      <c r="N10" s="51"/>
      <c r="O10" s="54" t="s">
        <v>103</v>
      </c>
      <c r="P10" s="50"/>
      <c r="Q10" s="48" t="s">
        <v>104</v>
      </c>
      <c r="R10" s="48"/>
      <c r="S10" s="48"/>
      <c r="T10" s="48" t="s">
        <v>98</v>
      </c>
      <c r="U10" s="48"/>
      <c r="V10" s="120"/>
      <c r="W10" s="48"/>
    </row>
    <row r="11" spans="1:24" ht="180.75" x14ac:dyDescent="0.2">
      <c r="A11" s="47">
        <v>44944</v>
      </c>
      <c r="D11" s="78" t="s">
        <v>98</v>
      </c>
      <c r="E11" s="47" t="s">
        <v>98</v>
      </c>
      <c r="F11" s="49" t="s">
        <v>105</v>
      </c>
      <c r="G11" s="49" t="s">
        <v>88</v>
      </c>
      <c r="H11" s="49" t="s">
        <v>106</v>
      </c>
      <c r="I11" s="49" t="s">
        <v>90</v>
      </c>
      <c r="J11" s="49" t="s">
        <v>107</v>
      </c>
      <c r="K11" s="49" t="s">
        <v>108</v>
      </c>
      <c r="L11" s="50" t="s">
        <v>29</v>
      </c>
      <c r="O11" s="54" t="s">
        <v>109</v>
      </c>
      <c r="Q11" s="48" t="s">
        <v>104</v>
      </c>
      <c r="T11" s="54" t="s">
        <v>98</v>
      </c>
    </row>
    <row r="12" spans="1:24" ht="124.5" x14ac:dyDescent="0.2">
      <c r="A12" s="47">
        <v>44944</v>
      </c>
      <c r="D12" s="53">
        <v>45042</v>
      </c>
      <c r="E12" t="s">
        <v>110</v>
      </c>
      <c r="F12" s="49">
        <v>67211400</v>
      </c>
      <c r="G12" s="49" t="s">
        <v>111</v>
      </c>
      <c r="H12" s="49">
        <v>26008</v>
      </c>
      <c r="I12" s="49" t="s">
        <v>54</v>
      </c>
      <c r="J12" s="49" t="s">
        <v>112</v>
      </c>
      <c r="K12" s="49" t="s">
        <v>113</v>
      </c>
      <c r="L12" s="50" t="s">
        <v>29</v>
      </c>
      <c r="Q12" s="48" t="s">
        <v>114</v>
      </c>
      <c r="R12" s="54" t="s">
        <v>115</v>
      </c>
      <c r="T12" s="54" t="s">
        <v>116</v>
      </c>
      <c r="U12" s="54" t="s">
        <v>117</v>
      </c>
      <c r="V12" s="95" t="s">
        <v>44</v>
      </c>
    </row>
    <row r="13" spans="1:24" ht="216.75" x14ac:dyDescent="0.2">
      <c r="A13" s="47">
        <v>44944</v>
      </c>
      <c r="D13" s="53">
        <v>45042</v>
      </c>
      <c r="E13" t="s">
        <v>110</v>
      </c>
      <c r="F13" s="49">
        <v>67211419</v>
      </c>
      <c r="G13" s="49" t="s">
        <v>111</v>
      </c>
      <c r="H13" s="49">
        <v>26008</v>
      </c>
      <c r="I13" s="49" t="s">
        <v>54</v>
      </c>
      <c r="J13" s="49" t="s">
        <v>112</v>
      </c>
      <c r="K13" s="49" t="s">
        <v>118</v>
      </c>
      <c r="L13" s="50" t="s">
        <v>29</v>
      </c>
      <c r="Q13" s="48" t="s">
        <v>114</v>
      </c>
      <c r="R13" s="54" t="s">
        <v>119</v>
      </c>
      <c r="T13" s="54" t="s">
        <v>116</v>
      </c>
      <c r="U13" s="54" t="s">
        <v>117</v>
      </c>
      <c r="V13" s="95" t="s">
        <v>44</v>
      </c>
    </row>
    <row r="14" spans="1:24" ht="267.75" x14ac:dyDescent="0.2">
      <c r="A14" s="47">
        <v>44944</v>
      </c>
      <c r="D14" s="53">
        <v>45042</v>
      </c>
      <c r="E14" t="s">
        <v>120</v>
      </c>
      <c r="F14" s="49">
        <v>67211427</v>
      </c>
      <c r="G14" s="49" t="s">
        <v>111</v>
      </c>
      <c r="H14" s="49">
        <v>26008</v>
      </c>
      <c r="I14" s="49" t="s">
        <v>54</v>
      </c>
      <c r="J14" s="49" t="s">
        <v>112</v>
      </c>
      <c r="K14" s="49" t="s">
        <v>121</v>
      </c>
      <c r="L14" s="50" t="s">
        <v>29</v>
      </c>
      <c r="Q14" s="48" t="s">
        <v>114</v>
      </c>
      <c r="R14" s="54" t="s">
        <v>122</v>
      </c>
      <c r="T14" s="54" t="s">
        <v>116</v>
      </c>
      <c r="U14" s="54" t="s">
        <v>117</v>
      </c>
      <c r="V14" s="95" t="s">
        <v>44</v>
      </c>
    </row>
    <row r="15" spans="1:24" ht="124.5" x14ac:dyDescent="0.2">
      <c r="A15" s="47">
        <v>44944</v>
      </c>
      <c r="D15" s="53">
        <v>45042</v>
      </c>
      <c r="E15" t="s">
        <v>120</v>
      </c>
      <c r="F15" s="49">
        <v>67211435</v>
      </c>
      <c r="G15" s="49" t="s">
        <v>111</v>
      </c>
      <c r="H15" s="49">
        <v>26008</v>
      </c>
      <c r="I15" s="49" t="s">
        <v>54</v>
      </c>
      <c r="J15" s="49" t="s">
        <v>112</v>
      </c>
      <c r="K15" s="49" t="s">
        <v>123</v>
      </c>
      <c r="L15" s="50" t="s">
        <v>29</v>
      </c>
      <c r="Q15" s="48" t="s">
        <v>124</v>
      </c>
      <c r="R15" s="54" t="s">
        <v>125</v>
      </c>
      <c r="T15" s="54" t="s">
        <v>126</v>
      </c>
      <c r="U15" s="54" t="s">
        <v>127</v>
      </c>
    </row>
    <row r="16" spans="1:24" ht="124.5" x14ac:dyDescent="0.2">
      <c r="A16" s="47">
        <v>44944</v>
      </c>
      <c r="D16" s="53">
        <v>45042</v>
      </c>
      <c r="E16" t="s">
        <v>120</v>
      </c>
      <c r="F16" s="49">
        <v>67211443</v>
      </c>
      <c r="G16" s="49" t="s">
        <v>111</v>
      </c>
      <c r="H16" s="49">
        <v>26008</v>
      </c>
      <c r="I16" s="49" t="s">
        <v>54</v>
      </c>
      <c r="J16" s="49" t="s">
        <v>112</v>
      </c>
      <c r="K16" s="49" t="s">
        <v>128</v>
      </c>
      <c r="L16" s="50" t="s">
        <v>29</v>
      </c>
      <c r="N16" s="54"/>
      <c r="Q16" s="48" t="s">
        <v>124</v>
      </c>
      <c r="R16" s="54" t="s">
        <v>129</v>
      </c>
      <c r="T16" s="54" t="s">
        <v>130</v>
      </c>
      <c r="U16" s="54" t="s">
        <v>131</v>
      </c>
    </row>
    <row r="17" spans="1:22" ht="140.25" x14ac:dyDescent="0.2">
      <c r="A17" s="47">
        <v>44944</v>
      </c>
      <c r="D17" s="53">
        <v>45042</v>
      </c>
      <c r="E17" t="s">
        <v>120</v>
      </c>
      <c r="F17" s="49">
        <v>67211381</v>
      </c>
      <c r="G17" s="49" t="s">
        <v>111</v>
      </c>
      <c r="H17" s="49">
        <v>26008</v>
      </c>
      <c r="I17" s="49" t="s">
        <v>132</v>
      </c>
      <c r="J17" s="49" t="s">
        <v>133</v>
      </c>
      <c r="K17" s="49" t="s">
        <v>134</v>
      </c>
      <c r="L17" s="50" t="s">
        <v>29</v>
      </c>
      <c r="N17" s="54"/>
      <c r="Q17" s="48" t="s">
        <v>124</v>
      </c>
      <c r="R17" s="54" t="s">
        <v>135</v>
      </c>
      <c r="T17" s="54" t="s">
        <v>136</v>
      </c>
      <c r="U17" s="54" t="s">
        <v>137</v>
      </c>
    </row>
    <row r="18" spans="1:22" ht="178.5" x14ac:dyDescent="0.2">
      <c r="A18" s="47">
        <v>44944</v>
      </c>
      <c r="D18" s="53">
        <v>45047</v>
      </c>
      <c r="E18" t="s">
        <v>120</v>
      </c>
      <c r="F18" s="49">
        <v>67211398</v>
      </c>
      <c r="G18" s="49" t="s">
        <v>111</v>
      </c>
      <c r="H18" s="49">
        <v>26008</v>
      </c>
      <c r="I18" s="49" t="s">
        <v>132</v>
      </c>
      <c r="J18" s="49" t="s">
        <v>133</v>
      </c>
      <c r="K18" s="49" t="s">
        <v>138</v>
      </c>
      <c r="L18" s="50" t="s">
        <v>29</v>
      </c>
      <c r="Q18" s="48" t="s">
        <v>124</v>
      </c>
      <c r="R18" s="54" t="s">
        <v>139</v>
      </c>
      <c r="T18" s="54" t="s">
        <v>140</v>
      </c>
      <c r="U18" s="54" t="s">
        <v>141</v>
      </c>
    </row>
    <row r="19" spans="1:22" ht="191.25" x14ac:dyDescent="0.2">
      <c r="A19" s="47">
        <v>44944</v>
      </c>
      <c r="C19" s="87"/>
      <c r="D19" s="53">
        <v>45047</v>
      </c>
      <c r="E19" t="s">
        <v>120</v>
      </c>
      <c r="F19" s="49">
        <v>67211451</v>
      </c>
      <c r="G19" s="49" t="s">
        <v>111</v>
      </c>
      <c r="H19" s="49">
        <v>26008</v>
      </c>
      <c r="I19" s="49" t="s">
        <v>90</v>
      </c>
      <c r="J19" s="49" t="s">
        <v>107</v>
      </c>
      <c r="K19" s="49" t="s">
        <v>142</v>
      </c>
      <c r="L19" s="50" t="s">
        <v>29</v>
      </c>
      <c r="N19" s="54"/>
      <c r="Q19" s="48" t="s">
        <v>124</v>
      </c>
      <c r="R19" s="54" t="s">
        <v>143</v>
      </c>
      <c r="T19" s="54" t="s">
        <v>144</v>
      </c>
      <c r="U19" s="54" t="s">
        <v>145</v>
      </c>
    </row>
    <row r="20" spans="1:22" ht="267.75" x14ac:dyDescent="0.2">
      <c r="A20" s="47">
        <v>44944</v>
      </c>
      <c r="D20" s="53">
        <v>45042</v>
      </c>
      <c r="E20" t="s">
        <v>29</v>
      </c>
      <c r="F20" s="49">
        <v>67210862</v>
      </c>
      <c r="G20" s="49" t="s">
        <v>111</v>
      </c>
      <c r="H20" s="49">
        <v>26008</v>
      </c>
      <c r="I20" s="49" t="s">
        <v>90</v>
      </c>
      <c r="J20" s="49" t="s">
        <v>107</v>
      </c>
      <c r="K20" s="49" t="s">
        <v>146</v>
      </c>
      <c r="L20" s="50" t="s">
        <v>29</v>
      </c>
      <c r="Q20" s="48" t="s">
        <v>124</v>
      </c>
      <c r="R20" s="54" t="s">
        <v>147</v>
      </c>
      <c r="T20" s="54" t="s">
        <v>148</v>
      </c>
      <c r="U20" s="54" t="s">
        <v>149</v>
      </c>
    </row>
    <row r="21" spans="1:22" ht="306" x14ac:dyDescent="0.2">
      <c r="A21" s="47">
        <v>44944</v>
      </c>
      <c r="D21" s="53">
        <v>45042</v>
      </c>
      <c r="E21" t="s">
        <v>29</v>
      </c>
      <c r="F21" s="49">
        <v>67210854</v>
      </c>
      <c r="G21" s="49" t="s">
        <v>111</v>
      </c>
      <c r="H21" s="49">
        <v>26008</v>
      </c>
      <c r="I21" s="49" t="s">
        <v>90</v>
      </c>
      <c r="J21" s="49" t="s">
        <v>107</v>
      </c>
      <c r="K21" s="49" t="s">
        <v>150</v>
      </c>
      <c r="L21" s="50" t="s">
        <v>29</v>
      </c>
      <c r="Q21" s="48" t="s">
        <v>124</v>
      </c>
      <c r="R21" s="54" t="s">
        <v>151</v>
      </c>
      <c r="T21" s="54" t="s">
        <v>152</v>
      </c>
      <c r="U21" s="54" t="s">
        <v>153</v>
      </c>
    </row>
    <row r="22" spans="1:22" ht="153" x14ac:dyDescent="0.2">
      <c r="A22" s="47">
        <v>44944</v>
      </c>
      <c r="D22" s="53">
        <v>45042</v>
      </c>
      <c r="E22" t="s">
        <v>29</v>
      </c>
      <c r="F22" s="49">
        <v>38980227</v>
      </c>
      <c r="G22" s="49" t="s">
        <v>111</v>
      </c>
      <c r="H22" s="49">
        <v>26008</v>
      </c>
      <c r="I22" s="49" t="s">
        <v>79</v>
      </c>
      <c r="J22" s="49" t="s">
        <v>154</v>
      </c>
      <c r="K22" s="49" t="s">
        <v>155</v>
      </c>
      <c r="L22" s="50" t="s">
        <v>29</v>
      </c>
      <c r="Q22" s="48" t="s">
        <v>124</v>
      </c>
      <c r="R22" s="54" t="s">
        <v>156</v>
      </c>
      <c r="T22" s="54" t="s">
        <v>157</v>
      </c>
      <c r="U22" s="54" t="s">
        <v>158</v>
      </c>
    </row>
    <row r="23" spans="1:22" ht="216.75" x14ac:dyDescent="0.2">
      <c r="A23" s="47">
        <v>44944</v>
      </c>
      <c r="D23" s="53">
        <v>45042</v>
      </c>
      <c r="E23" t="s">
        <v>29</v>
      </c>
      <c r="F23" s="49">
        <v>38980219</v>
      </c>
      <c r="G23" s="49" t="s">
        <v>111</v>
      </c>
      <c r="H23" s="49">
        <v>26008</v>
      </c>
      <c r="I23" s="49" t="s">
        <v>79</v>
      </c>
      <c r="J23" s="49" t="s">
        <v>154</v>
      </c>
      <c r="K23" s="49" t="s">
        <v>159</v>
      </c>
      <c r="L23" s="50" t="s">
        <v>29</v>
      </c>
      <c r="Q23" s="48" t="s">
        <v>124</v>
      </c>
      <c r="R23" s="54" t="s">
        <v>160</v>
      </c>
      <c r="T23" s="54" t="s">
        <v>161</v>
      </c>
      <c r="U23" s="54" t="s">
        <v>162</v>
      </c>
    </row>
    <row r="24" spans="1:22" ht="331.5" x14ac:dyDescent="0.2">
      <c r="A24" s="47">
        <v>44944</v>
      </c>
      <c r="D24" s="53">
        <v>45042</v>
      </c>
      <c r="E24" t="s">
        <v>29</v>
      </c>
      <c r="F24" s="49">
        <v>39010791</v>
      </c>
      <c r="G24" s="49" t="s">
        <v>111</v>
      </c>
      <c r="H24" s="49">
        <v>26008</v>
      </c>
      <c r="I24" s="49" t="s">
        <v>79</v>
      </c>
      <c r="J24" s="49" t="s">
        <v>154</v>
      </c>
      <c r="K24" s="49" t="s">
        <v>163</v>
      </c>
      <c r="L24" s="50" t="s">
        <v>29</v>
      </c>
      <c r="Q24" s="48" t="s">
        <v>124</v>
      </c>
      <c r="R24" s="54" t="s">
        <v>164</v>
      </c>
      <c r="T24" s="54" t="s">
        <v>165</v>
      </c>
      <c r="U24" s="54" t="s">
        <v>166</v>
      </c>
    </row>
    <row r="25" spans="1:22" ht="204" x14ac:dyDescent="0.2">
      <c r="A25" s="47">
        <v>44945</v>
      </c>
      <c r="D25" s="53">
        <v>44966</v>
      </c>
      <c r="E25" t="s">
        <v>24</v>
      </c>
      <c r="F25" s="49">
        <v>42133522</v>
      </c>
      <c r="G25" s="49" t="s">
        <v>167</v>
      </c>
      <c r="H25" s="49">
        <v>25900</v>
      </c>
      <c r="I25" s="49" t="s">
        <v>54</v>
      </c>
      <c r="J25" s="49" t="s">
        <v>168</v>
      </c>
      <c r="K25" s="49" t="s">
        <v>169</v>
      </c>
      <c r="L25" s="49" t="s">
        <v>29</v>
      </c>
      <c r="O25" s="54" t="s">
        <v>170</v>
      </c>
      <c r="P25" s="54" t="s">
        <v>171</v>
      </c>
      <c r="S25" s="54" t="s">
        <v>172</v>
      </c>
      <c r="T25" s="54" t="s">
        <v>173</v>
      </c>
      <c r="U25" s="54" t="s">
        <v>174</v>
      </c>
      <c r="V25" s="95" t="s">
        <v>175</v>
      </c>
    </row>
    <row r="26" spans="1:22" ht="63.75" x14ac:dyDescent="0.2">
      <c r="A26" s="47">
        <v>44949</v>
      </c>
      <c r="D26" s="53">
        <v>44980</v>
      </c>
      <c r="E26" t="s">
        <v>24</v>
      </c>
      <c r="F26" s="49">
        <v>65552367</v>
      </c>
      <c r="G26" s="49" t="s">
        <v>176</v>
      </c>
      <c r="H26" s="49"/>
      <c r="I26" s="49" t="s">
        <v>38</v>
      </c>
      <c r="J26" s="49"/>
      <c r="K26" s="49" t="s">
        <v>177</v>
      </c>
      <c r="L26" s="49" t="s">
        <v>59</v>
      </c>
      <c r="S26" s="54" t="s">
        <v>178</v>
      </c>
      <c r="T26" s="54" t="s">
        <v>179</v>
      </c>
      <c r="U26" s="54" t="s">
        <v>180</v>
      </c>
    </row>
    <row r="27" spans="1:22" ht="153" x14ac:dyDescent="0.2">
      <c r="A27" s="47">
        <v>44950</v>
      </c>
      <c r="C27" s="175" t="s">
        <v>181</v>
      </c>
      <c r="D27" s="53">
        <v>45250</v>
      </c>
      <c r="E27" t="s">
        <v>182</v>
      </c>
      <c r="F27" s="49">
        <v>40238259</v>
      </c>
      <c r="G27" s="49" t="s">
        <v>183</v>
      </c>
      <c r="H27" s="49"/>
      <c r="I27" s="49" t="s">
        <v>184</v>
      </c>
      <c r="J27" s="49" t="s">
        <v>185</v>
      </c>
      <c r="K27" s="49" t="s">
        <v>186</v>
      </c>
      <c r="L27" s="49" t="s">
        <v>59</v>
      </c>
      <c r="Q27" s="54" t="s">
        <v>187</v>
      </c>
      <c r="R27" s="54" t="s">
        <v>188</v>
      </c>
      <c r="T27" s="54" t="s">
        <v>189</v>
      </c>
      <c r="U27" s="54" t="s">
        <v>190</v>
      </c>
    </row>
    <row r="28" spans="1:22" ht="135.75" x14ac:dyDescent="0.2">
      <c r="A28" s="47">
        <v>44950</v>
      </c>
      <c r="C28" s="175"/>
      <c r="D28" s="53">
        <v>45250</v>
      </c>
      <c r="E28" t="s">
        <v>182</v>
      </c>
      <c r="F28" s="49">
        <v>40238275</v>
      </c>
      <c r="G28" s="49" t="s">
        <v>183</v>
      </c>
      <c r="H28" s="49"/>
      <c r="I28" s="49" t="s">
        <v>191</v>
      </c>
      <c r="J28" s="49"/>
      <c r="K28" s="49" t="s">
        <v>192</v>
      </c>
      <c r="L28" t="s">
        <v>59</v>
      </c>
      <c r="M28" s="49"/>
      <c r="Q28" s="54" t="s">
        <v>193</v>
      </c>
      <c r="R28" s="54" t="s">
        <v>194</v>
      </c>
      <c r="T28" s="54" t="s">
        <v>195</v>
      </c>
      <c r="U28" s="54" t="s">
        <v>196</v>
      </c>
    </row>
    <row r="29" spans="1:22" ht="259.5" x14ac:dyDescent="0.2">
      <c r="A29" s="53">
        <v>44950</v>
      </c>
      <c r="C29" s="175"/>
      <c r="D29" s="53">
        <v>45250</v>
      </c>
      <c r="E29" t="s">
        <v>182</v>
      </c>
      <c r="F29" s="49">
        <v>40238240</v>
      </c>
      <c r="G29" s="49" t="s">
        <v>183</v>
      </c>
      <c r="H29" s="49"/>
      <c r="I29" s="49" t="s">
        <v>197</v>
      </c>
      <c r="J29" s="49"/>
      <c r="K29" s="49" t="s">
        <v>198</v>
      </c>
      <c r="L29" s="49" t="s">
        <v>59</v>
      </c>
      <c r="M29" s="54" t="s">
        <v>199</v>
      </c>
      <c r="N29" s="54" t="s">
        <v>200</v>
      </c>
      <c r="Q29" s="54" t="s">
        <v>187</v>
      </c>
      <c r="R29" s="54" t="s">
        <v>201</v>
      </c>
      <c r="T29" s="54" t="s">
        <v>202</v>
      </c>
      <c r="U29" s="54" t="s">
        <v>203</v>
      </c>
    </row>
    <row r="30" spans="1:22" ht="76.5" x14ac:dyDescent="0.2">
      <c r="A30" s="53">
        <v>44950</v>
      </c>
      <c r="D30" s="78">
        <v>44984</v>
      </c>
      <c r="E30" t="s">
        <v>24</v>
      </c>
      <c r="F30" s="49">
        <v>65439065</v>
      </c>
      <c r="G30" s="49" t="s">
        <v>60</v>
      </c>
      <c r="H30" s="49"/>
      <c r="I30" s="49" t="s">
        <v>54</v>
      </c>
      <c r="J30" s="49" t="s">
        <v>71</v>
      </c>
      <c r="K30" s="49" t="s">
        <v>204</v>
      </c>
      <c r="L30" s="49" t="s">
        <v>29</v>
      </c>
      <c r="Q30" s="54" t="s">
        <v>187</v>
      </c>
      <c r="R30" s="85" t="s">
        <v>205</v>
      </c>
      <c r="S30" s="54" t="s">
        <v>206</v>
      </c>
      <c r="T30" s="54" t="s">
        <v>116</v>
      </c>
      <c r="U30" s="54" t="s">
        <v>207</v>
      </c>
    </row>
    <row r="31" spans="1:22" ht="127.5" x14ac:dyDescent="0.2">
      <c r="A31" s="53">
        <v>44953</v>
      </c>
      <c r="D31" s="83">
        <v>44959</v>
      </c>
      <c r="E31" s="54" t="s">
        <v>24</v>
      </c>
      <c r="F31" s="49">
        <v>65662275</v>
      </c>
      <c r="G31" s="49" t="s">
        <v>88</v>
      </c>
      <c r="H31" s="49" t="s">
        <v>208</v>
      </c>
      <c r="I31" s="49" t="s">
        <v>90</v>
      </c>
      <c r="J31" s="49" t="s">
        <v>107</v>
      </c>
      <c r="K31" s="49" t="s">
        <v>209</v>
      </c>
      <c r="L31" t="s">
        <v>59</v>
      </c>
      <c r="O31" s="54" t="s">
        <v>210</v>
      </c>
      <c r="T31" s="54" t="s">
        <v>96</v>
      </c>
      <c r="U31" s="54" t="s">
        <v>211</v>
      </c>
    </row>
    <row r="32" spans="1:22" ht="76.5" x14ac:dyDescent="0.2">
      <c r="A32" s="53">
        <v>44953</v>
      </c>
      <c r="D32" s="83">
        <v>44959</v>
      </c>
      <c r="E32" s="54" t="s">
        <v>24</v>
      </c>
      <c r="F32" s="49">
        <v>65662304</v>
      </c>
      <c r="G32" s="49" t="s">
        <v>88</v>
      </c>
      <c r="H32" s="49" t="s">
        <v>212</v>
      </c>
      <c r="I32" s="49" t="s">
        <v>90</v>
      </c>
      <c r="J32" s="49" t="s">
        <v>107</v>
      </c>
      <c r="K32" s="49" t="s">
        <v>213</v>
      </c>
      <c r="L32" t="s">
        <v>59</v>
      </c>
      <c r="O32" s="54" t="s">
        <v>214</v>
      </c>
      <c r="Q32" s="79"/>
      <c r="R32" s="77"/>
      <c r="S32" s="79"/>
      <c r="T32" s="79" t="s">
        <v>96</v>
      </c>
      <c r="U32" s="79" t="s">
        <v>215</v>
      </c>
      <c r="V32" s="95" t="s">
        <v>44</v>
      </c>
    </row>
    <row r="33" spans="1:24" ht="153" x14ac:dyDescent="0.2">
      <c r="A33" s="53">
        <v>44953</v>
      </c>
      <c r="D33" s="83">
        <v>44959</v>
      </c>
      <c r="E33" s="54" t="s">
        <v>24</v>
      </c>
      <c r="F33" s="49">
        <v>65662320</v>
      </c>
      <c r="G33" s="49" t="s">
        <v>88</v>
      </c>
      <c r="H33" s="49" t="s">
        <v>216</v>
      </c>
      <c r="I33" s="49" t="s">
        <v>90</v>
      </c>
      <c r="J33" s="49" t="s">
        <v>107</v>
      </c>
      <c r="K33" s="49" t="s">
        <v>217</v>
      </c>
      <c r="L33" t="s">
        <v>59</v>
      </c>
      <c r="O33" s="54" t="s">
        <v>218</v>
      </c>
      <c r="Q33" s="79"/>
      <c r="R33" s="77"/>
      <c r="S33" s="79"/>
      <c r="T33" s="79" t="s">
        <v>96</v>
      </c>
      <c r="U33" s="79" t="s">
        <v>219</v>
      </c>
      <c r="V33" s="95" t="s">
        <v>44</v>
      </c>
    </row>
    <row r="34" spans="1:24" s="77" customFormat="1" ht="204" x14ac:dyDescent="0.2">
      <c r="A34" s="53">
        <v>44953</v>
      </c>
      <c r="D34" s="83">
        <v>44964</v>
      </c>
      <c r="E34" t="s">
        <v>24</v>
      </c>
      <c r="F34" s="49">
        <v>66049114</v>
      </c>
      <c r="G34" s="49" t="s">
        <v>88</v>
      </c>
      <c r="H34" s="49" t="s">
        <v>220</v>
      </c>
      <c r="I34" s="49" t="s">
        <v>90</v>
      </c>
      <c r="J34" s="49" t="s">
        <v>107</v>
      </c>
      <c r="K34" s="49" t="s">
        <v>221</v>
      </c>
      <c r="L34" t="s">
        <v>59</v>
      </c>
      <c r="O34" s="79" t="s">
        <v>222</v>
      </c>
      <c r="P34" s="79"/>
      <c r="Q34" s="79"/>
      <c r="R34" s="79"/>
      <c r="S34" s="79"/>
      <c r="T34" s="79" t="s">
        <v>96</v>
      </c>
      <c r="U34" s="79" t="s">
        <v>223</v>
      </c>
      <c r="V34" s="95" t="s">
        <v>44</v>
      </c>
      <c r="X34" s="79"/>
    </row>
    <row r="35" spans="1:24" ht="102" x14ac:dyDescent="0.2">
      <c r="A35" s="53">
        <v>44953</v>
      </c>
      <c r="D35" s="53">
        <v>44959</v>
      </c>
      <c r="E35" t="s">
        <v>24</v>
      </c>
      <c r="F35" s="49">
        <v>66049130</v>
      </c>
      <c r="G35" s="49" t="s">
        <v>88</v>
      </c>
      <c r="H35" s="49" t="s">
        <v>224</v>
      </c>
      <c r="I35" s="49" t="s">
        <v>90</v>
      </c>
      <c r="J35" s="49" t="s">
        <v>107</v>
      </c>
      <c r="K35" s="49" t="s">
        <v>225</v>
      </c>
      <c r="L35" t="s">
        <v>59</v>
      </c>
      <c r="M35" s="49"/>
      <c r="O35" s="54" t="s">
        <v>226</v>
      </c>
      <c r="Q35" s="79"/>
      <c r="R35" s="54"/>
      <c r="S35" s="79"/>
      <c r="T35" s="54" t="s">
        <v>96</v>
      </c>
      <c r="U35" s="54" t="s">
        <v>227</v>
      </c>
      <c r="V35" s="95" t="s">
        <v>44</v>
      </c>
    </row>
    <row r="36" spans="1:24" ht="79.5" x14ac:dyDescent="0.2">
      <c r="A36" s="53">
        <v>44953</v>
      </c>
      <c r="D36" s="53">
        <v>44959</v>
      </c>
      <c r="E36" t="s">
        <v>24</v>
      </c>
      <c r="F36" s="49">
        <v>66049149</v>
      </c>
      <c r="G36" s="49" t="s">
        <v>88</v>
      </c>
      <c r="H36" s="49" t="s">
        <v>228</v>
      </c>
      <c r="I36" s="49" t="s">
        <v>90</v>
      </c>
      <c r="J36" s="49" t="s">
        <v>107</v>
      </c>
      <c r="K36" s="49" t="s">
        <v>229</v>
      </c>
      <c r="L36" t="s">
        <v>59</v>
      </c>
      <c r="O36" s="54" t="s">
        <v>230</v>
      </c>
      <c r="S36" s="79"/>
      <c r="T36" s="54" t="s">
        <v>96</v>
      </c>
      <c r="U36" s="54" t="s">
        <v>231</v>
      </c>
      <c r="V36" s="95" t="s">
        <v>44</v>
      </c>
    </row>
    <row r="37" spans="1:24" ht="165.75" x14ac:dyDescent="0.2">
      <c r="A37" s="53">
        <v>44953</v>
      </c>
      <c r="D37" s="78">
        <v>44959</v>
      </c>
      <c r="E37" t="s">
        <v>24</v>
      </c>
      <c r="F37" s="77">
        <v>66049157</v>
      </c>
      <c r="G37" s="49" t="s">
        <v>88</v>
      </c>
      <c r="H37" s="79" t="s">
        <v>232</v>
      </c>
      <c r="I37" s="49" t="s">
        <v>90</v>
      </c>
      <c r="J37" s="49" t="s">
        <v>107</v>
      </c>
      <c r="K37" s="49" t="s">
        <v>233</v>
      </c>
      <c r="L37" t="s">
        <v>59</v>
      </c>
      <c r="O37" s="54" t="s">
        <v>234</v>
      </c>
      <c r="S37" s="79"/>
      <c r="T37" s="48" t="s">
        <v>96</v>
      </c>
      <c r="U37" s="54" t="s">
        <v>235</v>
      </c>
      <c r="V37" s="95" t="s">
        <v>44</v>
      </c>
    </row>
    <row r="38" spans="1:24" ht="68.25" x14ac:dyDescent="0.2">
      <c r="A38" s="53">
        <v>44953</v>
      </c>
      <c r="D38" s="78">
        <v>44959</v>
      </c>
      <c r="E38" s="77" t="s">
        <v>24</v>
      </c>
      <c r="F38" s="77">
        <v>66049165</v>
      </c>
      <c r="G38" s="49" t="s">
        <v>88</v>
      </c>
      <c r="H38" s="79" t="s">
        <v>236</v>
      </c>
      <c r="I38" s="49" t="s">
        <v>90</v>
      </c>
      <c r="J38" s="49" t="s">
        <v>107</v>
      </c>
      <c r="K38" s="49" t="s">
        <v>237</v>
      </c>
      <c r="L38" t="s">
        <v>59</v>
      </c>
      <c r="O38" s="54" t="s">
        <v>238</v>
      </c>
      <c r="T38" s="54" t="s">
        <v>96</v>
      </c>
      <c r="U38" s="54" t="s">
        <v>239</v>
      </c>
      <c r="V38" s="95" t="s">
        <v>44</v>
      </c>
    </row>
    <row r="39" spans="1:24" ht="204" x14ac:dyDescent="0.2">
      <c r="A39" s="53">
        <v>44953</v>
      </c>
      <c r="D39" s="78">
        <v>44964</v>
      </c>
      <c r="E39" s="77" t="s">
        <v>59</v>
      </c>
      <c r="F39" s="77">
        <v>66049173</v>
      </c>
      <c r="G39" s="49" t="s">
        <v>88</v>
      </c>
      <c r="H39" s="79" t="s">
        <v>240</v>
      </c>
      <c r="I39" s="49" t="s">
        <v>90</v>
      </c>
      <c r="J39" s="49" t="s">
        <v>107</v>
      </c>
      <c r="K39" s="49" t="s">
        <v>241</v>
      </c>
      <c r="L39" t="s">
        <v>59</v>
      </c>
      <c r="O39" s="54" t="s">
        <v>242</v>
      </c>
      <c r="T39" s="54" t="s">
        <v>96</v>
      </c>
      <c r="U39" s="54" t="s">
        <v>243</v>
      </c>
      <c r="V39" s="95" t="s">
        <v>44</v>
      </c>
    </row>
    <row r="40" spans="1:24" ht="102" x14ac:dyDescent="0.2">
      <c r="A40" s="53">
        <v>44953</v>
      </c>
      <c r="D40" s="78">
        <v>44959</v>
      </c>
      <c r="E40" s="77" t="s">
        <v>24</v>
      </c>
      <c r="F40" s="77">
        <v>66049181</v>
      </c>
      <c r="G40" s="49" t="s">
        <v>88</v>
      </c>
      <c r="H40" s="79" t="s">
        <v>244</v>
      </c>
      <c r="I40" s="49" t="s">
        <v>90</v>
      </c>
      <c r="J40" s="49" t="s">
        <v>107</v>
      </c>
      <c r="K40" s="49" t="s">
        <v>245</v>
      </c>
      <c r="L40" t="s">
        <v>59</v>
      </c>
      <c r="O40" s="54" t="s">
        <v>246</v>
      </c>
      <c r="T40" s="54" t="s">
        <v>96</v>
      </c>
      <c r="U40" s="54" t="s">
        <v>247</v>
      </c>
      <c r="V40" s="95" t="s">
        <v>44</v>
      </c>
    </row>
    <row r="41" spans="1:24" ht="165.75" x14ac:dyDescent="0.2">
      <c r="A41" s="53">
        <v>44953</v>
      </c>
      <c r="D41" s="78">
        <v>44959</v>
      </c>
      <c r="E41" s="77" t="s">
        <v>24</v>
      </c>
      <c r="F41" s="77">
        <v>66049106</v>
      </c>
      <c r="G41" s="49" t="s">
        <v>88</v>
      </c>
      <c r="H41" s="79" t="s">
        <v>248</v>
      </c>
      <c r="I41" s="49" t="s">
        <v>90</v>
      </c>
      <c r="J41" s="49" t="s">
        <v>107</v>
      </c>
      <c r="K41" s="49" t="s">
        <v>249</v>
      </c>
      <c r="L41" t="s">
        <v>59</v>
      </c>
      <c r="O41" s="54" t="s">
        <v>250</v>
      </c>
      <c r="T41" s="54" t="s">
        <v>96</v>
      </c>
      <c r="U41" s="54" t="s">
        <v>251</v>
      </c>
      <c r="V41" s="95" t="s">
        <v>44</v>
      </c>
    </row>
    <row r="42" spans="1:24" ht="38.25" x14ac:dyDescent="0.2">
      <c r="A42" s="78">
        <v>44957</v>
      </c>
      <c r="D42" s="78">
        <v>44957</v>
      </c>
      <c r="E42" s="77" t="s">
        <v>24</v>
      </c>
      <c r="F42" s="77">
        <v>38573031</v>
      </c>
      <c r="G42" s="49" t="s">
        <v>252</v>
      </c>
      <c r="I42" t="s">
        <v>253</v>
      </c>
      <c r="J42" s="54" t="s">
        <v>254</v>
      </c>
      <c r="K42" s="54" t="s">
        <v>255</v>
      </c>
      <c r="L42" t="s">
        <v>59</v>
      </c>
      <c r="T42" s="54" t="s">
        <v>256</v>
      </c>
      <c r="U42" s="54" t="s">
        <v>43</v>
      </c>
      <c r="V42" s="95" t="s">
        <v>44</v>
      </c>
    </row>
    <row r="43" spans="1:24" ht="63.75" x14ac:dyDescent="0.2">
      <c r="A43" s="78">
        <v>44957</v>
      </c>
      <c r="D43" s="78">
        <v>45127</v>
      </c>
      <c r="E43" s="77" t="s">
        <v>257</v>
      </c>
      <c r="F43" s="77">
        <v>38573090</v>
      </c>
      <c r="G43" s="49" t="s">
        <v>252</v>
      </c>
      <c r="I43" t="s">
        <v>258</v>
      </c>
      <c r="K43" s="54" t="s">
        <v>259</v>
      </c>
      <c r="L43" t="s">
        <v>59</v>
      </c>
      <c r="Q43" s="54" t="s">
        <v>260</v>
      </c>
      <c r="R43" t="s">
        <v>261</v>
      </c>
      <c r="T43" s="54" t="s">
        <v>116</v>
      </c>
      <c r="U43" s="54" t="s">
        <v>262</v>
      </c>
    </row>
    <row r="44" spans="1:24" ht="76.5" x14ac:dyDescent="0.2">
      <c r="A44" s="78">
        <v>44964</v>
      </c>
      <c r="D44" s="78">
        <v>45036</v>
      </c>
      <c r="E44" s="77" t="s">
        <v>263</v>
      </c>
      <c r="F44" s="77">
        <v>38561305</v>
      </c>
      <c r="G44" s="49" t="s">
        <v>252</v>
      </c>
      <c r="I44" t="s">
        <v>264</v>
      </c>
      <c r="J44" s="54" t="s">
        <v>265</v>
      </c>
      <c r="K44" s="54" t="s">
        <v>266</v>
      </c>
      <c r="L44" t="s">
        <v>59</v>
      </c>
      <c r="Q44" s="54" t="s">
        <v>267</v>
      </c>
      <c r="R44" s="54" t="s">
        <v>268</v>
      </c>
      <c r="S44" s="54" t="s">
        <v>269</v>
      </c>
      <c r="T44" s="54" t="s">
        <v>116</v>
      </c>
      <c r="U44" s="54" t="s">
        <v>270</v>
      </c>
      <c r="V44" s="95" t="s">
        <v>44</v>
      </c>
    </row>
    <row r="45" spans="1:24" ht="76.5" x14ac:dyDescent="0.2">
      <c r="A45" s="78">
        <v>44964</v>
      </c>
      <c r="D45" s="53">
        <v>44987</v>
      </c>
      <c r="E45" t="s">
        <v>24</v>
      </c>
      <c r="F45" s="77">
        <v>42448022</v>
      </c>
      <c r="G45" s="54" t="s">
        <v>271</v>
      </c>
      <c r="I45" t="s">
        <v>90</v>
      </c>
      <c r="J45" s="54" t="s">
        <v>272</v>
      </c>
      <c r="K45" s="54" t="s">
        <v>273</v>
      </c>
      <c r="L45" t="s">
        <v>59</v>
      </c>
      <c r="N45" s="54" t="s">
        <v>274</v>
      </c>
      <c r="O45" s="54" t="s">
        <v>275</v>
      </c>
      <c r="R45" s="54"/>
      <c r="S45" s="54" t="s">
        <v>276</v>
      </c>
      <c r="T45" s="54" t="s">
        <v>277</v>
      </c>
      <c r="U45" s="54" t="s">
        <v>278</v>
      </c>
      <c r="V45" s="95" t="s">
        <v>44</v>
      </c>
    </row>
    <row r="46" spans="1:24" ht="127.5" x14ac:dyDescent="0.2">
      <c r="A46" s="78">
        <v>44964</v>
      </c>
      <c r="D46" s="53">
        <v>44966</v>
      </c>
      <c r="E46" t="s">
        <v>24</v>
      </c>
      <c r="F46" s="77">
        <v>66049191</v>
      </c>
      <c r="G46" s="49" t="s">
        <v>88</v>
      </c>
      <c r="H46" s="79" t="s">
        <v>279</v>
      </c>
      <c r="I46" s="49" t="s">
        <v>90</v>
      </c>
      <c r="J46" s="49" t="s">
        <v>107</v>
      </c>
      <c r="K46" s="54" t="s">
        <v>280</v>
      </c>
      <c r="L46" t="s">
        <v>59</v>
      </c>
      <c r="O46" s="54" t="s">
        <v>281</v>
      </c>
      <c r="T46" s="54" t="s">
        <v>96</v>
      </c>
      <c r="U46" s="54" t="s">
        <v>282</v>
      </c>
      <c r="V46" s="95" t="s">
        <v>44</v>
      </c>
    </row>
    <row r="47" spans="1:24" ht="127.5" x14ac:dyDescent="0.2">
      <c r="A47" s="78">
        <v>44964</v>
      </c>
      <c r="D47" s="53">
        <v>44966</v>
      </c>
      <c r="E47" t="s">
        <v>24</v>
      </c>
      <c r="F47" s="77">
        <v>66046378</v>
      </c>
      <c r="G47" s="49" t="s">
        <v>88</v>
      </c>
      <c r="H47" s="49" t="s">
        <v>283</v>
      </c>
      <c r="I47" s="49" t="s">
        <v>90</v>
      </c>
      <c r="J47" s="49" t="s">
        <v>107</v>
      </c>
      <c r="K47" s="54" t="s">
        <v>284</v>
      </c>
      <c r="L47" t="s">
        <v>59</v>
      </c>
      <c r="O47" s="54" t="s">
        <v>285</v>
      </c>
      <c r="R47" s="54"/>
      <c r="T47" s="54" t="s">
        <v>96</v>
      </c>
      <c r="U47" s="54" t="s">
        <v>286</v>
      </c>
      <c r="V47" s="95" t="s">
        <v>44</v>
      </c>
    </row>
    <row r="48" spans="1:24" ht="127.5" x14ac:dyDescent="0.2">
      <c r="A48" s="78">
        <v>44964</v>
      </c>
      <c r="D48" s="53">
        <v>44966</v>
      </c>
      <c r="E48" t="s">
        <v>24</v>
      </c>
      <c r="F48" s="77">
        <v>66046361</v>
      </c>
      <c r="G48" s="49" t="s">
        <v>88</v>
      </c>
      <c r="H48" s="79" t="s">
        <v>287</v>
      </c>
      <c r="I48" s="49" t="s">
        <v>90</v>
      </c>
      <c r="J48" s="49" t="s">
        <v>107</v>
      </c>
      <c r="K48" s="54" t="s">
        <v>288</v>
      </c>
      <c r="L48" t="s">
        <v>59</v>
      </c>
      <c r="O48" s="54" t="s">
        <v>289</v>
      </c>
      <c r="T48" s="54" t="s">
        <v>96</v>
      </c>
      <c r="U48" s="54" t="s">
        <v>290</v>
      </c>
      <c r="V48" s="95" t="s">
        <v>44</v>
      </c>
    </row>
    <row r="49" spans="1:22" ht="127.5" x14ac:dyDescent="0.2">
      <c r="A49" s="78">
        <v>44964</v>
      </c>
      <c r="D49" s="53">
        <v>44966</v>
      </c>
      <c r="E49" t="s">
        <v>24</v>
      </c>
      <c r="F49" s="77">
        <v>66046351</v>
      </c>
      <c r="G49" s="49" t="s">
        <v>88</v>
      </c>
      <c r="H49" s="79" t="s">
        <v>291</v>
      </c>
      <c r="I49" s="49" t="s">
        <v>90</v>
      </c>
      <c r="J49" s="49" t="s">
        <v>107</v>
      </c>
      <c r="K49" s="54" t="s">
        <v>292</v>
      </c>
      <c r="L49" t="s">
        <v>59</v>
      </c>
      <c r="O49" s="54" t="s">
        <v>293</v>
      </c>
      <c r="T49" s="54" t="s">
        <v>96</v>
      </c>
      <c r="U49" s="54" t="s">
        <v>294</v>
      </c>
      <c r="V49" s="95" t="s">
        <v>44</v>
      </c>
    </row>
    <row r="50" spans="1:22" ht="51" x14ac:dyDescent="0.2">
      <c r="A50" s="78">
        <v>44964</v>
      </c>
      <c r="D50" s="53">
        <v>44966</v>
      </c>
      <c r="E50" t="s">
        <v>59</v>
      </c>
      <c r="F50" s="77">
        <v>66049122</v>
      </c>
      <c r="G50" s="49" t="s">
        <v>88</v>
      </c>
      <c r="H50" s="79" t="s">
        <v>295</v>
      </c>
      <c r="I50" s="49" t="s">
        <v>90</v>
      </c>
      <c r="J50" s="49" t="s">
        <v>107</v>
      </c>
      <c r="K50" s="54" t="s">
        <v>296</v>
      </c>
      <c r="L50" t="s">
        <v>59</v>
      </c>
      <c r="O50" s="54" t="s">
        <v>297</v>
      </c>
      <c r="T50" s="54" t="s">
        <v>96</v>
      </c>
      <c r="U50" s="54" t="s">
        <v>298</v>
      </c>
      <c r="V50" s="95" t="s">
        <v>44</v>
      </c>
    </row>
    <row r="51" spans="1:22" ht="76.5" x14ac:dyDescent="0.2">
      <c r="A51" s="78">
        <v>44964</v>
      </c>
      <c r="D51" s="53">
        <v>44966</v>
      </c>
      <c r="E51" t="s">
        <v>59</v>
      </c>
      <c r="F51" s="77">
        <v>66046394</v>
      </c>
      <c r="G51" s="49" t="s">
        <v>88</v>
      </c>
      <c r="H51" s="79" t="s">
        <v>299</v>
      </c>
      <c r="I51" s="49" t="s">
        <v>90</v>
      </c>
      <c r="J51" s="49" t="s">
        <v>107</v>
      </c>
      <c r="K51" s="54" t="s">
        <v>300</v>
      </c>
      <c r="L51" t="s">
        <v>59</v>
      </c>
      <c r="O51" s="54" t="s">
        <v>301</v>
      </c>
      <c r="T51" s="54" t="s">
        <v>96</v>
      </c>
      <c r="U51" s="54" t="s">
        <v>302</v>
      </c>
      <c r="V51" s="95" t="s">
        <v>44</v>
      </c>
    </row>
    <row r="52" spans="1:22" ht="76.5" x14ac:dyDescent="0.2">
      <c r="A52" s="78">
        <v>44964</v>
      </c>
      <c r="D52" s="53">
        <v>44966</v>
      </c>
      <c r="E52" t="s">
        <v>59</v>
      </c>
      <c r="F52" s="77">
        <v>66046386</v>
      </c>
      <c r="G52" s="49" t="s">
        <v>88</v>
      </c>
      <c r="H52" s="79" t="s">
        <v>303</v>
      </c>
      <c r="I52" s="49" t="s">
        <v>90</v>
      </c>
      <c r="J52" s="49" t="s">
        <v>107</v>
      </c>
      <c r="K52" s="54" t="s">
        <v>304</v>
      </c>
      <c r="L52" t="s">
        <v>59</v>
      </c>
      <c r="O52" s="54" t="s">
        <v>305</v>
      </c>
      <c r="T52" s="54" t="s">
        <v>96</v>
      </c>
      <c r="U52" s="54" t="s">
        <v>306</v>
      </c>
      <c r="V52" s="95" t="s">
        <v>44</v>
      </c>
    </row>
    <row r="53" spans="1:22" ht="51" x14ac:dyDescent="0.2">
      <c r="A53" s="78">
        <v>44967</v>
      </c>
      <c r="D53" s="53">
        <v>44971</v>
      </c>
      <c r="E53" t="s">
        <v>29</v>
      </c>
      <c r="F53" s="77">
        <v>42160678</v>
      </c>
      <c r="G53" s="54" t="s">
        <v>307</v>
      </c>
      <c r="I53" t="s">
        <v>308</v>
      </c>
      <c r="J53" s="54" t="s">
        <v>309</v>
      </c>
      <c r="K53" s="54" t="s">
        <v>310</v>
      </c>
      <c r="L53" t="s">
        <v>29</v>
      </c>
      <c r="R53" s="54"/>
      <c r="T53" s="54" t="s">
        <v>256</v>
      </c>
      <c r="U53" s="54" t="s">
        <v>311</v>
      </c>
      <c r="V53" s="95" t="s">
        <v>44</v>
      </c>
    </row>
    <row r="54" spans="1:22" ht="38.25" x14ac:dyDescent="0.2">
      <c r="A54" s="78">
        <v>44967</v>
      </c>
      <c r="D54" s="53">
        <v>44971</v>
      </c>
      <c r="E54" t="s">
        <v>29</v>
      </c>
      <c r="F54" s="77">
        <v>66161464</v>
      </c>
      <c r="G54" s="54" t="s">
        <v>312</v>
      </c>
      <c r="I54" s="77" t="s">
        <v>313</v>
      </c>
      <c r="J54" s="79"/>
      <c r="K54" s="79" t="s">
        <v>314</v>
      </c>
      <c r="L54" t="s">
        <v>29</v>
      </c>
      <c r="T54" s="54" t="s">
        <v>256</v>
      </c>
      <c r="U54" s="54" t="s">
        <v>315</v>
      </c>
      <c r="V54" s="95" t="s">
        <v>44</v>
      </c>
    </row>
    <row r="55" spans="1:22" ht="38.25" x14ac:dyDescent="0.2">
      <c r="A55" s="78">
        <v>44967</v>
      </c>
      <c r="D55" s="53">
        <v>44971</v>
      </c>
      <c r="E55" t="s">
        <v>29</v>
      </c>
      <c r="F55" s="77">
        <v>65476528</v>
      </c>
      <c r="G55" s="54" t="s">
        <v>252</v>
      </c>
      <c r="I55" t="s">
        <v>316</v>
      </c>
      <c r="K55" s="54" t="s">
        <v>317</v>
      </c>
      <c r="L55" t="s">
        <v>29</v>
      </c>
      <c r="N55" s="54"/>
      <c r="R55" s="54"/>
      <c r="T55" s="54" t="s">
        <v>256</v>
      </c>
      <c r="U55" s="54" t="s">
        <v>318</v>
      </c>
      <c r="V55" s="95" t="s">
        <v>44</v>
      </c>
    </row>
    <row r="56" spans="1:22" ht="89.25" x14ac:dyDescent="0.2">
      <c r="A56" s="78">
        <v>44971</v>
      </c>
      <c r="D56" s="53">
        <v>45070</v>
      </c>
      <c r="E56" t="s">
        <v>263</v>
      </c>
      <c r="F56" s="77">
        <v>65636472</v>
      </c>
      <c r="G56" s="54" t="s">
        <v>252</v>
      </c>
      <c r="I56" s="49" t="s">
        <v>54</v>
      </c>
      <c r="J56" s="54" t="s">
        <v>71</v>
      </c>
      <c r="K56" s="54" t="s">
        <v>319</v>
      </c>
      <c r="L56" t="s">
        <v>29</v>
      </c>
      <c r="N56" s="54"/>
      <c r="Q56" s="54" t="s">
        <v>320</v>
      </c>
      <c r="R56" s="54" t="s">
        <v>321</v>
      </c>
      <c r="S56" s="54" t="s">
        <v>322</v>
      </c>
      <c r="T56" s="54" t="s">
        <v>323</v>
      </c>
      <c r="U56" s="54" t="s">
        <v>324</v>
      </c>
      <c r="V56" s="79" t="s">
        <v>325</v>
      </c>
    </row>
    <row r="57" spans="1:22" ht="63.75" x14ac:dyDescent="0.2">
      <c r="A57" s="78">
        <v>44972</v>
      </c>
      <c r="D57" s="53">
        <v>44987</v>
      </c>
      <c r="E57" t="s">
        <v>29</v>
      </c>
      <c r="F57" s="77">
        <v>40230206</v>
      </c>
      <c r="G57" s="49" t="s">
        <v>326</v>
      </c>
      <c r="H57" s="79"/>
      <c r="I57" t="s">
        <v>90</v>
      </c>
      <c r="J57" s="54" t="s">
        <v>272</v>
      </c>
      <c r="K57" s="54" t="s">
        <v>327</v>
      </c>
      <c r="L57" t="s">
        <v>29</v>
      </c>
      <c r="N57" s="54" t="s">
        <v>328</v>
      </c>
      <c r="S57" s="54" t="s">
        <v>329</v>
      </c>
      <c r="T57" s="54" t="s">
        <v>256</v>
      </c>
      <c r="U57" s="54" t="s">
        <v>330</v>
      </c>
      <c r="V57" s="95" t="s">
        <v>44</v>
      </c>
    </row>
    <row r="58" spans="1:22" ht="89.25" x14ac:dyDescent="0.2">
      <c r="A58" s="78">
        <v>44972</v>
      </c>
      <c r="D58" s="53">
        <v>44977</v>
      </c>
      <c r="E58" t="s">
        <v>59</v>
      </c>
      <c r="F58" s="77">
        <v>66046415</v>
      </c>
      <c r="G58" s="49" t="s">
        <v>88</v>
      </c>
      <c r="H58" s="79" t="s">
        <v>331</v>
      </c>
      <c r="I58" s="49" t="s">
        <v>90</v>
      </c>
      <c r="J58" s="49" t="s">
        <v>107</v>
      </c>
      <c r="K58" s="54" t="s">
        <v>332</v>
      </c>
      <c r="L58" t="s">
        <v>29</v>
      </c>
      <c r="O58" s="54" t="s">
        <v>333</v>
      </c>
      <c r="Q58" s="54" t="s">
        <v>334</v>
      </c>
      <c r="R58" s="54" t="s">
        <v>335</v>
      </c>
      <c r="T58" s="54" t="s">
        <v>96</v>
      </c>
      <c r="U58" s="54" t="s">
        <v>336</v>
      </c>
      <c r="V58" s="95" t="s">
        <v>44</v>
      </c>
    </row>
    <row r="59" spans="1:22" ht="76.5" x14ac:dyDescent="0.2">
      <c r="A59" s="78">
        <v>44972</v>
      </c>
      <c r="C59" s="54"/>
      <c r="D59" s="83">
        <v>44977</v>
      </c>
      <c r="E59" t="s">
        <v>59</v>
      </c>
      <c r="F59" s="79">
        <v>66043492</v>
      </c>
      <c r="G59" s="49" t="s">
        <v>88</v>
      </c>
      <c r="H59" s="79" t="s">
        <v>337</v>
      </c>
      <c r="I59" s="49" t="s">
        <v>90</v>
      </c>
      <c r="J59" s="49" t="s">
        <v>107</v>
      </c>
      <c r="K59" s="54" t="s">
        <v>338</v>
      </c>
      <c r="L59" t="s">
        <v>29</v>
      </c>
      <c r="O59" s="54" t="s">
        <v>339</v>
      </c>
      <c r="R59" s="54"/>
      <c r="T59" s="54" t="s">
        <v>96</v>
      </c>
      <c r="U59" s="54" t="s">
        <v>340</v>
      </c>
      <c r="V59" s="95" t="s">
        <v>44</v>
      </c>
    </row>
    <row r="60" spans="1:22" ht="63.75" x14ac:dyDescent="0.2">
      <c r="A60" s="78">
        <v>44972</v>
      </c>
      <c r="D60" s="53">
        <v>44977</v>
      </c>
      <c r="E60" t="s">
        <v>29</v>
      </c>
      <c r="F60" s="77">
        <v>66049720</v>
      </c>
      <c r="G60" s="49" t="s">
        <v>88</v>
      </c>
      <c r="H60" s="79" t="s">
        <v>341</v>
      </c>
      <c r="I60" s="49" t="s">
        <v>90</v>
      </c>
      <c r="J60" s="49" t="s">
        <v>107</v>
      </c>
      <c r="K60" s="54" t="s">
        <v>342</v>
      </c>
      <c r="L60" t="s">
        <v>29</v>
      </c>
      <c r="M60" s="54"/>
      <c r="O60" s="54" t="s">
        <v>343</v>
      </c>
      <c r="R60" s="54"/>
      <c r="T60" s="54" t="s">
        <v>96</v>
      </c>
      <c r="U60" s="54" t="s">
        <v>344</v>
      </c>
      <c r="V60" s="95" t="s">
        <v>44</v>
      </c>
    </row>
    <row r="61" spans="1:22" ht="76.5" x14ac:dyDescent="0.2">
      <c r="A61" s="78">
        <v>44972</v>
      </c>
      <c r="D61" s="53">
        <v>44977</v>
      </c>
      <c r="E61" t="s">
        <v>29</v>
      </c>
      <c r="F61" s="77">
        <v>66049739</v>
      </c>
      <c r="G61" s="49" t="s">
        <v>88</v>
      </c>
      <c r="H61" s="79" t="s">
        <v>345</v>
      </c>
      <c r="I61" s="49" t="s">
        <v>90</v>
      </c>
      <c r="J61" s="49" t="s">
        <v>107</v>
      </c>
      <c r="K61" s="54" t="s">
        <v>346</v>
      </c>
      <c r="L61" t="s">
        <v>29</v>
      </c>
      <c r="M61" s="54"/>
      <c r="N61" s="54"/>
      <c r="O61" s="54" t="s">
        <v>347</v>
      </c>
      <c r="R61" s="54"/>
      <c r="T61" s="54" t="s">
        <v>96</v>
      </c>
      <c r="U61" s="54" t="s">
        <v>348</v>
      </c>
      <c r="V61" s="95" t="s">
        <v>44</v>
      </c>
    </row>
    <row r="62" spans="1:22" ht="89.25" x14ac:dyDescent="0.2">
      <c r="A62" s="78">
        <v>44972</v>
      </c>
      <c r="D62" s="53">
        <v>44977</v>
      </c>
      <c r="E62" t="s">
        <v>29</v>
      </c>
      <c r="F62" s="77">
        <v>66049747</v>
      </c>
      <c r="G62" s="49" t="s">
        <v>88</v>
      </c>
      <c r="H62" s="79" t="s">
        <v>349</v>
      </c>
      <c r="I62" s="49" t="s">
        <v>90</v>
      </c>
      <c r="J62" s="49" t="s">
        <v>107</v>
      </c>
      <c r="K62" s="54" t="s">
        <v>350</v>
      </c>
      <c r="L62" t="s">
        <v>29</v>
      </c>
      <c r="M62" s="54"/>
      <c r="O62" s="54" t="s">
        <v>351</v>
      </c>
      <c r="R62" s="54"/>
      <c r="T62" s="54" t="s">
        <v>96</v>
      </c>
      <c r="U62" s="54" t="s">
        <v>352</v>
      </c>
      <c r="V62" s="95" t="s">
        <v>44</v>
      </c>
    </row>
    <row r="63" spans="1:22" ht="89.25" x14ac:dyDescent="0.2">
      <c r="A63" s="53">
        <v>44974</v>
      </c>
      <c r="D63" s="53">
        <v>44977</v>
      </c>
      <c r="E63" t="s">
        <v>59</v>
      </c>
      <c r="F63" s="77">
        <v>40018416</v>
      </c>
      <c r="G63" s="54" t="s">
        <v>353</v>
      </c>
      <c r="I63" t="s">
        <v>354</v>
      </c>
      <c r="J63" s="54" t="s">
        <v>355</v>
      </c>
      <c r="K63" s="54" t="s">
        <v>356</v>
      </c>
      <c r="L63" t="s">
        <v>59</v>
      </c>
      <c r="M63" s="54"/>
      <c r="R63" s="54"/>
      <c r="T63" s="54" t="s">
        <v>256</v>
      </c>
      <c r="U63" s="54" t="s">
        <v>311</v>
      </c>
      <c r="V63" s="95" t="s">
        <v>44</v>
      </c>
    </row>
    <row r="64" spans="1:22" ht="216.75" x14ac:dyDescent="0.2">
      <c r="A64" s="53">
        <v>44978</v>
      </c>
      <c r="D64" s="53">
        <v>45049</v>
      </c>
      <c r="E64" t="s">
        <v>263</v>
      </c>
      <c r="F64" s="77">
        <v>41780656</v>
      </c>
      <c r="G64" s="54" t="s">
        <v>357</v>
      </c>
      <c r="I64" t="s">
        <v>90</v>
      </c>
      <c r="J64" s="54" t="s">
        <v>358</v>
      </c>
      <c r="K64" s="54" t="s">
        <v>359</v>
      </c>
      <c r="L64" t="s">
        <v>360</v>
      </c>
      <c r="M64" s="54" t="s">
        <v>361</v>
      </c>
      <c r="N64" s="54" t="s">
        <v>362</v>
      </c>
      <c r="O64" s="54" t="s">
        <v>363</v>
      </c>
      <c r="Q64" s="54" t="s">
        <v>364</v>
      </c>
      <c r="R64" s="54" t="s">
        <v>365</v>
      </c>
      <c r="S64" s="54" t="s">
        <v>366</v>
      </c>
      <c r="T64" s="54" t="s">
        <v>367</v>
      </c>
      <c r="U64" s="54" t="s">
        <v>368</v>
      </c>
      <c r="V64" s="95" t="s">
        <v>44</v>
      </c>
    </row>
    <row r="65" spans="1:22" ht="38.25" x14ac:dyDescent="0.2">
      <c r="A65" s="53">
        <v>44978</v>
      </c>
      <c r="D65" s="53">
        <v>44978</v>
      </c>
      <c r="E65" t="s">
        <v>29</v>
      </c>
      <c r="F65" s="77">
        <v>42159634</v>
      </c>
      <c r="G65" s="54" t="s">
        <v>369</v>
      </c>
      <c r="I65" t="s">
        <v>90</v>
      </c>
      <c r="J65" s="54" t="s">
        <v>370</v>
      </c>
      <c r="K65" s="54" t="s">
        <v>371</v>
      </c>
      <c r="L65" t="s">
        <v>29</v>
      </c>
      <c r="R65" s="54"/>
      <c r="T65" s="54" t="s">
        <v>256</v>
      </c>
      <c r="U65" s="54" t="s">
        <v>372</v>
      </c>
      <c r="V65" s="95" t="s">
        <v>44</v>
      </c>
    </row>
    <row r="66" spans="1:22" ht="76.5" x14ac:dyDescent="0.2">
      <c r="A66" s="53">
        <v>44979</v>
      </c>
      <c r="D66" s="53">
        <v>45001</v>
      </c>
      <c r="E66" t="s">
        <v>59</v>
      </c>
      <c r="F66" s="77">
        <v>41812507</v>
      </c>
      <c r="G66" s="54" t="s">
        <v>373</v>
      </c>
      <c r="I66" t="s">
        <v>90</v>
      </c>
      <c r="J66" s="54" t="s">
        <v>358</v>
      </c>
      <c r="K66" s="54" t="s">
        <v>374</v>
      </c>
      <c r="L66" t="s">
        <v>375</v>
      </c>
      <c r="N66" s="54" t="s">
        <v>376</v>
      </c>
      <c r="O66" s="54" t="s">
        <v>377</v>
      </c>
      <c r="S66" s="54" t="s">
        <v>378</v>
      </c>
      <c r="T66" s="54" t="s">
        <v>277</v>
      </c>
      <c r="U66" s="54" t="s">
        <v>379</v>
      </c>
      <c r="V66" s="95" t="s">
        <v>44</v>
      </c>
    </row>
    <row r="67" spans="1:22" ht="89.25" x14ac:dyDescent="0.2">
      <c r="A67" s="53">
        <v>44981</v>
      </c>
      <c r="D67" s="53">
        <v>44984</v>
      </c>
      <c r="E67" t="s">
        <v>59</v>
      </c>
      <c r="F67" s="77">
        <v>66046730</v>
      </c>
      <c r="G67" s="49" t="s">
        <v>88</v>
      </c>
      <c r="H67" s="79" t="s">
        <v>380</v>
      </c>
      <c r="I67" s="49" t="s">
        <v>90</v>
      </c>
      <c r="J67" s="49" t="s">
        <v>107</v>
      </c>
      <c r="K67" s="54" t="s">
        <v>381</v>
      </c>
      <c r="L67" t="s">
        <v>382</v>
      </c>
      <c r="O67" s="54" t="s">
        <v>383</v>
      </c>
      <c r="T67" s="54" t="s">
        <v>96</v>
      </c>
      <c r="U67" s="54" t="s">
        <v>384</v>
      </c>
      <c r="V67" s="95" t="s">
        <v>44</v>
      </c>
    </row>
    <row r="68" spans="1:22" ht="89.25" x14ac:dyDescent="0.2">
      <c r="A68" s="53">
        <v>44981</v>
      </c>
      <c r="D68" s="53">
        <v>44984</v>
      </c>
      <c r="E68" t="s">
        <v>59</v>
      </c>
      <c r="F68" s="77">
        <v>66046722</v>
      </c>
      <c r="G68" s="49" t="s">
        <v>88</v>
      </c>
      <c r="H68" s="79" t="s">
        <v>385</v>
      </c>
      <c r="I68" s="49" t="s">
        <v>90</v>
      </c>
      <c r="J68" s="49" t="s">
        <v>107</v>
      </c>
      <c r="K68" s="54" t="s">
        <v>386</v>
      </c>
      <c r="L68" t="s">
        <v>382</v>
      </c>
      <c r="O68" s="54" t="s">
        <v>387</v>
      </c>
      <c r="T68" s="54" t="s">
        <v>96</v>
      </c>
      <c r="U68" s="54" t="s">
        <v>388</v>
      </c>
      <c r="V68" s="95" t="s">
        <v>44</v>
      </c>
    </row>
    <row r="69" spans="1:22" ht="89.25" x14ac:dyDescent="0.2">
      <c r="A69" s="53">
        <v>44981</v>
      </c>
      <c r="D69" s="78">
        <v>44984</v>
      </c>
      <c r="E69" t="s">
        <v>59</v>
      </c>
      <c r="F69" s="77">
        <v>66046714</v>
      </c>
      <c r="G69" s="49" t="s">
        <v>88</v>
      </c>
      <c r="H69" s="79" t="s">
        <v>389</v>
      </c>
      <c r="I69" s="49" t="s">
        <v>90</v>
      </c>
      <c r="J69" s="49" t="s">
        <v>107</v>
      </c>
      <c r="K69" s="54" t="s">
        <v>390</v>
      </c>
      <c r="L69" t="s">
        <v>382</v>
      </c>
      <c r="O69" s="54" t="s">
        <v>391</v>
      </c>
      <c r="T69" s="54" t="s">
        <v>96</v>
      </c>
      <c r="U69" s="54" t="s">
        <v>392</v>
      </c>
      <c r="V69" s="95" t="s">
        <v>44</v>
      </c>
    </row>
    <row r="70" spans="1:22" ht="89.25" x14ac:dyDescent="0.2">
      <c r="A70" s="53">
        <v>44981</v>
      </c>
      <c r="D70" s="78">
        <v>44984</v>
      </c>
      <c r="E70" t="s">
        <v>24</v>
      </c>
      <c r="F70" s="77">
        <v>66046706</v>
      </c>
      <c r="G70" s="49" t="s">
        <v>88</v>
      </c>
      <c r="H70" s="79" t="s">
        <v>393</v>
      </c>
      <c r="I70" s="49" t="s">
        <v>90</v>
      </c>
      <c r="J70" s="49" t="s">
        <v>107</v>
      </c>
      <c r="K70" s="54" t="s">
        <v>394</v>
      </c>
      <c r="L70" t="s">
        <v>382</v>
      </c>
      <c r="O70" s="54" t="s">
        <v>395</v>
      </c>
      <c r="T70" s="54" t="s">
        <v>96</v>
      </c>
      <c r="U70" s="54" t="s">
        <v>396</v>
      </c>
      <c r="V70" s="95" t="s">
        <v>44</v>
      </c>
    </row>
    <row r="71" spans="1:22" ht="89.25" x14ac:dyDescent="0.2">
      <c r="A71" s="53">
        <v>44981</v>
      </c>
      <c r="D71" s="83">
        <v>44984</v>
      </c>
      <c r="E71" s="54" t="s">
        <v>59</v>
      </c>
      <c r="F71" s="77">
        <v>66046693</v>
      </c>
      <c r="G71" s="49" t="s">
        <v>88</v>
      </c>
      <c r="H71" s="79" t="s">
        <v>397</v>
      </c>
      <c r="I71" s="49" t="s">
        <v>90</v>
      </c>
      <c r="J71" s="49" t="s">
        <v>107</v>
      </c>
      <c r="K71" s="54" t="s">
        <v>398</v>
      </c>
      <c r="L71" t="s">
        <v>382</v>
      </c>
      <c r="O71" s="54" t="s">
        <v>399</v>
      </c>
      <c r="T71" s="54" t="s">
        <v>96</v>
      </c>
      <c r="U71" s="54" t="s">
        <v>400</v>
      </c>
      <c r="V71" s="95" t="s">
        <v>44</v>
      </c>
    </row>
    <row r="72" spans="1:22" ht="89.25" x14ac:dyDescent="0.2">
      <c r="A72" s="53">
        <v>44981</v>
      </c>
      <c r="D72" s="83">
        <v>44984</v>
      </c>
      <c r="E72" t="s">
        <v>59</v>
      </c>
      <c r="F72" s="77">
        <v>66046685</v>
      </c>
      <c r="G72" s="49" t="s">
        <v>88</v>
      </c>
      <c r="H72" s="79" t="s">
        <v>401</v>
      </c>
      <c r="I72" s="49" t="s">
        <v>90</v>
      </c>
      <c r="J72" s="49" t="s">
        <v>107</v>
      </c>
      <c r="K72" s="54" t="s">
        <v>402</v>
      </c>
      <c r="L72" t="s">
        <v>382</v>
      </c>
      <c r="M72" s="54"/>
      <c r="O72" s="54" t="s">
        <v>403</v>
      </c>
      <c r="R72" s="54"/>
      <c r="T72" s="54" t="s">
        <v>96</v>
      </c>
      <c r="U72" s="54" t="s">
        <v>404</v>
      </c>
      <c r="V72" s="95" t="s">
        <v>44</v>
      </c>
    </row>
    <row r="73" spans="1:22" ht="76.5" x14ac:dyDescent="0.2">
      <c r="A73" s="53">
        <v>44981</v>
      </c>
      <c r="D73" s="83">
        <v>44984</v>
      </c>
      <c r="E73" t="s">
        <v>59</v>
      </c>
      <c r="F73" s="77">
        <v>66048082</v>
      </c>
      <c r="G73" s="49" t="s">
        <v>88</v>
      </c>
      <c r="H73" s="79" t="s">
        <v>405</v>
      </c>
      <c r="I73" s="49" t="s">
        <v>54</v>
      </c>
      <c r="J73" s="49" t="s">
        <v>406</v>
      </c>
      <c r="K73" s="54" t="s">
        <v>407</v>
      </c>
      <c r="L73" t="s">
        <v>382</v>
      </c>
      <c r="M73" s="54"/>
      <c r="O73" s="54" t="s">
        <v>408</v>
      </c>
      <c r="R73" s="54"/>
      <c r="T73" s="54" t="s">
        <v>96</v>
      </c>
      <c r="U73" s="54" t="s">
        <v>409</v>
      </c>
      <c r="V73" s="95" t="s">
        <v>44</v>
      </c>
    </row>
    <row r="74" spans="1:22" ht="63.75" x14ac:dyDescent="0.2">
      <c r="A74" s="53">
        <v>44981</v>
      </c>
      <c r="D74" s="53">
        <v>44984</v>
      </c>
      <c r="E74" t="s">
        <v>59</v>
      </c>
      <c r="F74" s="77">
        <v>66049781</v>
      </c>
      <c r="G74" s="49" t="s">
        <v>88</v>
      </c>
      <c r="H74" s="79" t="s">
        <v>410</v>
      </c>
      <c r="I74" s="49" t="s">
        <v>54</v>
      </c>
      <c r="J74" s="49" t="s">
        <v>406</v>
      </c>
      <c r="K74" s="54" t="s">
        <v>411</v>
      </c>
      <c r="L74" t="s">
        <v>382</v>
      </c>
      <c r="O74" s="54" t="s">
        <v>412</v>
      </c>
      <c r="R74" s="54"/>
      <c r="T74" s="54" t="s">
        <v>96</v>
      </c>
      <c r="U74" s="54" t="s">
        <v>413</v>
      </c>
      <c r="V74" s="95" t="s">
        <v>44</v>
      </c>
    </row>
    <row r="75" spans="1:22" ht="63.75" x14ac:dyDescent="0.2">
      <c r="A75" s="53">
        <v>44981</v>
      </c>
      <c r="D75" s="53">
        <v>44984</v>
      </c>
      <c r="E75" t="s">
        <v>59</v>
      </c>
      <c r="F75" s="77">
        <v>66048090</v>
      </c>
      <c r="G75" s="49" t="s">
        <v>88</v>
      </c>
      <c r="H75" s="79" t="s">
        <v>414</v>
      </c>
      <c r="I75" s="49" t="s">
        <v>90</v>
      </c>
      <c r="J75" s="49" t="s">
        <v>107</v>
      </c>
      <c r="K75" s="54" t="s">
        <v>415</v>
      </c>
      <c r="L75" t="s">
        <v>382</v>
      </c>
      <c r="O75" s="54" t="s">
        <v>416</v>
      </c>
      <c r="R75" s="54"/>
      <c r="T75" s="54" t="s">
        <v>96</v>
      </c>
      <c r="U75" s="54" t="s">
        <v>417</v>
      </c>
      <c r="V75" s="95" t="s">
        <v>44</v>
      </c>
    </row>
    <row r="76" spans="1:22" ht="76.5" x14ac:dyDescent="0.2">
      <c r="A76" s="53">
        <v>44985</v>
      </c>
      <c r="D76" s="53">
        <v>45062</v>
      </c>
      <c r="E76" t="s">
        <v>263</v>
      </c>
      <c r="F76" s="77">
        <v>65479788</v>
      </c>
      <c r="G76" s="54" t="s">
        <v>53</v>
      </c>
      <c r="I76" t="s">
        <v>418</v>
      </c>
      <c r="J76" s="54" t="s">
        <v>419</v>
      </c>
      <c r="K76" s="54" t="s">
        <v>420</v>
      </c>
      <c r="L76" t="s">
        <v>421</v>
      </c>
      <c r="M76" s="54" t="s">
        <v>422</v>
      </c>
      <c r="Q76" s="54" t="s">
        <v>423</v>
      </c>
      <c r="R76" t="s">
        <v>424</v>
      </c>
      <c r="S76" s="54" t="s">
        <v>425</v>
      </c>
      <c r="T76" s="54" t="s">
        <v>116</v>
      </c>
      <c r="U76" s="54" t="s">
        <v>270</v>
      </c>
      <c r="V76" s="95" t="s">
        <v>44</v>
      </c>
    </row>
    <row r="77" spans="1:22" ht="76.5" x14ac:dyDescent="0.2">
      <c r="A77" s="53">
        <v>44985</v>
      </c>
      <c r="D77" s="53">
        <v>45062</v>
      </c>
      <c r="E77" t="s">
        <v>263</v>
      </c>
      <c r="F77" s="77">
        <v>36779441</v>
      </c>
      <c r="G77" s="54" t="s">
        <v>53</v>
      </c>
      <c r="I77" s="77" t="s">
        <v>90</v>
      </c>
      <c r="J77" s="54" t="s">
        <v>426</v>
      </c>
      <c r="K77" s="54" t="s">
        <v>427</v>
      </c>
      <c r="L77" t="s">
        <v>29</v>
      </c>
      <c r="Q77" s="54" t="s">
        <v>423</v>
      </c>
      <c r="R77" t="s">
        <v>424</v>
      </c>
      <c r="S77" s="54" t="s">
        <v>428</v>
      </c>
      <c r="T77" s="54" t="s">
        <v>116</v>
      </c>
      <c r="U77" s="54" t="s">
        <v>270</v>
      </c>
      <c r="V77" s="95" t="s">
        <v>44</v>
      </c>
    </row>
    <row r="78" spans="1:22" ht="140.25" x14ac:dyDescent="0.2">
      <c r="A78" s="53">
        <v>44987</v>
      </c>
      <c r="D78" s="53">
        <v>45047</v>
      </c>
      <c r="E78" t="s">
        <v>59</v>
      </c>
      <c r="F78" s="77">
        <v>5377309</v>
      </c>
      <c r="G78" s="54" t="s">
        <v>429</v>
      </c>
      <c r="H78" s="77" t="s">
        <v>430</v>
      </c>
      <c r="I78" t="s">
        <v>90</v>
      </c>
      <c r="J78" s="54" t="s">
        <v>431</v>
      </c>
      <c r="K78" s="54" t="s">
        <v>432</v>
      </c>
      <c r="L78" t="s">
        <v>433</v>
      </c>
      <c r="M78" s="89" t="s">
        <v>434</v>
      </c>
      <c r="Q78" s="54" t="s">
        <v>435</v>
      </c>
      <c r="R78" s="54" t="s">
        <v>436</v>
      </c>
      <c r="S78" s="54" t="s">
        <v>437</v>
      </c>
      <c r="T78" s="54" t="s">
        <v>116</v>
      </c>
      <c r="U78" s="54" t="s">
        <v>438</v>
      </c>
      <c r="V78" s="95" t="s">
        <v>44</v>
      </c>
    </row>
    <row r="79" spans="1:22" ht="114.75" x14ac:dyDescent="0.2">
      <c r="A79" s="53">
        <v>44991</v>
      </c>
      <c r="D79" s="83">
        <v>45015</v>
      </c>
      <c r="E79" t="s">
        <v>263</v>
      </c>
      <c r="F79" s="77">
        <v>41224422</v>
      </c>
      <c r="G79" s="54" t="s">
        <v>439</v>
      </c>
      <c r="I79" t="s">
        <v>90</v>
      </c>
      <c r="J79" s="54" t="s">
        <v>358</v>
      </c>
      <c r="K79" s="54" t="s">
        <v>440</v>
      </c>
      <c r="L79" t="s">
        <v>375</v>
      </c>
      <c r="N79" s="54" t="s">
        <v>441</v>
      </c>
      <c r="O79" s="54" t="s">
        <v>442</v>
      </c>
      <c r="R79" s="54"/>
      <c r="S79" s="54" t="s">
        <v>443</v>
      </c>
      <c r="T79" s="54" t="s">
        <v>367</v>
      </c>
      <c r="U79" s="54" t="s">
        <v>444</v>
      </c>
      <c r="V79" s="95" t="s">
        <v>44</v>
      </c>
    </row>
    <row r="80" spans="1:22" ht="127.5" x14ac:dyDescent="0.2">
      <c r="A80" s="53">
        <v>44994</v>
      </c>
      <c r="D80" s="53">
        <v>45008</v>
      </c>
      <c r="E80" t="s">
        <v>263</v>
      </c>
      <c r="F80" s="77">
        <v>41161994</v>
      </c>
      <c r="G80" s="54" t="s">
        <v>445</v>
      </c>
      <c r="I80" t="s">
        <v>90</v>
      </c>
      <c r="J80" s="54" t="s">
        <v>358</v>
      </c>
      <c r="K80" s="54" t="s">
        <v>446</v>
      </c>
      <c r="L80" t="s">
        <v>29</v>
      </c>
      <c r="M80" s="79" t="s">
        <v>447</v>
      </c>
      <c r="N80" s="54" t="s">
        <v>448</v>
      </c>
      <c r="O80" s="54" t="s">
        <v>449</v>
      </c>
      <c r="Q80" s="54" t="s">
        <v>450</v>
      </c>
      <c r="R80" s="54" t="s">
        <v>365</v>
      </c>
      <c r="S80" s="54" t="s">
        <v>451</v>
      </c>
      <c r="T80" s="54" t="s">
        <v>452</v>
      </c>
      <c r="U80" s="54" t="s">
        <v>453</v>
      </c>
      <c r="V80" s="95" t="s">
        <v>44</v>
      </c>
    </row>
    <row r="81" spans="1:22" ht="165.75" x14ac:dyDescent="0.2">
      <c r="A81" s="53">
        <v>44995</v>
      </c>
      <c r="C81" s="54"/>
      <c r="D81" s="83">
        <v>45086</v>
      </c>
      <c r="E81" t="s">
        <v>263</v>
      </c>
      <c r="F81" s="77">
        <v>65377001</v>
      </c>
      <c r="G81" s="54" t="s">
        <v>176</v>
      </c>
      <c r="I81" t="s">
        <v>454</v>
      </c>
      <c r="J81" s="54" t="s">
        <v>455</v>
      </c>
      <c r="K81" s="54" t="s">
        <v>456</v>
      </c>
      <c r="L81" t="s">
        <v>263</v>
      </c>
      <c r="M81" s="54" t="s">
        <v>457</v>
      </c>
      <c r="N81" s="54"/>
      <c r="Q81" s="54" t="s">
        <v>458</v>
      </c>
      <c r="R81" s="54" t="s">
        <v>459</v>
      </c>
      <c r="S81" s="54" t="s">
        <v>460</v>
      </c>
      <c r="T81" s="54" t="s">
        <v>461</v>
      </c>
      <c r="U81" s="54" t="s">
        <v>462</v>
      </c>
      <c r="V81" s="95" t="s">
        <v>52</v>
      </c>
    </row>
    <row r="82" spans="1:22" ht="38.25" x14ac:dyDescent="0.2">
      <c r="A82" s="53">
        <v>44998</v>
      </c>
      <c r="C82" s="54"/>
      <c r="D82" s="53">
        <v>45008</v>
      </c>
      <c r="E82" t="s">
        <v>263</v>
      </c>
      <c r="F82" s="77">
        <v>38926116</v>
      </c>
      <c r="G82" s="54" t="s">
        <v>463</v>
      </c>
      <c r="I82" t="s">
        <v>90</v>
      </c>
      <c r="J82" s="54" t="s">
        <v>358</v>
      </c>
      <c r="K82" s="54" t="s">
        <v>464</v>
      </c>
      <c r="L82" t="s">
        <v>263</v>
      </c>
      <c r="N82" s="54" t="s">
        <v>465</v>
      </c>
      <c r="S82" s="54" t="s">
        <v>466</v>
      </c>
      <c r="T82" s="54" t="s">
        <v>467</v>
      </c>
      <c r="U82" s="54" t="s">
        <v>468</v>
      </c>
      <c r="V82" s="95" t="s">
        <v>44</v>
      </c>
    </row>
    <row r="83" spans="1:22" ht="76.5" x14ac:dyDescent="0.2">
      <c r="A83" s="53">
        <v>44998</v>
      </c>
      <c r="C83" s="54"/>
      <c r="D83" s="53">
        <v>45008</v>
      </c>
      <c r="E83" t="s">
        <v>263</v>
      </c>
      <c r="F83" s="77">
        <v>40772937</v>
      </c>
      <c r="G83" s="54" t="s">
        <v>469</v>
      </c>
      <c r="I83" t="s">
        <v>90</v>
      </c>
      <c r="J83" s="54" t="s">
        <v>358</v>
      </c>
      <c r="K83" s="54" t="s">
        <v>470</v>
      </c>
      <c r="L83" t="s">
        <v>263</v>
      </c>
      <c r="N83" s="54" t="s">
        <v>471</v>
      </c>
      <c r="S83" s="54" t="s">
        <v>41</v>
      </c>
      <c r="T83" s="54" t="s">
        <v>472</v>
      </c>
      <c r="U83" s="54" t="s">
        <v>473</v>
      </c>
      <c r="V83" s="95" t="s">
        <v>44</v>
      </c>
    </row>
    <row r="84" spans="1:22" ht="76.5" x14ac:dyDescent="0.2">
      <c r="A84" s="53">
        <v>44999</v>
      </c>
      <c r="D84" s="53">
        <v>45127</v>
      </c>
      <c r="E84" t="s">
        <v>59</v>
      </c>
      <c r="F84" s="77">
        <v>66403371</v>
      </c>
      <c r="G84" s="54" t="s">
        <v>53</v>
      </c>
      <c r="I84" s="49" t="s">
        <v>54</v>
      </c>
      <c r="J84" s="54" t="s">
        <v>185</v>
      </c>
      <c r="K84" s="54" t="s">
        <v>474</v>
      </c>
      <c r="L84" t="s">
        <v>29</v>
      </c>
      <c r="Q84" s="54" t="s">
        <v>475</v>
      </c>
      <c r="R84" s="54" t="s">
        <v>476</v>
      </c>
      <c r="S84" s="54" t="s">
        <v>477</v>
      </c>
      <c r="T84" s="54" t="s">
        <v>478</v>
      </c>
      <c r="U84" s="54" t="s">
        <v>479</v>
      </c>
    </row>
    <row r="85" spans="1:22" ht="89.25" x14ac:dyDescent="0.2">
      <c r="A85" s="53">
        <v>44999</v>
      </c>
      <c r="D85" s="53">
        <v>45008</v>
      </c>
      <c r="E85" t="s">
        <v>263</v>
      </c>
      <c r="F85" s="77">
        <v>38926108</v>
      </c>
      <c r="G85" s="54" t="s">
        <v>480</v>
      </c>
      <c r="I85" t="s">
        <v>90</v>
      </c>
      <c r="J85" s="54" t="s">
        <v>272</v>
      </c>
      <c r="K85" s="54" t="s">
        <v>481</v>
      </c>
      <c r="L85" t="s">
        <v>29</v>
      </c>
      <c r="M85" s="79" t="s">
        <v>482</v>
      </c>
      <c r="N85" s="54" t="s">
        <v>483</v>
      </c>
      <c r="O85" s="54" t="s">
        <v>484</v>
      </c>
      <c r="Q85" s="54" t="s">
        <v>485</v>
      </c>
      <c r="R85" s="54" t="s">
        <v>365</v>
      </c>
      <c r="S85" s="54" t="s">
        <v>486</v>
      </c>
      <c r="T85" s="54" t="s">
        <v>452</v>
      </c>
      <c r="U85" s="54" t="s">
        <v>453</v>
      </c>
      <c r="V85" s="95" t="s">
        <v>44</v>
      </c>
    </row>
    <row r="86" spans="1:22" ht="63.75" x14ac:dyDescent="0.2">
      <c r="A86" s="53">
        <v>45000</v>
      </c>
      <c r="D86" s="53">
        <v>45005</v>
      </c>
      <c r="E86" t="s">
        <v>263</v>
      </c>
      <c r="F86" s="77">
        <v>65660464</v>
      </c>
      <c r="G86" s="49" t="s">
        <v>88</v>
      </c>
      <c r="H86" s="79" t="s">
        <v>487</v>
      </c>
      <c r="I86" s="49" t="s">
        <v>90</v>
      </c>
      <c r="J86" s="49" t="s">
        <v>107</v>
      </c>
      <c r="K86" s="54" t="s">
        <v>488</v>
      </c>
      <c r="L86" t="s">
        <v>29</v>
      </c>
      <c r="O86" s="54" t="s">
        <v>489</v>
      </c>
      <c r="T86" s="54" t="s">
        <v>96</v>
      </c>
      <c r="U86" s="54" t="s">
        <v>490</v>
      </c>
      <c r="V86" s="95" t="s">
        <v>44</v>
      </c>
    </row>
    <row r="87" spans="1:22" ht="89.25" x14ac:dyDescent="0.2">
      <c r="A87" s="53">
        <v>45000</v>
      </c>
      <c r="C87" s="54"/>
      <c r="D87" s="53">
        <v>45005</v>
      </c>
      <c r="E87" t="s">
        <v>263</v>
      </c>
      <c r="F87" s="77">
        <v>65660456</v>
      </c>
      <c r="G87" s="49" t="s">
        <v>88</v>
      </c>
      <c r="H87" s="79" t="s">
        <v>491</v>
      </c>
      <c r="I87" s="49" t="s">
        <v>90</v>
      </c>
      <c r="J87" s="49" t="s">
        <v>107</v>
      </c>
      <c r="K87" s="54" t="s">
        <v>492</v>
      </c>
      <c r="L87" t="s">
        <v>29</v>
      </c>
      <c r="N87" s="54"/>
      <c r="O87" s="54" t="s">
        <v>493</v>
      </c>
      <c r="T87" s="54" t="s">
        <v>96</v>
      </c>
      <c r="U87" s="54" t="s">
        <v>494</v>
      </c>
      <c r="V87" s="95" t="s">
        <v>44</v>
      </c>
    </row>
    <row r="88" spans="1:22" ht="89.25" x14ac:dyDescent="0.2">
      <c r="A88" s="53">
        <v>45000</v>
      </c>
      <c r="D88" s="53">
        <v>45005</v>
      </c>
      <c r="E88" t="s">
        <v>263</v>
      </c>
      <c r="F88" s="77">
        <v>65660472</v>
      </c>
      <c r="G88" s="49" t="s">
        <v>88</v>
      </c>
      <c r="H88" s="79" t="s">
        <v>495</v>
      </c>
      <c r="I88" s="49" t="s">
        <v>90</v>
      </c>
      <c r="J88" s="49" t="s">
        <v>107</v>
      </c>
      <c r="K88" s="54" t="s">
        <v>496</v>
      </c>
      <c r="L88" t="s">
        <v>29</v>
      </c>
      <c r="O88" s="54" t="s">
        <v>497</v>
      </c>
      <c r="T88" s="54" t="s">
        <v>96</v>
      </c>
      <c r="U88" s="54" t="s">
        <v>498</v>
      </c>
      <c r="V88" s="95" t="s">
        <v>44</v>
      </c>
    </row>
    <row r="89" spans="1:22" s="84" customFormat="1" ht="89.25" x14ac:dyDescent="0.2">
      <c r="A89" s="53">
        <v>45000</v>
      </c>
      <c r="D89" s="53">
        <v>45005</v>
      </c>
      <c r="E89" t="s">
        <v>263</v>
      </c>
      <c r="F89" s="82">
        <v>65660480</v>
      </c>
      <c r="G89" s="49" t="s">
        <v>88</v>
      </c>
      <c r="H89" s="79" t="s">
        <v>499</v>
      </c>
      <c r="I89" s="49" t="s">
        <v>90</v>
      </c>
      <c r="J89" s="49" t="s">
        <v>107</v>
      </c>
      <c r="K89" s="54" t="s">
        <v>500</v>
      </c>
      <c r="L89" t="s">
        <v>29</v>
      </c>
      <c r="O89" s="54" t="s">
        <v>501</v>
      </c>
      <c r="P89" s="89"/>
      <c r="Q89" s="89"/>
      <c r="R89" s="89"/>
      <c r="S89" s="89"/>
      <c r="T89" s="54" t="s">
        <v>96</v>
      </c>
      <c r="U89" s="54" t="s">
        <v>502</v>
      </c>
      <c r="V89" s="95" t="s">
        <v>44</v>
      </c>
    </row>
    <row r="90" spans="1:22" ht="89.25" x14ac:dyDescent="0.2">
      <c r="A90" s="53">
        <v>45000</v>
      </c>
      <c r="D90" s="53">
        <v>45005</v>
      </c>
      <c r="E90" t="s">
        <v>263</v>
      </c>
      <c r="F90" s="77">
        <v>65660499</v>
      </c>
      <c r="G90" s="49" t="s">
        <v>88</v>
      </c>
      <c r="H90" s="79" t="s">
        <v>503</v>
      </c>
      <c r="I90" s="49" t="s">
        <v>90</v>
      </c>
      <c r="J90" s="49" t="s">
        <v>107</v>
      </c>
      <c r="K90" s="54" t="s">
        <v>504</v>
      </c>
      <c r="L90" t="s">
        <v>29</v>
      </c>
      <c r="O90" s="54" t="s">
        <v>505</v>
      </c>
      <c r="R90" s="54"/>
      <c r="T90" s="54" t="s">
        <v>96</v>
      </c>
      <c r="U90" s="54" t="s">
        <v>506</v>
      </c>
      <c r="V90" s="95" t="s">
        <v>44</v>
      </c>
    </row>
    <row r="91" spans="1:22" ht="76.5" x14ac:dyDescent="0.2">
      <c r="A91" s="53">
        <v>45000</v>
      </c>
      <c r="D91" s="53">
        <v>45005</v>
      </c>
      <c r="E91" t="s">
        <v>263</v>
      </c>
      <c r="F91" s="77">
        <v>65660501</v>
      </c>
      <c r="G91" s="49" t="s">
        <v>88</v>
      </c>
      <c r="H91" s="79" t="s">
        <v>507</v>
      </c>
      <c r="I91" s="49" t="s">
        <v>90</v>
      </c>
      <c r="J91" s="49" t="s">
        <v>107</v>
      </c>
      <c r="K91" s="54" t="s">
        <v>508</v>
      </c>
      <c r="L91" t="s">
        <v>29</v>
      </c>
      <c r="O91" s="54" t="s">
        <v>509</v>
      </c>
      <c r="P91" s="81"/>
      <c r="T91" s="54" t="s">
        <v>96</v>
      </c>
      <c r="U91" s="54" t="s">
        <v>510</v>
      </c>
      <c r="V91" s="95" t="s">
        <v>44</v>
      </c>
    </row>
    <row r="92" spans="1:22" ht="102" x14ac:dyDescent="0.2">
      <c r="A92" s="53">
        <v>45000</v>
      </c>
      <c r="D92" s="53">
        <v>45005</v>
      </c>
      <c r="E92" t="s">
        <v>263</v>
      </c>
      <c r="F92" s="77">
        <v>65660421</v>
      </c>
      <c r="G92" s="49" t="s">
        <v>88</v>
      </c>
      <c r="H92" s="79" t="s">
        <v>511</v>
      </c>
      <c r="I92" s="49" t="s">
        <v>90</v>
      </c>
      <c r="J92" s="49" t="s">
        <v>107</v>
      </c>
      <c r="K92" s="54" t="s">
        <v>512</v>
      </c>
      <c r="L92" t="s">
        <v>29</v>
      </c>
      <c r="O92" s="54" t="s">
        <v>513</v>
      </c>
      <c r="R92" s="54"/>
      <c r="T92" s="54" t="s">
        <v>96</v>
      </c>
      <c r="U92" s="54" t="s">
        <v>514</v>
      </c>
      <c r="V92" s="95" t="s">
        <v>44</v>
      </c>
    </row>
    <row r="93" spans="1:22" ht="89.25" x14ac:dyDescent="0.2">
      <c r="A93" s="53">
        <v>45000</v>
      </c>
      <c r="D93" s="53">
        <v>45005</v>
      </c>
      <c r="E93" t="s">
        <v>263</v>
      </c>
      <c r="F93" s="77">
        <v>66048218</v>
      </c>
      <c r="G93" s="49" t="s">
        <v>88</v>
      </c>
      <c r="H93" s="79" t="s">
        <v>515</v>
      </c>
      <c r="I93" s="49" t="s">
        <v>90</v>
      </c>
      <c r="J93" s="49" t="s">
        <v>107</v>
      </c>
      <c r="K93" s="54" t="s">
        <v>516</v>
      </c>
      <c r="L93" t="s">
        <v>29</v>
      </c>
      <c r="O93" s="54" t="s">
        <v>517</v>
      </c>
      <c r="T93" s="54" t="s">
        <v>96</v>
      </c>
      <c r="U93" s="54" t="s">
        <v>518</v>
      </c>
      <c r="V93" s="95" t="s">
        <v>44</v>
      </c>
    </row>
    <row r="94" spans="1:22" ht="102" x14ac:dyDescent="0.2">
      <c r="A94" s="53">
        <v>45000</v>
      </c>
      <c r="D94" s="53">
        <v>45005</v>
      </c>
      <c r="E94" t="s">
        <v>263</v>
      </c>
      <c r="F94" s="77">
        <v>66042916</v>
      </c>
      <c r="G94" s="49" t="s">
        <v>88</v>
      </c>
      <c r="H94" s="79" t="s">
        <v>519</v>
      </c>
      <c r="I94" s="49" t="s">
        <v>90</v>
      </c>
      <c r="J94" s="49" t="s">
        <v>107</v>
      </c>
      <c r="K94" s="54" t="s">
        <v>520</v>
      </c>
      <c r="L94" t="s">
        <v>29</v>
      </c>
      <c r="O94" s="54" t="s">
        <v>521</v>
      </c>
      <c r="T94" s="54" t="s">
        <v>96</v>
      </c>
      <c r="U94" s="54" t="s">
        <v>522</v>
      </c>
      <c r="V94" s="95" t="s">
        <v>44</v>
      </c>
    </row>
    <row r="95" spans="1:22" ht="76.5" x14ac:dyDescent="0.2">
      <c r="A95" s="53">
        <v>45000</v>
      </c>
      <c r="D95" s="53">
        <v>45005</v>
      </c>
      <c r="E95" t="s">
        <v>263</v>
      </c>
      <c r="F95" s="77">
        <v>66046810</v>
      </c>
      <c r="G95" s="49" t="s">
        <v>88</v>
      </c>
      <c r="H95" s="79" t="s">
        <v>523</v>
      </c>
      <c r="I95" s="49" t="s">
        <v>90</v>
      </c>
      <c r="J95" s="49" t="s">
        <v>107</v>
      </c>
      <c r="K95" s="54" t="s">
        <v>524</v>
      </c>
      <c r="L95" t="s">
        <v>29</v>
      </c>
      <c r="O95" s="54" t="s">
        <v>525</v>
      </c>
      <c r="R95" s="54"/>
      <c r="T95" s="54" t="s">
        <v>96</v>
      </c>
      <c r="U95" s="54" t="s">
        <v>526</v>
      </c>
      <c r="V95" s="95" t="s">
        <v>44</v>
      </c>
    </row>
    <row r="96" spans="1:22" ht="114.75" x14ac:dyDescent="0.2">
      <c r="A96" s="53">
        <v>45000</v>
      </c>
      <c r="D96" s="53">
        <v>45005</v>
      </c>
      <c r="E96" t="s">
        <v>263</v>
      </c>
      <c r="F96" s="77">
        <v>66042908</v>
      </c>
      <c r="G96" s="49" t="s">
        <v>88</v>
      </c>
      <c r="H96" s="79" t="s">
        <v>527</v>
      </c>
      <c r="I96" s="49" t="s">
        <v>90</v>
      </c>
      <c r="J96" s="49" t="s">
        <v>107</v>
      </c>
      <c r="K96" s="54" t="s">
        <v>528</v>
      </c>
      <c r="L96" t="s">
        <v>29</v>
      </c>
      <c r="O96" s="54" t="s">
        <v>529</v>
      </c>
      <c r="R96" s="54"/>
      <c r="T96" s="54" t="s">
        <v>96</v>
      </c>
      <c r="U96" s="54" t="s">
        <v>530</v>
      </c>
      <c r="V96" s="95" t="s">
        <v>44</v>
      </c>
    </row>
    <row r="97" spans="1:22" ht="76.5" x14ac:dyDescent="0.2">
      <c r="A97" s="53">
        <v>45001</v>
      </c>
      <c r="D97" s="53">
        <v>45062</v>
      </c>
      <c r="E97" t="s">
        <v>263</v>
      </c>
      <c r="F97" s="77">
        <v>66044241</v>
      </c>
      <c r="G97" s="54" t="s">
        <v>531</v>
      </c>
      <c r="I97" t="s">
        <v>532</v>
      </c>
      <c r="J97" s="54" t="s">
        <v>533</v>
      </c>
      <c r="K97" s="54" t="s">
        <v>534</v>
      </c>
      <c r="L97" t="s">
        <v>29</v>
      </c>
      <c r="M97" s="54" t="s">
        <v>535</v>
      </c>
      <c r="R97" s="54"/>
      <c r="S97" s="54" t="s">
        <v>536</v>
      </c>
      <c r="T97" s="54" t="s">
        <v>256</v>
      </c>
      <c r="U97" s="54" t="s">
        <v>537</v>
      </c>
      <c r="V97" s="95" t="s">
        <v>44</v>
      </c>
    </row>
    <row r="98" spans="1:22" ht="114.75" x14ac:dyDescent="0.2">
      <c r="A98" s="53">
        <v>45001</v>
      </c>
      <c r="C98" s="54"/>
      <c r="D98" s="53">
        <v>45050</v>
      </c>
      <c r="E98" t="s">
        <v>263</v>
      </c>
      <c r="F98" s="77">
        <v>40662594</v>
      </c>
      <c r="G98" s="54" t="s">
        <v>538</v>
      </c>
      <c r="H98" s="77">
        <v>735489</v>
      </c>
      <c r="I98" t="s">
        <v>539</v>
      </c>
      <c r="J98" s="54" t="s">
        <v>540</v>
      </c>
      <c r="K98" s="54" t="s">
        <v>541</v>
      </c>
      <c r="L98" t="s">
        <v>24</v>
      </c>
      <c r="N98" s="54"/>
      <c r="Q98" s="89" t="s">
        <v>542</v>
      </c>
      <c r="R98" s="54" t="s">
        <v>543</v>
      </c>
      <c r="S98" s="89" t="s">
        <v>544</v>
      </c>
      <c r="T98" s="54" t="s">
        <v>545</v>
      </c>
      <c r="U98" s="54" t="s">
        <v>546</v>
      </c>
      <c r="V98" s="95" t="s">
        <v>52</v>
      </c>
    </row>
    <row r="99" spans="1:22" ht="76.5" x14ac:dyDescent="0.2">
      <c r="A99" s="53">
        <v>45001</v>
      </c>
      <c r="D99" s="53">
        <v>45050</v>
      </c>
      <c r="E99" t="s">
        <v>263</v>
      </c>
      <c r="F99" s="77">
        <v>40662607</v>
      </c>
      <c r="G99" s="54" t="s">
        <v>538</v>
      </c>
      <c r="H99" s="77">
        <v>735489</v>
      </c>
      <c r="I99" t="s">
        <v>547</v>
      </c>
      <c r="J99" s="54" t="s">
        <v>540</v>
      </c>
      <c r="K99" s="54" t="s">
        <v>548</v>
      </c>
      <c r="L99" t="s">
        <v>24</v>
      </c>
      <c r="N99" s="54"/>
      <c r="Q99" s="89" t="s">
        <v>542</v>
      </c>
      <c r="R99" s="54" t="s">
        <v>549</v>
      </c>
      <c r="S99" s="89" t="s">
        <v>544</v>
      </c>
      <c r="T99" s="54" t="s">
        <v>116</v>
      </c>
      <c r="U99" s="54" t="s">
        <v>550</v>
      </c>
      <c r="V99" s="95" t="s">
        <v>175</v>
      </c>
    </row>
    <row r="100" spans="1:22" ht="63.75" x14ac:dyDescent="0.2">
      <c r="A100" s="53">
        <v>45006</v>
      </c>
      <c r="D100" s="53">
        <v>45049</v>
      </c>
      <c r="E100" t="s">
        <v>551</v>
      </c>
      <c r="F100" s="77">
        <v>41866484</v>
      </c>
      <c r="G100" s="54" t="s">
        <v>552</v>
      </c>
      <c r="I100" t="s">
        <v>553</v>
      </c>
      <c r="J100" s="54" t="s">
        <v>554</v>
      </c>
      <c r="K100" s="54" t="s">
        <v>555</v>
      </c>
      <c r="L100" t="s">
        <v>24</v>
      </c>
      <c r="M100" s="54"/>
      <c r="Q100" s="54" t="s">
        <v>556</v>
      </c>
      <c r="R100" t="s">
        <v>557</v>
      </c>
      <c r="S100" s="54" t="s">
        <v>558</v>
      </c>
      <c r="T100" s="54" t="s">
        <v>116</v>
      </c>
      <c r="U100" s="54" t="s">
        <v>559</v>
      </c>
      <c r="V100" s="95" t="s">
        <v>175</v>
      </c>
    </row>
    <row r="101" spans="1:22" ht="51" x14ac:dyDescent="0.2">
      <c r="A101" s="53">
        <v>45006</v>
      </c>
      <c r="D101" s="53" t="s">
        <v>98</v>
      </c>
      <c r="E101" t="s">
        <v>98</v>
      </c>
      <c r="F101" s="77">
        <v>36219047</v>
      </c>
      <c r="G101" s="54" t="s">
        <v>560</v>
      </c>
      <c r="I101" t="s">
        <v>354</v>
      </c>
      <c r="J101" s="54" t="s">
        <v>561</v>
      </c>
      <c r="K101" s="54" t="s">
        <v>562</v>
      </c>
      <c r="L101" t="s">
        <v>24</v>
      </c>
      <c r="T101" s="48"/>
    </row>
    <row r="102" spans="1:22" ht="38.25" x14ac:dyDescent="0.2">
      <c r="A102" s="53">
        <v>45006</v>
      </c>
      <c r="D102" s="53" t="s">
        <v>98</v>
      </c>
      <c r="E102" t="s">
        <v>98</v>
      </c>
      <c r="F102" s="77">
        <v>36219039</v>
      </c>
      <c r="G102" s="54" t="s">
        <v>560</v>
      </c>
      <c r="I102" t="s">
        <v>354</v>
      </c>
      <c r="J102" s="54" t="s">
        <v>561</v>
      </c>
      <c r="K102" s="54" t="s">
        <v>563</v>
      </c>
      <c r="L102" t="s">
        <v>24</v>
      </c>
      <c r="T102" s="48"/>
    </row>
    <row r="103" spans="1:22" ht="76.5" x14ac:dyDescent="0.2">
      <c r="A103" s="53">
        <v>45008</v>
      </c>
      <c r="D103" s="53">
        <v>45012</v>
      </c>
      <c r="E103" t="s">
        <v>263</v>
      </c>
      <c r="F103" s="77">
        <v>66048234</v>
      </c>
      <c r="G103" s="49" t="s">
        <v>88</v>
      </c>
      <c r="H103" s="77" t="s">
        <v>564</v>
      </c>
      <c r="I103" s="49" t="s">
        <v>54</v>
      </c>
      <c r="J103" s="54" t="s">
        <v>565</v>
      </c>
      <c r="K103" s="54" t="s">
        <v>566</v>
      </c>
      <c r="L103" t="s">
        <v>98</v>
      </c>
      <c r="N103" s="54"/>
      <c r="O103" s="54" t="s">
        <v>567</v>
      </c>
      <c r="T103" s="54" t="s">
        <v>96</v>
      </c>
      <c r="U103" s="54" t="s">
        <v>568</v>
      </c>
    </row>
    <row r="104" spans="1:22" ht="76.5" x14ac:dyDescent="0.2">
      <c r="A104" s="53">
        <v>45008</v>
      </c>
      <c r="D104" s="53">
        <v>45012</v>
      </c>
      <c r="E104" t="s">
        <v>263</v>
      </c>
      <c r="F104" s="77">
        <v>66048242</v>
      </c>
      <c r="G104" s="49" t="s">
        <v>88</v>
      </c>
      <c r="H104" s="77" t="s">
        <v>569</v>
      </c>
      <c r="I104" s="49" t="s">
        <v>54</v>
      </c>
      <c r="J104" s="54" t="s">
        <v>565</v>
      </c>
      <c r="K104" s="54" t="s">
        <v>570</v>
      </c>
      <c r="L104" t="s">
        <v>98</v>
      </c>
      <c r="N104" s="54"/>
      <c r="O104" s="54" t="s">
        <v>571</v>
      </c>
      <c r="T104" s="54" t="s">
        <v>96</v>
      </c>
      <c r="U104" s="54" t="s">
        <v>572</v>
      </c>
    </row>
    <row r="105" spans="1:22" ht="102" x14ac:dyDescent="0.2">
      <c r="A105" s="53">
        <v>45009</v>
      </c>
      <c r="D105" s="53">
        <v>45049</v>
      </c>
      <c r="E105" t="s">
        <v>551</v>
      </c>
      <c r="F105" s="77">
        <v>36261480</v>
      </c>
      <c r="G105" s="54" t="s">
        <v>552</v>
      </c>
      <c r="I105" t="s">
        <v>573</v>
      </c>
      <c r="J105" s="54" t="s">
        <v>265</v>
      </c>
      <c r="K105" s="54" t="s">
        <v>574</v>
      </c>
      <c r="L105" t="s">
        <v>263</v>
      </c>
      <c r="Q105" s="54" t="s">
        <v>575</v>
      </c>
      <c r="R105" s="54" t="s">
        <v>576</v>
      </c>
      <c r="S105" s="54" t="s">
        <v>577</v>
      </c>
      <c r="T105" s="54" t="s">
        <v>116</v>
      </c>
      <c r="U105" s="54" t="s">
        <v>559</v>
      </c>
    </row>
    <row r="106" spans="1:22" ht="89.25" x14ac:dyDescent="0.2">
      <c r="A106" s="53">
        <v>45012</v>
      </c>
      <c r="D106" s="53">
        <v>45049</v>
      </c>
      <c r="E106" t="s">
        <v>29</v>
      </c>
      <c r="F106" s="77">
        <v>42449586</v>
      </c>
      <c r="G106" s="54" t="s">
        <v>176</v>
      </c>
      <c r="I106" t="s">
        <v>578</v>
      </c>
      <c r="K106" s="54" t="s">
        <v>579</v>
      </c>
      <c r="L106" t="s">
        <v>29</v>
      </c>
      <c r="Q106" s="54" t="s">
        <v>556</v>
      </c>
      <c r="R106" t="s">
        <v>557</v>
      </c>
      <c r="T106" s="54" t="s">
        <v>116</v>
      </c>
      <c r="U106" s="54" t="s">
        <v>580</v>
      </c>
    </row>
    <row r="107" spans="1:22" ht="331.5" x14ac:dyDescent="0.2">
      <c r="A107" s="53">
        <v>45013</v>
      </c>
      <c r="D107" s="53">
        <v>45071</v>
      </c>
      <c r="E107" t="s">
        <v>263</v>
      </c>
      <c r="F107" s="77">
        <v>64882399</v>
      </c>
      <c r="G107" s="54" t="s">
        <v>176</v>
      </c>
      <c r="I107" t="s">
        <v>581</v>
      </c>
      <c r="J107" s="54" t="s">
        <v>582</v>
      </c>
      <c r="K107" s="54" t="s">
        <v>583</v>
      </c>
      <c r="L107" t="s">
        <v>263</v>
      </c>
      <c r="N107" s="54"/>
      <c r="O107" s="107"/>
      <c r="P107" s="107"/>
      <c r="Q107" s="54" t="s">
        <v>584</v>
      </c>
      <c r="R107" s="54" t="s">
        <v>585</v>
      </c>
      <c r="S107" s="54" t="s">
        <v>586</v>
      </c>
      <c r="T107" s="54" t="s">
        <v>587</v>
      </c>
      <c r="U107" s="54" t="s">
        <v>588</v>
      </c>
      <c r="V107" s="95" t="s">
        <v>175</v>
      </c>
    </row>
    <row r="108" spans="1:22" ht="140.25" x14ac:dyDescent="0.2">
      <c r="A108" s="53">
        <v>45013</v>
      </c>
      <c r="D108" s="53">
        <v>45050</v>
      </c>
      <c r="E108" t="s">
        <v>263</v>
      </c>
      <c r="F108" s="77">
        <v>33455220</v>
      </c>
      <c r="G108" s="54" t="s">
        <v>538</v>
      </c>
      <c r="H108" s="77">
        <v>735528</v>
      </c>
      <c r="I108" t="s">
        <v>589</v>
      </c>
      <c r="J108" s="54" t="s">
        <v>590</v>
      </c>
      <c r="K108" s="54" t="s">
        <v>591</v>
      </c>
      <c r="L108" t="s">
        <v>592</v>
      </c>
      <c r="N108" s="54"/>
      <c r="Q108" s="54" t="s">
        <v>593</v>
      </c>
      <c r="R108" s="54" t="s">
        <v>594</v>
      </c>
      <c r="S108" s="54" t="s">
        <v>595</v>
      </c>
      <c r="T108" s="54" t="s">
        <v>116</v>
      </c>
      <c r="U108" s="54" t="s">
        <v>596</v>
      </c>
      <c r="V108" s="95" t="s">
        <v>175</v>
      </c>
    </row>
    <row r="109" spans="1:22" ht="102" x14ac:dyDescent="0.2">
      <c r="A109" s="53">
        <v>45015</v>
      </c>
      <c r="D109" s="53">
        <v>45071</v>
      </c>
      <c r="E109" t="s">
        <v>59</v>
      </c>
      <c r="F109" s="77">
        <v>42449578</v>
      </c>
      <c r="G109" s="54" t="s">
        <v>176</v>
      </c>
      <c r="I109" t="s">
        <v>597</v>
      </c>
      <c r="K109" s="54" t="s">
        <v>598</v>
      </c>
      <c r="L109" t="s">
        <v>263</v>
      </c>
      <c r="N109" s="54"/>
      <c r="Q109" s="54" t="s">
        <v>599</v>
      </c>
      <c r="R109" s="54" t="s">
        <v>600</v>
      </c>
      <c r="S109" s="54" t="s">
        <v>595</v>
      </c>
      <c r="T109" s="54" t="s">
        <v>601</v>
      </c>
      <c r="U109" s="54" t="s">
        <v>602</v>
      </c>
    </row>
    <row r="110" spans="1:22" ht="165.75" x14ac:dyDescent="0.2">
      <c r="A110" s="53">
        <v>45016</v>
      </c>
      <c r="D110" s="53">
        <v>45035</v>
      </c>
      <c r="E110" t="s">
        <v>603</v>
      </c>
      <c r="F110" s="77">
        <v>6175004</v>
      </c>
      <c r="G110" s="89" t="s">
        <v>604</v>
      </c>
      <c r="H110" s="82"/>
      <c r="I110" s="84" t="s">
        <v>605</v>
      </c>
      <c r="J110" s="89" t="s">
        <v>606</v>
      </c>
      <c r="K110" s="89" t="s">
        <v>607</v>
      </c>
      <c r="L110" t="s">
        <v>59</v>
      </c>
      <c r="M110" s="54" t="s">
        <v>608</v>
      </c>
      <c r="N110" s="54" t="s">
        <v>609</v>
      </c>
      <c r="Q110" s="54" t="s">
        <v>610</v>
      </c>
      <c r="R110" s="54" t="s">
        <v>611</v>
      </c>
      <c r="S110" s="54" t="s">
        <v>612</v>
      </c>
      <c r="T110" s="54" t="s">
        <v>613</v>
      </c>
      <c r="U110" s="54" t="s">
        <v>614</v>
      </c>
    </row>
    <row r="111" spans="1:22" ht="153" x14ac:dyDescent="0.2">
      <c r="A111" s="53">
        <v>45016</v>
      </c>
      <c r="D111" s="53">
        <v>45035</v>
      </c>
      <c r="E111" t="s">
        <v>603</v>
      </c>
      <c r="F111" s="77">
        <v>6174992</v>
      </c>
      <c r="G111" s="89" t="s">
        <v>604</v>
      </c>
      <c r="H111" s="82"/>
      <c r="I111" s="84" t="s">
        <v>605</v>
      </c>
      <c r="J111" s="89" t="s">
        <v>606</v>
      </c>
      <c r="K111" s="89" t="s">
        <v>615</v>
      </c>
      <c r="L111" t="s">
        <v>59</v>
      </c>
      <c r="N111" s="54" t="s">
        <v>616</v>
      </c>
      <c r="Q111" s="54" t="s">
        <v>617</v>
      </c>
      <c r="R111" s="54" t="s">
        <v>618</v>
      </c>
      <c r="S111" s="54" t="s">
        <v>619</v>
      </c>
      <c r="T111" s="54" t="s">
        <v>620</v>
      </c>
      <c r="U111" s="54" t="s">
        <v>614</v>
      </c>
    </row>
    <row r="112" spans="1:22" ht="102" x14ac:dyDescent="0.2">
      <c r="A112" s="53">
        <v>45016</v>
      </c>
      <c r="D112" s="53">
        <v>45035</v>
      </c>
      <c r="E112" t="s">
        <v>603</v>
      </c>
      <c r="F112" s="77">
        <v>65494275</v>
      </c>
      <c r="G112" s="89" t="s">
        <v>621</v>
      </c>
      <c r="H112" s="82"/>
      <c r="I112" s="84" t="s">
        <v>605</v>
      </c>
      <c r="J112" s="89" t="s">
        <v>606</v>
      </c>
      <c r="K112" s="89" t="s">
        <v>622</v>
      </c>
      <c r="L112" t="s">
        <v>59</v>
      </c>
      <c r="N112" s="54" t="s">
        <v>623</v>
      </c>
      <c r="Q112" s="54" t="s">
        <v>610</v>
      </c>
      <c r="R112" s="85" t="s">
        <v>624</v>
      </c>
      <c r="S112" s="54" t="s">
        <v>625</v>
      </c>
      <c r="T112" s="54" t="s">
        <v>613</v>
      </c>
      <c r="U112" s="54" t="s">
        <v>626</v>
      </c>
      <c r="V112" s="126" t="s">
        <v>627</v>
      </c>
    </row>
    <row r="113" spans="1:21" ht="89.25" x14ac:dyDescent="0.2">
      <c r="A113" s="53">
        <v>45016</v>
      </c>
      <c r="C113" s="54"/>
      <c r="D113" s="90">
        <v>45062</v>
      </c>
      <c r="E113" t="s">
        <v>263</v>
      </c>
      <c r="F113" s="77">
        <v>38676997</v>
      </c>
      <c r="G113" s="54" t="s">
        <v>628</v>
      </c>
      <c r="I113" t="s">
        <v>629</v>
      </c>
      <c r="J113" s="54" t="s">
        <v>630</v>
      </c>
      <c r="K113" s="54" t="s">
        <v>631</v>
      </c>
      <c r="L113" t="s">
        <v>59</v>
      </c>
      <c r="N113" s="54"/>
      <c r="Q113" s="54" t="s">
        <v>632</v>
      </c>
      <c r="R113" t="s">
        <v>633</v>
      </c>
      <c r="S113" s="54" t="s">
        <v>634</v>
      </c>
      <c r="T113" s="54" t="s">
        <v>116</v>
      </c>
      <c r="U113" s="54" t="s">
        <v>635</v>
      </c>
    </row>
    <row r="114" spans="1:21" ht="165.75" x14ac:dyDescent="0.2">
      <c r="A114" s="53">
        <v>45022</v>
      </c>
      <c r="D114" s="83">
        <v>45027</v>
      </c>
      <c r="E114" t="s">
        <v>24</v>
      </c>
      <c r="F114" s="77">
        <v>66048269</v>
      </c>
      <c r="G114" s="49" t="s">
        <v>88</v>
      </c>
      <c r="H114" s="77" t="s">
        <v>636</v>
      </c>
      <c r="I114" s="49" t="s">
        <v>54</v>
      </c>
      <c r="J114" s="54" t="s">
        <v>565</v>
      </c>
      <c r="K114" s="54" t="s">
        <v>637</v>
      </c>
      <c r="L114" t="s">
        <v>638</v>
      </c>
      <c r="O114" s="54" t="s">
        <v>639</v>
      </c>
      <c r="R114" s="54"/>
      <c r="S114" s="54" t="s">
        <v>640</v>
      </c>
      <c r="T114" s="54" t="s">
        <v>96</v>
      </c>
      <c r="U114" s="54" t="s">
        <v>641</v>
      </c>
    </row>
    <row r="115" spans="1:21" ht="76.5" x14ac:dyDescent="0.2">
      <c r="A115" s="53">
        <v>45022</v>
      </c>
      <c r="D115" s="90">
        <v>45027</v>
      </c>
      <c r="E115" t="s">
        <v>24</v>
      </c>
      <c r="F115" s="77">
        <v>66048285</v>
      </c>
      <c r="G115" s="49" t="s">
        <v>88</v>
      </c>
      <c r="H115" s="77" t="s">
        <v>642</v>
      </c>
      <c r="I115" s="49" t="s">
        <v>54</v>
      </c>
      <c r="J115" s="54" t="s">
        <v>565</v>
      </c>
      <c r="K115" s="54" t="s">
        <v>643</v>
      </c>
      <c r="L115" t="s">
        <v>638</v>
      </c>
      <c r="N115" s="54"/>
      <c r="O115" s="54" t="s">
        <v>644</v>
      </c>
      <c r="T115" s="54" t="s">
        <v>96</v>
      </c>
      <c r="U115" s="54" t="s">
        <v>645</v>
      </c>
    </row>
    <row r="116" spans="1:21" ht="76.5" x14ac:dyDescent="0.2">
      <c r="A116" s="53">
        <v>45022</v>
      </c>
      <c r="D116" s="78">
        <v>45027</v>
      </c>
      <c r="E116" t="s">
        <v>24</v>
      </c>
      <c r="F116" s="77">
        <v>66048306</v>
      </c>
      <c r="G116" s="49" t="s">
        <v>88</v>
      </c>
      <c r="H116" s="77" t="s">
        <v>646</v>
      </c>
      <c r="I116" s="49" t="s">
        <v>54</v>
      </c>
      <c r="J116" s="54" t="s">
        <v>565</v>
      </c>
      <c r="K116" s="54" t="s">
        <v>647</v>
      </c>
      <c r="L116" t="s">
        <v>638</v>
      </c>
      <c r="N116" s="54"/>
      <c r="O116" s="54" t="s">
        <v>648</v>
      </c>
      <c r="T116" s="54" t="s">
        <v>96</v>
      </c>
      <c r="U116" s="89" t="s">
        <v>649</v>
      </c>
    </row>
    <row r="117" spans="1:21" ht="89.25" x14ac:dyDescent="0.2">
      <c r="A117" s="53">
        <v>45022</v>
      </c>
      <c r="D117" s="53">
        <v>45027</v>
      </c>
      <c r="E117" t="s">
        <v>59</v>
      </c>
      <c r="F117" s="77">
        <v>66048277</v>
      </c>
      <c r="G117" s="49" t="s">
        <v>88</v>
      </c>
      <c r="H117" s="77" t="s">
        <v>650</v>
      </c>
      <c r="I117" s="49" t="s">
        <v>54</v>
      </c>
      <c r="J117" s="54" t="s">
        <v>565</v>
      </c>
      <c r="K117" s="54" t="s">
        <v>651</v>
      </c>
      <c r="L117" t="s">
        <v>638</v>
      </c>
      <c r="O117" s="54" t="s">
        <v>652</v>
      </c>
      <c r="T117" s="54" t="s">
        <v>96</v>
      </c>
      <c r="U117" s="54" t="s">
        <v>653</v>
      </c>
    </row>
    <row r="118" spans="1:21" ht="76.5" x14ac:dyDescent="0.2">
      <c r="A118" s="53">
        <v>45022</v>
      </c>
      <c r="D118" s="53">
        <v>45027</v>
      </c>
      <c r="E118" t="s">
        <v>59</v>
      </c>
      <c r="F118" s="77">
        <v>66048250</v>
      </c>
      <c r="G118" s="49" t="s">
        <v>88</v>
      </c>
      <c r="H118" s="77" t="s">
        <v>654</v>
      </c>
      <c r="I118" t="s">
        <v>655</v>
      </c>
      <c r="J118" s="54" t="s">
        <v>656</v>
      </c>
      <c r="K118" s="54" t="s">
        <v>657</v>
      </c>
      <c r="L118" t="s">
        <v>638</v>
      </c>
      <c r="O118" s="54" t="s">
        <v>658</v>
      </c>
      <c r="T118" s="54" t="s">
        <v>96</v>
      </c>
      <c r="U118" s="54" t="s">
        <v>659</v>
      </c>
    </row>
    <row r="119" spans="1:21" ht="114.75" x14ac:dyDescent="0.2">
      <c r="A119" s="53">
        <v>45023</v>
      </c>
      <c r="D119" s="53">
        <v>45225</v>
      </c>
      <c r="E119" t="s">
        <v>59</v>
      </c>
      <c r="F119" s="77">
        <v>42136352</v>
      </c>
      <c r="G119" s="54" t="s">
        <v>660</v>
      </c>
      <c r="I119" t="s">
        <v>661</v>
      </c>
      <c r="J119" s="54" t="s">
        <v>662</v>
      </c>
      <c r="K119" s="54" t="s">
        <v>663</v>
      </c>
      <c r="L119" t="s">
        <v>263</v>
      </c>
      <c r="N119" s="54"/>
      <c r="Q119" s="54" t="s">
        <v>664</v>
      </c>
      <c r="R119" s="54" t="s">
        <v>665</v>
      </c>
      <c r="S119" s="54" t="s">
        <v>466</v>
      </c>
      <c r="T119" s="54" t="s">
        <v>666</v>
      </c>
      <c r="U119" s="54" t="s">
        <v>667</v>
      </c>
    </row>
    <row r="120" spans="1:21" ht="140.25" x14ac:dyDescent="0.2">
      <c r="A120" s="53">
        <v>45030</v>
      </c>
      <c r="D120" s="53">
        <v>45034</v>
      </c>
      <c r="E120" t="s">
        <v>263</v>
      </c>
      <c r="F120" s="77">
        <v>41992237</v>
      </c>
      <c r="G120" s="49" t="s">
        <v>88</v>
      </c>
      <c r="H120" s="77" t="s">
        <v>668</v>
      </c>
      <c r="I120" t="s">
        <v>655</v>
      </c>
      <c r="J120" s="54" t="s">
        <v>656</v>
      </c>
      <c r="K120" s="54" t="s">
        <v>669</v>
      </c>
      <c r="L120" t="s">
        <v>638</v>
      </c>
      <c r="N120" s="54"/>
      <c r="O120" s="54" t="s">
        <v>670</v>
      </c>
      <c r="R120" s="54"/>
      <c r="T120" s="54" t="s">
        <v>96</v>
      </c>
      <c r="U120" s="54" t="s">
        <v>671</v>
      </c>
    </row>
    <row r="121" spans="1:21" ht="127.5" x14ac:dyDescent="0.2">
      <c r="A121" s="53">
        <v>45030</v>
      </c>
      <c r="D121" s="53">
        <v>45034</v>
      </c>
      <c r="E121" t="s">
        <v>263</v>
      </c>
      <c r="F121" s="77">
        <v>41992229</v>
      </c>
      <c r="G121" s="49" t="s">
        <v>88</v>
      </c>
      <c r="H121" s="77" t="s">
        <v>672</v>
      </c>
      <c r="I121" t="s">
        <v>655</v>
      </c>
      <c r="J121" s="54" t="s">
        <v>656</v>
      </c>
      <c r="K121" s="54" t="s">
        <v>673</v>
      </c>
      <c r="L121" t="s">
        <v>638</v>
      </c>
      <c r="O121" s="54" t="s">
        <v>674</v>
      </c>
      <c r="T121" s="54" t="s">
        <v>96</v>
      </c>
      <c r="U121" s="54" t="s">
        <v>675</v>
      </c>
    </row>
    <row r="122" spans="1:21" ht="191.25" x14ac:dyDescent="0.2">
      <c r="A122" s="53">
        <v>45030</v>
      </c>
      <c r="D122" s="53">
        <v>45034</v>
      </c>
      <c r="E122" t="s">
        <v>263</v>
      </c>
      <c r="F122" s="77">
        <v>41992210</v>
      </c>
      <c r="G122" s="49" t="s">
        <v>88</v>
      </c>
      <c r="H122" s="77" t="s">
        <v>676</v>
      </c>
      <c r="I122" t="s">
        <v>655</v>
      </c>
      <c r="J122" s="54" t="s">
        <v>656</v>
      </c>
      <c r="K122" s="54" t="s">
        <v>677</v>
      </c>
      <c r="L122" t="s">
        <v>638</v>
      </c>
      <c r="O122" s="54" t="s">
        <v>678</v>
      </c>
      <c r="T122" s="54" t="s">
        <v>96</v>
      </c>
      <c r="U122" s="54" t="s">
        <v>679</v>
      </c>
    </row>
    <row r="123" spans="1:21" ht="76.5" x14ac:dyDescent="0.2">
      <c r="A123" s="53">
        <v>45030</v>
      </c>
      <c r="D123" s="53">
        <v>45034</v>
      </c>
      <c r="E123" t="s">
        <v>263</v>
      </c>
      <c r="F123" s="77">
        <v>41992202</v>
      </c>
      <c r="G123" s="49" t="s">
        <v>88</v>
      </c>
      <c r="H123" s="77" t="s">
        <v>680</v>
      </c>
      <c r="I123" t="s">
        <v>655</v>
      </c>
      <c r="J123" s="54" t="s">
        <v>656</v>
      </c>
      <c r="K123" s="54" t="s">
        <v>681</v>
      </c>
      <c r="L123" t="s">
        <v>638</v>
      </c>
      <c r="O123" s="54" t="s">
        <v>682</v>
      </c>
      <c r="R123" s="54"/>
      <c r="T123" s="54" t="s">
        <v>96</v>
      </c>
      <c r="U123" s="54" t="s">
        <v>683</v>
      </c>
    </row>
    <row r="124" spans="1:21" ht="76.5" x14ac:dyDescent="0.2">
      <c r="A124" s="53">
        <v>45030</v>
      </c>
      <c r="D124" s="53">
        <v>45034</v>
      </c>
      <c r="E124" t="s">
        <v>263</v>
      </c>
      <c r="F124" s="77">
        <v>41992191</v>
      </c>
      <c r="G124" s="49" t="s">
        <v>88</v>
      </c>
      <c r="H124" s="77" t="s">
        <v>684</v>
      </c>
      <c r="I124" t="s">
        <v>655</v>
      </c>
      <c r="J124" s="54" t="s">
        <v>656</v>
      </c>
      <c r="K124" s="54" t="s">
        <v>685</v>
      </c>
      <c r="L124" t="s">
        <v>638</v>
      </c>
      <c r="O124" s="54" t="s">
        <v>686</v>
      </c>
      <c r="T124" s="54" t="s">
        <v>96</v>
      </c>
      <c r="U124" s="54" t="s">
        <v>687</v>
      </c>
    </row>
    <row r="125" spans="1:21" ht="76.5" x14ac:dyDescent="0.2">
      <c r="A125" s="53">
        <v>45030</v>
      </c>
      <c r="D125" s="53">
        <v>45034</v>
      </c>
      <c r="E125" t="s">
        <v>263</v>
      </c>
      <c r="F125" s="77">
        <v>41992181</v>
      </c>
      <c r="G125" s="49" t="s">
        <v>88</v>
      </c>
      <c r="H125" s="77" t="s">
        <v>688</v>
      </c>
      <c r="I125" t="s">
        <v>655</v>
      </c>
      <c r="J125" s="54" t="s">
        <v>656</v>
      </c>
      <c r="K125" s="54" t="s">
        <v>689</v>
      </c>
      <c r="L125" t="s">
        <v>638</v>
      </c>
      <c r="O125" s="54" t="s">
        <v>690</v>
      </c>
      <c r="T125" s="54" t="s">
        <v>96</v>
      </c>
      <c r="U125" s="54" t="s">
        <v>691</v>
      </c>
    </row>
    <row r="126" spans="1:21" ht="76.5" x14ac:dyDescent="0.2">
      <c r="A126" s="53">
        <v>45030</v>
      </c>
      <c r="D126" s="53">
        <v>45034</v>
      </c>
      <c r="E126" t="s">
        <v>263</v>
      </c>
      <c r="F126" s="77">
        <v>41992173</v>
      </c>
      <c r="G126" s="49" t="s">
        <v>88</v>
      </c>
      <c r="H126" s="77" t="s">
        <v>692</v>
      </c>
      <c r="I126" s="49" t="s">
        <v>54</v>
      </c>
      <c r="J126" s="54" t="s">
        <v>693</v>
      </c>
      <c r="K126" s="54" t="s">
        <v>694</v>
      </c>
      <c r="L126" t="s">
        <v>638</v>
      </c>
      <c r="N126" s="54"/>
      <c r="O126" s="54" t="s">
        <v>695</v>
      </c>
      <c r="T126" s="54" t="s">
        <v>96</v>
      </c>
      <c r="U126" s="54" t="s">
        <v>696</v>
      </c>
    </row>
    <row r="127" spans="1:21" ht="76.5" x14ac:dyDescent="0.2">
      <c r="A127" s="53">
        <v>45030</v>
      </c>
      <c r="D127" s="53">
        <v>45034</v>
      </c>
      <c r="E127" t="s">
        <v>263</v>
      </c>
      <c r="F127" s="77">
        <v>41992165</v>
      </c>
      <c r="G127" s="49" t="s">
        <v>88</v>
      </c>
      <c r="H127" s="77" t="s">
        <v>697</v>
      </c>
      <c r="I127" s="49" t="s">
        <v>54</v>
      </c>
      <c r="J127" s="54" t="s">
        <v>693</v>
      </c>
      <c r="K127" s="54" t="s">
        <v>698</v>
      </c>
      <c r="L127" t="s">
        <v>638</v>
      </c>
      <c r="N127" s="54"/>
      <c r="O127" s="54" t="s">
        <v>699</v>
      </c>
      <c r="T127" s="54" t="s">
        <v>96</v>
      </c>
      <c r="U127" s="54" t="s">
        <v>700</v>
      </c>
    </row>
    <row r="128" spans="1:21" ht="76.5" x14ac:dyDescent="0.2">
      <c r="A128" s="53">
        <v>45030</v>
      </c>
      <c r="D128" s="53">
        <v>45034</v>
      </c>
      <c r="E128" t="s">
        <v>263</v>
      </c>
      <c r="F128" s="77">
        <v>41992157</v>
      </c>
      <c r="G128" s="49" t="s">
        <v>88</v>
      </c>
      <c r="H128" s="77" t="s">
        <v>701</v>
      </c>
      <c r="I128" s="49" t="s">
        <v>54</v>
      </c>
      <c r="J128" s="54" t="s">
        <v>693</v>
      </c>
      <c r="K128" s="54" t="s">
        <v>702</v>
      </c>
      <c r="L128" t="s">
        <v>638</v>
      </c>
      <c r="O128" s="54" t="s">
        <v>703</v>
      </c>
      <c r="R128" s="85"/>
      <c r="T128" s="54" t="s">
        <v>96</v>
      </c>
      <c r="U128" s="54" t="s">
        <v>704</v>
      </c>
    </row>
    <row r="129" spans="1:22" ht="76.5" x14ac:dyDescent="0.2">
      <c r="A129" s="53">
        <v>45030</v>
      </c>
      <c r="D129" s="53">
        <v>45034</v>
      </c>
      <c r="E129" t="s">
        <v>263</v>
      </c>
      <c r="F129" s="77">
        <v>41992149</v>
      </c>
      <c r="G129" s="49" t="s">
        <v>88</v>
      </c>
      <c r="H129" s="77" t="s">
        <v>705</v>
      </c>
      <c r="I129" s="49" t="s">
        <v>54</v>
      </c>
      <c r="J129" s="54" t="s">
        <v>693</v>
      </c>
      <c r="K129" s="54" t="s">
        <v>706</v>
      </c>
      <c r="L129" t="s">
        <v>638</v>
      </c>
      <c r="N129" s="54"/>
      <c r="O129" s="54" t="s">
        <v>707</v>
      </c>
      <c r="R129" s="127"/>
      <c r="T129" s="54" t="s">
        <v>96</v>
      </c>
      <c r="U129" s="54" t="s">
        <v>708</v>
      </c>
    </row>
    <row r="130" spans="1:22" ht="38.25" x14ac:dyDescent="0.2">
      <c r="A130" s="53">
        <v>45033</v>
      </c>
      <c r="D130" s="53">
        <v>45050</v>
      </c>
      <c r="E130" t="s">
        <v>29</v>
      </c>
      <c r="F130" s="77">
        <v>42155860</v>
      </c>
      <c r="G130" s="49" t="s">
        <v>709</v>
      </c>
      <c r="I130" t="s">
        <v>90</v>
      </c>
      <c r="J130" s="54" t="s">
        <v>272</v>
      </c>
      <c r="K130" s="54" t="s">
        <v>710</v>
      </c>
      <c r="L130" t="s">
        <v>29</v>
      </c>
      <c r="N130" s="54" t="s">
        <v>711</v>
      </c>
      <c r="S130" s="54" t="s">
        <v>712</v>
      </c>
      <c r="T130" s="48" t="s">
        <v>713</v>
      </c>
      <c r="U130" s="54" t="s">
        <v>714</v>
      </c>
      <c r="V130" s="94"/>
    </row>
    <row r="131" spans="1:22" ht="51" x14ac:dyDescent="0.2">
      <c r="A131" s="53">
        <v>45035</v>
      </c>
      <c r="D131" s="53">
        <v>45050</v>
      </c>
      <c r="E131" t="s">
        <v>29</v>
      </c>
      <c r="F131" s="77">
        <v>41161943</v>
      </c>
      <c r="G131" s="54" t="s">
        <v>715</v>
      </c>
      <c r="I131" t="s">
        <v>90</v>
      </c>
      <c r="J131" s="54" t="s">
        <v>272</v>
      </c>
      <c r="K131" s="54" t="s">
        <v>716</v>
      </c>
      <c r="L131" t="s">
        <v>29</v>
      </c>
      <c r="N131" s="54" t="s">
        <v>717</v>
      </c>
      <c r="S131" s="54" t="s">
        <v>718</v>
      </c>
      <c r="T131" s="48" t="s">
        <v>467</v>
      </c>
      <c r="U131" s="54" t="s">
        <v>719</v>
      </c>
    </row>
    <row r="132" spans="1:22" ht="267.75" x14ac:dyDescent="0.2">
      <c r="A132" s="53">
        <v>45035</v>
      </c>
      <c r="D132" s="83">
        <v>45138</v>
      </c>
      <c r="E132" t="s">
        <v>263</v>
      </c>
      <c r="F132" s="77">
        <v>65421199</v>
      </c>
      <c r="G132" s="54" t="s">
        <v>720</v>
      </c>
      <c r="I132" s="49" t="s">
        <v>54</v>
      </c>
      <c r="J132" s="54" t="s">
        <v>71</v>
      </c>
      <c r="K132" s="54" t="s">
        <v>721</v>
      </c>
      <c r="L132" t="s">
        <v>29</v>
      </c>
      <c r="Q132" s="54" t="s">
        <v>722</v>
      </c>
      <c r="R132" s="85" t="s">
        <v>723</v>
      </c>
      <c r="S132" s="54" t="s">
        <v>724</v>
      </c>
      <c r="T132" s="48" t="s">
        <v>66</v>
      </c>
      <c r="U132" s="48" t="s">
        <v>725</v>
      </c>
      <c r="V132" s="95" t="s">
        <v>726</v>
      </c>
    </row>
    <row r="133" spans="1:22" ht="216.75" x14ac:dyDescent="0.2">
      <c r="A133" s="53">
        <v>45042</v>
      </c>
      <c r="D133" s="83">
        <v>45238</v>
      </c>
      <c r="E133" t="s">
        <v>263</v>
      </c>
      <c r="F133" s="77">
        <v>66602805</v>
      </c>
      <c r="G133" s="54" t="s">
        <v>660</v>
      </c>
      <c r="I133" t="s">
        <v>90</v>
      </c>
      <c r="J133" s="54" t="s">
        <v>727</v>
      </c>
      <c r="K133" s="54" t="s">
        <v>728</v>
      </c>
      <c r="L133" t="s">
        <v>263</v>
      </c>
      <c r="M133" s="54" t="s">
        <v>729</v>
      </c>
      <c r="Q133" s="54" t="s">
        <v>730</v>
      </c>
      <c r="R133" s="85" t="s">
        <v>731</v>
      </c>
      <c r="S133" s="54" t="s">
        <v>732</v>
      </c>
      <c r="T133" s="54" t="s">
        <v>733</v>
      </c>
      <c r="U133" s="54" t="s">
        <v>734</v>
      </c>
    </row>
    <row r="134" spans="1:22" ht="76.5" x14ac:dyDescent="0.2">
      <c r="A134" s="53">
        <v>45048</v>
      </c>
      <c r="D134" s="53">
        <v>45079</v>
      </c>
      <c r="E134" t="s">
        <v>263</v>
      </c>
      <c r="F134" s="77">
        <v>39623715</v>
      </c>
      <c r="G134" s="54" t="s">
        <v>735</v>
      </c>
      <c r="I134" t="s">
        <v>90</v>
      </c>
      <c r="J134" s="54" t="s">
        <v>272</v>
      </c>
      <c r="K134" s="54" t="s">
        <v>736</v>
      </c>
      <c r="L134" t="s">
        <v>263</v>
      </c>
      <c r="N134" s="54" t="s">
        <v>737</v>
      </c>
      <c r="O134" s="54" t="s">
        <v>738</v>
      </c>
      <c r="R134" s="54"/>
      <c r="S134" s="54" t="s">
        <v>41</v>
      </c>
      <c r="T134" s="54" t="s">
        <v>277</v>
      </c>
      <c r="U134" s="54" t="s">
        <v>379</v>
      </c>
      <c r="V134" s="94" t="s">
        <v>175</v>
      </c>
    </row>
    <row r="135" spans="1:22" ht="280.5" x14ac:dyDescent="0.2">
      <c r="A135" s="53">
        <v>45056</v>
      </c>
      <c r="D135" s="53">
        <v>45138</v>
      </c>
      <c r="E135" t="s">
        <v>263</v>
      </c>
      <c r="F135" s="77">
        <v>66409386</v>
      </c>
      <c r="G135" s="54" t="s">
        <v>739</v>
      </c>
      <c r="I135" s="49" t="s">
        <v>54</v>
      </c>
      <c r="J135" s="54" t="s">
        <v>740</v>
      </c>
      <c r="K135" s="54" t="s">
        <v>741</v>
      </c>
      <c r="L135" t="s">
        <v>29</v>
      </c>
      <c r="M135" s="54" t="s">
        <v>742</v>
      </c>
      <c r="Q135" s="54" t="s">
        <v>743</v>
      </c>
      <c r="R135" s="54" t="s">
        <v>744</v>
      </c>
      <c r="S135" s="54" t="s">
        <v>745</v>
      </c>
      <c r="T135" s="54" t="s">
        <v>746</v>
      </c>
      <c r="U135" s="54" t="s">
        <v>747</v>
      </c>
      <c r="V135" s="94" t="s">
        <v>748</v>
      </c>
    </row>
    <row r="136" spans="1:22" ht="76.5" x14ac:dyDescent="0.2">
      <c r="A136" s="53">
        <v>45058</v>
      </c>
      <c r="D136" s="53">
        <v>45071</v>
      </c>
      <c r="E136" t="s">
        <v>263</v>
      </c>
      <c r="F136" s="77">
        <v>32530268</v>
      </c>
      <c r="G136" s="54" t="s">
        <v>749</v>
      </c>
      <c r="I136" t="s">
        <v>90</v>
      </c>
      <c r="J136" s="54" t="s">
        <v>272</v>
      </c>
      <c r="K136" s="54" t="s">
        <v>750</v>
      </c>
      <c r="L136" t="s">
        <v>263</v>
      </c>
      <c r="N136" s="54" t="s">
        <v>711</v>
      </c>
      <c r="S136" s="54" t="s">
        <v>41</v>
      </c>
      <c r="T136" s="54" t="s">
        <v>751</v>
      </c>
      <c r="U136" s="54" t="s">
        <v>752</v>
      </c>
      <c r="V136" s="94"/>
    </row>
    <row r="137" spans="1:22" ht="409.5" x14ac:dyDescent="0.2">
      <c r="A137" s="53">
        <v>45058</v>
      </c>
      <c r="C137" s="54" t="s">
        <v>753</v>
      </c>
      <c r="D137" s="53">
        <v>45139</v>
      </c>
      <c r="E137" t="s">
        <v>754</v>
      </c>
      <c r="F137" s="77">
        <v>38858901</v>
      </c>
      <c r="G137" s="54" t="s">
        <v>755</v>
      </c>
      <c r="I137" t="s">
        <v>629</v>
      </c>
      <c r="J137" s="54" t="s">
        <v>756</v>
      </c>
      <c r="K137" s="54" t="s">
        <v>757</v>
      </c>
      <c r="L137" t="s">
        <v>263</v>
      </c>
      <c r="M137" s="54" t="s">
        <v>758</v>
      </c>
      <c r="Q137" s="54" t="s">
        <v>759</v>
      </c>
      <c r="R137" s="54" t="s">
        <v>760</v>
      </c>
      <c r="T137" s="54" t="s">
        <v>761</v>
      </c>
      <c r="U137" s="54" t="s">
        <v>762</v>
      </c>
      <c r="V137" s="94" t="s">
        <v>763</v>
      </c>
    </row>
    <row r="138" spans="1:22" ht="76.5" x14ac:dyDescent="0.2">
      <c r="A138" s="53">
        <v>45058</v>
      </c>
      <c r="D138" s="121">
        <v>45062</v>
      </c>
      <c r="E138" s="84" t="s">
        <v>263</v>
      </c>
      <c r="F138" s="77">
        <v>41992130</v>
      </c>
      <c r="G138" s="54" t="s">
        <v>88</v>
      </c>
      <c r="H138" s="77" t="s">
        <v>764</v>
      </c>
      <c r="I138" t="s">
        <v>90</v>
      </c>
      <c r="J138" s="54" t="s">
        <v>656</v>
      </c>
      <c r="K138" s="54" t="s">
        <v>765</v>
      </c>
      <c r="L138" t="s">
        <v>638</v>
      </c>
      <c r="O138" s="89" t="s">
        <v>766</v>
      </c>
      <c r="P138" s="85"/>
      <c r="Q138" s="89"/>
      <c r="R138" s="54"/>
      <c r="T138" s="54" t="s">
        <v>96</v>
      </c>
      <c r="U138" s="54" t="s">
        <v>767</v>
      </c>
    </row>
    <row r="139" spans="1:22" s="84" customFormat="1" ht="76.5" x14ac:dyDescent="0.2">
      <c r="A139" s="53">
        <v>45058</v>
      </c>
      <c r="D139" s="121">
        <v>45062</v>
      </c>
      <c r="E139" s="84" t="s">
        <v>263</v>
      </c>
      <c r="F139" s="77">
        <v>66048357</v>
      </c>
      <c r="G139" s="54" t="s">
        <v>88</v>
      </c>
      <c r="H139" s="82" t="s">
        <v>768</v>
      </c>
      <c r="I139" t="s">
        <v>90</v>
      </c>
      <c r="J139" s="54" t="s">
        <v>656</v>
      </c>
      <c r="K139" s="89" t="s">
        <v>769</v>
      </c>
      <c r="L139" s="84" t="s">
        <v>638</v>
      </c>
      <c r="O139" s="89" t="s">
        <v>770</v>
      </c>
      <c r="P139" s="91"/>
      <c r="Q139" s="89"/>
      <c r="R139" s="89"/>
      <c r="S139" s="89"/>
      <c r="T139" s="54" t="s">
        <v>96</v>
      </c>
      <c r="U139" s="54" t="s">
        <v>771</v>
      </c>
      <c r="V139" s="128"/>
    </row>
    <row r="140" spans="1:22" s="84" customFormat="1" ht="76.5" x14ac:dyDescent="0.2">
      <c r="A140" s="53">
        <v>45058</v>
      </c>
      <c r="D140" s="121">
        <v>45062</v>
      </c>
      <c r="E140" s="84" t="s">
        <v>263</v>
      </c>
      <c r="F140" s="77">
        <v>41927195</v>
      </c>
      <c r="G140" s="54" t="s">
        <v>88</v>
      </c>
      <c r="H140" s="82" t="s">
        <v>772</v>
      </c>
      <c r="I140" t="s">
        <v>90</v>
      </c>
      <c r="J140" s="54" t="s">
        <v>656</v>
      </c>
      <c r="K140" s="89" t="s">
        <v>773</v>
      </c>
      <c r="L140" s="84" t="s">
        <v>638</v>
      </c>
      <c r="O140" s="89" t="s">
        <v>774</v>
      </c>
      <c r="P140" s="89"/>
      <c r="Q140" s="89"/>
      <c r="R140" s="89"/>
      <c r="S140" s="89"/>
      <c r="T140" s="54" t="s">
        <v>96</v>
      </c>
      <c r="U140" s="54" t="s">
        <v>775</v>
      </c>
      <c r="V140" s="128"/>
    </row>
    <row r="141" spans="1:22" s="84" customFormat="1" ht="76.5" x14ac:dyDescent="0.2">
      <c r="A141" s="53">
        <v>45058</v>
      </c>
      <c r="D141" s="121">
        <v>45062</v>
      </c>
      <c r="E141" s="84" t="s">
        <v>263</v>
      </c>
      <c r="F141" s="77">
        <v>41992122</v>
      </c>
      <c r="G141" s="54" t="s">
        <v>88</v>
      </c>
      <c r="H141" s="82" t="s">
        <v>776</v>
      </c>
      <c r="I141" s="49" t="s">
        <v>54</v>
      </c>
      <c r="J141" s="89" t="s">
        <v>565</v>
      </c>
      <c r="K141" s="54" t="s">
        <v>777</v>
      </c>
      <c r="L141" t="s">
        <v>638</v>
      </c>
      <c r="N141" s="89"/>
      <c r="O141" s="89" t="s">
        <v>778</v>
      </c>
      <c r="P141" s="89"/>
      <c r="Q141" s="89"/>
      <c r="R141" s="89"/>
      <c r="S141" s="89"/>
      <c r="T141" s="54" t="s">
        <v>96</v>
      </c>
      <c r="U141" s="54" t="s">
        <v>779</v>
      </c>
      <c r="V141" s="128"/>
    </row>
    <row r="142" spans="1:22" s="84" customFormat="1" ht="76.5" x14ac:dyDescent="0.2">
      <c r="A142" s="53">
        <v>45058</v>
      </c>
      <c r="D142" s="121">
        <v>45062</v>
      </c>
      <c r="E142" s="84" t="s">
        <v>263</v>
      </c>
      <c r="F142" s="77">
        <v>41992093</v>
      </c>
      <c r="G142" s="54" t="s">
        <v>88</v>
      </c>
      <c r="H142" s="82" t="s">
        <v>780</v>
      </c>
      <c r="I142" s="49" t="s">
        <v>54</v>
      </c>
      <c r="J142" s="89" t="s">
        <v>565</v>
      </c>
      <c r="K142" s="89" t="s">
        <v>781</v>
      </c>
      <c r="L142" s="84" t="s">
        <v>638</v>
      </c>
      <c r="O142" s="89" t="s">
        <v>782</v>
      </c>
      <c r="P142" s="91"/>
      <c r="Q142" s="89"/>
      <c r="R142" s="89"/>
      <c r="S142" s="89"/>
      <c r="T142" s="54" t="s">
        <v>96</v>
      </c>
      <c r="U142" s="54" t="s">
        <v>783</v>
      </c>
      <c r="V142" s="128"/>
    </row>
    <row r="143" spans="1:22" s="84" customFormat="1" ht="76.5" x14ac:dyDescent="0.2">
      <c r="A143" s="53">
        <v>45058</v>
      </c>
      <c r="D143" s="121">
        <v>45062</v>
      </c>
      <c r="E143" s="84" t="s">
        <v>263</v>
      </c>
      <c r="F143" s="77">
        <v>41992085</v>
      </c>
      <c r="G143" s="54" t="s">
        <v>88</v>
      </c>
      <c r="H143" s="82" t="s">
        <v>784</v>
      </c>
      <c r="I143" t="s">
        <v>90</v>
      </c>
      <c r="J143" s="54" t="s">
        <v>656</v>
      </c>
      <c r="K143" s="89" t="s">
        <v>785</v>
      </c>
      <c r="L143" s="84" t="s">
        <v>638</v>
      </c>
      <c r="O143" s="89" t="s">
        <v>786</v>
      </c>
      <c r="P143" s="91"/>
      <c r="Q143" s="89"/>
      <c r="R143" s="89"/>
      <c r="S143" s="89"/>
      <c r="T143" s="54" t="s">
        <v>96</v>
      </c>
      <c r="U143" s="54" t="s">
        <v>787</v>
      </c>
      <c r="V143" s="128"/>
    </row>
    <row r="144" spans="1:22" s="84" customFormat="1" ht="76.5" x14ac:dyDescent="0.2">
      <c r="A144" s="53">
        <v>45058</v>
      </c>
      <c r="D144" s="121">
        <v>45062</v>
      </c>
      <c r="E144" s="84" t="s">
        <v>263</v>
      </c>
      <c r="F144" s="77">
        <v>41992077</v>
      </c>
      <c r="G144" s="54" t="s">
        <v>88</v>
      </c>
      <c r="H144" s="82" t="s">
        <v>788</v>
      </c>
      <c r="I144" t="s">
        <v>90</v>
      </c>
      <c r="J144" s="54" t="s">
        <v>656</v>
      </c>
      <c r="K144" s="54" t="s">
        <v>789</v>
      </c>
      <c r="O144" s="89" t="s">
        <v>790</v>
      </c>
      <c r="P144" s="91"/>
      <c r="Q144" s="89"/>
      <c r="R144" s="89"/>
      <c r="S144" s="89"/>
      <c r="T144" s="54" t="s">
        <v>96</v>
      </c>
      <c r="U144" s="54" t="s">
        <v>791</v>
      </c>
      <c r="V144" s="128"/>
    </row>
    <row r="145" spans="1:22" ht="76.5" x14ac:dyDescent="0.2">
      <c r="A145" s="53">
        <v>45058</v>
      </c>
      <c r="D145" s="121">
        <v>45062</v>
      </c>
      <c r="E145" s="84" t="s">
        <v>263</v>
      </c>
      <c r="F145" s="77">
        <v>41992069</v>
      </c>
      <c r="G145" s="54" t="s">
        <v>88</v>
      </c>
      <c r="H145" s="77" t="s">
        <v>792</v>
      </c>
      <c r="I145" t="s">
        <v>90</v>
      </c>
      <c r="J145" s="54" t="s">
        <v>656</v>
      </c>
      <c r="K145" s="54" t="s">
        <v>793</v>
      </c>
      <c r="L145" s="84"/>
      <c r="O145" s="89" t="s">
        <v>794</v>
      </c>
      <c r="T145" s="54" t="s">
        <v>96</v>
      </c>
      <c r="U145" s="54" t="s">
        <v>795</v>
      </c>
      <c r="V145" s="128"/>
    </row>
    <row r="146" spans="1:22" ht="76.5" x14ac:dyDescent="0.2">
      <c r="A146" s="53">
        <v>45058</v>
      </c>
      <c r="D146" s="121">
        <v>45062</v>
      </c>
      <c r="E146" s="84" t="s">
        <v>263</v>
      </c>
      <c r="F146" s="77">
        <v>41992050</v>
      </c>
      <c r="G146" s="54" t="s">
        <v>88</v>
      </c>
      <c r="H146" s="77" t="s">
        <v>796</v>
      </c>
      <c r="I146" s="49" t="s">
        <v>54</v>
      </c>
      <c r="J146" s="89" t="s">
        <v>565</v>
      </c>
      <c r="K146" s="54" t="s">
        <v>797</v>
      </c>
      <c r="L146" s="84"/>
      <c r="O146" s="89" t="s">
        <v>798</v>
      </c>
      <c r="R146" s="54"/>
      <c r="T146" s="54" t="s">
        <v>96</v>
      </c>
      <c r="U146" s="54" t="s">
        <v>799</v>
      </c>
      <c r="V146" s="128"/>
    </row>
    <row r="147" spans="1:22" ht="76.5" x14ac:dyDescent="0.2">
      <c r="A147" s="53">
        <v>45058</v>
      </c>
      <c r="D147" s="121">
        <v>45062</v>
      </c>
      <c r="E147" s="84" t="s">
        <v>263</v>
      </c>
      <c r="F147" s="77">
        <v>41992042</v>
      </c>
      <c r="G147" s="54" t="s">
        <v>88</v>
      </c>
      <c r="H147" s="77" t="s">
        <v>800</v>
      </c>
      <c r="I147" s="49" t="s">
        <v>54</v>
      </c>
      <c r="J147" s="89" t="s">
        <v>565</v>
      </c>
      <c r="K147" s="54" t="s">
        <v>801</v>
      </c>
      <c r="O147" s="89" t="s">
        <v>802</v>
      </c>
      <c r="R147" s="54"/>
      <c r="T147" s="54" t="s">
        <v>96</v>
      </c>
      <c r="U147" s="54" t="s">
        <v>803</v>
      </c>
      <c r="V147" s="128"/>
    </row>
    <row r="148" spans="1:22" ht="76.5" x14ac:dyDescent="0.2">
      <c r="A148" s="53">
        <v>45058</v>
      </c>
      <c r="D148" s="121">
        <v>45062</v>
      </c>
      <c r="E148" s="84" t="s">
        <v>263</v>
      </c>
      <c r="F148" s="77">
        <v>66048349</v>
      </c>
      <c r="G148" s="54" t="s">
        <v>88</v>
      </c>
      <c r="H148" s="77" t="s">
        <v>804</v>
      </c>
      <c r="I148" t="s">
        <v>90</v>
      </c>
      <c r="J148" s="54" t="s">
        <v>656</v>
      </c>
      <c r="K148" s="54" t="s">
        <v>805</v>
      </c>
      <c r="O148" s="89" t="s">
        <v>806</v>
      </c>
      <c r="R148" s="54"/>
      <c r="T148" s="54" t="s">
        <v>96</v>
      </c>
      <c r="U148" s="54" t="s">
        <v>807</v>
      </c>
      <c r="V148" s="128"/>
    </row>
    <row r="149" spans="1:22" ht="114.75" x14ac:dyDescent="0.2">
      <c r="A149" s="53">
        <v>45062</v>
      </c>
      <c r="D149" s="90" t="s">
        <v>808</v>
      </c>
      <c r="E149" t="s">
        <v>603</v>
      </c>
      <c r="F149" s="77">
        <v>67213289</v>
      </c>
      <c r="G149" s="54" t="s">
        <v>809</v>
      </c>
      <c r="I149" t="s">
        <v>810</v>
      </c>
      <c r="K149" s="54" t="s">
        <v>811</v>
      </c>
      <c r="L149" t="s">
        <v>812</v>
      </c>
      <c r="M149" s="54" t="s">
        <v>813</v>
      </c>
      <c r="R149" s="54"/>
      <c r="S149" s="54" t="s">
        <v>814</v>
      </c>
      <c r="T149" s="54" t="s">
        <v>467</v>
      </c>
      <c r="U149" s="54" t="s">
        <v>815</v>
      </c>
      <c r="V149" s="128"/>
    </row>
    <row r="150" spans="1:22" ht="63.75" x14ac:dyDescent="0.2">
      <c r="A150" s="53">
        <v>45062</v>
      </c>
      <c r="D150" s="78">
        <v>45085</v>
      </c>
      <c r="E150" t="s">
        <v>263</v>
      </c>
      <c r="F150" s="79" t="s">
        <v>816</v>
      </c>
      <c r="G150" s="54"/>
      <c r="I150" t="s">
        <v>817</v>
      </c>
      <c r="J150" s="54" t="s">
        <v>80</v>
      </c>
      <c r="K150" s="54" t="s">
        <v>818</v>
      </c>
      <c r="L150" t="s">
        <v>812</v>
      </c>
      <c r="M150" s="54" t="s">
        <v>819</v>
      </c>
      <c r="R150" s="54"/>
      <c r="S150" s="54" t="s">
        <v>814</v>
      </c>
      <c r="T150" s="54" t="s">
        <v>467</v>
      </c>
      <c r="U150" s="54" t="s">
        <v>820</v>
      </c>
      <c r="V150" s="128"/>
    </row>
    <row r="151" spans="1:22" ht="63.75" x14ac:dyDescent="0.2">
      <c r="A151" s="53">
        <v>45062</v>
      </c>
      <c r="D151" s="78">
        <v>45085</v>
      </c>
      <c r="E151" t="s">
        <v>263</v>
      </c>
      <c r="F151" s="77">
        <v>38503981</v>
      </c>
      <c r="G151" s="54"/>
      <c r="I151" t="s">
        <v>655</v>
      </c>
      <c r="J151" s="54" t="s">
        <v>272</v>
      </c>
      <c r="K151" s="54" t="s">
        <v>821</v>
      </c>
      <c r="L151" t="s">
        <v>812</v>
      </c>
      <c r="M151" s="54" t="s">
        <v>819</v>
      </c>
      <c r="R151" s="54"/>
      <c r="S151" s="54" t="s">
        <v>814</v>
      </c>
      <c r="T151" s="54" t="s">
        <v>467</v>
      </c>
      <c r="U151" s="54" t="s">
        <v>820</v>
      </c>
      <c r="V151" s="128"/>
    </row>
    <row r="152" spans="1:22" ht="127.5" x14ac:dyDescent="0.2">
      <c r="A152" s="53">
        <v>45065</v>
      </c>
      <c r="D152" s="78">
        <v>45111</v>
      </c>
      <c r="E152" t="s">
        <v>754</v>
      </c>
      <c r="F152" s="77">
        <v>67422304</v>
      </c>
      <c r="G152" s="54" t="s">
        <v>822</v>
      </c>
      <c r="H152" s="123" t="s">
        <v>823</v>
      </c>
      <c r="I152" t="s">
        <v>655</v>
      </c>
      <c r="J152" s="54" t="s">
        <v>431</v>
      </c>
      <c r="K152" s="54" t="s">
        <v>824</v>
      </c>
      <c r="L152" t="s">
        <v>825</v>
      </c>
      <c r="N152" s="54" t="s">
        <v>826</v>
      </c>
      <c r="R152" s="54"/>
      <c r="S152" s="54" t="s">
        <v>41</v>
      </c>
      <c r="T152" s="54" t="s">
        <v>827</v>
      </c>
      <c r="U152" s="54" t="s">
        <v>828</v>
      </c>
      <c r="V152" s="128" t="s">
        <v>175</v>
      </c>
    </row>
    <row r="153" spans="1:22" ht="63.75" x14ac:dyDescent="0.2">
      <c r="A153" s="53">
        <v>45065</v>
      </c>
      <c r="D153" s="78">
        <v>45111</v>
      </c>
      <c r="E153" t="s">
        <v>754</v>
      </c>
      <c r="F153" s="77">
        <v>67422291</v>
      </c>
      <c r="G153" s="54" t="s">
        <v>822</v>
      </c>
      <c r="H153" s="123" t="s">
        <v>829</v>
      </c>
      <c r="I153" t="s">
        <v>655</v>
      </c>
      <c r="J153" s="54" t="s">
        <v>431</v>
      </c>
      <c r="K153" s="54" t="s">
        <v>830</v>
      </c>
      <c r="L153" t="s">
        <v>825</v>
      </c>
      <c r="N153" s="54" t="s">
        <v>831</v>
      </c>
      <c r="R153" s="54"/>
      <c r="T153" s="54" t="s">
        <v>827</v>
      </c>
      <c r="U153" s="54" t="s">
        <v>828</v>
      </c>
      <c r="V153" s="128" t="s">
        <v>175</v>
      </c>
    </row>
    <row r="154" spans="1:22" ht="76.5" x14ac:dyDescent="0.2">
      <c r="A154" s="53">
        <v>45068</v>
      </c>
      <c r="D154" s="53">
        <v>45079</v>
      </c>
      <c r="E154" t="s">
        <v>603</v>
      </c>
      <c r="F154" s="77">
        <v>66047241</v>
      </c>
      <c r="G154" s="54" t="s">
        <v>832</v>
      </c>
      <c r="I154" t="s">
        <v>655</v>
      </c>
      <c r="J154" s="54" t="s">
        <v>272</v>
      </c>
      <c r="K154" s="54" t="s">
        <v>833</v>
      </c>
      <c r="L154" t="s">
        <v>29</v>
      </c>
      <c r="N154" s="54" t="s">
        <v>737</v>
      </c>
      <c r="O154" s="54" t="s">
        <v>834</v>
      </c>
      <c r="T154" s="54" t="s">
        <v>277</v>
      </c>
      <c r="U154" s="54" t="s">
        <v>835</v>
      </c>
    </row>
    <row r="155" spans="1:22" ht="191.25" x14ac:dyDescent="0.2">
      <c r="A155" s="53">
        <v>45068</v>
      </c>
      <c r="D155" s="83">
        <v>45139</v>
      </c>
      <c r="E155" t="s">
        <v>551</v>
      </c>
      <c r="F155" s="77">
        <v>41902852</v>
      </c>
      <c r="G155" s="54" t="s">
        <v>836</v>
      </c>
      <c r="I155" t="s">
        <v>605</v>
      </c>
      <c r="J155" s="54" t="s">
        <v>837</v>
      </c>
      <c r="K155" s="54" t="s">
        <v>838</v>
      </c>
      <c r="L155" t="s">
        <v>98</v>
      </c>
      <c r="N155" s="54"/>
      <c r="Q155" s="54" t="s">
        <v>839</v>
      </c>
      <c r="R155" s="54" t="s">
        <v>840</v>
      </c>
      <c r="T155" s="54" t="s">
        <v>841</v>
      </c>
      <c r="U155" s="54" t="s">
        <v>842</v>
      </c>
      <c r="V155" s="95" t="s">
        <v>843</v>
      </c>
    </row>
    <row r="156" spans="1:22" ht="76.5" x14ac:dyDescent="0.2">
      <c r="A156" s="53">
        <v>45069</v>
      </c>
      <c r="C156" s="54" t="s">
        <v>844</v>
      </c>
      <c r="D156" s="53">
        <v>45070</v>
      </c>
      <c r="E156" t="s">
        <v>263</v>
      </c>
      <c r="F156" s="77">
        <v>41224430</v>
      </c>
      <c r="G156" s="54" t="s">
        <v>845</v>
      </c>
      <c r="I156" t="s">
        <v>846</v>
      </c>
      <c r="J156" s="54" t="s">
        <v>847</v>
      </c>
      <c r="K156" s="54" t="s">
        <v>848</v>
      </c>
      <c r="L156" t="s">
        <v>263</v>
      </c>
      <c r="R156" s="54"/>
      <c r="S156" s="54" t="s">
        <v>41</v>
      </c>
      <c r="T156" s="89" t="s">
        <v>467</v>
      </c>
      <c r="U156" s="89" t="s">
        <v>849</v>
      </c>
    </row>
    <row r="157" spans="1:22" ht="318.75" x14ac:dyDescent="0.2">
      <c r="A157" s="53">
        <v>45078</v>
      </c>
      <c r="C157" s="54" t="s">
        <v>850</v>
      </c>
      <c r="D157" s="53">
        <v>45141</v>
      </c>
      <c r="E157" t="s">
        <v>551</v>
      </c>
      <c r="F157" s="77">
        <v>38677481</v>
      </c>
      <c r="G157" s="54" t="s">
        <v>851</v>
      </c>
      <c r="I157" t="s">
        <v>852</v>
      </c>
      <c r="J157" s="85" t="s">
        <v>853</v>
      </c>
      <c r="K157" s="54" t="s">
        <v>854</v>
      </c>
      <c r="L157" t="s">
        <v>263</v>
      </c>
      <c r="O157" s="54" t="s">
        <v>855</v>
      </c>
      <c r="P157" s="54" t="s">
        <v>856</v>
      </c>
      <c r="Q157" s="54" t="s">
        <v>857</v>
      </c>
      <c r="R157" s="54" t="s">
        <v>858</v>
      </c>
      <c r="S157" s="54" t="s">
        <v>859</v>
      </c>
      <c r="T157" s="54" t="s">
        <v>860</v>
      </c>
      <c r="U157" s="54" t="s">
        <v>861</v>
      </c>
      <c r="V157" s="94"/>
    </row>
    <row r="158" spans="1:22" ht="76.5" x14ac:dyDescent="0.2">
      <c r="A158" s="53">
        <v>45078</v>
      </c>
      <c r="D158" s="53">
        <v>45079</v>
      </c>
      <c r="E158" t="s">
        <v>551</v>
      </c>
      <c r="F158" s="77">
        <v>41992001</v>
      </c>
      <c r="G158" s="49" t="s">
        <v>88</v>
      </c>
      <c r="H158" s="53" t="s">
        <v>862</v>
      </c>
      <c r="I158" t="s">
        <v>90</v>
      </c>
      <c r="J158" s="54" t="s">
        <v>863</v>
      </c>
      <c r="K158" s="54" t="s">
        <v>864</v>
      </c>
      <c r="O158" s="54" t="s">
        <v>865</v>
      </c>
      <c r="R158" s="54"/>
      <c r="T158" s="54" t="s">
        <v>96</v>
      </c>
      <c r="U158" s="130" t="s">
        <v>866</v>
      </c>
    </row>
    <row r="159" spans="1:22" ht="76.5" x14ac:dyDescent="0.2">
      <c r="A159" s="53">
        <v>45078</v>
      </c>
      <c r="D159" s="53">
        <v>45079</v>
      </c>
      <c r="E159" t="s">
        <v>551</v>
      </c>
      <c r="F159" s="77">
        <v>41777406</v>
      </c>
      <c r="G159" s="49" t="s">
        <v>88</v>
      </c>
      <c r="H159" s="77" t="s">
        <v>867</v>
      </c>
      <c r="I159" t="s">
        <v>90</v>
      </c>
      <c r="J159" s="54" t="s">
        <v>863</v>
      </c>
      <c r="K159" s="54" t="s">
        <v>868</v>
      </c>
      <c r="O159" s="54" t="s">
        <v>869</v>
      </c>
      <c r="T159" s="54" t="s">
        <v>96</v>
      </c>
      <c r="U159" s="131" t="s">
        <v>870</v>
      </c>
    </row>
    <row r="160" spans="1:22" ht="76.5" x14ac:dyDescent="0.2">
      <c r="A160" s="53">
        <v>45078</v>
      </c>
      <c r="D160" s="53">
        <v>45079</v>
      </c>
      <c r="E160" t="s">
        <v>551</v>
      </c>
      <c r="F160" s="77">
        <v>41777721</v>
      </c>
      <c r="G160" s="49" t="s">
        <v>88</v>
      </c>
      <c r="H160" s="77" t="s">
        <v>871</v>
      </c>
      <c r="I160" t="s">
        <v>90</v>
      </c>
      <c r="J160" s="54" t="s">
        <v>863</v>
      </c>
      <c r="K160" s="54" t="s">
        <v>872</v>
      </c>
      <c r="O160" s="54" t="s">
        <v>873</v>
      </c>
      <c r="T160" s="54" t="s">
        <v>96</v>
      </c>
      <c r="U160" s="131" t="s">
        <v>874</v>
      </c>
      <c r="V160" s="94"/>
    </row>
    <row r="161" spans="1:21" ht="51" x14ac:dyDescent="0.2">
      <c r="A161" s="53">
        <v>45078</v>
      </c>
      <c r="D161" s="53">
        <v>45079</v>
      </c>
      <c r="E161" t="s">
        <v>551</v>
      </c>
      <c r="F161" s="77">
        <v>41777529</v>
      </c>
      <c r="G161" s="49" t="s">
        <v>88</v>
      </c>
      <c r="H161" s="77" t="s">
        <v>875</v>
      </c>
      <c r="I161" s="49" t="s">
        <v>54</v>
      </c>
      <c r="J161" s="54" t="s">
        <v>876</v>
      </c>
      <c r="K161" s="54" t="s">
        <v>877</v>
      </c>
      <c r="M161" s="54"/>
      <c r="N161" s="54"/>
      <c r="O161" s="54" t="s">
        <v>878</v>
      </c>
      <c r="R161" s="54"/>
      <c r="T161" s="54" t="s">
        <v>96</v>
      </c>
      <c r="U161" s="131" t="s">
        <v>879</v>
      </c>
    </row>
    <row r="162" spans="1:21" ht="51" x14ac:dyDescent="0.2">
      <c r="A162" s="53">
        <v>45078</v>
      </c>
      <c r="D162" s="53">
        <v>45079</v>
      </c>
      <c r="E162" t="s">
        <v>551</v>
      </c>
      <c r="F162" s="77">
        <v>41777510</v>
      </c>
      <c r="G162" s="49" t="s">
        <v>88</v>
      </c>
      <c r="H162" s="77" t="s">
        <v>880</v>
      </c>
      <c r="I162" s="49" t="s">
        <v>54</v>
      </c>
      <c r="J162" s="54" t="s">
        <v>876</v>
      </c>
      <c r="K162" s="54" t="s">
        <v>881</v>
      </c>
      <c r="N162" s="54"/>
      <c r="O162" s="54" t="s">
        <v>882</v>
      </c>
      <c r="R162" s="54"/>
      <c r="T162" s="54" t="s">
        <v>96</v>
      </c>
      <c r="U162" s="131" t="s">
        <v>883</v>
      </c>
    </row>
    <row r="163" spans="1:21" ht="51" x14ac:dyDescent="0.2">
      <c r="A163" s="53">
        <v>45078</v>
      </c>
      <c r="D163" s="53">
        <v>45082</v>
      </c>
      <c r="E163" t="s">
        <v>551</v>
      </c>
      <c r="F163" s="77">
        <v>41777502</v>
      </c>
      <c r="G163" s="49" t="s">
        <v>88</v>
      </c>
      <c r="H163" s="77" t="s">
        <v>884</v>
      </c>
      <c r="I163" s="49" t="s">
        <v>54</v>
      </c>
      <c r="J163" s="54" t="s">
        <v>876</v>
      </c>
      <c r="K163" s="54" t="s">
        <v>885</v>
      </c>
      <c r="N163" s="54"/>
      <c r="O163" s="54" t="s">
        <v>886</v>
      </c>
      <c r="T163" s="54" t="s">
        <v>96</v>
      </c>
      <c r="U163" s="131" t="s">
        <v>887</v>
      </c>
    </row>
    <row r="164" spans="1:21" ht="51" x14ac:dyDescent="0.2">
      <c r="A164" s="53">
        <v>45078</v>
      </c>
      <c r="D164" s="53">
        <v>45082</v>
      </c>
      <c r="E164" t="s">
        <v>551</v>
      </c>
      <c r="F164" s="77">
        <v>41777491</v>
      </c>
      <c r="G164" s="49" t="s">
        <v>88</v>
      </c>
      <c r="H164" s="77" t="s">
        <v>888</v>
      </c>
      <c r="I164" s="49" t="s">
        <v>54</v>
      </c>
      <c r="J164" s="54" t="s">
        <v>876</v>
      </c>
      <c r="K164" s="54" t="s">
        <v>889</v>
      </c>
      <c r="O164" s="54" t="s">
        <v>890</v>
      </c>
      <c r="T164" s="54" t="s">
        <v>96</v>
      </c>
      <c r="U164" s="131" t="s">
        <v>891</v>
      </c>
    </row>
    <row r="165" spans="1:21" ht="76.5" x14ac:dyDescent="0.2">
      <c r="A165" s="53">
        <v>45078</v>
      </c>
      <c r="D165" s="53">
        <v>45079</v>
      </c>
      <c r="E165" t="s">
        <v>551</v>
      </c>
      <c r="F165" s="77">
        <v>41777481</v>
      </c>
      <c r="G165" s="49" t="s">
        <v>88</v>
      </c>
      <c r="H165" s="77" t="s">
        <v>892</v>
      </c>
      <c r="I165" s="49" t="s">
        <v>54</v>
      </c>
      <c r="J165" s="54" t="s">
        <v>876</v>
      </c>
      <c r="K165" s="54" t="s">
        <v>893</v>
      </c>
      <c r="O165" s="54" t="s">
        <v>894</v>
      </c>
      <c r="R165" s="54"/>
      <c r="T165" s="54" t="s">
        <v>96</v>
      </c>
      <c r="U165" s="79" t="s">
        <v>895</v>
      </c>
    </row>
    <row r="166" spans="1:21" ht="76.5" x14ac:dyDescent="0.2">
      <c r="A166" s="53">
        <v>45078</v>
      </c>
      <c r="D166" s="53">
        <v>45079</v>
      </c>
      <c r="E166" t="s">
        <v>551</v>
      </c>
      <c r="F166" s="77">
        <v>41992034</v>
      </c>
      <c r="G166" s="49" t="s">
        <v>88</v>
      </c>
      <c r="H166" s="77" t="s">
        <v>896</v>
      </c>
      <c r="I166" t="s">
        <v>90</v>
      </c>
      <c r="J166" s="54" t="s">
        <v>863</v>
      </c>
      <c r="K166" s="54" t="s">
        <v>897</v>
      </c>
      <c r="N166" s="54"/>
      <c r="O166" s="54" t="s">
        <v>898</v>
      </c>
      <c r="T166" s="54" t="s">
        <v>96</v>
      </c>
      <c r="U166" s="79" t="s">
        <v>899</v>
      </c>
    </row>
    <row r="167" spans="1:21" ht="76.5" x14ac:dyDescent="0.2">
      <c r="A167" s="53">
        <v>45078</v>
      </c>
      <c r="D167" s="53">
        <v>45079</v>
      </c>
      <c r="E167" t="s">
        <v>551</v>
      </c>
      <c r="F167" s="77">
        <v>41777713</v>
      </c>
      <c r="G167" s="49" t="s">
        <v>88</v>
      </c>
      <c r="H167" s="77" t="s">
        <v>900</v>
      </c>
      <c r="I167" t="s">
        <v>90</v>
      </c>
      <c r="J167" s="54" t="s">
        <v>863</v>
      </c>
      <c r="K167" s="54" t="s">
        <v>901</v>
      </c>
      <c r="O167" s="54" t="s">
        <v>902</v>
      </c>
      <c r="T167" s="54" t="s">
        <v>96</v>
      </c>
      <c r="U167" s="79" t="s">
        <v>903</v>
      </c>
    </row>
    <row r="168" spans="1:21" ht="76.5" x14ac:dyDescent="0.2">
      <c r="A168" s="53">
        <v>45078</v>
      </c>
      <c r="D168" s="53">
        <v>45079</v>
      </c>
      <c r="E168" t="s">
        <v>551</v>
      </c>
      <c r="F168" s="77">
        <v>41777705</v>
      </c>
      <c r="G168" s="49" t="s">
        <v>88</v>
      </c>
      <c r="H168" s="77" t="s">
        <v>904</v>
      </c>
      <c r="I168" t="s">
        <v>90</v>
      </c>
      <c r="J168" s="54" t="s">
        <v>863</v>
      </c>
      <c r="K168" s="54" t="s">
        <v>905</v>
      </c>
      <c r="O168" s="54" t="s">
        <v>906</v>
      </c>
      <c r="T168" s="54" t="s">
        <v>96</v>
      </c>
      <c r="U168" s="79" t="s">
        <v>907</v>
      </c>
    </row>
    <row r="169" spans="1:21" ht="76.5" x14ac:dyDescent="0.2">
      <c r="A169" s="53">
        <v>45078</v>
      </c>
      <c r="D169" s="53">
        <v>45079</v>
      </c>
      <c r="E169" t="s">
        <v>551</v>
      </c>
      <c r="F169" s="77">
        <v>41777692</v>
      </c>
      <c r="G169" s="49" t="s">
        <v>88</v>
      </c>
      <c r="H169" s="77" t="s">
        <v>908</v>
      </c>
      <c r="I169" t="s">
        <v>90</v>
      </c>
      <c r="J169" s="54" t="s">
        <v>863</v>
      </c>
      <c r="K169" s="54" t="s">
        <v>909</v>
      </c>
      <c r="O169" s="54" t="s">
        <v>910</v>
      </c>
      <c r="T169" s="54" t="s">
        <v>96</v>
      </c>
      <c r="U169" s="79" t="s">
        <v>911</v>
      </c>
    </row>
    <row r="170" spans="1:21" ht="76.5" x14ac:dyDescent="0.2">
      <c r="A170" s="53">
        <v>45078</v>
      </c>
      <c r="D170" s="53">
        <v>45079</v>
      </c>
      <c r="E170" t="s">
        <v>551</v>
      </c>
      <c r="F170" s="77">
        <v>41777676</v>
      </c>
      <c r="G170" s="49" t="s">
        <v>88</v>
      </c>
      <c r="H170" s="77" t="s">
        <v>912</v>
      </c>
      <c r="I170" t="s">
        <v>90</v>
      </c>
      <c r="J170" s="54" t="s">
        <v>863</v>
      </c>
      <c r="K170" s="54" t="s">
        <v>913</v>
      </c>
      <c r="O170" s="54" t="s">
        <v>914</v>
      </c>
      <c r="R170" s="54"/>
      <c r="T170" s="54" t="s">
        <v>96</v>
      </c>
      <c r="U170" s="79" t="s">
        <v>915</v>
      </c>
    </row>
    <row r="171" spans="1:21" ht="76.5" x14ac:dyDescent="0.2">
      <c r="A171" s="53">
        <v>45078</v>
      </c>
      <c r="D171" s="53">
        <v>45079</v>
      </c>
      <c r="E171" t="s">
        <v>551</v>
      </c>
      <c r="F171" s="77">
        <v>41778089</v>
      </c>
      <c r="G171" s="49" t="s">
        <v>88</v>
      </c>
      <c r="H171" s="77" t="s">
        <v>916</v>
      </c>
      <c r="I171" t="s">
        <v>90</v>
      </c>
      <c r="J171" s="54" t="s">
        <v>863</v>
      </c>
      <c r="K171" s="54" t="s">
        <v>917</v>
      </c>
      <c r="O171" s="54" t="s">
        <v>918</v>
      </c>
      <c r="R171" s="54"/>
      <c r="T171" s="54" t="s">
        <v>96</v>
      </c>
      <c r="U171" s="79" t="s">
        <v>919</v>
      </c>
    </row>
    <row r="172" spans="1:21" ht="76.5" x14ac:dyDescent="0.2">
      <c r="A172" s="53">
        <v>45078</v>
      </c>
      <c r="D172" s="53">
        <v>45079</v>
      </c>
      <c r="E172" t="s">
        <v>551</v>
      </c>
      <c r="F172" s="77">
        <v>41777668</v>
      </c>
      <c r="G172" s="49" t="s">
        <v>88</v>
      </c>
      <c r="H172" s="77" t="s">
        <v>920</v>
      </c>
      <c r="I172" t="s">
        <v>90</v>
      </c>
      <c r="J172" s="54" t="s">
        <v>863</v>
      </c>
      <c r="K172" s="54" t="s">
        <v>921</v>
      </c>
      <c r="O172" s="54" t="s">
        <v>922</v>
      </c>
      <c r="T172" s="54" t="s">
        <v>96</v>
      </c>
      <c r="U172" s="79" t="s">
        <v>923</v>
      </c>
    </row>
    <row r="173" spans="1:21" ht="76.5" x14ac:dyDescent="0.2">
      <c r="A173" s="53">
        <v>45078</v>
      </c>
      <c r="D173" s="53">
        <v>45079</v>
      </c>
      <c r="E173" t="s">
        <v>551</v>
      </c>
      <c r="F173" s="77">
        <v>41777651</v>
      </c>
      <c r="G173" s="49" t="s">
        <v>88</v>
      </c>
      <c r="H173" s="77" t="s">
        <v>924</v>
      </c>
      <c r="I173" t="s">
        <v>90</v>
      </c>
      <c r="J173" s="54" t="s">
        <v>863</v>
      </c>
      <c r="K173" s="54" t="s">
        <v>925</v>
      </c>
      <c r="O173" s="54" t="s">
        <v>926</v>
      </c>
      <c r="R173" s="54"/>
      <c r="T173" s="54" t="s">
        <v>96</v>
      </c>
      <c r="U173" s="79" t="s">
        <v>927</v>
      </c>
    </row>
    <row r="174" spans="1:21" ht="76.5" x14ac:dyDescent="0.2">
      <c r="A174" s="53">
        <v>45078</v>
      </c>
      <c r="D174" s="53">
        <v>45079</v>
      </c>
      <c r="E174" t="s">
        <v>551</v>
      </c>
      <c r="F174" s="77">
        <v>41992026</v>
      </c>
      <c r="G174" s="49" t="s">
        <v>88</v>
      </c>
      <c r="H174" s="77" t="s">
        <v>928</v>
      </c>
      <c r="I174" t="s">
        <v>90</v>
      </c>
      <c r="J174" s="54" t="s">
        <v>863</v>
      </c>
      <c r="K174" s="54" t="s">
        <v>929</v>
      </c>
      <c r="O174" s="54" t="s">
        <v>930</v>
      </c>
      <c r="R174" s="54"/>
      <c r="T174" s="54" t="s">
        <v>96</v>
      </c>
      <c r="U174" s="79" t="s">
        <v>931</v>
      </c>
    </row>
    <row r="175" spans="1:21" ht="76.5" x14ac:dyDescent="0.2">
      <c r="A175" s="53">
        <v>45078</v>
      </c>
      <c r="D175" s="53">
        <v>45079</v>
      </c>
      <c r="E175" t="s">
        <v>551</v>
      </c>
      <c r="F175" s="77">
        <v>41992018</v>
      </c>
      <c r="G175" s="49" t="s">
        <v>88</v>
      </c>
      <c r="H175" s="77" t="s">
        <v>932</v>
      </c>
      <c r="I175" t="s">
        <v>90</v>
      </c>
      <c r="J175" s="54" t="s">
        <v>863</v>
      </c>
      <c r="K175" s="54" t="s">
        <v>933</v>
      </c>
      <c r="N175" s="54"/>
      <c r="O175" s="54" t="s">
        <v>934</v>
      </c>
      <c r="T175" s="54" t="s">
        <v>96</v>
      </c>
      <c r="U175" s="79" t="s">
        <v>935</v>
      </c>
    </row>
    <row r="176" spans="1:21" ht="76.5" x14ac:dyDescent="0.2">
      <c r="A176" s="53">
        <v>45078</v>
      </c>
      <c r="D176" s="53">
        <v>45079</v>
      </c>
      <c r="E176" t="s">
        <v>551</v>
      </c>
      <c r="F176" s="77">
        <v>41777430</v>
      </c>
      <c r="G176" s="49" t="s">
        <v>88</v>
      </c>
      <c r="H176" s="77" t="s">
        <v>936</v>
      </c>
      <c r="I176" t="s">
        <v>90</v>
      </c>
      <c r="J176" s="54" t="s">
        <v>863</v>
      </c>
      <c r="K176" s="54" t="s">
        <v>937</v>
      </c>
      <c r="N176" s="54"/>
      <c r="O176" s="54" t="s">
        <v>938</v>
      </c>
      <c r="T176" s="54" t="s">
        <v>96</v>
      </c>
      <c r="U176" s="79" t="s">
        <v>939</v>
      </c>
    </row>
    <row r="177" spans="1:22" ht="76.5" x14ac:dyDescent="0.2">
      <c r="A177" s="53">
        <v>45078</v>
      </c>
      <c r="D177" s="53">
        <v>45079</v>
      </c>
      <c r="E177" t="s">
        <v>551</v>
      </c>
      <c r="F177" s="77">
        <v>41777641</v>
      </c>
      <c r="G177" s="49" t="s">
        <v>88</v>
      </c>
      <c r="H177" s="77" t="s">
        <v>940</v>
      </c>
      <c r="I177" t="s">
        <v>90</v>
      </c>
      <c r="J177" s="54" t="s">
        <v>863</v>
      </c>
      <c r="K177" s="54" t="s">
        <v>941</v>
      </c>
      <c r="O177" s="54" t="s">
        <v>942</v>
      </c>
      <c r="R177" s="54"/>
      <c r="T177" s="54" t="s">
        <v>96</v>
      </c>
      <c r="U177" s="79" t="s">
        <v>943</v>
      </c>
    </row>
    <row r="178" spans="1:22" ht="76.5" x14ac:dyDescent="0.2">
      <c r="A178" s="53">
        <v>45078</v>
      </c>
      <c r="D178" s="53">
        <v>45079</v>
      </c>
      <c r="E178" t="s">
        <v>551</v>
      </c>
      <c r="F178" s="77">
        <v>41777545</v>
      </c>
      <c r="G178" s="49" t="s">
        <v>88</v>
      </c>
      <c r="H178" s="77" t="s">
        <v>944</v>
      </c>
      <c r="I178" t="s">
        <v>90</v>
      </c>
      <c r="J178" s="54" t="s">
        <v>863</v>
      </c>
      <c r="K178" s="54" t="s">
        <v>945</v>
      </c>
      <c r="O178" s="54" t="s">
        <v>946</v>
      </c>
      <c r="T178" s="54" t="s">
        <v>96</v>
      </c>
      <c r="U178" s="79" t="s">
        <v>947</v>
      </c>
    </row>
    <row r="179" spans="1:22" ht="76.5" x14ac:dyDescent="0.2">
      <c r="A179" s="53">
        <v>45078</v>
      </c>
      <c r="D179" s="53">
        <v>45079</v>
      </c>
      <c r="E179" t="s">
        <v>551</v>
      </c>
      <c r="F179" s="77">
        <v>41777537</v>
      </c>
      <c r="G179" s="49" t="s">
        <v>88</v>
      </c>
      <c r="H179" s="77" t="s">
        <v>948</v>
      </c>
      <c r="I179" t="s">
        <v>90</v>
      </c>
      <c r="J179" s="54" t="s">
        <v>863</v>
      </c>
      <c r="K179" s="54" t="s">
        <v>949</v>
      </c>
      <c r="O179" s="54" t="s">
        <v>950</v>
      </c>
      <c r="R179" s="54"/>
      <c r="T179" s="54" t="s">
        <v>96</v>
      </c>
      <c r="U179" s="79" t="s">
        <v>951</v>
      </c>
    </row>
    <row r="180" spans="1:22" ht="336" customHeight="1" x14ac:dyDescent="0.2">
      <c r="A180" s="53">
        <v>45083</v>
      </c>
      <c r="D180" s="53">
        <v>45156</v>
      </c>
      <c r="E180" t="s">
        <v>263</v>
      </c>
      <c r="F180" s="77">
        <v>38582368</v>
      </c>
      <c r="G180" s="49" t="s">
        <v>660</v>
      </c>
      <c r="I180" t="s">
        <v>90</v>
      </c>
      <c r="J180" s="54" t="s">
        <v>952</v>
      </c>
      <c r="K180" s="54" t="s">
        <v>953</v>
      </c>
      <c r="L180" t="s">
        <v>954</v>
      </c>
      <c r="Q180" s="54" t="s">
        <v>955</v>
      </c>
      <c r="R180" s="54" t="s">
        <v>956</v>
      </c>
      <c r="S180" s="54" t="s">
        <v>595</v>
      </c>
      <c r="T180" s="54" t="s">
        <v>957</v>
      </c>
      <c r="U180" s="54" t="s">
        <v>958</v>
      </c>
    </row>
    <row r="181" spans="1:22" ht="382.5" x14ac:dyDescent="0.2">
      <c r="A181" s="53">
        <v>45083</v>
      </c>
      <c r="D181" s="83">
        <v>45237</v>
      </c>
      <c r="E181" t="s">
        <v>263</v>
      </c>
      <c r="F181" s="77">
        <v>41995691</v>
      </c>
      <c r="G181" s="49" t="s">
        <v>167</v>
      </c>
      <c r="I181" s="49" t="s">
        <v>54</v>
      </c>
      <c r="J181" s="54" t="s">
        <v>71</v>
      </c>
      <c r="K181" s="54" t="s">
        <v>959</v>
      </c>
      <c r="L181" t="s">
        <v>954</v>
      </c>
      <c r="M181" s="54" t="s">
        <v>960</v>
      </c>
      <c r="Q181" s="54" t="s">
        <v>961</v>
      </c>
      <c r="R181" s="54" t="s">
        <v>962</v>
      </c>
      <c r="S181" s="54" t="s">
        <v>595</v>
      </c>
      <c r="T181" s="48" t="s">
        <v>963</v>
      </c>
      <c r="U181" s="54" t="s">
        <v>964</v>
      </c>
    </row>
    <row r="182" spans="1:22" ht="76.5" x14ac:dyDescent="0.2">
      <c r="A182" s="53">
        <v>45086</v>
      </c>
      <c r="D182" s="53">
        <v>45089</v>
      </c>
      <c r="E182" t="s">
        <v>263</v>
      </c>
      <c r="F182" s="77">
        <v>41760761</v>
      </c>
      <c r="G182" s="49" t="s">
        <v>88</v>
      </c>
      <c r="H182" s="77" t="s">
        <v>965</v>
      </c>
      <c r="I182" t="s">
        <v>90</v>
      </c>
      <c r="J182" s="54" t="s">
        <v>863</v>
      </c>
      <c r="K182" s="54" t="s">
        <v>966</v>
      </c>
      <c r="O182" s="54" t="s">
        <v>967</v>
      </c>
      <c r="T182" s="54" t="s">
        <v>96</v>
      </c>
      <c r="U182" s="54" t="s">
        <v>968</v>
      </c>
    </row>
    <row r="183" spans="1:22" ht="89.25" x14ac:dyDescent="0.2">
      <c r="A183" s="53">
        <v>45086</v>
      </c>
      <c r="D183" s="53">
        <v>45089</v>
      </c>
      <c r="E183" t="s">
        <v>263</v>
      </c>
      <c r="F183" s="77">
        <v>41760997</v>
      </c>
      <c r="G183" s="49" t="s">
        <v>88</v>
      </c>
      <c r="H183" s="77" t="s">
        <v>969</v>
      </c>
      <c r="I183" t="s">
        <v>90</v>
      </c>
      <c r="J183" s="54" t="s">
        <v>863</v>
      </c>
      <c r="K183" s="54" t="s">
        <v>970</v>
      </c>
      <c r="O183" s="54" t="s">
        <v>971</v>
      </c>
      <c r="T183" s="54" t="s">
        <v>96</v>
      </c>
      <c r="U183" s="54" t="s">
        <v>972</v>
      </c>
    </row>
    <row r="184" spans="1:22" ht="76.5" x14ac:dyDescent="0.2">
      <c r="A184" s="53">
        <v>45086</v>
      </c>
      <c r="D184" s="53">
        <v>45089</v>
      </c>
      <c r="E184" t="s">
        <v>263</v>
      </c>
      <c r="F184" s="77">
        <v>41760989</v>
      </c>
      <c r="G184" s="49" t="s">
        <v>88</v>
      </c>
      <c r="H184" s="77" t="s">
        <v>973</v>
      </c>
      <c r="I184" t="s">
        <v>90</v>
      </c>
      <c r="J184" s="54" t="s">
        <v>863</v>
      </c>
      <c r="K184" s="54" t="s">
        <v>974</v>
      </c>
      <c r="O184" s="54" t="s">
        <v>975</v>
      </c>
      <c r="T184" s="54" t="s">
        <v>96</v>
      </c>
      <c r="U184" s="54" t="s">
        <v>976</v>
      </c>
    </row>
    <row r="185" spans="1:22" ht="191.25" x14ac:dyDescent="0.2">
      <c r="A185" s="53">
        <v>45086</v>
      </c>
      <c r="D185" s="53">
        <v>45089</v>
      </c>
      <c r="E185" t="s">
        <v>263</v>
      </c>
      <c r="F185" s="77">
        <v>41761009</v>
      </c>
      <c r="G185" s="49" t="s">
        <v>88</v>
      </c>
      <c r="H185" s="77" t="s">
        <v>977</v>
      </c>
      <c r="I185" t="s">
        <v>90</v>
      </c>
      <c r="J185" s="54" t="s">
        <v>863</v>
      </c>
      <c r="K185" s="54" t="s">
        <v>978</v>
      </c>
      <c r="O185" s="54" t="s">
        <v>979</v>
      </c>
      <c r="T185" s="54" t="s">
        <v>96</v>
      </c>
      <c r="U185" s="54" t="s">
        <v>980</v>
      </c>
    </row>
    <row r="186" spans="1:22" ht="89.25" x14ac:dyDescent="0.2">
      <c r="A186" s="53">
        <v>45090</v>
      </c>
      <c r="D186" s="53">
        <v>45139</v>
      </c>
      <c r="E186" t="s">
        <v>24</v>
      </c>
      <c r="F186" s="77">
        <v>5909985</v>
      </c>
      <c r="G186" s="49" t="s">
        <v>981</v>
      </c>
      <c r="H186" s="77" t="s">
        <v>982</v>
      </c>
      <c r="I186" t="s">
        <v>983</v>
      </c>
      <c r="J186" s="143" t="s">
        <v>984</v>
      </c>
      <c r="K186" s="54" t="s">
        <v>985</v>
      </c>
      <c r="L186" t="s">
        <v>59</v>
      </c>
      <c r="Q186" s="54" t="s">
        <v>986</v>
      </c>
      <c r="R186" t="s">
        <v>987</v>
      </c>
      <c r="S186" s="54" t="s">
        <v>988</v>
      </c>
      <c r="T186" s="54" t="s">
        <v>116</v>
      </c>
      <c r="U186" s="54" t="s">
        <v>989</v>
      </c>
    </row>
    <row r="187" spans="1:22" ht="102" x14ac:dyDescent="0.2">
      <c r="A187" s="53">
        <v>45090</v>
      </c>
      <c r="D187" s="53">
        <v>45139</v>
      </c>
      <c r="E187" t="s">
        <v>59</v>
      </c>
      <c r="F187" s="77">
        <v>5909977</v>
      </c>
      <c r="G187" s="49" t="s">
        <v>981</v>
      </c>
      <c r="H187" s="77" t="s">
        <v>990</v>
      </c>
      <c r="I187" t="s">
        <v>983</v>
      </c>
      <c r="J187" s="143" t="s">
        <v>984</v>
      </c>
      <c r="K187" s="54" t="s">
        <v>991</v>
      </c>
      <c r="L187" t="s">
        <v>59</v>
      </c>
      <c r="Q187" s="54" t="s">
        <v>992</v>
      </c>
      <c r="R187" s="54" t="s">
        <v>993</v>
      </c>
      <c r="S187" s="54" t="s">
        <v>988</v>
      </c>
      <c r="T187" s="54" t="s">
        <v>116</v>
      </c>
      <c r="U187" s="54" t="s">
        <v>994</v>
      </c>
    </row>
    <row r="188" spans="1:22" ht="89.25" x14ac:dyDescent="0.2">
      <c r="A188" s="53">
        <v>45090</v>
      </c>
      <c r="D188" s="53">
        <v>45139</v>
      </c>
      <c r="E188" t="s">
        <v>59</v>
      </c>
      <c r="F188" s="77">
        <v>5909993</v>
      </c>
      <c r="G188" s="49" t="s">
        <v>981</v>
      </c>
      <c r="H188" s="77" t="s">
        <v>995</v>
      </c>
      <c r="I188" t="s">
        <v>983</v>
      </c>
      <c r="J188" s="143" t="s">
        <v>984</v>
      </c>
      <c r="K188" s="54" t="s">
        <v>996</v>
      </c>
      <c r="L188" t="s">
        <v>59</v>
      </c>
      <c r="O188" s="89"/>
      <c r="Q188" s="54" t="s">
        <v>986</v>
      </c>
      <c r="R188" s="54" t="s">
        <v>997</v>
      </c>
      <c r="S188" s="54" t="s">
        <v>988</v>
      </c>
      <c r="T188" s="54" t="s">
        <v>116</v>
      </c>
      <c r="U188" s="54" t="s">
        <v>998</v>
      </c>
    </row>
    <row r="189" spans="1:22" ht="229.5" x14ac:dyDescent="0.2">
      <c r="A189" s="53">
        <v>45090</v>
      </c>
      <c r="D189" s="53">
        <v>45188</v>
      </c>
      <c r="E189" t="s">
        <v>603</v>
      </c>
      <c r="F189" s="77">
        <v>42334914</v>
      </c>
      <c r="G189" s="145" t="s">
        <v>999</v>
      </c>
      <c r="H189" s="77" t="s">
        <v>1000</v>
      </c>
      <c r="I189" t="s">
        <v>1001</v>
      </c>
      <c r="J189" s="54" t="s">
        <v>1002</v>
      </c>
      <c r="K189" s="54" t="s">
        <v>1003</v>
      </c>
      <c r="L189" t="s">
        <v>59</v>
      </c>
      <c r="Q189" s="54" t="s">
        <v>1004</v>
      </c>
      <c r="R189" s="54" t="s">
        <v>1005</v>
      </c>
      <c r="S189" s="54" t="s">
        <v>1006</v>
      </c>
      <c r="T189" s="54" t="s">
        <v>1007</v>
      </c>
      <c r="U189" s="54" t="s">
        <v>1008</v>
      </c>
      <c r="V189" s="95" t="s">
        <v>1009</v>
      </c>
    </row>
    <row r="190" spans="1:22" ht="229.5" x14ac:dyDescent="0.2">
      <c r="A190" s="53">
        <v>45092</v>
      </c>
      <c r="D190" s="53">
        <v>45106</v>
      </c>
      <c r="E190" t="s">
        <v>29</v>
      </c>
      <c r="F190" s="79" t="s">
        <v>1010</v>
      </c>
      <c r="G190" s="49" t="s">
        <v>1011</v>
      </c>
      <c r="H190" s="77">
        <v>728230269</v>
      </c>
      <c r="I190" t="s">
        <v>1012</v>
      </c>
      <c r="J190" s="85" t="s">
        <v>1013</v>
      </c>
      <c r="K190" s="54" t="s">
        <v>1014</v>
      </c>
      <c r="L190" t="s">
        <v>29</v>
      </c>
      <c r="M190" s="54"/>
      <c r="N190" s="54"/>
      <c r="O190" s="54" t="s">
        <v>1015</v>
      </c>
      <c r="Q190" s="54" t="s">
        <v>1016</v>
      </c>
      <c r="R190" s="54" t="s">
        <v>1017</v>
      </c>
      <c r="S190" s="54" t="s">
        <v>1018</v>
      </c>
      <c r="T190" s="54" t="s">
        <v>1019</v>
      </c>
      <c r="U190" s="54" t="s">
        <v>1020</v>
      </c>
    </row>
    <row r="191" spans="1:22" ht="229.5" x14ac:dyDescent="0.2">
      <c r="A191" s="53">
        <v>45092</v>
      </c>
      <c r="D191" s="53">
        <v>45106</v>
      </c>
      <c r="E191" t="s">
        <v>29</v>
      </c>
      <c r="F191" s="79" t="s">
        <v>1021</v>
      </c>
      <c r="G191" s="49" t="s">
        <v>1011</v>
      </c>
      <c r="H191" s="77">
        <v>728230269</v>
      </c>
      <c r="I191" t="s">
        <v>1012</v>
      </c>
      <c r="J191" s="85" t="s">
        <v>1013</v>
      </c>
      <c r="K191" s="54" t="s">
        <v>1022</v>
      </c>
      <c r="L191" t="s">
        <v>29</v>
      </c>
      <c r="M191" s="54"/>
      <c r="O191" s="54" t="s">
        <v>1023</v>
      </c>
      <c r="S191" s="54" t="s">
        <v>1018</v>
      </c>
      <c r="T191" s="54" t="s">
        <v>1019</v>
      </c>
      <c r="U191" s="54" t="s">
        <v>1020</v>
      </c>
    </row>
    <row r="192" spans="1:22" ht="229.5" x14ac:dyDescent="0.2">
      <c r="A192" s="53">
        <v>45092</v>
      </c>
      <c r="D192" s="53">
        <v>45106</v>
      </c>
      <c r="E192" t="s">
        <v>29</v>
      </c>
      <c r="F192" s="79" t="s">
        <v>1024</v>
      </c>
      <c r="G192" s="49" t="s">
        <v>1011</v>
      </c>
      <c r="H192" s="77">
        <v>728230269</v>
      </c>
      <c r="I192" t="s">
        <v>1012</v>
      </c>
      <c r="J192" s="85" t="s">
        <v>1013</v>
      </c>
      <c r="K192" s="54" t="s">
        <v>1025</v>
      </c>
      <c r="L192" t="s">
        <v>29</v>
      </c>
      <c r="O192" s="54" t="s">
        <v>1026</v>
      </c>
      <c r="Q192" s="54" t="s">
        <v>1027</v>
      </c>
      <c r="R192" s="54" t="s">
        <v>1028</v>
      </c>
      <c r="S192" s="54" t="s">
        <v>1018</v>
      </c>
      <c r="T192" s="54" t="s">
        <v>1019</v>
      </c>
      <c r="U192" s="54" t="s">
        <v>1020</v>
      </c>
    </row>
    <row r="193" spans="1:22" ht="229.5" x14ac:dyDescent="0.2">
      <c r="A193" s="53">
        <v>45092</v>
      </c>
      <c r="D193" s="53">
        <v>45106</v>
      </c>
      <c r="E193" t="s">
        <v>29</v>
      </c>
      <c r="F193" s="79" t="s">
        <v>1029</v>
      </c>
      <c r="G193" s="49" t="s">
        <v>1011</v>
      </c>
      <c r="H193" s="77">
        <v>728230269</v>
      </c>
      <c r="I193" t="s">
        <v>1012</v>
      </c>
      <c r="J193" s="85" t="s">
        <v>1013</v>
      </c>
      <c r="K193" s="54" t="s">
        <v>1030</v>
      </c>
      <c r="L193" t="s">
        <v>29</v>
      </c>
      <c r="O193" s="54" t="s">
        <v>1031</v>
      </c>
      <c r="R193" s="54"/>
      <c r="S193" s="54" t="s">
        <v>1018</v>
      </c>
      <c r="T193" s="54" t="s">
        <v>1019</v>
      </c>
      <c r="U193" s="54" t="s">
        <v>1020</v>
      </c>
    </row>
    <row r="194" spans="1:22" ht="229.5" x14ac:dyDescent="0.2">
      <c r="A194" s="53">
        <v>45092</v>
      </c>
      <c r="D194" s="53">
        <v>45106</v>
      </c>
      <c r="E194" t="s">
        <v>29</v>
      </c>
      <c r="F194" s="79" t="s">
        <v>1032</v>
      </c>
      <c r="G194" s="49" t="s">
        <v>1011</v>
      </c>
      <c r="H194" s="77">
        <v>728230269</v>
      </c>
      <c r="I194" t="s">
        <v>1012</v>
      </c>
      <c r="J194" s="85" t="s">
        <v>1013</v>
      </c>
      <c r="K194" s="54" t="s">
        <v>1033</v>
      </c>
      <c r="L194" t="s">
        <v>29</v>
      </c>
      <c r="O194" s="54" t="s">
        <v>1034</v>
      </c>
      <c r="Q194" s="54" t="s">
        <v>1035</v>
      </c>
      <c r="R194" s="54" t="s">
        <v>1036</v>
      </c>
      <c r="S194" s="54" t="s">
        <v>1018</v>
      </c>
      <c r="T194" s="54" t="s">
        <v>1019</v>
      </c>
      <c r="U194" s="54" t="s">
        <v>1020</v>
      </c>
    </row>
    <row r="195" spans="1:22" ht="229.5" x14ac:dyDescent="0.2">
      <c r="A195" s="53">
        <v>45092</v>
      </c>
      <c r="D195" s="53">
        <v>45106</v>
      </c>
      <c r="E195" t="s">
        <v>29</v>
      </c>
      <c r="F195" s="79" t="s">
        <v>1037</v>
      </c>
      <c r="G195" s="49" t="s">
        <v>1011</v>
      </c>
      <c r="H195" s="77">
        <v>728230269</v>
      </c>
      <c r="I195" t="s">
        <v>1012</v>
      </c>
      <c r="J195" s="85" t="s">
        <v>1013</v>
      </c>
      <c r="K195" s="54" t="s">
        <v>1038</v>
      </c>
      <c r="L195" t="s">
        <v>29</v>
      </c>
      <c r="O195" s="54" t="s">
        <v>1039</v>
      </c>
      <c r="R195" s="54"/>
      <c r="S195" s="54" t="s">
        <v>1018</v>
      </c>
      <c r="T195" s="54" t="s">
        <v>1019</v>
      </c>
      <c r="U195" s="54" t="s">
        <v>1020</v>
      </c>
    </row>
    <row r="196" spans="1:22" ht="76.5" x14ac:dyDescent="0.2">
      <c r="A196" s="53">
        <v>45093</v>
      </c>
      <c r="D196" s="53">
        <v>45110</v>
      </c>
      <c r="E196" t="s">
        <v>24</v>
      </c>
      <c r="F196" s="77">
        <v>65993824</v>
      </c>
      <c r="G196" s="54" t="s">
        <v>1040</v>
      </c>
      <c r="H196" s="77">
        <v>25900</v>
      </c>
      <c r="I196" t="s">
        <v>90</v>
      </c>
      <c r="J196" s="54" t="s">
        <v>272</v>
      </c>
      <c r="K196" s="54" t="s">
        <v>1041</v>
      </c>
      <c r="L196" t="s">
        <v>59</v>
      </c>
      <c r="N196" s="54" t="s">
        <v>1042</v>
      </c>
      <c r="S196" t="s">
        <v>1043</v>
      </c>
      <c r="T196" s="48" t="s">
        <v>1044</v>
      </c>
      <c r="U196" s="54" t="s">
        <v>1045</v>
      </c>
    </row>
    <row r="197" spans="1:22" ht="178.5" x14ac:dyDescent="0.2">
      <c r="A197" s="53">
        <v>45097</v>
      </c>
      <c r="D197" s="53">
        <v>45236</v>
      </c>
      <c r="E197" t="s">
        <v>59</v>
      </c>
      <c r="F197" s="77">
        <v>41939647</v>
      </c>
      <c r="G197" s="54" t="s">
        <v>1046</v>
      </c>
      <c r="I197" t="s">
        <v>1047</v>
      </c>
      <c r="J197" s="54" t="s">
        <v>1048</v>
      </c>
      <c r="K197" s="54" t="s">
        <v>1049</v>
      </c>
      <c r="L197" t="s">
        <v>59</v>
      </c>
      <c r="M197" s="54" t="s">
        <v>1050</v>
      </c>
      <c r="N197" s="54" t="s">
        <v>1051</v>
      </c>
      <c r="Q197" s="54" t="s">
        <v>1052</v>
      </c>
      <c r="R197" s="54" t="s">
        <v>1053</v>
      </c>
      <c r="S197" t="s">
        <v>1043</v>
      </c>
      <c r="T197" s="48" t="s">
        <v>1054</v>
      </c>
      <c r="U197" s="54" t="s">
        <v>1055</v>
      </c>
      <c r="V197" s="95" t="s">
        <v>1056</v>
      </c>
    </row>
    <row r="198" spans="1:22" ht="165.75" x14ac:dyDescent="0.2">
      <c r="A198" s="53">
        <v>45099</v>
      </c>
      <c r="D198" s="83">
        <v>45217</v>
      </c>
      <c r="E198" t="s">
        <v>29</v>
      </c>
      <c r="F198" s="77">
        <v>39990208</v>
      </c>
      <c r="G198" s="54" t="s">
        <v>1057</v>
      </c>
      <c r="I198" t="s">
        <v>983</v>
      </c>
      <c r="J198" s="54" t="s">
        <v>1058</v>
      </c>
      <c r="K198" s="54" t="s">
        <v>1059</v>
      </c>
      <c r="L198" t="s">
        <v>29</v>
      </c>
      <c r="M198" s="54"/>
      <c r="Q198" s="54" t="s">
        <v>1060</v>
      </c>
      <c r="R198" s="54" t="s">
        <v>1061</v>
      </c>
      <c r="S198" s="54" t="s">
        <v>1062</v>
      </c>
      <c r="T198" s="48" t="s">
        <v>1063</v>
      </c>
      <c r="U198" s="54" t="s">
        <v>1064</v>
      </c>
      <c r="V198" s="95" t="s">
        <v>1065</v>
      </c>
    </row>
    <row r="199" spans="1:22" ht="76.5" x14ac:dyDescent="0.2">
      <c r="A199" s="53">
        <v>45099</v>
      </c>
      <c r="C199" s="54"/>
      <c r="D199" s="53">
        <v>45103</v>
      </c>
      <c r="E199" t="s">
        <v>29</v>
      </c>
      <c r="F199" s="77">
        <v>41760962</v>
      </c>
      <c r="G199" s="49" t="s">
        <v>88</v>
      </c>
      <c r="H199" s="77" t="s">
        <v>1066</v>
      </c>
      <c r="I199" t="s">
        <v>90</v>
      </c>
      <c r="J199" s="54" t="s">
        <v>863</v>
      </c>
      <c r="K199" s="54" t="s">
        <v>1067</v>
      </c>
      <c r="L199" t="s">
        <v>29</v>
      </c>
      <c r="O199" s="54" t="s">
        <v>1068</v>
      </c>
      <c r="R199" s="54"/>
      <c r="T199" s="54" t="s">
        <v>96</v>
      </c>
      <c r="U199" s="54" t="s">
        <v>1069</v>
      </c>
    </row>
    <row r="200" spans="1:22" ht="76.5" x14ac:dyDescent="0.2">
      <c r="A200" s="53">
        <v>45099</v>
      </c>
      <c r="C200" s="54"/>
      <c r="D200" s="53">
        <v>45103</v>
      </c>
      <c r="E200" t="s">
        <v>29</v>
      </c>
      <c r="F200" s="77">
        <v>41760954</v>
      </c>
      <c r="G200" s="49" t="s">
        <v>88</v>
      </c>
      <c r="H200" s="77" t="s">
        <v>1070</v>
      </c>
      <c r="I200" t="s">
        <v>90</v>
      </c>
      <c r="J200" s="54" t="s">
        <v>863</v>
      </c>
      <c r="K200" s="54" t="s">
        <v>1071</v>
      </c>
      <c r="L200" t="s">
        <v>29</v>
      </c>
      <c r="O200" s="54" t="s">
        <v>1072</v>
      </c>
      <c r="R200" s="54"/>
      <c r="T200" s="54" t="s">
        <v>96</v>
      </c>
      <c r="U200" s="54" t="s">
        <v>1073</v>
      </c>
    </row>
    <row r="201" spans="1:22" ht="76.5" x14ac:dyDescent="0.2">
      <c r="A201" s="53">
        <v>45099</v>
      </c>
      <c r="C201" s="54"/>
      <c r="D201" s="53">
        <v>45103</v>
      </c>
      <c r="E201" t="s">
        <v>29</v>
      </c>
      <c r="F201" s="77">
        <v>41760946</v>
      </c>
      <c r="G201" s="49" t="s">
        <v>88</v>
      </c>
      <c r="H201" s="77" t="s">
        <v>1074</v>
      </c>
      <c r="I201" t="s">
        <v>90</v>
      </c>
      <c r="J201" s="54" t="s">
        <v>863</v>
      </c>
      <c r="K201" s="54" t="s">
        <v>1075</v>
      </c>
      <c r="L201" t="s">
        <v>29</v>
      </c>
      <c r="O201" s="54" t="s">
        <v>1076</v>
      </c>
      <c r="R201" s="54"/>
      <c r="T201" s="54" t="s">
        <v>96</v>
      </c>
      <c r="U201" s="54" t="s">
        <v>1077</v>
      </c>
    </row>
    <row r="202" spans="1:22" ht="76.5" x14ac:dyDescent="0.2">
      <c r="A202" s="53">
        <v>45099</v>
      </c>
      <c r="C202" s="54"/>
      <c r="D202" s="53">
        <v>45103</v>
      </c>
      <c r="E202" t="s">
        <v>29</v>
      </c>
      <c r="F202" s="77">
        <v>41760938</v>
      </c>
      <c r="G202" s="49" t="s">
        <v>88</v>
      </c>
      <c r="H202" s="77" t="s">
        <v>1078</v>
      </c>
      <c r="I202" t="s">
        <v>90</v>
      </c>
      <c r="J202" s="54" t="s">
        <v>863</v>
      </c>
      <c r="K202" s="54" t="s">
        <v>1079</v>
      </c>
      <c r="L202" t="s">
        <v>29</v>
      </c>
      <c r="O202" s="54" t="s">
        <v>1080</v>
      </c>
      <c r="R202" s="54"/>
      <c r="T202" s="54" t="s">
        <v>96</v>
      </c>
      <c r="U202" s="54" t="s">
        <v>1081</v>
      </c>
    </row>
    <row r="203" spans="1:22" ht="76.5" x14ac:dyDescent="0.2">
      <c r="A203" s="53">
        <v>45099</v>
      </c>
      <c r="C203" s="54"/>
      <c r="D203" s="53">
        <v>45103</v>
      </c>
      <c r="E203" t="s">
        <v>29</v>
      </c>
      <c r="F203" s="77">
        <v>41760921</v>
      </c>
      <c r="G203" s="49" t="s">
        <v>88</v>
      </c>
      <c r="H203" t="s">
        <v>1082</v>
      </c>
      <c r="I203" t="s">
        <v>90</v>
      </c>
      <c r="J203" s="54" t="s">
        <v>863</v>
      </c>
      <c r="K203" s="54" t="s">
        <v>1083</v>
      </c>
      <c r="L203" t="s">
        <v>29</v>
      </c>
      <c r="O203" s="54" t="s">
        <v>1084</v>
      </c>
      <c r="R203" s="54"/>
      <c r="T203" s="54" t="s">
        <v>96</v>
      </c>
      <c r="U203" s="54" t="s">
        <v>1085</v>
      </c>
    </row>
    <row r="204" spans="1:22" ht="76.5" x14ac:dyDescent="0.2">
      <c r="A204" s="53">
        <v>45099</v>
      </c>
      <c r="D204" s="53">
        <v>45103</v>
      </c>
      <c r="E204" t="s">
        <v>29</v>
      </c>
      <c r="F204" s="77">
        <v>41760911</v>
      </c>
      <c r="G204" s="49" t="s">
        <v>88</v>
      </c>
      <c r="H204" t="s">
        <v>1086</v>
      </c>
      <c r="I204" t="s">
        <v>90</v>
      </c>
      <c r="J204" s="54" t="s">
        <v>863</v>
      </c>
      <c r="K204" s="54" t="s">
        <v>1087</v>
      </c>
      <c r="L204" t="s">
        <v>29</v>
      </c>
      <c r="N204" s="54"/>
      <c r="O204" s="54" t="s">
        <v>1088</v>
      </c>
      <c r="P204"/>
      <c r="S204"/>
      <c r="T204" s="54" t="s">
        <v>96</v>
      </c>
      <c r="U204" s="54" t="s">
        <v>1089</v>
      </c>
    </row>
    <row r="205" spans="1:22" ht="127.5" x14ac:dyDescent="0.2">
      <c r="A205" s="53">
        <v>45099</v>
      </c>
      <c r="D205" s="83">
        <v>45106</v>
      </c>
      <c r="E205" t="s">
        <v>59</v>
      </c>
      <c r="F205" s="77">
        <v>41760903</v>
      </c>
      <c r="G205" s="49" t="s">
        <v>88</v>
      </c>
      <c r="H205" t="s">
        <v>1090</v>
      </c>
      <c r="I205" t="s">
        <v>90</v>
      </c>
      <c r="J205" s="54" t="s">
        <v>863</v>
      </c>
      <c r="K205" s="54" t="s">
        <v>1091</v>
      </c>
      <c r="L205" t="s">
        <v>29</v>
      </c>
      <c r="O205" s="54" t="s">
        <v>1092</v>
      </c>
      <c r="R205" s="54"/>
      <c r="T205" s="54" t="s">
        <v>1093</v>
      </c>
      <c r="U205" s="54" t="s">
        <v>1094</v>
      </c>
    </row>
    <row r="206" spans="1:22" ht="89.25" x14ac:dyDescent="0.2">
      <c r="A206" s="53">
        <v>45099</v>
      </c>
      <c r="D206" s="53">
        <v>45103</v>
      </c>
      <c r="E206" t="s">
        <v>29</v>
      </c>
      <c r="F206" s="77">
        <v>41760890</v>
      </c>
      <c r="G206" s="49" t="s">
        <v>88</v>
      </c>
      <c r="H206" t="s">
        <v>1095</v>
      </c>
      <c r="I206" t="s">
        <v>90</v>
      </c>
      <c r="J206" s="54" t="s">
        <v>863</v>
      </c>
      <c r="K206" s="54" t="s">
        <v>1096</v>
      </c>
      <c r="L206" t="s">
        <v>29</v>
      </c>
      <c r="O206" s="54" t="s">
        <v>1097</v>
      </c>
      <c r="T206" s="54" t="s">
        <v>96</v>
      </c>
      <c r="U206" s="54" t="s">
        <v>1098</v>
      </c>
    </row>
    <row r="207" spans="1:22" ht="89.25" x14ac:dyDescent="0.2">
      <c r="A207" s="53">
        <v>45099</v>
      </c>
      <c r="C207" s="79"/>
      <c r="D207" s="53">
        <v>45103</v>
      </c>
      <c r="E207" t="s">
        <v>29</v>
      </c>
      <c r="F207" s="77">
        <v>41760882</v>
      </c>
      <c r="G207" s="49" t="s">
        <v>88</v>
      </c>
      <c r="H207" s="54" t="s">
        <v>1099</v>
      </c>
      <c r="I207" s="49" t="s">
        <v>54</v>
      </c>
      <c r="J207" s="54" t="s">
        <v>1100</v>
      </c>
      <c r="K207" s="54" t="s">
        <v>1101</v>
      </c>
      <c r="L207" t="s">
        <v>29</v>
      </c>
      <c r="M207" s="54"/>
      <c r="O207" s="54" t="s">
        <v>1102</v>
      </c>
      <c r="P207"/>
      <c r="R207" s="54"/>
      <c r="T207" s="54" t="s">
        <v>96</v>
      </c>
      <c r="U207" s="54" t="s">
        <v>1103</v>
      </c>
      <c r="V207" s="102"/>
    </row>
    <row r="208" spans="1:22" ht="89.25" x14ac:dyDescent="0.2">
      <c r="A208" s="53">
        <v>45099</v>
      </c>
      <c r="D208" s="53">
        <v>45103</v>
      </c>
      <c r="E208" t="s">
        <v>29</v>
      </c>
      <c r="F208" s="77">
        <v>41760841</v>
      </c>
      <c r="G208" s="49" t="s">
        <v>88</v>
      </c>
      <c r="H208" s="53" t="s">
        <v>1104</v>
      </c>
      <c r="I208" s="49" t="s">
        <v>54</v>
      </c>
      <c r="J208" s="54" t="s">
        <v>1100</v>
      </c>
      <c r="K208" s="54" t="s">
        <v>1105</v>
      </c>
      <c r="L208" t="s">
        <v>29</v>
      </c>
      <c r="O208" s="54" t="s">
        <v>1106</v>
      </c>
      <c r="T208" s="54" t="s">
        <v>96</v>
      </c>
      <c r="U208" s="54" t="s">
        <v>1107</v>
      </c>
    </row>
    <row r="209" spans="1:22" ht="89.25" x14ac:dyDescent="0.2">
      <c r="A209" s="53">
        <v>45103</v>
      </c>
      <c r="D209" s="83" t="s">
        <v>1108</v>
      </c>
      <c r="E209" t="s">
        <v>98</v>
      </c>
      <c r="F209" s="77">
        <v>41826036</v>
      </c>
      <c r="G209" s="54" t="s">
        <v>1109</v>
      </c>
      <c r="I209" t="s">
        <v>1110</v>
      </c>
      <c r="K209" s="54" t="s">
        <v>1111</v>
      </c>
      <c r="L209" t="s">
        <v>59</v>
      </c>
    </row>
    <row r="210" spans="1:22" ht="140.25" x14ac:dyDescent="0.2">
      <c r="A210" s="53">
        <v>45104</v>
      </c>
      <c r="D210" s="53">
        <v>45177</v>
      </c>
      <c r="E210" t="s">
        <v>263</v>
      </c>
      <c r="F210" s="77">
        <v>38582351</v>
      </c>
      <c r="G210" s="54" t="s">
        <v>552</v>
      </c>
      <c r="I210" t="s">
        <v>90</v>
      </c>
      <c r="J210" s="54" t="s">
        <v>952</v>
      </c>
      <c r="K210" s="54" t="s">
        <v>1112</v>
      </c>
      <c r="L210" t="s">
        <v>59</v>
      </c>
      <c r="M210" s="54" t="s">
        <v>1113</v>
      </c>
      <c r="Q210" s="54" t="s">
        <v>1114</v>
      </c>
      <c r="R210" s="54" t="s">
        <v>1115</v>
      </c>
      <c r="S210" s="54" t="s">
        <v>1116</v>
      </c>
      <c r="T210" s="54" t="s">
        <v>1117</v>
      </c>
      <c r="U210" s="54" t="s">
        <v>1118</v>
      </c>
      <c r="V210" s="95" t="s">
        <v>1119</v>
      </c>
    </row>
    <row r="211" spans="1:22" ht="242.25" x14ac:dyDescent="0.2">
      <c r="A211" s="53">
        <v>0</v>
      </c>
      <c r="D211" s="53">
        <v>45265</v>
      </c>
      <c r="E211" t="s">
        <v>29</v>
      </c>
      <c r="F211" s="77">
        <v>39380709</v>
      </c>
      <c r="G211" s="54" t="s">
        <v>37</v>
      </c>
      <c r="I211" t="s">
        <v>1120</v>
      </c>
      <c r="J211" s="54" t="s">
        <v>1121</v>
      </c>
      <c r="K211" s="54" t="s">
        <v>1122</v>
      </c>
      <c r="L211" t="s">
        <v>29</v>
      </c>
      <c r="Q211" s="54" t="s">
        <v>1123</v>
      </c>
      <c r="R211" s="54" t="s">
        <v>1124</v>
      </c>
      <c r="S211" s="54" t="s">
        <v>1125</v>
      </c>
      <c r="T211" s="54" t="s">
        <v>1126</v>
      </c>
      <c r="U211" s="54" t="s">
        <v>1127</v>
      </c>
    </row>
    <row r="212" spans="1:22" ht="89.25" x14ac:dyDescent="0.2">
      <c r="A212" s="53">
        <v>45106</v>
      </c>
      <c r="D212" s="53">
        <v>45244</v>
      </c>
      <c r="E212" t="s">
        <v>1128</v>
      </c>
      <c r="F212" s="77">
        <v>41292329</v>
      </c>
      <c r="G212" s="54" t="s">
        <v>45</v>
      </c>
      <c r="I212" t="s">
        <v>38</v>
      </c>
      <c r="J212" s="54" t="s">
        <v>1129</v>
      </c>
      <c r="K212" s="54" t="s">
        <v>1130</v>
      </c>
      <c r="L212" t="s">
        <v>29</v>
      </c>
      <c r="Q212" s="54" t="s">
        <v>1131</v>
      </c>
      <c r="R212" s="54" t="s">
        <v>1132</v>
      </c>
      <c r="S212" s="54" t="s">
        <v>1133</v>
      </c>
      <c r="T212" s="54" t="s">
        <v>1134</v>
      </c>
      <c r="U212" s="54" t="s">
        <v>1135</v>
      </c>
      <c r="V212" s="95" t="s">
        <v>44</v>
      </c>
    </row>
    <row r="213" spans="1:22" ht="178.5" x14ac:dyDescent="0.2">
      <c r="A213" s="53">
        <v>45107</v>
      </c>
      <c r="D213" s="53">
        <v>45237</v>
      </c>
      <c r="E213" t="s">
        <v>59</v>
      </c>
      <c r="F213" s="77">
        <v>39380696</v>
      </c>
      <c r="G213" s="54" t="s">
        <v>628</v>
      </c>
      <c r="I213" t="s">
        <v>38</v>
      </c>
      <c r="J213" s="54" t="s">
        <v>39</v>
      </c>
      <c r="K213" s="54" t="s">
        <v>1136</v>
      </c>
      <c r="L213" t="s">
        <v>1137</v>
      </c>
      <c r="N213" s="54"/>
      <c r="Q213" s="89" t="s">
        <v>1123</v>
      </c>
      <c r="R213" s="54" t="s">
        <v>1138</v>
      </c>
      <c r="S213" s="54" t="s">
        <v>1139</v>
      </c>
      <c r="T213" s="54" t="s">
        <v>1140</v>
      </c>
      <c r="U213" s="54" t="s">
        <v>1141</v>
      </c>
    </row>
    <row r="214" spans="1:22" ht="63.75" x14ac:dyDescent="0.2">
      <c r="A214" s="53">
        <v>45110</v>
      </c>
      <c r="D214" s="53">
        <v>45125</v>
      </c>
      <c r="E214" t="s">
        <v>263</v>
      </c>
      <c r="F214" s="77">
        <v>40027929</v>
      </c>
      <c r="G214" s="54" t="s">
        <v>1142</v>
      </c>
      <c r="I214" t="s">
        <v>655</v>
      </c>
      <c r="J214" s="54" t="s">
        <v>272</v>
      </c>
      <c r="K214" s="54" t="s">
        <v>1143</v>
      </c>
      <c r="L214" t="s">
        <v>754</v>
      </c>
      <c r="N214" s="54" t="s">
        <v>1144</v>
      </c>
      <c r="O214" s="54" t="s">
        <v>1145</v>
      </c>
      <c r="S214" s="54" t="s">
        <v>1139</v>
      </c>
      <c r="T214" s="48" t="s">
        <v>1146</v>
      </c>
      <c r="U214" s="54" t="s">
        <v>1147</v>
      </c>
    </row>
    <row r="215" spans="1:22" ht="63.75" x14ac:dyDescent="0.2">
      <c r="A215" s="53">
        <v>45111</v>
      </c>
      <c r="D215" s="53">
        <v>45111</v>
      </c>
      <c r="E215" t="s">
        <v>263</v>
      </c>
      <c r="F215" s="77">
        <v>42402411</v>
      </c>
      <c r="G215" s="54" t="s">
        <v>1148</v>
      </c>
      <c r="H215" s="77">
        <v>25900</v>
      </c>
      <c r="I215" t="s">
        <v>1149</v>
      </c>
      <c r="K215" s="54" t="s">
        <v>1150</v>
      </c>
      <c r="L215" t="s">
        <v>263</v>
      </c>
      <c r="S215" s="54" t="s">
        <v>41</v>
      </c>
      <c r="T215" s="89" t="s">
        <v>467</v>
      </c>
      <c r="U215" s="89" t="s">
        <v>1151</v>
      </c>
    </row>
    <row r="216" spans="1:22" ht="127.5" x14ac:dyDescent="0.2">
      <c r="A216" s="53">
        <v>45111</v>
      </c>
      <c r="D216" s="53">
        <v>45111</v>
      </c>
      <c r="E216" t="s">
        <v>263</v>
      </c>
      <c r="F216" s="77">
        <v>42402390</v>
      </c>
      <c r="G216" s="54" t="s">
        <v>1148</v>
      </c>
      <c r="H216" s="77">
        <v>25900</v>
      </c>
      <c r="I216" t="s">
        <v>1149</v>
      </c>
      <c r="K216" s="54" t="s">
        <v>1152</v>
      </c>
      <c r="L216" t="s">
        <v>263</v>
      </c>
      <c r="S216" s="54" t="s">
        <v>41</v>
      </c>
      <c r="T216" s="89" t="s">
        <v>467</v>
      </c>
      <c r="U216" s="89" t="s">
        <v>1151</v>
      </c>
    </row>
    <row r="217" spans="1:22" ht="63.75" x14ac:dyDescent="0.2">
      <c r="A217" s="53">
        <v>45112</v>
      </c>
      <c r="D217" s="53">
        <v>45173</v>
      </c>
      <c r="E217" t="s">
        <v>29</v>
      </c>
      <c r="F217" s="77">
        <v>40696604</v>
      </c>
      <c r="G217" s="54" t="s">
        <v>999</v>
      </c>
      <c r="I217" t="s">
        <v>629</v>
      </c>
      <c r="J217" s="54" t="s">
        <v>1153</v>
      </c>
      <c r="K217" s="54" t="s">
        <v>1154</v>
      </c>
      <c r="L217" t="s">
        <v>29</v>
      </c>
      <c r="Q217" s="54" t="s">
        <v>1155</v>
      </c>
      <c r="R217" t="s">
        <v>1156</v>
      </c>
      <c r="S217" s="54" t="s">
        <v>57</v>
      </c>
      <c r="T217" s="54" t="s">
        <v>116</v>
      </c>
      <c r="U217" s="54" t="s">
        <v>1157</v>
      </c>
    </row>
    <row r="218" spans="1:22" ht="246.75" customHeight="1" x14ac:dyDescent="0.2">
      <c r="A218" s="53">
        <v>45112</v>
      </c>
      <c r="D218" s="53">
        <v>45254</v>
      </c>
      <c r="E218" t="s">
        <v>603</v>
      </c>
      <c r="F218" s="77">
        <v>66015071</v>
      </c>
      <c r="G218" s="54" t="s">
        <v>999</v>
      </c>
      <c r="I218" t="s">
        <v>1158</v>
      </c>
      <c r="J218" s="54" t="s">
        <v>1159</v>
      </c>
      <c r="K218" s="54" t="s">
        <v>1160</v>
      </c>
      <c r="L218" t="s">
        <v>29</v>
      </c>
      <c r="O218" s="54" t="s">
        <v>1161</v>
      </c>
      <c r="Q218" s="54" t="s">
        <v>1162</v>
      </c>
      <c r="R218" s="54" t="s">
        <v>1163</v>
      </c>
      <c r="S218" s="54" t="s">
        <v>1164</v>
      </c>
      <c r="T218" s="54" t="s">
        <v>1165</v>
      </c>
      <c r="U218" s="54" t="s">
        <v>1166</v>
      </c>
    </row>
    <row r="219" spans="1:22" ht="270.75" customHeight="1" x14ac:dyDescent="0.2">
      <c r="A219" s="53">
        <v>45112</v>
      </c>
      <c r="D219" s="53">
        <v>45254</v>
      </c>
      <c r="E219" t="s">
        <v>603</v>
      </c>
      <c r="F219" s="77">
        <v>66015061</v>
      </c>
      <c r="G219" s="54" t="s">
        <v>999</v>
      </c>
      <c r="I219" t="s">
        <v>1158</v>
      </c>
      <c r="J219" s="54" t="s">
        <v>1159</v>
      </c>
      <c r="K219" s="54" t="s">
        <v>1167</v>
      </c>
      <c r="L219" t="s">
        <v>29</v>
      </c>
      <c r="O219" s="54" t="s">
        <v>1168</v>
      </c>
      <c r="Q219" s="54" t="s">
        <v>1169</v>
      </c>
      <c r="R219" s="54" t="s">
        <v>1170</v>
      </c>
      <c r="S219" s="54" t="s">
        <v>1171</v>
      </c>
      <c r="T219" s="54" t="s">
        <v>1165</v>
      </c>
      <c r="U219" s="54" t="s">
        <v>1172</v>
      </c>
    </row>
    <row r="220" spans="1:22" ht="63.75" x14ac:dyDescent="0.2">
      <c r="A220" s="53">
        <v>45112</v>
      </c>
      <c r="C220" s="79"/>
      <c r="D220" s="53">
        <v>45134</v>
      </c>
      <c r="E220" s="77" t="s">
        <v>263</v>
      </c>
      <c r="F220" s="77">
        <v>42444461</v>
      </c>
      <c r="G220" s="54" t="s">
        <v>1173</v>
      </c>
      <c r="I220" s="49" t="s">
        <v>54</v>
      </c>
      <c r="J220" s="54" t="s">
        <v>71</v>
      </c>
      <c r="K220" s="54" t="s">
        <v>1174</v>
      </c>
      <c r="L220" t="s">
        <v>29</v>
      </c>
      <c r="M220" s="54" t="s">
        <v>1175</v>
      </c>
      <c r="S220" s="54" t="s">
        <v>57</v>
      </c>
      <c r="T220" s="48" t="s">
        <v>42</v>
      </c>
      <c r="U220" s="48" t="s">
        <v>1176</v>
      </c>
    </row>
    <row r="221" spans="1:22" ht="127.5" x14ac:dyDescent="0.2">
      <c r="A221" s="53">
        <v>45113</v>
      </c>
      <c r="D221" s="53">
        <v>45141</v>
      </c>
      <c r="E221" t="s">
        <v>263</v>
      </c>
      <c r="F221" s="77">
        <v>32575300</v>
      </c>
      <c r="G221" s="54" t="s">
        <v>1177</v>
      </c>
      <c r="I221" t="s">
        <v>655</v>
      </c>
      <c r="J221" s="54" t="s">
        <v>431</v>
      </c>
      <c r="K221" s="54" t="s">
        <v>1178</v>
      </c>
      <c r="L221" t="s">
        <v>263</v>
      </c>
      <c r="M221" s="54" t="s">
        <v>1179</v>
      </c>
      <c r="O221" s="54" t="s">
        <v>1180</v>
      </c>
      <c r="P221" s="54" t="s">
        <v>1181</v>
      </c>
      <c r="S221" s="54" t="s">
        <v>41</v>
      </c>
      <c r="T221" s="54" t="s">
        <v>1182</v>
      </c>
      <c r="U221" s="54" t="s">
        <v>1183</v>
      </c>
    </row>
    <row r="222" spans="1:22" ht="153" x14ac:dyDescent="0.2">
      <c r="A222" s="53">
        <v>45113</v>
      </c>
      <c r="C222" s="54" t="s">
        <v>1184</v>
      </c>
      <c r="D222" s="83">
        <v>45217</v>
      </c>
      <c r="E222" s="54" t="s">
        <v>29</v>
      </c>
      <c r="F222" s="77">
        <v>65494400</v>
      </c>
      <c r="G222" s="54" t="s">
        <v>1185</v>
      </c>
      <c r="H222" s="77" t="s">
        <v>1186</v>
      </c>
      <c r="I222" t="s">
        <v>983</v>
      </c>
      <c r="J222" s="54" t="s">
        <v>1187</v>
      </c>
      <c r="K222" s="54" t="s">
        <v>1188</v>
      </c>
      <c r="L222" t="s">
        <v>263</v>
      </c>
      <c r="P222"/>
      <c r="Q222" s="54" t="s">
        <v>1189</v>
      </c>
      <c r="R222" s="54" t="s">
        <v>1190</v>
      </c>
      <c r="S222" s="54" t="s">
        <v>1191</v>
      </c>
      <c r="T222" s="48" t="s">
        <v>1063</v>
      </c>
      <c r="U222" s="54" t="s">
        <v>1192</v>
      </c>
      <c r="V222" s="93"/>
    </row>
    <row r="223" spans="1:22" ht="216.75" x14ac:dyDescent="0.2">
      <c r="A223" s="53">
        <v>45118</v>
      </c>
      <c r="C223" s="79"/>
      <c r="D223" s="83">
        <v>45174</v>
      </c>
      <c r="E223" s="77" t="s">
        <v>263</v>
      </c>
      <c r="F223" s="77">
        <v>41902860</v>
      </c>
      <c r="G223" s="54" t="s">
        <v>1193</v>
      </c>
      <c r="H223" s="77" t="s">
        <v>1194</v>
      </c>
      <c r="I223" s="77" t="s">
        <v>629</v>
      </c>
      <c r="J223" s="77" t="s">
        <v>1195</v>
      </c>
      <c r="K223" s="54" t="s">
        <v>1196</v>
      </c>
      <c r="L223" t="s">
        <v>263</v>
      </c>
      <c r="M223" s="54"/>
      <c r="Q223" s="54" t="s">
        <v>1197</v>
      </c>
      <c r="R223" s="54" t="s">
        <v>1198</v>
      </c>
      <c r="S223" s="54" t="s">
        <v>1199</v>
      </c>
      <c r="T223" s="54" t="s">
        <v>1200</v>
      </c>
      <c r="U223" s="54" t="s">
        <v>1201</v>
      </c>
    </row>
    <row r="224" spans="1:22" ht="51" x14ac:dyDescent="0.2">
      <c r="A224" s="78">
        <v>45119</v>
      </c>
      <c r="C224" s="79"/>
      <c r="D224" s="83">
        <v>45120</v>
      </c>
      <c r="E224" s="77" t="s">
        <v>263</v>
      </c>
      <c r="F224" s="77">
        <v>42457076</v>
      </c>
      <c r="G224" s="54" t="s">
        <v>1202</v>
      </c>
      <c r="H224" s="77">
        <v>23405</v>
      </c>
      <c r="I224" s="77" t="s">
        <v>655</v>
      </c>
      <c r="J224" s="77" t="s">
        <v>272</v>
      </c>
      <c r="K224" s="54" t="s">
        <v>1203</v>
      </c>
      <c r="L224" t="s">
        <v>263</v>
      </c>
      <c r="P224"/>
      <c r="R224" s="54"/>
      <c r="S224" s="54" t="s">
        <v>41</v>
      </c>
      <c r="T224" t="s">
        <v>467</v>
      </c>
      <c r="U224" s="54" t="s">
        <v>1204</v>
      </c>
      <c r="V224" s="93"/>
    </row>
    <row r="225" spans="1:22" ht="76.5" x14ac:dyDescent="0.2">
      <c r="A225" s="53">
        <v>45120</v>
      </c>
      <c r="D225" s="53">
        <v>45198</v>
      </c>
      <c r="E225" t="s">
        <v>59</v>
      </c>
      <c r="F225" s="77">
        <v>65359102</v>
      </c>
      <c r="G225" s="54" t="s">
        <v>1205</v>
      </c>
      <c r="I225" t="s">
        <v>90</v>
      </c>
      <c r="J225" s="54" t="s">
        <v>431</v>
      </c>
      <c r="K225" s="54" t="s">
        <v>1206</v>
      </c>
      <c r="L225" t="s">
        <v>59</v>
      </c>
      <c r="T225" s="54" t="s">
        <v>1207</v>
      </c>
      <c r="U225" s="54" t="s">
        <v>1208</v>
      </c>
    </row>
    <row r="226" spans="1:22" ht="140.25" x14ac:dyDescent="0.2">
      <c r="A226" s="53">
        <v>45120</v>
      </c>
      <c r="D226" s="53">
        <v>45198</v>
      </c>
      <c r="E226" t="s">
        <v>59</v>
      </c>
      <c r="F226" s="77">
        <v>65359091</v>
      </c>
      <c r="G226" s="54" t="s">
        <v>1205</v>
      </c>
      <c r="I226" t="s">
        <v>655</v>
      </c>
      <c r="J226" s="54" t="s">
        <v>431</v>
      </c>
      <c r="K226" s="54" t="s">
        <v>1209</v>
      </c>
      <c r="L226" t="s">
        <v>59</v>
      </c>
      <c r="Q226" s="54" t="s">
        <v>1210</v>
      </c>
      <c r="R226" s="54" t="s">
        <v>1211</v>
      </c>
      <c r="S226" s="54" t="s">
        <v>1212</v>
      </c>
      <c r="T226" s="54" t="s">
        <v>1213</v>
      </c>
      <c r="U226" s="54" t="s">
        <v>1214</v>
      </c>
    </row>
    <row r="227" spans="1:22" ht="76.5" x14ac:dyDescent="0.2">
      <c r="A227" s="53">
        <v>45120</v>
      </c>
      <c r="C227" s="79"/>
      <c r="D227" s="83">
        <v>45141</v>
      </c>
      <c r="E227" s="77" t="s">
        <v>263</v>
      </c>
      <c r="F227" s="77">
        <v>41938716</v>
      </c>
      <c r="G227" s="54" t="s">
        <v>1215</v>
      </c>
      <c r="H227" s="77">
        <v>25900</v>
      </c>
      <c r="I227" s="77" t="s">
        <v>655</v>
      </c>
      <c r="J227" s="77" t="s">
        <v>272</v>
      </c>
      <c r="K227" s="54" t="s">
        <v>1216</v>
      </c>
      <c r="L227" t="s">
        <v>263</v>
      </c>
      <c r="N227" s="54" t="s">
        <v>1217</v>
      </c>
      <c r="O227" s="54" t="s">
        <v>1218</v>
      </c>
      <c r="S227" s="54" t="s">
        <v>1219</v>
      </c>
      <c r="T227" s="54" t="s">
        <v>1220</v>
      </c>
      <c r="U227" s="54" t="s">
        <v>1221</v>
      </c>
      <c r="V227" s="95" t="s">
        <v>44</v>
      </c>
    </row>
    <row r="228" spans="1:22" ht="51" x14ac:dyDescent="0.2">
      <c r="A228" s="53">
        <v>45124</v>
      </c>
      <c r="D228" s="78">
        <v>45139</v>
      </c>
      <c r="E228" t="s">
        <v>59</v>
      </c>
      <c r="F228" s="77">
        <v>64950849</v>
      </c>
      <c r="G228" s="54" t="s">
        <v>1222</v>
      </c>
      <c r="H228" s="77">
        <v>25900</v>
      </c>
      <c r="I228" s="77" t="s">
        <v>655</v>
      </c>
      <c r="J228" s="77" t="s">
        <v>272</v>
      </c>
      <c r="K228" s="54" t="s">
        <v>1223</v>
      </c>
      <c r="L228" t="s">
        <v>59</v>
      </c>
      <c r="N228" s="54" t="s">
        <v>1224</v>
      </c>
      <c r="T228" s="54" t="s">
        <v>1225</v>
      </c>
      <c r="U228" s="54" t="s">
        <v>1226</v>
      </c>
    </row>
    <row r="229" spans="1:22" ht="51" x14ac:dyDescent="0.2">
      <c r="A229" s="53">
        <v>45124</v>
      </c>
      <c r="D229" s="53">
        <v>45148</v>
      </c>
      <c r="E229" t="s">
        <v>263</v>
      </c>
      <c r="F229" s="77">
        <v>65358628</v>
      </c>
      <c r="G229" s="54" t="s">
        <v>1227</v>
      </c>
      <c r="I229" t="s">
        <v>655</v>
      </c>
      <c r="J229" s="54" t="s">
        <v>431</v>
      </c>
      <c r="K229" s="54" t="s">
        <v>1228</v>
      </c>
      <c r="L229" t="s">
        <v>59</v>
      </c>
      <c r="M229" s="54" t="s">
        <v>1229</v>
      </c>
      <c r="N229" s="54"/>
      <c r="T229" s="54" t="s">
        <v>1225</v>
      </c>
      <c r="U229" s="54" t="s">
        <v>1230</v>
      </c>
    </row>
    <row r="230" spans="1:22" ht="63.75" x14ac:dyDescent="0.2">
      <c r="A230" s="53">
        <v>45125</v>
      </c>
      <c r="D230" s="53">
        <v>45198</v>
      </c>
      <c r="E230" t="s">
        <v>263</v>
      </c>
      <c r="F230" s="77">
        <v>5909926</v>
      </c>
      <c r="G230" s="54" t="s">
        <v>1231</v>
      </c>
      <c r="H230" s="77" t="s">
        <v>1232</v>
      </c>
      <c r="I230" t="s">
        <v>1233</v>
      </c>
      <c r="K230" s="54" t="s">
        <v>1234</v>
      </c>
      <c r="L230" s="54" t="s">
        <v>1235</v>
      </c>
      <c r="Q230" s="54" t="s">
        <v>1236</v>
      </c>
      <c r="R230" s="54" t="s">
        <v>1237</v>
      </c>
      <c r="T230" s="54" t="s">
        <v>1238</v>
      </c>
      <c r="U230" s="54" t="s">
        <v>1239</v>
      </c>
    </row>
    <row r="231" spans="1:22" ht="102" x14ac:dyDescent="0.2">
      <c r="A231" s="53">
        <v>45125</v>
      </c>
      <c r="D231" s="53">
        <v>45198</v>
      </c>
      <c r="E231" t="s">
        <v>263</v>
      </c>
      <c r="F231" s="77">
        <v>5909934</v>
      </c>
      <c r="G231" s="54" t="s">
        <v>1231</v>
      </c>
      <c r="H231" s="77" t="s">
        <v>1240</v>
      </c>
      <c r="I231" t="s">
        <v>1233</v>
      </c>
      <c r="K231" s="54" t="s">
        <v>1234</v>
      </c>
      <c r="L231" s="54" t="s">
        <v>1235</v>
      </c>
      <c r="Q231" s="54" t="s">
        <v>1241</v>
      </c>
      <c r="R231" s="54" t="s">
        <v>1242</v>
      </c>
      <c r="T231" s="54" t="s">
        <v>1243</v>
      </c>
      <c r="U231" s="54" t="s">
        <v>1239</v>
      </c>
    </row>
    <row r="232" spans="1:22" ht="51" x14ac:dyDescent="0.2">
      <c r="A232" s="53">
        <v>45127</v>
      </c>
      <c r="D232" s="53">
        <v>45128</v>
      </c>
      <c r="E232" t="s">
        <v>263</v>
      </c>
      <c r="F232" s="136" t="s">
        <v>1244</v>
      </c>
      <c r="G232" s="49" t="s">
        <v>88</v>
      </c>
      <c r="H232" s="53" t="s">
        <v>1245</v>
      </c>
      <c r="I232" s="77" t="s">
        <v>655</v>
      </c>
      <c r="J232" s="79" t="s">
        <v>863</v>
      </c>
      <c r="K232" s="54" t="s">
        <v>1246</v>
      </c>
      <c r="O232" s="54" t="s">
        <v>1247</v>
      </c>
      <c r="T232" s="54" t="s">
        <v>96</v>
      </c>
      <c r="U232" s="54" t="s">
        <v>1248</v>
      </c>
    </row>
    <row r="233" spans="1:22" ht="76.5" x14ac:dyDescent="0.2">
      <c r="A233" s="53">
        <v>45127</v>
      </c>
      <c r="D233" s="53">
        <v>45128</v>
      </c>
      <c r="E233" t="s">
        <v>263</v>
      </c>
      <c r="F233" s="136" t="s">
        <v>1249</v>
      </c>
      <c r="G233" s="49" t="s">
        <v>88</v>
      </c>
      <c r="H233" s="53" t="s">
        <v>1250</v>
      </c>
      <c r="I233" s="77" t="s">
        <v>655</v>
      </c>
      <c r="J233" s="79" t="s">
        <v>863</v>
      </c>
      <c r="K233" s="54" t="s">
        <v>1251</v>
      </c>
      <c r="O233" s="54" t="s">
        <v>1252</v>
      </c>
      <c r="T233" s="54" t="s">
        <v>96</v>
      </c>
      <c r="U233" s="54" t="s">
        <v>1253</v>
      </c>
    </row>
    <row r="234" spans="1:22" ht="89.25" x14ac:dyDescent="0.2">
      <c r="A234" s="53">
        <v>45127</v>
      </c>
      <c r="D234" s="53">
        <v>45128</v>
      </c>
      <c r="E234" t="s">
        <v>263</v>
      </c>
      <c r="F234" s="136" t="s">
        <v>1254</v>
      </c>
      <c r="G234" s="49" t="s">
        <v>88</v>
      </c>
      <c r="H234" s="53" t="s">
        <v>1255</v>
      </c>
      <c r="I234" s="77" t="s">
        <v>655</v>
      </c>
      <c r="J234" s="79" t="s">
        <v>863</v>
      </c>
      <c r="K234" s="54" t="s">
        <v>1256</v>
      </c>
      <c r="O234" s="54" t="s">
        <v>1257</v>
      </c>
      <c r="T234" s="54" t="s">
        <v>96</v>
      </c>
      <c r="U234" s="54" t="s">
        <v>1258</v>
      </c>
    </row>
    <row r="235" spans="1:22" ht="114.75" x14ac:dyDescent="0.2">
      <c r="A235" s="53">
        <v>45127</v>
      </c>
      <c r="D235" s="53">
        <v>45128</v>
      </c>
      <c r="E235" t="s">
        <v>263</v>
      </c>
      <c r="F235" s="136" t="s">
        <v>1259</v>
      </c>
      <c r="G235" s="49" t="s">
        <v>88</v>
      </c>
      <c r="H235" s="53" t="s">
        <v>1260</v>
      </c>
      <c r="I235" s="77" t="s">
        <v>655</v>
      </c>
      <c r="J235" s="79" t="s">
        <v>863</v>
      </c>
      <c r="K235" s="54" t="s">
        <v>1261</v>
      </c>
      <c r="O235" s="54" t="s">
        <v>1262</v>
      </c>
      <c r="T235" s="54" t="s">
        <v>96</v>
      </c>
      <c r="U235" s="54" t="s">
        <v>1263</v>
      </c>
    </row>
    <row r="236" spans="1:22" ht="76.5" x14ac:dyDescent="0.2">
      <c r="A236" s="53">
        <v>45127</v>
      </c>
      <c r="D236" s="53">
        <v>45131</v>
      </c>
      <c r="E236" t="s">
        <v>263</v>
      </c>
      <c r="F236" s="136" t="s">
        <v>1264</v>
      </c>
      <c r="G236" s="49" t="s">
        <v>88</v>
      </c>
      <c r="H236" s="53" t="s">
        <v>1265</v>
      </c>
      <c r="I236" s="77" t="s">
        <v>655</v>
      </c>
      <c r="J236" s="79" t="s">
        <v>863</v>
      </c>
      <c r="K236" s="54" t="s">
        <v>1266</v>
      </c>
      <c r="O236" s="54" t="s">
        <v>1267</v>
      </c>
      <c r="T236" s="54" t="s">
        <v>1268</v>
      </c>
      <c r="U236" s="54" t="s">
        <v>1269</v>
      </c>
    </row>
    <row r="237" spans="1:22" ht="76.5" x14ac:dyDescent="0.2">
      <c r="A237" s="53">
        <v>45127</v>
      </c>
      <c r="D237" s="53">
        <v>45128</v>
      </c>
      <c r="E237" t="s">
        <v>263</v>
      </c>
      <c r="F237" s="136" t="s">
        <v>1270</v>
      </c>
      <c r="G237" s="49" t="s">
        <v>88</v>
      </c>
      <c r="H237" s="53" t="s">
        <v>1271</v>
      </c>
      <c r="I237" s="49" t="s">
        <v>54</v>
      </c>
      <c r="J237" s="79" t="s">
        <v>876</v>
      </c>
      <c r="K237" s="54" t="s">
        <v>1272</v>
      </c>
      <c r="O237" s="54" t="s">
        <v>1273</v>
      </c>
      <c r="T237" s="54" t="s">
        <v>96</v>
      </c>
      <c r="U237" s="54" t="s">
        <v>1274</v>
      </c>
    </row>
    <row r="238" spans="1:22" ht="63.75" x14ac:dyDescent="0.2">
      <c r="A238" s="53">
        <v>45127</v>
      </c>
      <c r="D238" s="53">
        <v>45128</v>
      </c>
      <c r="E238" t="s">
        <v>263</v>
      </c>
      <c r="F238" s="136" t="s">
        <v>1275</v>
      </c>
      <c r="G238" s="49" t="s">
        <v>88</v>
      </c>
      <c r="H238" s="53" t="s">
        <v>1276</v>
      </c>
      <c r="I238" s="77" t="s">
        <v>655</v>
      </c>
      <c r="J238" s="79" t="s">
        <v>863</v>
      </c>
      <c r="K238" s="54" t="s">
        <v>1277</v>
      </c>
      <c r="O238" s="54" t="s">
        <v>1278</v>
      </c>
      <c r="T238" s="54" t="s">
        <v>96</v>
      </c>
      <c r="U238" s="54" t="s">
        <v>1279</v>
      </c>
    </row>
    <row r="239" spans="1:22" ht="63.75" x14ac:dyDescent="0.2">
      <c r="A239" s="53">
        <v>45131</v>
      </c>
      <c r="D239" s="53">
        <v>45198</v>
      </c>
      <c r="E239" t="s">
        <v>59</v>
      </c>
      <c r="F239" s="77">
        <v>66200793</v>
      </c>
      <c r="G239" s="54" t="s">
        <v>1280</v>
      </c>
      <c r="H239" s="53"/>
      <c r="I239" t="s">
        <v>1281</v>
      </c>
      <c r="K239" s="54" t="s">
        <v>1282</v>
      </c>
      <c r="L239" t="s">
        <v>59</v>
      </c>
      <c r="Q239" s="54" t="s">
        <v>1283</v>
      </c>
      <c r="R239" t="s">
        <v>1284</v>
      </c>
      <c r="T239" s="54" t="s">
        <v>116</v>
      </c>
      <c r="U239" s="54" t="s">
        <v>1157</v>
      </c>
    </row>
    <row r="240" spans="1:22" ht="114.75" x14ac:dyDescent="0.2">
      <c r="A240" s="53">
        <v>45134</v>
      </c>
      <c r="C240" s="79"/>
      <c r="D240" s="53">
        <v>45169</v>
      </c>
      <c r="E240" s="77" t="s">
        <v>263</v>
      </c>
      <c r="F240" s="77">
        <v>65439006</v>
      </c>
      <c r="G240" s="54" t="s">
        <v>60</v>
      </c>
      <c r="H240" s="77">
        <v>25900</v>
      </c>
      <c r="I240" s="77" t="s">
        <v>90</v>
      </c>
      <c r="J240" s="77" t="s">
        <v>272</v>
      </c>
      <c r="K240" s="54" t="s">
        <v>1285</v>
      </c>
      <c r="L240" t="s">
        <v>263</v>
      </c>
      <c r="N240" s="54" t="s">
        <v>1286</v>
      </c>
      <c r="O240" s="54" t="s">
        <v>1287</v>
      </c>
      <c r="T240" s="54" t="s">
        <v>1146</v>
      </c>
      <c r="U240" s="54" t="s">
        <v>1288</v>
      </c>
    </row>
    <row r="241" spans="1:22" ht="242.25" x14ac:dyDescent="0.2">
      <c r="A241" s="53">
        <v>45140</v>
      </c>
      <c r="D241" s="53">
        <v>45323</v>
      </c>
      <c r="E241" t="s">
        <v>29</v>
      </c>
      <c r="F241" s="77">
        <v>39555054</v>
      </c>
      <c r="G241" s="54" t="s">
        <v>822</v>
      </c>
      <c r="H241" s="77">
        <v>25900</v>
      </c>
      <c r="I241" t="s">
        <v>354</v>
      </c>
      <c r="J241" s="54" t="s">
        <v>1289</v>
      </c>
      <c r="K241" s="54" t="s">
        <v>1290</v>
      </c>
      <c r="L241" t="s">
        <v>29</v>
      </c>
      <c r="Q241" s="54" t="s">
        <v>1291</v>
      </c>
      <c r="R241" s="54" t="s">
        <v>1292</v>
      </c>
      <c r="S241" s="54" t="s">
        <v>1293</v>
      </c>
      <c r="T241" s="54" t="s">
        <v>1294</v>
      </c>
      <c r="U241" s="54" t="s">
        <v>1295</v>
      </c>
    </row>
    <row r="242" spans="1:22" ht="114.75" x14ac:dyDescent="0.2">
      <c r="A242" s="53">
        <v>45148</v>
      </c>
      <c r="D242" s="53">
        <v>45149</v>
      </c>
      <c r="E242" t="s">
        <v>263</v>
      </c>
      <c r="F242" s="77">
        <v>41761641</v>
      </c>
      <c r="G242" s="49" t="s">
        <v>88</v>
      </c>
      <c r="H242" s="77" t="s">
        <v>1296</v>
      </c>
      <c r="I242" s="77" t="s">
        <v>655</v>
      </c>
      <c r="J242" s="79" t="s">
        <v>863</v>
      </c>
      <c r="K242" s="54" t="s">
        <v>1297</v>
      </c>
      <c r="L242" t="s">
        <v>98</v>
      </c>
      <c r="O242" s="54" t="s">
        <v>1298</v>
      </c>
      <c r="T242" s="54" t="s">
        <v>96</v>
      </c>
      <c r="U242" s="54" t="s">
        <v>1299</v>
      </c>
    </row>
    <row r="243" spans="1:22" ht="76.5" x14ac:dyDescent="0.2">
      <c r="A243" s="53">
        <v>45148</v>
      </c>
      <c r="D243" s="53" t="s">
        <v>1300</v>
      </c>
      <c r="E243" t="s">
        <v>263</v>
      </c>
      <c r="F243" s="77">
        <v>41761631</v>
      </c>
      <c r="G243" s="49" t="s">
        <v>88</v>
      </c>
      <c r="H243" s="77" t="s">
        <v>1301</v>
      </c>
      <c r="I243" s="49" t="s">
        <v>54</v>
      </c>
      <c r="J243" s="79" t="s">
        <v>876</v>
      </c>
      <c r="K243" s="54" t="s">
        <v>1302</v>
      </c>
      <c r="L243" t="s">
        <v>98</v>
      </c>
      <c r="O243" s="54" t="s">
        <v>1303</v>
      </c>
      <c r="T243" s="54" t="s">
        <v>96</v>
      </c>
      <c r="U243" s="54" t="s">
        <v>1304</v>
      </c>
    </row>
    <row r="244" spans="1:22" ht="76.5" x14ac:dyDescent="0.2">
      <c r="A244" s="53">
        <v>45148</v>
      </c>
      <c r="D244" s="53">
        <v>45149</v>
      </c>
      <c r="E244" t="s">
        <v>263</v>
      </c>
      <c r="F244" s="77">
        <v>41761623</v>
      </c>
      <c r="G244" s="49" t="s">
        <v>88</v>
      </c>
      <c r="H244" s="53" t="s">
        <v>1305</v>
      </c>
      <c r="I244" s="49" t="s">
        <v>54</v>
      </c>
      <c r="J244" s="79" t="s">
        <v>876</v>
      </c>
      <c r="K244" s="54" t="s">
        <v>1306</v>
      </c>
      <c r="L244" t="s">
        <v>98</v>
      </c>
      <c r="O244" s="54" t="s">
        <v>1307</v>
      </c>
      <c r="T244" s="54" t="s">
        <v>96</v>
      </c>
      <c r="U244" s="54" t="s">
        <v>1308</v>
      </c>
    </row>
    <row r="245" spans="1:22" ht="76.5" x14ac:dyDescent="0.2">
      <c r="A245" s="53">
        <v>45148</v>
      </c>
      <c r="D245" s="53">
        <v>45149</v>
      </c>
      <c r="E245" t="s">
        <v>263</v>
      </c>
      <c r="F245" s="77">
        <v>41761615</v>
      </c>
      <c r="G245" s="49" t="s">
        <v>88</v>
      </c>
      <c r="H245" s="53" t="s">
        <v>1309</v>
      </c>
      <c r="I245" s="49" t="s">
        <v>54</v>
      </c>
      <c r="J245" s="79" t="s">
        <v>876</v>
      </c>
      <c r="K245" s="54" t="s">
        <v>1310</v>
      </c>
      <c r="L245" t="s">
        <v>98</v>
      </c>
      <c r="O245" s="54" t="s">
        <v>1311</v>
      </c>
      <c r="T245" s="54" t="s">
        <v>96</v>
      </c>
      <c r="U245" s="54" t="s">
        <v>1312</v>
      </c>
    </row>
    <row r="246" spans="1:22" ht="76.5" x14ac:dyDescent="0.2">
      <c r="A246" s="53">
        <v>45148</v>
      </c>
      <c r="D246" s="53">
        <v>45149</v>
      </c>
      <c r="E246" t="s">
        <v>263</v>
      </c>
      <c r="F246" s="77">
        <v>41761607</v>
      </c>
      <c r="G246" s="49" t="s">
        <v>88</v>
      </c>
      <c r="H246" s="53" t="s">
        <v>1313</v>
      </c>
      <c r="I246" s="77" t="s">
        <v>655</v>
      </c>
      <c r="J246" s="79" t="s">
        <v>863</v>
      </c>
      <c r="K246" s="54" t="s">
        <v>1314</v>
      </c>
      <c r="L246" t="s">
        <v>98</v>
      </c>
      <c r="O246" s="54" t="s">
        <v>1315</v>
      </c>
      <c r="T246" s="54" t="s">
        <v>96</v>
      </c>
      <c r="U246" s="54" t="s">
        <v>1316</v>
      </c>
    </row>
    <row r="247" spans="1:22" ht="76.5" x14ac:dyDescent="0.2">
      <c r="A247" s="53">
        <v>45148</v>
      </c>
      <c r="D247" s="53">
        <v>45149</v>
      </c>
      <c r="E247" t="s">
        <v>263</v>
      </c>
      <c r="F247" s="77">
        <v>41761594</v>
      </c>
      <c r="G247" s="49" t="s">
        <v>88</v>
      </c>
      <c r="H247" s="53" t="s">
        <v>1317</v>
      </c>
      <c r="I247" s="77" t="s">
        <v>655</v>
      </c>
      <c r="J247" s="79" t="s">
        <v>863</v>
      </c>
      <c r="K247" s="54" t="s">
        <v>1318</v>
      </c>
      <c r="L247" t="s">
        <v>98</v>
      </c>
      <c r="O247" s="54" t="s">
        <v>1319</v>
      </c>
      <c r="T247" s="54" t="s">
        <v>96</v>
      </c>
      <c r="U247" s="54" t="s">
        <v>1320</v>
      </c>
    </row>
    <row r="248" spans="1:22" ht="127.5" x14ac:dyDescent="0.2">
      <c r="A248" s="53">
        <v>45152</v>
      </c>
      <c r="D248" s="53">
        <v>45272</v>
      </c>
      <c r="E248" t="s">
        <v>1128</v>
      </c>
      <c r="F248" s="77">
        <v>41936155</v>
      </c>
      <c r="G248" s="54" t="s">
        <v>1321</v>
      </c>
      <c r="H248" s="53"/>
      <c r="I248" t="s">
        <v>38</v>
      </c>
      <c r="J248" s="54" t="s">
        <v>1322</v>
      </c>
      <c r="K248" s="54" t="s">
        <v>1323</v>
      </c>
      <c r="L248" t="s">
        <v>29</v>
      </c>
      <c r="Q248" s="54" t="s">
        <v>1324</v>
      </c>
      <c r="R248" s="54" t="s">
        <v>1325</v>
      </c>
      <c r="S248" s="54" t="s">
        <v>1326</v>
      </c>
      <c r="T248" s="54" t="s">
        <v>1327</v>
      </c>
      <c r="U248" s="54" t="s">
        <v>1328</v>
      </c>
    </row>
    <row r="249" spans="1:22" ht="76.5" x14ac:dyDescent="0.2">
      <c r="A249" s="53">
        <v>45152</v>
      </c>
      <c r="D249" s="83" t="s">
        <v>1329</v>
      </c>
      <c r="E249" t="s">
        <v>263</v>
      </c>
      <c r="F249" s="77" t="s">
        <v>1330</v>
      </c>
      <c r="G249" s="54" t="s">
        <v>1331</v>
      </c>
      <c r="I249" t="s">
        <v>1332</v>
      </c>
      <c r="J249" s="54" t="s">
        <v>1333</v>
      </c>
      <c r="K249" s="54" t="s">
        <v>1334</v>
      </c>
      <c r="L249" t="s">
        <v>263</v>
      </c>
      <c r="M249" s="54" t="s">
        <v>1335</v>
      </c>
      <c r="R249" s="54"/>
      <c r="S249" s="54" t="s">
        <v>1336</v>
      </c>
      <c r="T249" s="54" t="s">
        <v>1337</v>
      </c>
      <c r="U249" s="54" t="s">
        <v>98</v>
      </c>
    </row>
    <row r="250" spans="1:22" ht="153" x14ac:dyDescent="0.2">
      <c r="A250" s="53">
        <v>45153</v>
      </c>
      <c r="D250" s="53">
        <v>45244</v>
      </c>
      <c r="E250" t="s">
        <v>59</v>
      </c>
      <c r="F250" s="77">
        <v>65748263</v>
      </c>
      <c r="G250" s="54" t="s">
        <v>1321</v>
      </c>
      <c r="H250" s="53"/>
      <c r="I250" t="s">
        <v>38</v>
      </c>
      <c r="J250" s="54" t="s">
        <v>1322</v>
      </c>
      <c r="K250" s="54" t="s">
        <v>1338</v>
      </c>
      <c r="L250" t="s">
        <v>29</v>
      </c>
      <c r="N250" s="54"/>
      <c r="Q250" s="54" t="s">
        <v>1339</v>
      </c>
      <c r="R250" s="54" t="s">
        <v>1340</v>
      </c>
      <c r="S250" s="54" t="s">
        <v>1341</v>
      </c>
      <c r="T250" s="54" t="s">
        <v>1342</v>
      </c>
      <c r="U250" s="54" t="s">
        <v>1343</v>
      </c>
    </row>
    <row r="251" spans="1:22" ht="153" x14ac:dyDescent="0.2">
      <c r="A251" s="53">
        <v>45155</v>
      </c>
      <c r="D251" s="53">
        <v>45160</v>
      </c>
      <c r="E251" t="s">
        <v>59</v>
      </c>
      <c r="F251" s="77">
        <v>33109862</v>
      </c>
      <c r="G251" s="54" t="s">
        <v>1344</v>
      </c>
      <c r="I251" t="s">
        <v>26</v>
      </c>
      <c r="J251" s="54" t="s">
        <v>1345</v>
      </c>
      <c r="K251" s="54" t="s">
        <v>1346</v>
      </c>
      <c r="L251" t="s">
        <v>59</v>
      </c>
      <c r="N251" s="54"/>
      <c r="O251" s="54" t="s">
        <v>1347</v>
      </c>
      <c r="Q251" s="54" t="s">
        <v>1348</v>
      </c>
      <c r="R251" t="s">
        <v>1349</v>
      </c>
      <c r="S251" s="54" t="s">
        <v>1350</v>
      </c>
      <c r="T251" s="54" t="s">
        <v>1019</v>
      </c>
      <c r="U251" s="54" t="s">
        <v>1351</v>
      </c>
    </row>
    <row r="252" spans="1:22" ht="216.75" x14ac:dyDescent="0.2">
      <c r="A252" s="53">
        <v>45160</v>
      </c>
      <c r="D252" s="53">
        <v>45191</v>
      </c>
      <c r="E252" t="s">
        <v>603</v>
      </c>
      <c r="F252" s="77">
        <v>41902924</v>
      </c>
      <c r="G252" s="54" t="s">
        <v>45</v>
      </c>
      <c r="H252" s="77" t="s">
        <v>1352</v>
      </c>
      <c r="I252" t="s">
        <v>1353</v>
      </c>
      <c r="J252" s="54" t="s">
        <v>1354</v>
      </c>
      <c r="K252" s="54" t="s">
        <v>1355</v>
      </c>
      <c r="L252" t="s">
        <v>59</v>
      </c>
      <c r="M252" s="54" t="s">
        <v>1356</v>
      </c>
      <c r="N252" s="54" t="s">
        <v>1357</v>
      </c>
      <c r="Q252" s="54" t="s">
        <v>1358</v>
      </c>
      <c r="R252" s="54" t="s">
        <v>1359</v>
      </c>
      <c r="S252" s="54" t="s">
        <v>1360</v>
      </c>
      <c r="T252" s="48" t="s">
        <v>1361</v>
      </c>
      <c r="U252" s="54" t="s">
        <v>1362</v>
      </c>
    </row>
    <row r="253" spans="1:22" ht="76.5" x14ac:dyDescent="0.2">
      <c r="A253" s="53">
        <v>45162</v>
      </c>
      <c r="D253" s="53">
        <v>45183</v>
      </c>
      <c r="E253" t="s">
        <v>263</v>
      </c>
      <c r="F253" s="77">
        <v>41213071</v>
      </c>
      <c r="G253" s="54" t="s">
        <v>357</v>
      </c>
      <c r="I253" t="s">
        <v>90</v>
      </c>
      <c r="J253" s="54" t="s">
        <v>272</v>
      </c>
      <c r="K253" s="54" t="s">
        <v>1363</v>
      </c>
      <c r="L253" t="s">
        <v>29</v>
      </c>
      <c r="M253" s="54" t="s">
        <v>1364</v>
      </c>
      <c r="N253" s="54" t="s">
        <v>1365</v>
      </c>
      <c r="O253" s="54" t="s">
        <v>1366</v>
      </c>
      <c r="S253" s="54" t="s">
        <v>41</v>
      </c>
      <c r="T253" s="54" t="s">
        <v>277</v>
      </c>
      <c r="U253" s="54" t="s">
        <v>1367</v>
      </c>
      <c r="V253" s="95" t="s">
        <v>175</v>
      </c>
    </row>
    <row r="254" spans="1:22" ht="191.25" x14ac:dyDescent="0.2">
      <c r="A254" s="53">
        <v>45162</v>
      </c>
      <c r="D254" s="53">
        <v>45166</v>
      </c>
      <c r="E254" t="s">
        <v>29</v>
      </c>
      <c r="F254" s="77">
        <v>40732257</v>
      </c>
      <c r="G254" s="49" t="s">
        <v>88</v>
      </c>
      <c r="H254" s="77" t="s">
        <v>1368</v>
      </c>
      <c r="I254" s="49" t="s">
        <v>54</v>
      </c>
      <c r="J254" s="79" t="s">
        <v>876</v>
      </c>
      <c r="K254" s="54" t="s">
        <v>1369</v>
      </c>
      <c r="L254" t="s">
        <v>29</v>
      </c>
      <c r="O254" s="54" t="s">
        <v>1370</v>
      </c>
      <c r="T254" s="54" t="s">
        <v>96</v>
      </c>
      <c r="U254" s="54" t="s">
        <v>1371</v>
      </c>
      <c r="V254" s="95" t="s">
        <v>175</v>
      </c>
    </row>
    <row r="255" spans="1:22" ht="63.75" x14ac:dyDescent="0.2">
      <c r="A255" s="53">
        <v>45162</v>
      </c>
      <c r="C255" s="54"/>
      <c r="D255" s="83">
        <v>45174</v>
      </c>
      <c r="E255" t="s">
        <v>29</v>
      </c>
      <c r="F255" s="77">
        <v>40732249</v>
      </c>
      <c r="G255" s="49" t="s">
        <v>88</v>
      </c>
      <c r="H255" s="77" t="s">
        <v>1372</v>
      </c>
      <c r="I255" s="49" t="s">
        <v>54</v>
      </c>
      <c r="J255" s="79" t="s">
        <v>876</v>
      </c>
      <c r="K255" s="54" t="s">
        <v>1373</v>
      </c>
      <c r="L255" t="s">
        <v>29</v>
      </c>
      <c r="N255" s="54"/>
      <c r="O255" s="54" t="s">
        <v>1374</v>
      </c>
      <c r="T255" s="54" t="s">
        <v>96</v>
      </c>
      <c r="U255" s="54" t="s">
        <v>1375</v>
      </c>
      <c r="V255" s="95" t="s">
        <v>175</v>
      </c>
    </row>
    <row r="256" spans="1:22" ht="51" x14ac:dyDescent="0.2">
      <c r="A256" s="53">
        <v>45167</v>
      </c>
      <c r="D256" s="53">
        <v>45167</v>
      </c>
      <c r="E256" t="s">
        <v>263</v>
      </c>
      <c r="F256" s="77">
        <v>65036100</v>
      </c>
      <c r="G256" s="54" t="s">
        <v>1376</v>
      </c>
      <c r="I256" t="s">
        <v>38</v>
      </c>
      <c r="J256" s="54" t="s">
        <v>1322</v>
      </c>
      <c r="K256" s="54" t="s">
        <v>1377</v>
      </c>
      <c r="L256" t="s">
        <v>263</v>
      </c>
      <c r="S256" s="54" t="s">
        <v>41</v>
      </c>
      <c r="T256" s="48" t="s">
        <v>1337</v>
      </c>
      <c r="U256" s="54" t="s">
        <v>1378</v>
      </c>
      <c r="V256" s="95" t="s">
        <v>175</v>
      </c>
    </row>
    <row r="257" spans="1:22" ht="76.5" x14ac:dyDescent="0.2">
      <c r="A257" s="53">
        <v>45168</v>
      </c>
      <c r="C257" s="54"/>
      <c r="D257" s="53">
        <v>45180</v>
      </c>
      <c r="E257" t="s">
        <v>263</v>
      </c>
      <c r="F257" s="77">
        <v>41938732</v>
      </c>
      <c r="G257" s="54" t="s">
        <v>1215</v>
      </c>
      <c r="H257" s="77">
        <v>25900</v>
      </c>
      <c r="I257" t="s">
        <v>90</v>
      </c>
      <c r="J257" s="54" t="s">
        <v>272</v>
      </c>
      <c r="K257" s="54" t="s">
        <v>1379</v>
      </c>
      <c r="L257" t="s">
        <v>29</v>
      </c>
      <c r="N257" s="54" t="s">
        <v>1380</v>
      </c>
      <c r="R257" s="54"/>
      <c r="S257" s="54" t="s">
        <v>41</v>
      </c>
      <c r="T257" s="89" t="s">
        <v>751</v>
      </c>
      <c r="U257" s="89" t="s">
        <v>752</v>
      </c>
      <c r="V257" s="95" t="s">
        <v>175</v>
      </c>
    </row>
    <row r="258" spans="1:22" ht="76.5" x14ac:dyDescent="0.2">
      <c r="A258" s="53">
        <v>45170</v>
      </c>
      <c r="C258" s="54"/>
      <c r="D258" s="53">
        <v>45170</v>
      </c>
      <c r="E258" t="s">
        <v>263</v>
      </c>
      <c r="F258" s="77">
        <v>41177275</v>
      </c>
      <c r="G258" s="54" t="s">
        <v>176</v>
      </c>
      <c r="I258" t="s">
        <v>1381</v>
      </c>
      <c r="K258" s="54" t="s">
        <v>1382</v>
      </c>
      <c r="L258" t="s">
        <v>1383</v>
      </c>
      <c r="S258" s="54" t="s">
        <v>41</v>
      </c>
      <c r="T258" s="54" t="s">
        <v>256</v>
      </c>
      <c r="U258" s="54" t="s">
        <v>1384</v>
      </c>
      <c r="V258" s="95" t="s">
        <v>175</v>
      </c>
    </row>
    <row r="259" spans="1:22" ht="76.5" x14ac:dyDescent="0.2">
      <c r="A259" s="53">
        <v>45170</v>
      </c>
      <c r="D259" s="53">
        <v>45183</v>
      </c>
      <c r="E259" t="s">
        <v>263</v>
      </c>
      <c r="F259" s="77">
        <v>38668460</v>
      </c>
      <c r="G259" s="54" t="s">
        <v>60</v>
      </c>
      <c r="H259" s="77">
        <v>3650</v>
      </c>
      <c r="I259" t="s">
        <v>90</v>
      </c>
      <c r="J259" s="54" t="s">
        <v>272</v>
      </c>
      <c r="K259" s="54" t="s">
        <v>1385</v>
      </c>
      <c r="L259" t="s">
        <v>1383</v>
      </c>
      <c r="N259" s="54" t="s">
        <v>1386</v>
      </c>
      <c r="O259" s="89" t="s">
        <v>1387</v>
      </c>
      <c r="S259" s="54" t="s">
        <v>1388</v>
      </c>
      <c r="T259" s="54" t="s">
        <v>277</v>
      </c>
      <c r="U259" s="54" t="s">
        <v>1389</v>
      </c>
      <c r="V259" s="95" t="s">
        <v>175</v>
      </c>
    </row>
    <row r="260" spans="1:22" ht="63.75" x14ac:dyDescent="0.2">
      <c r="A260" s="53">
        <v>45176</v>
      </c>
      <c r="D260" s="53">
        <v>45222</v>
      </c>
      <c r="E260" t="s">
        <v>59</v>
      </c>
      <c r="F260" s="77">
        <v>36261333</v>
      </c>
      <c r="G260" s="54" t="s">
        <v>60</v>
      </c>
      <c r="H260" s="77">
        <v>3650</v>
      </c>
      <c r="I260" t="s">
        <v>90</v>
      </c>
      <c r="J260" s="54" t="s">
        <v>272</v>
      </c>
      <c r="K260" s="54" t="s">
        <v>1390</v>
      </c>
      <c r="L260" t="s">
        <v>29</v>
      </c>
      <c r="N260" s="54" t="s">
        <v>1391</v>
      </c>
      <c r="O260" s="89" t="s">
        <v>1392</v>
      </c>
      <c r="Q260" s="54" t="s">
        <v>1393</v>
      </c>
      <c r="S260" s="54" t="s">
        <v>1394</v>
      </c>
      <c r="T260" s="54" t="s">
        <v>1146</v>
      </c>
      <c r="U260" s="54" t="s">
        <v>1395</v>
      </c>
      <c r="V260" s="95" t="s">
        <v>175</v>
      </c>
    </row>
    <row r="261" spans="1:22" ht="63.75" x14ac:dyDescent="0.2">
      <c r="A261" s="53">
        <v>45176</v>
      </c>
      <c r="D261" s="53">
        <v>45180</v>
      </c>
      <c r="E261" t="s">
        <v>263</v>
      </c>
      <c r="F261" s="79">
        <v>36553678</v>
      </c>
      <c r="G261" s="49" t="s">
        <v>88</v>
      </c>
      <c r="H261" s="53" t="s">
        <v>1396</v>
      </c>
      <c r="I261" t="s">
        <v>90</v>
      </c>
      <c r="J261" s="54" t="s">
        <v>863</v>
      </c>
      <c r="K261" s="54" t="s">
        <v>1397</v>
      </c>
      <c r="L261" t="s">
        <v>98</v>
      </c>
      <c r="O261" s="54" t="s">
        <v>1398</v>
      </c>
      <c r="T261" s="54" t="s">
        <v>96</v>
      </c>
      <c r="U261" s="54" t="s">
        <v>1399</v>
      </c>
      <c r="V261" s="95" t="s">
        <v>175</v>
      </c>
    </row>
    <row r="262" spans="1:22" ht="76.5" x14ac:dyDescent="0.2">
      <c r="A262" s="53">
        <v>45176</v>
      </c>
      <c r="D262" s="53">
        <v>45180</v>
      </c>
      <c r="E262" t="s">
        <v>263</v>
      </c>
      <c r="F262" s="79">
        <v>36553661</v>
      </c>
      <c r="G262" s="49" t="s">
        <v>88</v>
      </c>
      <c r="H262" s="77" t="s">
        <v>1400</v>
      </c>
      <c r="I262" s="49" t="s">
        <v>54</v>
      </c>
      <c r="J262" s="79" t="s">
        <v>876</v>
      </c>
      <c r="K262" s="54" t="s">
        <v>1401</v>
      </c>
      <c r="L262" t="s">
        <v>98</v>
      </c>
      <c r="O262" s="54" t="s">
        <v>1402</v>
      </c>
      <c r="T262" s="54" t="s">
        <v>96</v>
      </c>
      <c r="U262" s="54" t="s">
        <v>1403</v>
      </c>
      <c r="V262" s="95" t="s">
        <v>175</v>
      </c>
    </row>
    <row r="263" spans="1:22" ht="76.5" x14ac:dyDescent="0.2">
      <c r="A263" s="53">
        <v>45176</v>
      </c>
      <c r="D263" s="53">
        <v>45180</v>
      </c>
      <c r="E263" t="s">
        <v>263</v>
      </c>
      <c r="F263" s="77">
        <v>36553475</v>
      </c>
      <c r="G263" s="49" t="s">
        <v>88</v>
      </c>
      <c r="H263" s="54" t="s">
        <v>1404</v>
      </c>
      <c r="I263" t="s">
        <v>90</v>
      </c>
      <c r="J263" s="54" t="s">
        <v>863</v>
      </c>
      <c r="K263" s="54" t="s">
        <v>1405</v>
      </c>
      <c r="L263" t="s">
        <v>98</v>
      </c>
      <c r="O263" s="54" t="s">
        <v>1406</v>
      </c>
      <c r="T263" s="54" t="s">
        <v>96</v>
      </c>
      <c r="U263" s="54" t="s">
        <v>1407</v>
      </c>
      <c r="V263" s="95" t="s">
        <v>175</v>
      </c>
    </row>
    <row r="264" spans="1:22" ht="76.5" x14ac:dyDescent="0.2">
      <c r="A264" s="53">
        <v>45176</v>
      </c>
      <c r="D264" s="53">
        <v>45180</v>
      </c>
      <c r="E264" t="s">
        <v>263</v>
      </c>
      <c r="F264" s="77">
        <v>36553467</v>
      </c>
      <c r="G264" s="49" t="s">
        <v>88</v>
      </c>
      <c r="H264" s="54" t="s">
        <v>1408</v>
      </c>
      <c r="I264" t="s">
        <v>90</v>
      </c>
      <c r="J264" s="54" t="s">
        <v>863</v>
      </c>
      <c r="K264" s="54" t="s">
        <v>1409</v>
      </c>
      <c r="L264" t="s">
        <v>98</v>
      </c>
      <c r="O264" s="54" t="s">
        <v>1410</v>
      </c>
      <c r="T264" s="54" t="s">
        <v>96</v>
      </c>
      <c r="U264" s="54" t="s">
        <v>1411</v>
      </c>
      <c r="V264" s="95" t="s">
        <v>175</v>
      </c>
    </row>
    <row r="265" spans="1:22" ht="76.5" x14ac:dyDescent="0.2">
      <c r="A265" s="53">
        <v>45183</v>
      </c>
      <c r="D265" s="53">
        <v>45229</v>
      </c>
      <c r="E265" t="s">
        <v>1137</v>
      </c>
      <c r="F265" s="77">
        <v>5909918</v>
      </c>
      <c r="G265" s="54" t="s">
        <v>1412</v>
      </c>
      <c r="I265" t="s">
        <v>1413</v>
      </c>
      <c r="J265" s="54" t="s">
        <v>1414</v>
      </c>
      <c r="K265" s="54" t="s">
        <v>1415</v>
      </c>
      <c r="L265" t="s">
        <v>29</v>
      </c>
      <c r="Q265" s="54" t="s">
        <v>1416</v>
      </c>
      <c r="R265" s="54" t="s">
        <v>1417</v>
      </c>
      <c r="S265" s="54" t="s">
        <v>1418</v>
      </c>
      <c r="T265" s="54" t="s">
        <v>1419</v>
      </c>
      <c r="U265" s="54" t="s">
        <v>1420</v>
      </c>
    </row>
    <row r="266" spans="1:22" ht="114.75" x14ac:dyDescent="0.2">
      <c r="A266" s="53">
        <v>45190</v>
      </c>
      <c r="D266" s="53">
        <v>41226</v>
      </c>
      <c r="E266" t="s">
        <v>263</v>
      </c>
      <c r="F266" s="77">
        <v>41938767</v>
      </c>
      <c r="G266" s="54" t="s">
        <v>1215</v>
      </c>
      <c r="I266" t="s">
        <v>90</v>
      </c>
      <c r="J266" s="54" t="s">
        <v>272</v>
      </c>
      <c r="K266" s="54" t="s">
        <v>1421</v>
      </c>
      <c r="L266" t="s">
        <v>59</v>
      </c>
      <c r="N266" s="54" t="s">
        <v>1422</v>
      </c>
      <c r="Q266" s="54" t="s">
        <v>1423</v>
      </c>
      <c r="R266" s="54" t="s">
        <v>1424</v>
      </c>
      <c r="S266" s="54" t="s">
        <v>1425</v>
      </c>
      <c r="T266" s="54" t="s">
        <v>1426</v>
      </c>
      <c r="U266" s="54" t="s">
        <v>1427</v>
      </c>
    </row>
    <row r="267" spans="1:22" ht="293.25" x14ac:dyDescent="0.2">
      <c r="A267" s="53">
        <v>45194</v>
      </c>
      <c r="D267" s="53">
        <v>45275</v>
      </c>
      <c r="E267" t="s">
        <v>551</v>
      </c>
      <c r="F267" s="77">
        <v>64881601</v>
      </c>
      <c r="G267" s="54" t="s">
        <v>1428</v>
      </c>
      <c r="I267" t="s">
        <v>90</v>
      </c>
      <c r="J267" s="54" t="s">
        <v>1429</v>
      </c>
      <c r="K267" s="54" t="s">
        <v>1430</v>
      </c>
      <c r="L267" t="s">
        <v>1128</v>
      </c>
      <c r="M267" s="54" t="s">
        <v>1431</v>
      </c>
      <c r="N267" s="54"/>
      <c r="O267" s="54" t="s">
        <v>1432</v>
      </c>
      <c r="S267" s="54" t="s">
        <v>41</v>
      </c>
      <c r="T267" s="54" t="s">
        <v>467</v>
      </c>
      <c r="U267" s="54" t="s">
        <v>1433</v>
      </c>
    </row>
    <row r="268" spans="1:22" ht="140.25" x14ac:dyDescent="0.2">
      <c r="A268" s="53">
        <v>45196</v>
      </c>
      <c r="D268" s="53">
        <v>45233</v>
      </c>
      <c r="E268" t="s">
        <v>603</v>
      </c>
      <c r="F268" s="77">
        <v>38853797</v>
      </c>
      <c r="G268" s="54" t="s">
        <v>1434</v>
      </c>
      <c r="I268" t="s">
        <v>629</v>
      </c>
      <c r="J268" s="54" t="s">
        <v>1435</v>
      </c>
      <c r="K268" s="54" t="s">
        <v>1436</v>
      </c>
      <c r="L268" t="s">
        <v>29</v>
      </c>
      <c r="O268" s="54" t="s">
        <v>1437</v>
      </c>
      <c r="P268" s="54" t="s">
        <v>1438</v>
      </c>
      <c r="Q268" s="54" t="s">
        <v>1439</v>
      </c>
      <c r="R268" s="54" t="s">
        <v>1440</v>
      </c>
      <c r="S268" s="54" t="s">
        <v>1441</v>
      </c>
      <c r="T268" s="54" t="s">
        <v>761</v>
      </c>
      <c r="U268" s="54" t="s">
        <v>1442</v>
      </c>
    </row>
    <row r="269" spans="1:22" ht="408" x14ac:dyDescent="0.2">
      <c r="A269" s="53">
        <v>45196</v>
      </c>
      <c r="D269" s="83">
        <v>45313</v>
      </c>
      <c r="E269" t="s">
        <v>603</v>
      </c>
      <c r="F269" s="77">
        <v>38681796</v>
      </c>
      <c r="G269" s="54" t="s">
        <v>1434</v>
      </c>
      <c r="I269" t="s">
        <v>629</v>
      </c>
      <c r="J269" s="54" t="s">
        <v>1435</v>
      </c>
      <c r="K269" s="54" t="s">
        <v>1443</v>
      </c>
      <c r="L269" t="s">
        <v>29</v>
      </c>
      <c r="O269" s="54" t="s">
        <v>1444</v>
      </c>
      <c r="Q269" s="54" t="s">
        <v>1445</v>
      </c>
      <c r="R269" s="54" t="s">
        <v>1446</v>
      </c>
      <c r="S269" s="54" t="s">
        <v>1447</v>
      </c>
      <c r="T269" s="54" t="s">
        <v>1448</v>
      </c>
      <c r="U269" s="54" t="s">
        <v>1449</v>
      </c>
    </row>
    <row r="270" spans="1:22" ht="191.25" x14ac:dyDescent="0.2">
      <c r="A270" s="53">
        <v>45196</v>
      </c>
      <c r="D270" s="53">
        <v>45233</v>
      </c>
      <c r="E270" t="s">
        <v>603</v>
      </c>
      <c r="F270" s="77">
        <v>38681771</v>
      </c>
      <c r="G270" s="54" t="s">
        <v>1434</v>
      </c>
      <c r="I270" t="s">
        <v>629</v>
      </c>
      <c r="J270" s="54" t="s">
        <v>1450</v>
      </c>
      <c r="K270" s="54" t="s">
        <v>1451</v>
      </c>
      <c r="L270" t="s">
        <v>29</v>
      </c>
      <c r="O270" s="54" t="s">
        <v>1437</v>
      </c>
      <c r="P270" s="54" t="s">
        <v>1438</v>
      </c>
      <c r="Q270" s="54" t="s">
        <v>1439</v>
      </c>
      <c r="R270" s="54" t="s">
        <v>1452</v>
      </c>
      <c r="S270" s="54" t="s">
        <v>1453</v>
      </c>
      <c r="T270" s="54" t="s">
        <v>1454</v>
      </c>
      <c r="U270" s="54" t="s">
        <v>1455</v>
      </c>
    </row>
    <row r="271" spans="1:22" ht="229.5" x14ac:dyDescent="0.2">
      <c r="A271" s="53">
        <v>45196</v>
      </c>
      <c r="D271" s="83">
        <v>45295</v>
      </c>
      <c r="E271" t="s">
        <v>603</v>
      </c>
      <c r="F271" s="77">
        <v>38681753</v>
      </c>
      <c r="G271" s="54" t="s">
        <v>1434</v>
      </c>
      <c r="I271" t="s">
        <v>629</v>
      </c>
      <c r="J271" s="54" t="s">
        <v>1450</v>
      </c>
      <c r="K271" s="54" t="s">
        <v>1456</v>
      </c>
      <c r="L271" t="s">
        <v>29</v>
      </c>
      <c r="O271" s="89" t="s">
        <v>1457</v>
      </c>
      <c r="Q271" s="54" t="s">
        <v>1458</v>
      </c>
      <c r="R271" s="54" t="s">
        <v>1459</v>
      </c>
      <c r="S271" s="54" t="s">
        <v>1460</v>
      </c>
      <c r="T271" s="54" t="s">
        <v>1461</v>
      </c>
      <c r="U271" s="54" t="s">
        <v>1462</v>
      </c>
    </row>
    <row r="272" spans="1:22" ht="76.5" x14ac:dyDescent="0.2">
      <c r="A272" s="53">
        <v>45201</v>
      </c>
      <c r="D272" s="53">
        <v>45211</v>
      </c>
      <c r="E272" t="s">
        <v>59</v>
      </c>
      <c r="F272" s="77">
        <v>38621670</v>
      </c>
      <c r="G272" s="54" t="s">
        <v>720</v>
      </c>
      <c r="I272" t="s">
        <v>90</v>
      </c>
      <c r="J272" s="54" t="s">
        <v>272</v>
      </c>
      <c r="K272" s="54" t="s">
        <v>1463</v>
      </c>
      <c r="L272" t="s">
        <v>263</v>
      </c>
      <c r="N272" s="54" t="s">
        <v>1464</v>
      </c>
      <c r="O272" s="54" t="s">
        <v>1465</v>
      </c>
      <c r="S272" s="54" t="s">
        <v>41</v>
      </c>
      <c r="T272" s="54" t="s">
        <v>1466</v>
      </c>
      <c r="U272" s="54" t="s">
        <v>1467</v>
      </c>
    </row>
    <row r="273" spans="1:21" ht="140.25" x14ac:dyDescent="0.2">
      <c r="A273" s="53">
        <v>45201</v>
      </c>
      <c r="D273" s="53">
        <v>45211</v>
      </c>
      <c r="E273" t="s">
        <v>29</v>
      </c>
      <c r="F273" s="77">
        <v>32854932</v>
      </c>
      <c r="G273" s="54" t="s">
        <v>1468</v>
      </c>
      <c r="I273" t="s">
        <v>90</v>
      </c>
      <c r="J273" s="54" t="s">
        <v>272</v>
      </c>
      <c r="K273" s="54" t="s">
        <v>1469</v>
      </c>
      <c r="L273" t="s">
        <v>29</v>
      </c>
      <c r="N273" s="54" t="s">
        <v>1470</v>
      </c>
      <c r="O273" s="54" t="s">
        <v>1471</v>
      </c>
      <c r="Q273" s="54" t="s">
        <v>1472</v>
      </c>
      <c r="R273" s="54" t="s">
        <v>1473</v>
      </c>
      <c r="S273" s="54" t="s">
        <v>1474</v>
      </c>
      <c r="T273" s="54" t="s">
        <v>1466</v>
      </c>
      <c r="U273" s="54" t="s">
        <v>1475</v>
      </c>
    </row>
    <row r="274" spans="1:21" ht="76.5" x14ac:dyDescent="0.2">
      <c r="A274" s="53">
        <v>45203</v>
      </c>
      <c r="D274" s="53">
        <v>45203</v>
      </c>
      <c r="E274" t="s">
        <v>29</v>
      </c>
      <c r="F274" s="77">
        <v>39552398</v>
      </c>
      <c r="G274" s="54" t="s">
        <v>1476</v>
      </c>
      <c r="I274" t="s">
        <v>1477</v>
      </c>
      <c r="J274" s="54" t="s">
        <v>1478</v>
      </c>
      <c r="K274" s="54" t="s">
        <v>1479</v>
      </c>
      <c r="L274" t="s">
        <v>1128</v>
      </c>
      <c r="N274" s="54"/>
      <c r="S274" s="54" t="s">
        <v>41</v>
      </c>
      <c r="T274" s="54" t="s">
        <v>1480</v>
      </c>
      <c r="U274" s="54" t="s">
        <v>1481</v>
      </c>
    </row>
    <row r="275" spans="1:21" ht="114.75" x14ac:dyDescent="0.2">
      <c r="A275" s="53">
        <v>45205</v>
      </c>
      <c r="D275" s="53">
        <v>45232</v>
      </c>
      <c r="E275" t="s">
        <v>263</v>
      </c>
      <c r="F275" s="77">
        <v>65556704</v>
      </c>
      <c r="G275" s="54" t="s">
        <v>1482</v>
      </c>
      <c r="I275" t="s">
        <v>1483</v>
      </c>
      <c r="J275" s="54" t="s">
        <v>1484</v>
      </c>
      <c r="K275" s="54" t="s">
        <v>1485</v>
      </c>
      <c r="L275" t="s">
        <v>263</v>
      </c>
      <c r="Q275" s="54" t="s">
        <v>1486</v>
      </c>
      <c r="R275" s="54" t="s">
        <v>1487</v>
      </c>
      <c r="S275" s="54" t="s">
        <v>1488</v>
      </c>
      <c r="T275" s="54" t="s">
        <v>116</v>
      </c>
      <c r="U275" s="54" t="s">
        <v>1489</v>
      </c>
    </row>
    <row r="276" spans="1:21" ht="153" x14ac:dyDescent="0.2">
      <c r="A276" s="53">
        <v>45209</v>
      </c>
      <c r="D276" s="53">
        <v>45226</v>
      </c>
      <c r="E276" t="s">
        <v>59</v>
      </c>
      <c r="F276" s="77">
        <v>41902879</v>
      </c>
      <c r="G276" s="54" t="s">
        <v>1490</v>
      </c>
      <c r="H276" s="77" t="s">
        <v>1491</v>
      </c>
      <c r="I276" t="s">
        <v>1353</v>
      </c>
      <c r="J276" s="54" t="s">
        <v>1492</v>
      </c>
      <c r="K276" s="54" t="s">
        <v>1493</v>
      </c>
      <c r="L276" t="s">
        <v>59</v>
      </c>
      <c r="T276" s="54" t="s">
        <v>1494</v>
      </c>
      <c r="U276" s="54" t="s">
        <v>1495</v>
      </c>
    </row>
    <row r="277" spans="1:21" ht="89.25" x14ac:dyDescent="0.2">
      <c r="A277" s="53">
        <v>45212</v>
      </c>
      <c r="D277" s="53">
        <v>45267</v>
      </c>
      <c r="E277" t="s">
        <v>59</v>
      </c>
      <c r="F277" s="77">
        <v>66812976</v>
      </c>
      <c r="G277" s="54" t="s">
        <v>1496</v>
      </c>
      <c r="I277" t="s">
        <v>1497</v>
      </c>
      <c r="K277" s="54" t="s">
        <v>1498</v>
      </c>
      <c r="L277" t="s">
        <v>59</v>
      </c>
      <c r="M277" s="54" t="s">
        <v>1499</v>
      </c>
      <c r="O277" s="54" t="s">
        <v>1500</v>
      </c>
      <c r="Q277" s="54" t="s">
        <v>1501</v>
      </c>
      <c r="R277" t="s">
        <v>1502</v>
      </c>
      <c r="S277" s="54" t="s">
        <v>1503</v>
      </c>
      <c r="T277" s="54" t="s">
        <v>116</v>
      </c>
      <c r="U277" s="54" t="s">
        <v>1504</v>
      </c>
    </row>
    <row r="278" spans="1:21" ht="51" x14ac:dyDescent="0.2">
      <c r="A278" s="53">
        <v>45212</v>
      </c>
      <c r="D278" s="83" t="s">
        <v>1505</v>
      </c>
      <c r="E278" t="s">
        <v>98</v>
      </c>
      <c r="F278" s="77">
        <v>66812968</v>
      </c>
      <c r="G278" s="54" t="s">
        <v>1496</v>
      </c>
      <c r="I278" t="s">
        <v>1506</v>
      </c>
      <c r="J278" s="54" t="s">
        <v>1507</v>
      </c>
      <c r="K278" s="54" t="s">
        <v>1508</v>
      </c>
      <c r="L278" t="s">
        <v>59</v>
      </c>
      <c r="M278" s="54"/>
      <c r="R278" s="54"/>
    </row>
    <row r="279" spans="1:21" ht="409.5" x14ac:dyDescent="0.2">
      <c r="A279" s="53">
        <v>45212</v>
      </c>
      <c r="D279" s="53">
        <v>45323</v>
      </c>
      <c r="E279" t="s">
        <v>29</v>
      </c>
      <c r="F279" s="77">
        <v>64832535</v>
      </c>
      <c r="G279" s="54" t="s">
        <v>1109</v>
      </c>
      <c r="I279" s="49" t="s">
        <v>54</v>
      </c>
      <c r="J279" s="54" t="s">
        <v>168</v>
      </c>
      <c r="K279" s="54" t="s">
        <v>1509</v>
      </c>
      <c r="L279" t="s">
        <v>59</v>
      </c>
      <c r="M279" s="54" t="s">
        <v>1510</v>
      </c>
      <c r="N279" s="54" t="s">
        <v>1511</v>
      </c>
      <c r="Q279" s="54" t="s">
        <v>1512</v>
      </c>
      <c r="R279" s="54" t="s">
        <v>1513</v>
      </c>
      <c r="S279" s="54" t="s">
        <v>1514</v>
      </c>
      <c r="T279" s="54" t="s">
        <v>1515</v>
      </c>
      <c r="U279" s="54" t="s">
        <v>1516</v>
      </c>
    </row>
    <row r="280" spans="1:21" ht="89.25" x14ac:dyDescent="0.2">
      <c r="A280" s="53">
        <v>45215</v>
      </c>
      <c r="D280" s="53">
        <v>45231</v>
      </c>
      <c r="E280" s="77" t="s">
        <v>29</v>
      </c>
      <c r="F280" s="77">
        <v>42445200</v>
      </c>
      <c r="G280" s="54" t="s">
        <v>1517</v>
      </c>
      <c r="H280"/>
      <c r="I280" t="s">
        <v>1518</v>
      </c>
      <c r="J280" s="54" t="s">
        <v>272</v>
      </c>
      <c r="K280" s="54" t="s">
        <v>1519</v>
      </c>
      <c r="L280" t="s">
        <v>29</v>
      </c>
      <c r="M280" s="54"/>
      <c r="N280" s="54" t="s">
        <v>1520</v>
      </c>
      <c r="S280" s="54" t="s">
        <v>1521</v>
      </c>
      <c r="T280" s="89" t="s">
        <v>713</v>
      </c>
      <c r="U280" s="89" t="s">
        <v>1522</v>
      </c>
    </row>
    <row r="281" spans="1:21" ht="76.5" x14ac:dyDescent="0.2">
      <c r="A281" s="53">
        <v>45215</v>
      </c>
      <c r="D281" s="53">
        <v>45231</v>
      </c>
      <c r="E281" s="77" t="s">
        <v>29</v>
      </c>
      <c r="F281" s="77">
        <v>42038648</v>
      </c>
      <c r="G281" s="54" t="s">
        <v>1523</v>
      </c>
      <c r="I281" t="s">
        <v>90</v>
      </c>
      <c r="J281" s="54" t="s">
        <v>272</v>
      </c>
      <c r="K281" s="54" t="s">
        <v>1524</v>
      </c>
      <c r="L281" t="s">
        <v>29</v>
      </c>
      <c r="N281" s="54" t="s">
        <v>1422</v>
      </c>
      <c r="R281" s="54"/>
      <c r="S281" s="54" t="s">
        <v>1521</v>
      </c>
      <c r="T281" s="89" t="s">
        <v>472</v>
      </c>
      <c r="U281" s="89" t="s">
        <v>752</v>
      </c>
    </row>
    <row r="282" spans="1:21" ht="38.25" x14ac:dyDescent="0.2">
      <c r="A282" s="53">
        <v>45216</v>
      </c>
      <c r="C282" s="54"/>
      <c r="D282" s="83">
        <v>45230</v>
      </c>
      <c r="E282" t="s">
        <v>29</v>
      </c>
      <c r="F282" s="77">
        <v>66206802</v>
      </c>
      <c r="G282" s="54" t="s">
        <v>176</v>
      </c>
      <c r="I282" t="s">
        <v>46</v>
      </c>
      <c r="K282" s="54" t="s">
        <v>1525</v>
      </c>
      <c r="L282" t="s">
        <v>29</v>
      </c>
      <c r="M282" s="54"/>
      <c r="T282" s="54" t="s">
        <v>1526</v>
      </c>
      <c r="U282" s="54" t="s">
        <v>1527</v>
      </c>
    </row>
    <row r="283" spans="1:21" ht="89.25" x14ac:dyDescent="0.2">
      <c r="A283" s="53">
        <v>45216</v>
      </c>
      <c r="C283" s="54"/>
      <c r="D283" s="83">
        <v>45230</v>
      </c>
      <c r="E283" t="s">
        <v>29</v>
      </c>
      <c r="F283" s="77">
        <v>66206810</v>
      </c>
      <c r="G283" s="54" t="s">
        <v>176</v>
      </c>
      <c r="I283" t="s">
        <v>46</v>
      </c>
      <c r="K283" s="54" t="s">
        <v>1528</v>
      </c>
      <c r="L283" t="s">
        <v>29</v>
      </c>
      <c r="T283" s="54" t="s">
        <v>1526</v>
      </c>
      <c r="U283" s="54" t="s">
        <v>1527</v>
      </c>
    </row>
    <row r="284" spans="1:21" ht="76.5" x14ac:dyDescent="0.2">
      <c r="A284" s="53">
        <v>45217</v>
      </c>
      <c r="D284" s="78">
        <v>45243</v>
      </c>
      <c r="E284" t="s">
        <v>263</v>
      </c>
      <c r="F284" s="77">
        <v>65041698</v>
      </c>
      <c r="G284" s="54" t="s">
        <v>1529</v>
      </c>
      <c r="I284" t="s">
        <v>316</v>
      </c>
      <c r="K284" s="54" t="s">
        <v>1530</v>
      </c>
      <c r="L284" t="s">
        <v>29</v>
      </c>
      <c r="M284" s="54" t="s">
        <v>1531</v>
      </c>
      <c r="R284" s="54"/>
      <c r="T284" s="54" t="s">
        <v>467</v>
      </c>
      <c r="U284" s="54" t="s">
        <v>1532</v>
      </c>
    </row>
    <row r="285" spans="1:21" ht="38.25" x14ac:dyDescent="0.2">
      <c r="A285" s="53">
        <v>45218</v>
      </c>
      <c r="D285" s="83">
        <v>45230</v>
      </c>
      <c r="E285" t="s">
        <v>29</v>
      </c>
      <c r="F285" s="77">
        <v>32524941</v>
      </c>
      <c r="G285" s="54" t="s">
        <v>176</v>
      </c>
      <c r="I285" t="s">
        <v>46</v>
      </c>
      <c r="K285" s="54" t="s">
        <v>1533</v>
      </c>
      <c r="L285" t="s">
        <v>29</v>
      </c>
      <c r="T285" s="54" t="s">
        <v>1526</v>
      </c>
      <c r="U285" s="54" t="s">
        <v>1527</v>
      </c>
    </row>
    <row r="286" spans="1:21" ht="204" x14ac:dyDescent="0.2">
      <c r="A286" s="53">
        <v>45219</v>
      </c>
      <c r="D286" s="53">
        <v>45281</v>
      </c>
      <c r="E286" t="s">
        <v>29</v>
      </c>
      <c r="F286" s="77">
        <v>41938943</v>
      </c>
      <c r="G286" s="54" t="s">
        <v>1215</v>
      </c>
      <c r="I286" s="49" t="s">
        <v>54</v>
      </c>
      <c r="J286" s="54" t="s">
        <v>168</v>
      </c>
      <c r="K286" s="54" t="s">
        <v>1534</v>
      </c>
      <c r="L286" t="s">
        <v>29</v>
      </c>
      <c r="M286" s="54" t="s">
        <v>1535</v>
      </c>
      <c r="Q286" s="54" t="s">
        <v>1536</v>
      </c>
      <c r="R286" s="54" t="s">
        <v>1537</v>
      </c>
      <c r="S286" s="54" t="s">
        <v>1521</v>
      </c>
      <c r="T286" s="54" t="s">
        <v>478</v>
      </c>
      <c r="U286" s="54" t="s">
        <v>1538</v>
      </c>
    </row>
    <row r="287" spans="1:21" ht="51" x14ac:dyDescent="0.2">
      <c r="A287" s="53">
        <v>45225</v>
      </c>
      <c r="D287" s="53">
        <v>45229</v>
      </c>
      <c r="E287" t="s">
        <v>59</v>
      </c>
      <c r="F287" s="77">
        <v>41895066</v>
      </c>
      <c r="G287" s="54" t="s">
        <v>176</v>
      </c>
      <c r="I287" t="s">
        <v>1539</v>
      </c>
      <c r="K287" s="54" t="s">
        <v>1540</v>
      </c>
      <c r="L287" t="s">
        <v>1541</v>
      </c>
      <c r="T287" s="54" t="s">
        <v>467</v>
      </c>
      <c r="U287" s="54" t="s">
        <v>1542</v>
      </c>
    </row>
    <row r="288" spans="1:21" ht="76.5" x14ac:dyDescent="0.2">
      <c r="A288" s="53">
        <v>45226</v>
      </c>
      <c r="D288" s="53">
        <v>45239</v>
      </c>
      <c r="E288" t="s">
        <v>59</v>
      </c>
      <c r="F288" s="77">
        <v>41874222</v>
      </c>
      <c r="G288" s="54" t="s">
        <v>357</v>
      </c>
      <c r="I288" t="s">
        <v>90</v>
      </c>
      <c r="J288" s="54" t="s">
        <v>272</v>
      </c>
      <c r="K288" s="54" t="s">
        <v>1543</v>
      </c>
      <c r="L288" t="s">
        <v>59</v>
      </c>
      <c r="M288" s="54"/>
      <c r="N288" s="54" t="s">
        <v>1386</v>
      </c>
      <c r="O288" s="54" t="s">
        <v>1544</v>
      </c>
      <c r="S288" s="54" t="s">
        <v>1043</v>
      </c>
      <c r="T288" s="54" t="s">
        <v>277</v>
      </c>
      <c r="U288" s="54" t="s">
        <v>1545</v>
      </c>
    </row>
    <row r="289" spans="1:22" ht="63.75" x14ac:dyDescent="0.2">
      <c r="A289" s="53">
        <v>45226</v>
      </c>
      <c r="D289" s="53">
        <v>45265</v>
      </c>
      <c r="E289" t="s">
        <v>59</v>
      </c>
      <c r="F289" s="77">
        <v>65493387</v>
      </c>
      <c r="G289" s="54" t="s">
        <v>1185</v>
      </c>
      <c r="I289" t="s">
        <v>90</v>
      </c>
      <c r="J289" s="85" t="s">
        <v>272</v>
      </c>
      <c r="K289" s="54" t="s">
        <v>1546</v>
      </c>
      <c r="L289" t="s">
        <v>59</v>
      </c>
      <c r="Q289" s="54" t="s">
        <v>1547</v>
      </c>
      <c r="R289" s="54" t="s">
        <v>1502</v>
      </c>
      <c r="T289" s="54" t="s">
        <v>116</v>
      </c>
      <c r="U289" s="54" t="s">
        <v>1157</v>
      </c>
    </row>
    <row r="290" spans="1:22" ht="38.25" x14ac:dyDescent="0.2">
      <c r="A290" s="53">
        <v>45229</v>
      </c>
      <c r="D290" s="53">
        <v>45229</v>
      </c>
      <c r="E290" t="s">
        <v>59</v>
      </c>
      <c r="F290" s="77">
        <v>41874572</v>
      </c>
      <c r="G290" s="54" t="s">
        <v>1517</v>
      </c>
      <c r="I290" t="s">
        <v>90</v>
      </c>
      <c r="J290" s="54" t="s">
        <v>272</v>
      </c>
      <c r="K290" s="54" t="s">
        <v>1548</v>
      </c>
      <c r="L290" t="s">
        <v>59</v>
      </c>
      <c r="T290" s="48" t="s">
        <v>467</v>
      </c>
      <c r="U290" s="54" t="s">
        <v>1542</v>
      </c>
    </row>
    <row r="291" spans="1:22" ht="204" x14ac:dyDescent="0.2">
      <c r="A291" s="53">
        <v>45230</v>
      </c>
      <c r="D291" s="53">
        <v>45281</v>
      </c>
      <c r="E291" t="s">
        <v>59</v>
      </c>
      <c r="F291" s="77">
        <v>38621531</v>
      </c>
      <c r="G291" s="54" t="s">
        <v>53</v>
      </c>
      <c r="I291" t="s">
        <v>90</v>
      </c>
      <c r="J291" s="54" t="s">
        <v>952</v>
      </c>
      <c r="K291" s="54" t="s">
        <v>1549</v>
      </c>
      <c r="L291" t="s">
        <v>29</v>
      </c>
      <c r="M291" s="54" t="s">
        <v>1550</v>
      </c>
      <c r="Q291" s="54" t="s">
        <v>1551</v>
      </c>
      <c r="R291" s="54" t="s">
        <v>1552</v>
      </c>
      <c r="S291" s="54" t="s">
        <v>1553</v>
      </c>
      <c r="T291" s="54" t="s">
        <v>1554</v>
      </c>
      <c r="U291" s="54" t="s">
        <v>1555</v>
      </c>
      <c r="V291" s="95" t="s">
        <v>1556</v>
      </c>
    </row>
    <row r="292" spans="1:22" ht="127.5" x14ac:dyDescent="0.2">
      <c r="A292" s="53">
        <v>45233</v>
      </c>
      <c r="D292" s="90">
        <v>45264</v>
      </c>
      <c r="E292" t="s">
        <v>59</v>
      </c>
      <c r="F292" s="77">
        <v>65662891</v>
      </c>
      <c r="G292" s="54" t="s">
        <v>1557</v>
      </c>
      <c r="I292" s="49" t="s">
        <v>54</v>
      </c>
      <c r="J292" s="54" t="s">
        <v>185</v>
      </c>
      <c r="K292" s="54" t="s">
        <v>1558</v>
      </c>
      <c r="L292" t="s">
        <v>263</v>
      </c>
      <c r="M292" s="54"/>
      <c r="N292" s="54" t="s">
        <v>1559</v>
      </c>
      <c r="O292" s="54" t="s">
        <v>1560</v>
      </c>
      <c r="S292" s="54" t="s">
        <v>466</v>
      </c>
      <c r="T292" s="54" t="s">
        <v>1561</v>
      </c>
      <c r="U292" s="54" t="s">
        <v>1562</v>
      </c>
      <c r="V292" s="95" t="s">
        <v>175</v>
      </c>
    </row>
    <row r="293" spans="1:22" ht="127.5" x14ac:dyDescent="0.2">
      <c r="A293" s="53">
        <v>45240</v>
      </c>
      <c r="C293" s="54"/>
      <c r="D293" s="53">
        <v>45279</v>
      </c>
      <c r="E293" t="s">
        <v>263</v>
      </c>
      <c r="F293" s="77">
        <v>66693874</v>
      </c>
      <c r="G293" s="54" t="s">
        <v>552</v>
      </c>
      <c r="I293" t="s">
        <v>553</v>
      </c>
      <c r="J293" s="54" t="s">
        <v>554</v>
      </c>
      <c r="K293" s="54" t="s">
        <v>1563</v>
      </c>
      <c r="L293" t="s">
        <v>754</v>
      </c>
      <c r="M293" s="54"/>
      <c r="Q293" s="54" t="s">
        <v>1564</v>
      </c>
      <c r="R293" s="54" t="s">
        <v>1565</v>
      </c>
      <c r="S293" s="54" t="s">
        <v>1566</v>
      </c>
      <c r="T293" s="54" t="s">
        <v>1567</v>
      </c>
      <c r="U293" s="54" t="s">
        <v>1568</v>
      </c>
      <c r="V293" s="95" t="s">
        <v>1569</v>
      </c>
    </row>
    <row r="294" spans="1:22" ht="242.25" x14ac:dyDescent="0.2">
      <c r="A294" s="53">
        <v>45244</v>
      </c>
      <c r="D294" s="53">
        <v>45344</v>
      </c>
      <c r="E294" t="s">
        <v>1128</v>
      </c>
      <c r="F294" s="77">
        <v>65633239</v>
      </c>
      <c r="G294" s="54" t="s">
        <v>552</v>
      </c>
      <c r="H294" s="77">
        <v>23200</v>
      </c>
      <c r="I294" t="s">
        <v>1570</v>
      </c>
      <c r="J294" s="54" t="s">
        <v>1571</v>
      </c>
      <c r="K294" s="54" t="s">
        <v>1572</v>
      </c>
      <c r="L294" t="s">
        <v>59</v>
      </c>
      <c r="N294" s="54"/>
      <c r="Q294" s="54" t="s">
        <v>1573</v>
      </c>
      <c r="R294" s="54" t="s">
        <v>1574</v>
      </c>
      <c r="S294" s="54" t="s">
        <v>1575</v>
      </c>
      <c r="T294" s="54" t="s">
        <v>1576</v>
      </c>
      <c r="U294" s="54" t="s">
        <v>1577</v>
      </c>
      <c r="V294" s="95" t="s">
        <v>175</v>
      </c>
    </row>
    <row r="295" spans="1:22" ht="102" x14ac:dyDescent="0.2">
      <c r="A295" s="53">
        <v>45244</v>
      </c>
      <c r="D295" s="53">
        <v>45344</v>
      </c>
      <c r="E295" t="s">
        <v>1128</v>
      </c>
      <c r="F295" s="77">
        <v>64766769</v>
      </c>
      <c r="G295" s="54" t="s">
        <v>552</v>
      </c>
      <c r="H295" s="77">
        <v>23200</v>
      </c>
      <c r="I295" t="s">
        <v>1578</v>
      </c>
      <c r="J295" s="54" t="s">
        <v>1579</v>
      </c>
      <c r="K295" s="54" t="s">
        <v>1580</v>
      </c>
      <c r="L295" t="s">
        <v>59</v>
      </c>
      <c r="S295" s="54" t="s">
        <v>1581</v>
      </c>
      <c r="T295" s="54" t="s">
        <v>1582</v>
      </c>
      <c r="U295" s="54" t="s">
        <v>1583</v>
      </c>
      <c r="V295" s="95" t="s">
        <v>175</v>
      </c>
    </row>
    <row r="296" spans="1:22" ht="102" x14ac:dyDescent="0.2">
      <c r="A296" s="53">
        <v>45245</v>
      </c>
      <c r="D296" s="53">
        <v>45251</v>
      </c>
      <c r="E296" t="s">
        <v>603</v>
      </c>
      <c r="F296" s="77">
        <v>6010445</v>
      </c>
      <c r="G296" s="54" t="s">
        <v>1584</v>
      </c>
      <c r="H296" s="79"/>
      <c r="I296" t="s">
        <v>852</v>
      </c>
      <c r="J296" s="85" t="s">
        <v>1585</v>
      </c>
      <c r="K296" s="54" t="s">
        <v>1586</v>
      </c>
      <c r="L296" t="s">
        <v>263</v>
      </c>
      <c r="O296" s="54" t="s">
        <v>1587</v>
      </c>
      <c r="S296" s="54" t="s">
        <v>466</v>
      </c>
      <c r="T296" s="54" t="s">
        <v>1588</v>
      </c>
      <c r="U296" s="54" t="s">
        <v>1589</v>
      </c>
      <c r="V296" s="95" t="s">
        <v>175</v>
      </c>
    </row>
    <row r="297" spans="1:22" ht="102" x14ac:dyDescent="0.2">
      <c r="A297" s="53">
        <v>45245</v>
      </c>
      <c r="D297" s="53">
        <v>45251</v>
      </c>
      <c r="E297" t="s">
        <v>603</v>
      </c>
      <c r="F297" s="77">
        <v>6010437</v>
      </c>
      <c r="G297" s="54" t="s">
        <v>1584</v>
      </c>
      <c r="H297" s="79"/>
      <c r="I297" t="s">
        <v>852</v>
      </c>
      <c r="J297" s="85" t="s">
        <v>1590</v>
      </c>
      <c r="K297" s="54" t="s">
        <v>1586</v>
      </c>
      <c r="L297" t="s">
        <v>263</v>
      </c>
      <c r="O297" s="54" t="s">
        <v>1591</v>
      </c>
      <c r="S297" s="54" t="s">
        <v>466</v>
      </c>
      <c r="T297" s="54" t="s">
        <v>1588</v>
      </c>
      <c r="U297" s="54" t="s">
        <v>1592</v>
      </c>
      <c r="V297" s="95" t="s">
        <v>175</v>
      </c>
    </row>
    <row r="298" spans="1:22" ht="102" x14ac:dyDescent="0.2">
      <c r="A298" s="53">
        <v>45245</v>
      </c>
      <c r="D298" s="53">
        <v>45251</v>
      </c>
      <c r="E298" t="s">
        <v>603</v>
      </c>
      <c r="F298" s="77">
        <v>6010453</v>
      </c>
      <c r="G298" s="54" t="s">
        <v>1584</v>
      </c>
      <c r="H298" s="79"/>
      <c r="I298" t="s">
        <v>852</v>
      </c>
      <c r="J298" s="85" t="s">
        <v>1593</v>
      </c>
      <c r="K298" s="54" t="s">
        <v>1586</v>
      </c>
      <c r="L298" t="s">
        <v>263</v>
      </c>
      <c r="O298" s="54" t="s">
        <v>1594</v>
      </c>
      <c r="S298" s="54" t="s">
        <v>466</v>
      </c>
      <c r="T298" s="54" t="s">
        <v>1588</v>
      </c>
      <c r="U298" s="54" t="s">
        <v>1595</v>
      </c>
      <c r="V298" s="95" t="s">
        <v>175</v>
      </c>
    </row>
    <row r="299" spans="1:22" ht="76.5" x14ac:dyDescent="0.2">
      <c r="A299" s="53">
        <v>45247</v>
      </c>
      <c r="C299" s="79"/>
      <c r="D299" s="53">
        <v>45250</v>
      </c>
      <c r="E299" t="s">
        <v>263</v>
      </c>
      <c r="F299" s="77">
        <v>66048551</v>
      </c>
      <c r="G299" s="54" t="s">
        <v>1596</v>
      </c>
      <c r="H299" s="54"/>
      <c r="I299" t="s">
        <v>316</v>
      </c>
      <c r="J299"/>
      <c r="K299" s="54" t="s">
        <v>1597</v>
      </c>
      <c r="L299" t="s">
        <v>263</v>
      </c>
      <c r="P299"/>
      <c r="R299" s="54"/>
      <c r="S299" t="s">
        <v>41</v>
      </c>
      <c r="T299" s="54" t="s">
        <v>467</v>
      </c>
      <c r="U299" s="54" t="s">
        <v>1598</v>
      </c>
      <c r="V299" s="102" t="s">
        <v>175</v>
      </c>
    </row>
    <row r="300" spans="1:22" ht="140.25" x14ac:dyDescent="0.2">
      <c r="A300" s="53">
        <v>45250</v>
      </c>
      <c r="C300" s="54"/>
      <c r="D300" s="53">
        <v>45287</v>
      </c>
      <c r="E300" t="s">
        <v>263</v>
      </c>
      <c r="F300" s="77">
        <v>6010410</v>
      </c>
      <c r="G300" s="54" t="s">
        <v>1599</v>
      </c>
      <c r="I300" t="s">
        <v>1497</v>
      </c>
      <c r="J300" s="54" t="s">
        <v>1600</v>
      </c>
      <c r="K300" s="54" t="s">
        <v>1601</v>
      </c>
      <c r="L300" t="s">
        <v>263</v>
      </c>
      <c r="N300" s="54"/>
      <c r="Q300" s="54" t="s">
        <v>1602</v>
      </c>
      <c r="R300" s="54" t="s">
        <v>1603</v>
      </c>
      <c r="S300" s="54" t="s">
        <v>1604</v>
      </c>
      <c r="T300" s="54" t="s">
        <v>116</v>
      </c>
      <c r="U300" s="54" t="s">
        <v>1605</v>
      </c>
      <c r="V300" s="95" t="s">
        <v>175</v>
      </c>
    </row>
    <row r="301" spans="1:22" ht="140.25" x14ac:dyDescent="0.2">
      <c r="A301" s="53">
        <v>45250</v>
      </c>
      <c r="D301" s="53">
        <v>45287</v>
      </c>
      <c r="E301" t="s">
        <v>263</v>
      </c>
      <c r="F301" s="77">
        <v>6010429</v>
      </c>
      <c r="G301" s="54" t="s">
        <v>1599</v>
      </c>
      <c r="I301" t="s">
        <v>1497</v>
      </c>
      <c r="J301" s="54" t="s">
        <v>1600</v>
      </c>
      <c r="K301" s="54" t="s">
        <v>1606</v>
      </c>
      <c r="L301" t="s">
        <v>263</v>
      </c>
      <c r="Q301" s="54" t="s">
        <v>1607</v>
      </c>
      <c r="R301" s="54" t="s">
        <v>1608</v>
      </c>
      <c r="S301" s="54" t="s">
        <v>1604</v>
      </c>
      <c r="T301" s="54" t="s">
        <v>116</v>
      </c>
      <c r="U301" s="54" t="s">
        <v>1605</v>
      </c>
      <c r="V301" s="95" t="s">
        <v>175</v>
      </c>
    </row>
    <row r="302" spans="1:22" ht="51" x14ac:dyDescent="0.2">
      <c r="A302" s="53">
        <v>45251</v>
      </c>
      <c r="D302" s="53">
        <v>45251</v>
      </c>
      <c r="E302" t="s">
        <v>263</v>
      </c>
      <c r="F302" s="77">
        <v>40772646</v>
      </c>
      <c r="G302" s="54" t="s">
        <v>1609</v>
      </c>
      <c r="I302" t="s">
        <v>655</v>
      </c>
      <c r="J302" s="54" t="s">
        <v>272</v>
      </c>
      <c r="K302" s="54" t="s">
        <v>1610</v>
      </c>
      <c r="L302" t="s">
        <v>1128</v>
      </c>
      <c r="N302" s="54"/>
      <c r="S302" t="s">
        <v>41</v>
      </c>
      <c r="T302" s="54" t="s">
        <v>467</v>
      </c>
      <c r="U302" s="54" t="s">
        <v>1611</v>
      </c>
      <c r="V302" s="95" t="s">
        <v>175</v>
      </c>
    </row>
    <row r="303" spans="1:22" ht="114.75" x14ac:dyDescent="0.2">
      <c r="A303" s="53">
        <v>45253</v>
      </c>
      <c r="D303" s="53">
        <v>45278</v>
      </c>
      <c r="E303" t="s">
        <v>29</v>
      </c>
      <c r="F303" s="77">
        <v>42457252</v>
      </c>
      <c r="G303" s="54" t="s">
        <v>1612</v>
      </c>
      <c r="I303" t="s">
        <v>655</v>
      </c>
      <c r="J303" s="54" t="s">
        <v>272</v>
      </c>
      <c r="K303" s="54" t="s">
        <v>1613</v>
      </c>
      <c r="L303" t="s">
        <v>263</v>
      </c>
      <c r="M303" s="54" t="s">
        <v>1614</v>
      </c>
      <c r="N303" s="54" t="s">
        <v>1615</v>
      </c>
      <c r="O303" s="54" t="s">
        <v>1616</v>
      </c>
      <c r="Q303" s="54" t="s">
        <v>1617</v>
      </c>
      <c r="R303" s="54" t="s">
        <v>1618</v>
      </c>
      <c r="T303" s="54" t="s">
        <v>277</v>
      </c>
      <c r="U303" s="54" t="s">
        <v>1619</v>
      </c>
      <c r="V303" s="95" t="s">
        <v>175</v>
      </c>
    </row>
    <row r="304" spans="1:22" ht="51" x14ac:dyDescent="0.2">
      <c r="A304" s="53">
        <v>45253</v>
      </c>
      <c r="D304" s="53">
        <v>45257</v>
      </c>
      <c r="E304" t="s">
        <v>59</v>
      </c>
      <c r="F304" s="77">
        <v>66048631</v>
      </c>
      <c r="G304" s="54" t="s">
        <v>1620</v>
      </c>
      <c r="I304" t="s">
        <v>532</v>
      </c>
      <c r="J304" s="54" t="s">
        <v>533</v>
      </c>
      <c r="K304" s="54" t="s">
        <v>1621</v>
      </c>
      <c r="L304" t="s">
        <v>421</v>
      </c>
      <c r="N304" s="54"/>
      <c r="T304" s="54" t="s">
        <v>467</v>
      </c>
      <c r="U304" s="54" t="s">
        <v>1611</v>
      </c>
      <c r="V304" s="95" t="s">
        <v>175</v>
      </c>
    </row>
    <row r="305" spans="1:22" ht="204" x14ac:dyDescent="0.2">
      <c r="A305" s="78">
        <v>45257</v>
      </c>
      <c r="D305" s="83">
        <v>45309</v>
      </c>
      <c r="E305" t="s">
        <v>263</v>
      </c>
      <c r="F305" s="77">
        <v>65473976</v>
      </c>
      <c r="G305" s="54" t="s">
        <v>552</v>
      </c>
      <c r="H305" s="79"/>
      <c r="I305" s="49" t="s">
        <v>54</v>
      </c>
      <c r="J305" s="54" t="s">
        <v>185</v>
      </c>
      <c r="K305" s="54" t="s">
        <v>1622</v>
      </c>
      <c r="L305" t="s">
        <v>1623</v>
      </c>
      <c r="Q305" s="54" t="s">
        <v>1624</v>
      </c>
      <c r="R305" s="54" t="s">
        <v>1625</v>
      </c>
      <c r="S305" s="54" t="s">
        <v>1626</v>
      </c>
      <c r="T305" s="54" t="s">
        <v>1627</v>
      </c>
      <c r="U305" s="54" t="s">
        <v>1628</v>
      </c>
      <c r="V305" s="95" t="s">
        <v>1629</v>
      </c>
    </row>
    <row r="306" spans="1:22" ht="76.5" x14ac:dyDescent="0.2">
      <c r="A306" s="78">
        <v>45259</v>
      </c>
      <c r="D306" s="53">
        <v>45287</v>
      </c>
      <c r="E306" t="s">
        <v>263</v>
      </c>
      <c r="F306" s="77">
        <v>72199899</v>
      </c>
      <c r="G306" s="54" t="s">
        <v>45</v>
      </c>
      <c r="H306" s="79"/>
      <c r="I306" t="s">
        <v>454</v>
      </c>
      <c r="J306" s="54" t="s">
        <v>1630</v>
      </c>
      <c r="K306" s="54" t="s">
        <v>1631</v>
      </c>
      <c r="L306" t="s">
        <v>29</v>
      </c>
      <c r="Q306" s="54" t="s">
        <v>1632</v>
      </c>
      <c r="R306" s="54" t="s">
        <v>1633</v>
      </c>
      <c r="S306" s="54" t="s">
        <v>1634</v>
      </c>
      <c r="T306" s="54" t="s">
        <v>116</v>
      </c>
      <c r="U306" s="54" t="s">
        <v>270</v>
      </c>
      <c r="V306" s="95" t="s">
        <v>175</v>
      </c>
    </row>
    <row r="307" spans="1:22" ht="229.5" x14ac:dyDescent="0.2">
      <c r="A307" s="78">
        <v>45264</v>
      </c>
      <c r="D307" s="53">
        <v>45314</v>
      </c>
      <c r="E307" t="s">
        <v>263</v>
      </c>
      <c r="F307" s="77">
        <v>38572784</v>
      </c>
      <c r="G307" s="54" t="s">
        <v>552</v>
      </c>
      <c r="I307" s="49" t="s">
        <v>54</v>
      </c>
      <c r="J307" s="54" t="s">
        <v>185</v>
      </c>
      <c r="K307" s="54" t="s">
        <v>1635</v>
      </c>
      <c r="L307" t="s">
        <v>263</v>
      </c>
      <c r="M307" s="54" t="s">
        <v>1636</v>
      </c>
      <c r="O307" s="54" t="s">
        <v>1637</v>
      </c>
      <c r="P307" s="54" t="s">
        <v>1638</v>
      </c>
      <c r="Q307" s="54" t="s">
        <v>1639</v>
      </c>
      <c r="R307" s="54" t="s">
        <v>1640</v>
      </c>
      <c r="S307" s="54" t="s">
        <v>1641</v>
      </c>
      <c r="T307" s="54" t="s">
        <v>1642</v>
      </c>
      <c r="U307" s="54" t="s">
        <v>1643</v>
      </c>
      <c r="V307" s="95" t="s">
        <v>1644</v>
      </c>
    </row>
    <row r="308" spans="1:22" ht="38.25" x14ac:dyDescent="0.2">
      <c r="A308" s="78">
        <v>45271</v>
      </c>
      <c r="D308" s="53">
        <v>45272</v>
      </c>
      <c r="E308" t="s">
        <v>29</v>
      </c>
      <c r="F308" s="77">
        <v>65558275</v>
      </c>
      <c r="G308" s="54" t="s">
        <v>1645</v>
      </c>
      <c r="I308" t="s">
        <v>46</v>
      </c>
      <c r="K308" s="54" t="s">
        <v>1646</v>
      </c>
      <c r="L308" t="s">
        <v>375</v>
      </c>
      <c r="S308" s="54" t="s">
        <v>41</v>
      </c>
      <c r="T308" s="54" t="s">
        <v>1526</v>
      </c>
      <c r="U308" s="54" t="s">
        <v>1647</v>
      </c>
    </row>
    <row r="309" spans="1:22" ht="63.75" x14ac:dyDescent="0.2">
      <c r="A309" s="53">
        <v>45272</v>
      </c>
      <c r="D309" s="53">
        <v>45272</v>
      </c>
      <c r="E309" t="s">
        <v>263</v>
      </c>
      <c r="F309" s="77">
        <v>72199661</v>
      </c>
      <c r="G309" s="54" t="s">
        <v>45</v>
      </c>
      <c r="I309" t="s">
        <v>1648</v>
      </c>
      <c r="K309" s="54" t="s">
        <v>1649</v>
      </c>
      <c r="L309" t="s">
        <v>263</v>
      </c>
      <c r="M309" s="54"/>
      <c r="S309" s="54" t="s">
        <v>41</v>
      </c>
      <c r="T309" s="54" t="s">
        <v>467</v>
      </c>
      <c r="U309" s="54" t="s">
        <v>1650</v>
      </c>
    </row>
    <row r="310" spans="1:22" ht="102" x14ac:dyDescent="0.2">
      <c r="A310" s="78">
        <v>45272</v>
      </c>
      <c r="D310" s="53">
        <v>45306</v>
      </c>
      <c r="E310" t="s">
        <v>263</v>
      </c>
      <c r="F310" s="77">
        <v>40045270</v>
      </c>
      <c r="G310" s="54" t="s">
        <v>1651</v>
      </c>
      <c r="H310" s="77">
        <v>25900</v>
      </c>
      <c r="I310" t="s">
        <v>90</v>
      </c>
      <c r="J310" s="54" t="s">
        <v>272</v>
      </c>
      <c r="K310" s="54" t="s">
        <v>1652</v>
      </c>
      <c r="L310" t="s">
        <v>603</v>
      </c>
      <c r="N310" s="54" t="s">
        <v>1653</v>
      </c>
      <c r="S310" s="54" t="s">
        <v>1654</v>
      </c>
      <c r="T310" s="54" t="s">
        <v>1655</v>
      </c>
      <c r="U310" s="54" t="s">
        <v>1656</v>
      </c>
    </row>
    <row r="311" spans="1:22" ht="89.25" x14ac:dyDescent="0.2">
      <c r="A311" s="78">
        <v>45272</v>
      </c>
      <c r="D311" s="53">
        <v>45309</v>
      </c>
      <c r="E311" t="s">
        <v>263</v>
      </c>
      <c r="F311" s="77">
        <v>39918839</v>
      </c>
      <c r="G311" s="54" t="s">
        <v>1657</v>
      </c>
      <c r="I311" t="s">
        <v>90</v>
      </c>
      <c r="J311" s="54" t="s">
        <v>272</v>
      </c>
      <c r="K311" s="54" t="s">
        <v>1658</v>
      </c>
      <c r="L311" t="s">
        <v>1659</v>
      </c>
      <c r="N311" s="54" t="s">
        <v>1386</v>
      </c>
      <c r="O311" s="54" t="s">
        <v>1660</v>
      </c>
      <c r="S311" s="54" t="s">
        <v>41</v>
      </c>
      <c r="T311" s="54" t="s">
        <v>1661</v>
      </c>
      <c r="U311" s="54" t="s">
        <v>1662</v>
      </c>
    </row>
    <row r="312" spans="1:22" ht="114.75" x14ac:dyDescent="0.2">
      <c r="A312" s="78">
        <v>45273</v>
      </c>
      <c r="D312" s="53">
        <v>45273</v>
      </c>
      <c r="E312" t="s">
        <v>29</v>
      </c>
      <c r="F312" s="77">
        <v>66440041</v>
      </c>
      <c r="G312" s="54" t="s">
        <v>552</v>
      </c>
      <c r="H312" s="77">
        <v>25900</v>
      </c>
      <c r="I312" t="s">
        <v>1663</v>
      </c>
      <c r="J312" s="85"/>
      <c r="K312" s="54" t="s">
        <v>1664</v>
      </c>
      <c r="L312" t="s">
        <v>29</v>
      </c>
      <c r="S312" s="54" t="s">
        <v>1665</v>
      </c>
      <c r="T312" s="54" t="s">
        <v>467</v>
      </c>
      <c r="U312" s="54" t="s">
        <v>1666</v>
      </c>
    </row>
    <row r="313" spans="1:22" ht="114.75" x14ac:dyDescent="0.2">
      <c r="A313" s="78">
        <v>45275</v>
      </c>
      <c r="D313" s="53">
        <v>45275</v>
      </c>
      <c r="E313" t="s">
        <v>263</v>
      </c>
      <c r="F313" s="77">
        <v>42133610</v>
      </c>
      <c r="G313" s="54" t="s">
        <v>1667</v>
      </c>
      <c r="H313" s="77" t="s">
        <v>1668</v>
      </c>
      <c r="I313" t="s">
        <v>313</v>
      </c>
      <c r="J313" s="85"/>
      <c r="K313" s="54" t="s">
        <v>1669</v>
      </c>
      <c r="L313" t="s">
        <v>263</v>
      </c>
      <c r="S313" s="54" t="s">
        <v>41</v>
      </c>
      <c r="T313" s="54" t="s">
        <v>467</v>
      </c>
      <c r="U313" s="54" t="s">
        <v>1611</v>
      </c>
    </row>
    <row r="314" spans="1:22" ht="114.75" x14ac:dyDescent="0.2">
      <c r="A314" s="78">
        <v>45279</v>
      </c>
      <c r="D314" s="53">
        <v>45337</v>
      </c>
      <c r="E314" t="s">
        <v>263</v>
      </c>
      <c r="F314" s="77">
        <v>40275991</v>
      </c>
      <c r="G314" s="54" t="s">
        <v>1670</v>
      </c>
      <c r="I314" t="s">
        <v>454</v>
      </c>
      <c r="J314" s="85" t="s">
        <v>1671</v>
      </c>
      <c r="K314" s="54" t="s">
        <v>1672</v>
      </c>
      <c r="L314" t="s">
        <v>263</v>
      </c>
      <c r="Q314" s="54" t="s">
        <v>1673</v>
      </c>
      <c r="R314" s="54" t="s">
        <v>1674</v>
      </c>
      <c r="S314" s="54" t="s">
        <v>1675</v>
      </c>
      <c r="T314" s="54" t="s">
        <v>1676</v>
      </c>
      <c r="U314" s="54" t="s">
        <v>1677</v>
      </c>
      <c r="V314" s="95" t="s">
        <v>1678</v>
      </c>
    </row>
    <row r="315" spans="1:22" ht="89.25" x14ac:dyDescent="0.2">
      <c r="A315" s="78">
        <v>45280</v>
      </c>
      <c r="C315" s="54" t="s">
        <v>1679</v>
      </c>
      <c r="D315" s="53">
        <v>45350</v>
      </c>
      <c r="E315" t="s">
        <v>263</v>
      </c>
      <c r="F315" s="77">
        <v>39986479</v>
      </c>
      <c r="G315" s="54" t="s">
        <v>1680</v>
      </c>
      <c r="I315" t="s">
        <v>90</v>
      </c>
      <c r="J315" s="85" t="s">
        <v>1681</v>
      </c>
      <c r="K315" s="54" t="s">
        <v>1682</v>
      </c>
      <c r="L315" t="s">
        <v>1659</v>
      </c>
      <c r="Q315" s="54" t="s">
        <v>1683</v>
      </c>
      <c r="R315" s="54" t="s">
        <v>1684</v>
      </c>
      <c r="S315" s="54" t="s">
        <v>1566</v>
      </c>
      <c r="T315" s="54" t="s">
        <v>116</v>
      </c>
      <c r="U315" s="54" t="s">
        <v>262</v>
      </c>
    </row>
    <row r="316" spans="1:22" ht="127.5" x14ac:dyDescent="0.2">
      <c r="A316" s="78">
        <v>45281</v>
      </c>
      <c r="D316" s="53">
        <v>45306</v>
      </c>
      <c r="E316" t="s">
        <v>263</v>
      </c>
      <c r="F316" s="77">
        <v>65638179</v>
      </c>
      <c r="G316" s="54" t="s">
        <v>1222</v>
      </c>
      <c r="I316" t="s">
        <v>90</v>
      </c>
      <c r="J316" s="85" t="s">
        <v>272</v>
      </c>
      <c r="K316" s="54" t="s">
        <v>1685</v>
      </c>
      <c r="L316" t="s">
        <v>29</v>
      </c>
      <c r="N316" s="54" t="s">
        <v>1653</v>
      </c>
      <c r="S316" s="54" t="s">
        <v>1686</v>
      </c>
      <c r="T316" s="54" t="s">
        <v>751</v>
      </c>
      <c r="U316" s="54" t="s">
        <v>752</v>
      </c>
      <c r="V316" s="95" t="s">
        <v>175</v>
      </c>
    </row>
    <row r="317" spans="1:22" ht="204" x14ac:dyDescent="0.2">
      <c r="A317" s="78">
        <v>45282</v>
      </c>
      <c r="C317" s="54" t="s">
        <v>1687</v>
      </c>
      <c r="D317" s="53">
        <v>45386</v>
      </c>
      <c r="E317" t="s">
        <v>29</v>
      </c>
      <c r="F317" s="77">
        <v>66206951</v>
      </c>
      <c r="G317" s="54" t="s">
        <v>1688</v>
      </c>
      <c r="I317" t="s">
        <v>629</v>
      </c>
      <c r="J317" s="54" t="s">
        <v>1689</v>
      </c>
      <c r="K317" s="54" t="s">
        <v>1690</v>
      </c>
      <c r="L317" t="s">
        <v>59</v>
      </c>
      <c r="Q317" s="54" t="s">
        <v>1691</v>
      </c>
      <c r="R317" s="54" t="s">
        <v>1692</v>
      </c>
      <c r="S317" s="89" t="s">
        <v>1693</v>
      </c>
      <c r="T317" s="54" t="s">
        <v>116</v>
      </c>
      <c r="U317" s="54" t="s">
        <v>1694</v>
      </c>
    </row>
    <row r="318" spans="1:22" ht="63.75" x14ac:dyDescent="0.2">
      <c r="A318" s="78">
        <v>45282</v>
      </c>
      <c r="D318" s="53">
        <v>45282</v>
      </c>
      <c r="E318" t="s">
        <v>59</v>
      </c>
      <c r="F318" s="77">
        <v>33333020</v>
      </c>
      <c r="G318" s="54" t="s">
        <v>1695</v>
      </c>
      <c r="I318" t="s">
        <v>313</v>
      </c>
      <c r="J318" s="54" t="s">
        <v>1696</v>
      </c>
      <c r="K318" s="54" t="s">
        <v>1697</v>
      </c>
      <c r="L318" t="s">
        <v>59</v>
      </c>
      <c r="N318" s="54"/>
      <c r="S318" s="81"/>
      <c r="T318" s="54" t="s">
        <v>467</v>
      </c>
      <c r="U318" s="54" t="s">
        <v>1698</v>
      </c>
      <c r="V318" s="95" t="s">
        <v>175</v>
      </c>
    </row>
    <row r="319" spans="1:22" x14ac:dyDescent="0.2">
      <c r="A319" s="53"/>
      <c r="D319" s="53"/>
      <c r="G319" s="54"/>
      <c r="M319" s="54"/>
      <c r="N319" s="54"/>
    </row>
    <row r="320" spans="1:22" x14ac:dyDescent="0.2">
      <c r="A320" s="53"/>
      <c r="D320" s="53"/>
      <c r="G320" s="54"/>
      <c r="N320" s="54"/>
    </row>
    <row r="321" spans="1:21" x14ac:dyDescent="0.2">
      <c r="A321" s="53"/>
      <c r="D321" s="53"/>
      <c r="G321" s="54"/>
      <c r="N321" s="54"/>
    </row>
    <row r="322" spans="1:21" x14ac:dyDescent="0.2">
      <c r="A322" s="53"/>
      <c r="D322" s="53"/>
      <c r="G322" s="54"/>
      <c r="N322" s="54"/>
      <c r="U322" s="89"/>
    </row>
    <row r="323" spans="1:21" x14ac:dyDescent="0.2">
      <c r="A323" s="53"/>
      <c r="G323" s="54"/>
      <c r="M323" s="54"/>
      <c r="N323" s="54"/>
    </row>
    <row r="324" spans="1:21" x14ac:dyDescent="0.2">
      <c r="A324" s="53"/>
      <c r="D324" s="53"/>
      <c r="G324" s="54"/>
    </row>
    <row r="325" spans="1:21" x14ac:dyDescent="0.2">
      <c r="A325" s="53"/>
      <c r="G325" s="54"/>
    </row>
    <row r="326" spans="1:21" x14ac:dyDescent="0.2">
      <c r="A326" s="53"/>
      <c r="G326" s="54"/>
    </row>
    <row r="327" spans="1:21" x14ac:dyDescent="0.2">
      <c r="A327" s="53"/>
      <c r="D327" s="53"/>
      <c r="G327" s="54"/>
      <c r="H327" s="79"/>
    </row>
    <row r="328" spans="1:21" x14ac:dyDescent="0.2">
      <c r="A328" s="53"/>
      <c r="D328" s="53"/>
      <c r="G328" s="54"/>
      <c r="N328" s="54"/>
    </row>
    <row r="329" spans="1:21" x14ac:dyDescent="0.2">
      <c r="A329" s="53"/>
      <c r="G329" s="54"/>
      <c r="J329" s="85"/>
    </row>
    <row r="330" spans="1:21" x14ac:dyDescent="0.2">
      <c r="A330" s="53"/>
      <c r="G330" s="54"/>
      <c r="J330" s="85"/>
    </row>
    <row r="331" spans="1:21" x14ac:dyDescent="0.2">
      <c r="A331" s="53"/>
      <c r="D331" s="53"/>
      <c r="G331" s="54"/>
    </row>
    <row r="332" spans="1:21" x14ac:dyDescent="0.2">
      <c r="A332" s="53"/>
      <c r="G332" s="54"/>
    </row>
    <row r="333" spans="1:21" x14ac:dyDescent="0.2">
      <c r="A333" s="53"/>
      <c r="G333" s="54"/>
    </row>
    <row r="334" spans="1:21" x14ac:dyDescent="0.2">
      <c r="A334" s="53"/>
      <c r="G334" s="54"/>
      <c r="N334" s="54"/>
    </row>
    <row r="335" spans="1:21" x14ac:dyDescent="0.2">
      <c r="A335" s="53"/>
      <c r="D335" s="53"/>
      <c r="G335" s="54"/>
    </row>
    <row r="336" spans="1:21" x14ac:dyDescent="0.2">
      <c r="A336" s="53"/>
      <c r="G336" s="54"/>
    </row>
    <row r="337" spans="1:22" x14ac:dyDescent="0.2">
      <c r="A337" s="53"/>
      <c r="C337" s="79"/>
      <c r="D337"/>
      <c r="G337" s="54"/>
      <c r="H337"/>
      <c r="J337"/>
      <c r="P337"/>
      <c r="R337" s="54"/>
      <c r="V337" s="102"/>
    </row>
    <row r="338" spans="1:22" x14ac:dyDescent="0.2">
      <c r="A338" s="53"/>
      <c r="D338" s="53"/>
      <c r="G338" s="54"/>
    </row>
    <row r="339" spans="1:22" x14ac:dyDescent="0.2">
      <c r="A339" s="53"/>
      <c r="D339" s="53"/>
      <c r="G339" s="54"/>
    </row>
    <row r="340" spans="1:22" x14ac:dyDescent="0.2">
      <c r="A340" s="53"/>
      <c r="D340" s="53"/>
      <c r="G340" s="54"/>
    </row>
    <row r="341" spans="1:22" x14ac:dyDescent="0.2">
      <c r="A341" s="53"/>
      <c r="D341" s="53"/>
      <c r="G341" s="54"/>
    </row>
    <row r="342" spans="1:22" x14ac:dyDescent="0.2">
      <c r="A342" s="53"/>
      <c r="D342" s="53"/>
      <c r="G342" s="54"/>
    </row>
    <row r="343" spans="1:22" x14ac:dyDescent="0.2">
      <c r="A343" s="53"/>
      <c r="D343" s="83"/>
      <c r="E343" s="54"/>
      <c r="G343" s="54"/>
      <c r="M343" s="54"/>
      <c r="N343" s="54"/>
    </row>
    <row r="344" spans="1:22" x14ac:dyDescent="0.2">
      <c r="A344" s="53"/>
      <c r="D344" s="53"/>
      <c r="G344" s="54"/>
      <c r="M344" s="54"/>
    </row>
    <row r="345" spans="1:22" x14ac:dyDescent="0.2">
      <c r="A345" s="53"/>
      <c r="G345" s="54"/>
      <c r="M345" s="54"/>
    </row>
    <row r="346" spans="1:22" x14ac:dyDescent="0.2">
      <c r="A346" s="53"/>
      <c r="G346" s="54"/>
    </row>
    <row r="347" spans="1:22" x14ac:dyDescent="0.2">
      <c r="A347" s="53"/>
      <c r="G347" s="54"/>
    </row>
    <row r="348" spans="1:22" x14ac:dyDescent="0.2">
      <c r="A348" s="53"/>
      <c r="G348" s="54"/>
    </row>
    <row r="349" spans="1:22" x14ac:dyDescent="0.2">
      <c r="A349" s="53"/>
      <c r="G349" s="54"/>
    </row>
    <row r="350" spans="1:22" x14ac:dyDescent="0.2">
      <c r="A350" s="53"/>
      <c r="G350" s="54"/>
      <c r="N350" s="54"/>
    </row>
    <row r="351" spans="1:22" x14ac:dyDescent="0.2">
      <c r="A351" s="53"/>
      <c r="D351" s="53"/>
      <c r="G351" s="54"/>
      <c r="N351" s="54"/>
    </row>
    <row r="352" spans="1:22" x14ac:dyDescent="0.2">
      <c r="A352" s="53"/>
      <c r="G352" s="54"/>
    </row>
    <row r="353" spans="1:22" x14ac:dyDescent="0.2">
      <c r="A353" s="53"/>
      <c r="D353" s="53"/>
      <c r="G353" s="54"/>
    </row>
    <row r="354" spans="1:22" x14ac:dyDescent="0.2">
      <c r="A354" s="53"/>
      <c r="D354" s="53"/>
      <c r="G354" s="54"/>
    </row>
    <row r="355" spans="1:22" x14ac:dyDescent="0.2">
      <c r="A355" s="53"/>
      <c r="D355" s="53"/>
      <c r="G355" s="54"/>
    </row>
    <row r="356" spans="1:22" x14ac:dyDescent="0.2">
      <c r="A356" s="53"/>
      <c r="D356" s="53"/>
      <c r="G356" s="54"/>
    </row>
    <row r="357" spans="1:22" x14ac:dyDescent="0.2">
      <c r="A357" s="53"/>
      <c r="D357" s="53"/>
      <c r="G357" s="54"/>
    </row>
    <row r="358" spans="1:22" x14ac:dyDescent="0.2">
      <c r="A358" s="53"/>
      <c r="G358" s="54"/>
      <c r="M358" s="54"/>
    </row>
    <row r="359" spans="1:22" x14ac:dyDescent="0.2">
      <c r="A359" s="53"/>
      <c r="G359" s="54"/>
      <c r="J359" s="77"/>
      <c r="M359" s="54"/>
    </row>
    <row r="360" spans="1:22" x14ac:dyDescent="0.2">
      <c r="A360" s="53"/>
      <c r="G360" s="54"/>
    </row>
    <row r="361" spans="1:22" x14ac:dyDescent="0.2">
      <c r="A361" s="53"/>
      <c r="G361" s="54"/>
    </row>
    <row r="362" spans="1:22" x14ac:dyDescent="0.2">
      <c r="A362" s="53"/>
      <c r="G362" s="54"/>
    </row>
    <row r="363" spans="1:22" x14ac:dyDescent="0.2">
      <c r="A363" s="53"/>
      <c r="G363" s="54"/>
    </row>
    <row r="364" spans="1:22" x14ac:dyDescent="0.2">
      <c r="A364" s="53"/>
      <c r="G364" s="54"/>
    </row>
    <row r="365" spans="1:22" x14ac:dyDescent="0.2">
      <c r="A365" s="53"/>
      <c r="C365" s="79"/>
      <c r="D365"/>
      <c r="G365" s="54"/>
      <c r="H365"/>
      <c r="J365"/>
      <c r="P365"/>
      <c r="R365" s="54"/>
      <c r="T365"/>
      <c r="U365"/>
      <c r="V365" s="102"/>
    </row>
    <row r="366" spans="1:22" x14ac:dyDescent="0.2">
      <c r="A366" s="53"/>
      <c r="C366" s="79"/>
      <c r="D366"/>
      <c r="G366" s="54"/>
      <c r="H366"/>
      <c r="J366"/>
      <c r="P366"/>
      <c r="R366" s="54"/>
      <c r="T366"/>
      <c r="U366"/>
      <c r="V366" s="102"/>
    </row>
    <row r="367" spans="1:22" x14ac:dyDescent="0.2">
      <c r="A367" s="53"/>
      <c r="C367" s="79"/>
      <c r="D367"/>
      <c r="G367" s="54"/>
      <c r="H367"/>
      <c r="J367"/>
      <c r="P367"/>
      <c r="R367" s="54"/>
      <c r="T367"/>
      <c r="U367"/>
      <c r="V367" s="102"/>
    </row>
    <row r="368" spans="1:22" x14ac:dyDescent="0.2">
      <c r="A368" s="53"/>
      <c r="C368" s="79"/>
      <c r="D368"/>
      <c r="G368" s="54"/>
      <c r="H368"/>
      <c r="J368"/>
      <c r="P368"/>
      <c r="R368" s="54"/>
      <c r="T368"/>
      <c r="U368"/>
      <c r="V368" s="102"/>
    </row>
    <row r="369" spans="1:22" x14ac:dyDescent="0.2">
      <c r="A369" s="53"/>
      <c r="C369" s="79"/>
      <c r="D369" s="37"/>
      <c r="G369" s="54"/>
      <c r="H369"/>
      <c r="J369"/>
      <c r="P369"/>
      <c r="R369" s="54"/>
      <c r="T369"/>
      <c r="V369" s="102"/>
    </row>
    <row r="370" spans="1:22" x14ac:dyDescent="0.2">
      <c r="A370" s="53"/>
      <c r="C370" s="79"/>
      <c r="D370" s="37"/>
      <c r="G370" s="54"/>
      <c r="H370"/>
      <c r="J370"/>
      <c r="P370"/>
      <c r="R370" s="54"/>
      <c r="T370"/>
      <c r="U370"/>
      <c r="V370" s="102"/>
    </row>
    <row r="371" spans="1:22" x14ac:dyDescent="0.2">
      <c r="A371" s="53"/>
    </row>
    <row r="372" spans="1:22" x14ac:dyDescent="0.2">
      <c r="A372" s="53"/>
      <c r="G372" s="54"/>
    </row>
    <row r="373" spans="1:22" x14ac:dyDescent="0.2">
      <c r="A373" s="53"/>
    </row>
    <row r="374" spans="1:22" x14ac:dyDescent="0.2">
      <c r="A374" s="53"/>
      <c r="M374" s="54"/>
    </row>
    <row r="375" spans="1:22" x14ac:dyDescent="0.2">
      <c r="A375" s="53"/>
      <c r="D375" s="53"/>
      <c r="G375" s="54"/>
    </row>
    <row r="376" spans="1:22" x14ac:dyDescent="0.2">
      <c r="A376" s="53"/>
      <c r="D376" s="53"/>
      <c r="G376" s="54"/>
    </row>
    <row r="377" spans="1:22" x14ac:dyDescent="0.2">
      <c r="A377" s="53"/>
      <c r="D377" s="53"/>
      <c r="G377" s="54"/>
    </row>
    <row r="378" spans="1:22" x14ac:dyDescent="0.2">
      <c r="A378" s="53"/>
      <c r="D378" s="53"/>
      <c r="G378" s="54"/>
    </row>
    <row r="379" spans="1:22" x14ac:dyDescent="0.2">
      <c r="A379" s="53"/>
      <c r="D379" s="53"/>
      <c r="G379" s="54"/>
    </row>
    <row r="380" spans="1:22" x14ac:dyDescent="0.2">
      <c r="A380" s="53"/>
    </row>
    <row r="381" spans="1:22" x14ac:dyDescent="0.2">
      <c r="A381" s="53"/>
    </row>
    <row r="382" spans="1:22" x14ac:dyDescent="0.2">
      <c r="A382" s="53"/>
    </row>
  </sheetData>
  <autoFilter ref="A1:XFD318" xr:uid="{AF56FEC7-FF17-41EE-8D5F-E2642910AC66}"/>
  <mergeCells count="1">
    <mergeCell ref="C27:C29"/>
  </mergeCells>
  <conditionalFormatting sqref="C1">
    <cfRule type="expression" priority="4" stopIfTrue="1">
      <formula>NOT(ISERROR(SEARCH("Update",C1)))</formula>
    </cfRule>
  </conditionalFormatting>
  <conditionalFormatting sqref="C1:C10">
    <cfRule type="expression" priority="5" stopIfTrue="1">
      <formula>D1&gt;0</formula>
    </cfRule>
    <cfRule type="expression" priority="6" stopIfTrue="1">
      <formula>A1=0</formula>
    </cfRule>
    <cfRule type="cellIs" dxfId="1" priority="7" stopIfTrue="1" operator="greaterThan">
      <formula>0</formula>
    </cfRule>
  </conditionalFormatting>
  <printOptions gridLines="1"/>
  <pageMargins left="0.70866141732283472" right="0.70866141732283472" top="0.74803149606299213" bottom="0.74803149606299213" header="0.31496062992125984" footer="0.31496062992125984"/>
  <pageSetup paperSize="9" scale="2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3CAD-7931-4C0B-9B15-5847F18FB27E}">
  <dimension ref="A1:X312"/>
  <sheetViews>
    <sheetView tabSelected="1" zoomScale="70" zoomScaleNormal="70" zoomScaleSheetLayoutView="40" workbookViewId="0">
      <pane ySplit="1" topLeftCell="A67" activePane="bottomLeft" state="frozen"/>
      <selection pane="bottomLeft" activeCell="U69" sqref="U69"/>
    </sheetView>
  </sheetViews>
  <sheetFormatPr defaultColWidth="9.140625" defaultRowHeight="12.75" x14ac:dyDescent="0.2"/>
  <cols>
    <col min="1" max="1" width="11.85546875" style="77" customWidth="1"/>
    <col min="2" max="2" width="14.5703125" customWidth="1"/>
    <col min="3" max="3" width="14.5703125" style="79" customWidth="1"/>
    <col min="4" max="4" width="9.85546875" style="77" customWidth="1"/>
    <col min="5" max="5" width="7.85546875" customWidth="1"/>
    <col min="6" max="6" width="19.7109375" style="77" customWidth="1"/>
    <col min="7" max="7" width="16.42578125" customWidth="1"/>
    <col min="8" max="8" width="10.28515625" style="77" customWidth="1"/>
    <col min="9" max="9" width="17.28515625" style="77" customWidth="1"/>
    <col min="10" max="10" width="21" style="77" customWidth="1"/>
    <col min="11" max="11" width="54.42578125" style="54" customWidth="1"/>
    <col min="12" max="13" width="12.42578125" customWidth="1"/>
    <col min="14" max="14" width="13.7109375" customWidth="1"/>
    <col min="15" max="15" width="17.140625" style="54" customWidth="1"/>
    <col min="16" max="16" width="18.140625" customWidth="1"/>
    <col min="17" max="17" width="23" style="54" customWidth="1"/>
    <col min="18" max="18" width="49.85546875" style="54" customWidth="1"/>
    <col min="19" max="19" width="31.28515625" style="54" customWidth="1"/>
    <col min="20" max="20" width="36.7109375" style="54" customWidth="1"/>
    <col min="21" max="21" width="57.85546875" customWidth="1"/>
    <col min="22" max="22" width="24" style="93" customWidth="1"/>
    <col min="23" max="23" width="57.42578125" customWidth="1"/>
    <col min="24" max="24" width="36.42578125" customWidth="1"/>
  </cols>
  <sheetData>
    <row r="1" spans="1:24" s="66" customFormat="1" ht="54.75" customHeight="1" x14ac:dyDescent="0.2">
      <c r="A1" s="55" t="s">
        <v>0</v>
      </c>
      <c r="B1" s="56" t="s">
        <v>1</v>
      </c>
      <c r="C1" s="57" t="s">
        <v>2</v>
      </c>
      <c r="D1" s="155" t="s">
        <v>1699</v>
      </c>
      <c r="E1" s="108" t="s">
        <v>4</v>
      </c>
      <c r="F1" s="55" t="s">
        <v>1700</v>
      </c>
      <c r="G1" s="58" t="s">
        <v>6</v>
      </c>
      <c r="H1" s="55" t="s">
        <v>1701</v>
      </c>
      <c r="I1" s="55" t="s">
        <v>8</v>
      </c>
      <c r="J1" s="55" t="s">
        <v>9</v>
      </c>
      <c r="K1" s="58" t="s">
        <v>1702</v>
      </c>
      <c r="L1" s="59" t="s">
        <v>1703</v>
      </c>
      <c r="M1" s="60" t="s">
        <v>12</v>
      </c>
      <c r="N1" s="60" t="s">
        <v>13</v>
      </c>
      <c r="O1" s="61" t="s">
        <v>14</v>
      </c>
      <c r="P1" s="62" t="s">
        <v>15</v>
      </c>
      <c r="Q1" s="63" t="s">
        <v>1704</v>
      </c>
      <c r="R1" s="63" t="s">
        <v>1705</v>
      </c>
      <c r="S1" s="63" t="s">
        <v>1706</v>
      </c>
      <c r="T1" s="64" t="s">
        <v>19</v>
      </c>
      <c r="U1" s="65" t="s">
        <v>1707</v>
      </c>
      <c r="V1" s="146" t="s">
        <v>21</v>
      </c>
      <c r="W1" s="65" t="s">
        <v>23</v>
      </c>
      <c r="X1" s="65" t="s">
        <v>22</v>
      </c>
    </row>
    <row r="2" spans="1:24" ht="38.25" x14ac:dyDescent="0.2">
      <c r="A2" s="53">
        <v>44987</v>
      </c>
      <c r="D2" s="53">
        <v>44987</v>
      </c>
      <c r="E2" s="77" t="s">
        <v>29</v>
      </c>
      <c r="F2" s="77">
        <v>39647565</v>
      </c>
      <c r="G2" s="54" t="s">
        <v>1708</v>
      </c>
      <c r="H2" s="77">
        <v>21439</v>
      </c>
      <c r="I2" s="77" t="s">
        <v>1709</v>
      </c>
      <c r="J2" s="77" t="s">
        <v>1710</v>
      </c>
      <c r="K2" s="54" t="s">
        <v>1711</v>
      </c>
      <c r="L2" t="s">
        <v>29</v>
      </c>
      <c r="S2" s="54" t="s">
        <v>41</v>
      </c>
      <c r="T2" t="s">
        <v>256</v>
      </c>
      <c r="U2" s="54" t="s">
        <v>1712</v>
      </c>
      <c r="V2" s="102"/>
    </row>
    <row r="3" spans="1:24" ht="63.75" x14ac:dyDescent="0.2">
      <c r="A3" s="53">
        <v>44987</v>
      </c>
      <c r="D3" s="53">
        <v>44987</v>
      </c>
      <c r="E3" s="77" t="s">
        <v>29</v>
      </c>
      <c r="F3" s="77">
        <v>39647591</v>
      </c>
      <c r="G3" s="54" t="s">
        <v>1708</v>
      </c>
      <c r="H3" s="77">
        <v>21439</v>
      </c>
      <c r="I3" s="77" t="s">
        <v>1709</v>
      </c>
      <c r="J3" s="77" t="s">
        <v>1713</v>
      </c>
      <c r="K3" s="54" t="s">
        <v>1714</v>
      </c>
      <c r="L3" t="s">
        <v>29</v>
      </c>
      <c r="S3" s="54" t="s">
        <v>41</v>
      </c>
      <c r="T3" t="s">
        <v>256</v>
      </c>
      <c r="U3" s="54" t="s">
        <v>1715</v>
      </c>
      <c r="V3" s="102"/>
    </row>
    <row r="4" spans="1:24" ht="38.25" x14ac:dyDescent="0.2">
      <c r="A4" s="53">
        <v>44987</v>
      </c>
      <c r="D4" s="53">
        <v>44987</v>
      </c>
      <c r="E4" s="77" t="s">
        <v>29</v>
      </c>
      <c r="F4" s="77">
        <v>39647573</v>
      </c>
      <c r="G4" s="54" t="s">
        <v>1708</v>
      </c>
      <c r="H4" s="77">
        <v>21439</v>
      </c>
      <c r="I4" s="77" t="s">
        <v>1709</v>
      </c>
      <c r="J4" s="77" t="s">
        <v>1716</v>
      </c>
      <c r="K4" s="54" t="s">
        <v>1717</v>
      </c>
      <c r="L4" t="s">
        <v>29</v>
      </c>
      <c r="S4" s="54" t="s">
        <v>41</v>
      </c>
      <c r="T4" t="s">
        <v>256</v>
      </c>
      <c r="U4" s="54" t="s">
        <v>1718</v>
      </c>
      <c r="V4" s="102"/>
    </row>
    <row r="5" spans="1:24" ht="51" x14ac:dyDescent="0.2">
      <c r="A5" s="53">
        <v>44987</v>
      </c>
      <c r="D5" s="53">
        <v>44987</v>
      </c>
      <c r="E5" s="77" t="s">
        <v>29</v>
      </c>
      <c r="F5" s="77">
        <v>39647581</v>
      </c>
      <c r="G5" s="54" t="s">
        <v>1708</v>
      </c>
      <c r="H5" s="77">
        <v>21439</v>
      </c>
      <c r="I5" s="77" t="s">
        <v>1709</v>
      </c>
      <c r="J5" s="77" t="s">
        <v>1719</v>
      </c>
      <c r="K5" s="54" t="s">
        <v>1720</v>
      </c>
      <c r="L5" t="s">
        <v>29</v>
      </c>
      <c r="S5" s="54" t="s">
        <v>41</v>
      </c>
      <c r="T5" t="s">
        <v>256</v>
      </c>
      <c r="U5" s="54" t="s">
        <v>1715</v>
      </c>
      <c r="V5" s="102"/>
    </row>
    <row r="6" spans="1:24" ht="165.75" x14ac:dyDescent="0.2">
      <c r="A6" s="53">
        <v>44993</v>
      </c>
      <c r="C6" s="79" t="s">
        <v>1721</v>
      </c>
      <c r="D6" s="83">
        <v>45086</v>
      </c>
      <c r="E6" s="79" t="s">
        <v>77</v>
      </c>
      <c r="F6" s="77">
        <v>65207071</v>
      </c>
      <c r="G6" s="54" t="s">
        <v>183</v>
      </c>
      <c r="H6" s="77">
        <v>21438</v>
      </c>
      <c r="I6" s="77" t="s">
        <v>1722</v>
      </c>
      <c r="J6" s="77" t="s">
        <v>71</v>
      </c>
      <c r="K6" s="54" t="s">
        <v>1723</v>
      </c>
      <c r="L6" t="s">
        <v>1128</v>
      </c>
      <c r="Q6" s="54" t="s">
        <v>1724</v>
      </c>
      <c r="R6" s="54" t="s">
        <v>1725</v>
      </c>
      <c r="S6" s="54" t="s">
        <v>1726</v>
      </c>
      <c r="T6" t="s">
        <v>1727</v>
      </c>
      <c r="U6" s="54" t="s">
        <v>1728</v>
      </c>
      <c r="V6" s="102"/>
    </row>
    <row r="7" spans="1:24" ht="165.75" x14ac:dyDescent="0.2">
      <c r="A7" s="53">
        <v>44993</v>
      </c>
      <c r="C7" s="79" t="s">
        <v>1721</v>
      </c>
      <c r="D7" s="83">
        <v>45086</v>
      </c>
      <c r="E7" s="79" t="s">
        <v>77</v>
      </c>
      <c r="F7" s="77">
        <v>65207088</v>
      </c>
      <c r="G7" s="54" t="s">
        <v>183</v>
      </c>
      <c r="H7" s="77">
        <v>21438</v>
      </c>
      <c r="I7" s="77" t="s">
        <v>1722</v>
      </c>
      <c r="J7" s="77" t="s">
        <v>71</v>
      </c>
      <c r="K7" s="54" t="s">
        <v>1729</v>
      </c>
      <c r="L7" t="s">
        <v>1128</v>
      </c>
      <c r="Q7" s="54" t="s">
        <v>1730</v>
      </c>
      <c r="R7" s="54" t="s">
        <v>1731</v>
      </c>
      <c r="S7" s="54" t="s">
        <v>1732</v>
      </c>
      <c r="T7" t="s">
        <v>1727</v>
      </c>
      <c r="U7" s="54" t="s">
        <v>1728</v>
      </c>
      <c r="V7" s="102"/>
    </row>
    <row r="8" spans="1:24" ht="89.25" x14ac:dyDescent="0.2">
      <c r="A8" s="53">
        <v>44993</v>
      </c>
      <c r="C8" s="79" t="s">
        <v>1721</v>
      </c>
      <c r="D8" s="83">
        <v>45128</v>
      </c>
      <c r="E8" s="54" t="s">
        <v>263</v>
      </c>
      <c r="F8" s="77">
        <v>64976192</v>
      </c>
      <c r="G8" s="54" t="s">
        <v>183</v>
      </c>
      <c r="H8" s="77">
        <v>21438</v>
      </c>
      <c r="I8" s="77" t="s">
        <v>1733</v>
      </c>
      <c r="J8" s="79" t="s">
        <v>1734</v>
      </c>
      <c r="K8" s="54" t="s">
        <v>1735</v>
      </c>
      <c r="L8" t="s">
        <v>375</v>
      </c>
      <c r="S8" s="54" t="s">
        <v>41</v>
      </c>
      <c r="T8" s="54" t="s">
        <v>467</v>
      </c>
      <c r="U8" s="54" t="s">
        <v>1736</v>
      </c>
      <c r="V8" s="102"/>
    </row>
    <row r="9" spans="1:24" ht="89.25" x14ac:dyDescent="0.2">
      <c r="A9" s="53">
        <v>44993</v>
      </c>
      <c r="C9" s="79" t="s">
        <v>1721</v>
      </c>
      <c r="D9" s="83">
        <v>45128</v>
      </c>
      <c r="E9" s="54" t="s">
        <v>263</v>
      </c>
      <c r="F9" s="77">
        <v>64976184</v>
      </c>
      <c r="G9" s="54" t="s">
        <v>183</v>
      </c>
      <c r="H9" s="77">
        <v>21438</v>
      </c>
      <c r="I9" s="77" t="s">
        <v>1733</v>
      </c>
      <c r="J9" s="79" t="s">
        <v>1734</v>
      </c>
      <c r="K9" s="54" t="s">
        <v>1737</v>
      </c>
      <c r="L9" t="s">
        <v>375</v>
      </c>
      <c r="Q9" s="54" t="s">
        <v>1730</v>
      </c>
      <c r="R9" s="54" t="s">
        <v>1738</v>
      </c>
      <c r="S9" s="54" t="s">
        <v>1732</v>
      </c>
      <c r="T9" s="54" t="s">
        <v>1739</v>
      </c>
      <c r="U9" s="54" t="s">
        <v>1740</v>
      </c>
      <c r="V9" s="102"/>
    </row>
    <row r="10" spans="1:24" ht="38.25" x14ac:dyDescent="0.2">
      <c r="A10" s="53">
        <v>45001</v>
      </c>
      <c r="D10" s="53">
        <v>45001</v>
      </c>
      <c r="E10" s="77" t="s">
        <v>29</v>
      </c>
      <c r="F10" s="77">
        <v>38546885</v>
      </c>
      <c r="G10" s="54" t="s">
        <v>1434</v>
      </c>
      <c r="H10" s="77">
        <v>21403</v>
      </c>
      <c r="I10" s="77" t="s">
        <v>1741</v>
      </c>
      <c r="J10" s="113"/>
      <c r="K10" s="54" t="s">
        <v>1742</v>
      </c>
      <c r="L10" t="s">
        <v>1743</v>
      </c>
      <c r="M10" s="54"/>
      <c r="S10" s="54" t="s">
        <v>41</v>
      </c>
      <c r="T10" t="s">
        <v>256</v>
      </c>
      <c r="U10" s="54" t="s">
        <v>1744</v>
      </c>
      <c r="V10" s="102"/>
    </row>
    <row r="11" spans="1:24" ht="102" x14ac:dyDescent="0.2">
      <c r="A11" s="53">
        <v>45005</v>
      </c>
      <c r="D11" s="53">
        <v>45056</v>
      </c>
      <c r="E11" s="77" t="s">
        <v>29</v>
      </c>
      <c r="F11" s="77">
        <v>64977726</v>
      </c>
      <c r="G11" s="54" t="s">
        <v>1745</v>
      </c>
      <c r="H11" s="77">
        <v>21403</v>
      </c>
      <c r="I11" s="77" t="s">
        <v>1741</v>
      </c>
      <c r="J11" s="113"/>
      <c r="K11" s="54" t="s">
        <v>1746</v>
      </c>
      <c r="L11" t="s">
        <v>29</v>
      </c>
      <c r="M11" s="54"/>
      <c r="Q11" s="54" t="s">
        <v>1747</v>
      </c>
      <c r="R11" s="54" t="s">
        <v>1748</v>
      </c>
      <c r="S11" s="54" t="s">
        <v>1749</v>
      </c>
      <c r="T11" s="54" t="s">
        <v>116</v>
      </c>
      <c r="U11" s="54" t="s">
        <v>1750</v>
      </c>
      <c r="V11" s="102"/>
    </row>
    <row r="12" spans="1:24" ht="89.25" x14ac:dyDescent="0.2">
      <c r="A12" s="53">
        <v>45006</v>
      </c>
      <c r="D12" s="53">
        <v>45068</v>
      </c>
      <c r="E12" s="77" t="s">
        <v>59</v>
      </c>
      <c r="F12" s="77">
        <v>39789328</v>
      </c>
      <c r="G12" s="54" t="s">
        <v>1751</v>
      </c>
      <c r="H12" s="77">
        <v>21438</v>
      </c>
      <c r="I12" t="s">
        <v>1733</v>
      </c>
      <c r="J12" s="54" t="s">
        <v>1752</v>
      </c>
      <c r="K12" s="54" t="s">
        <v>1753</v>
      </c>
      <c r="L12" t="s">
        <v>59</v>
      </c>
      <c r="M12" s="54"/>
      <c r="Q12" s="54" t="s">
        <v>1754</v>
      </c>
      <c r="R12" s="54" t="s">
        <v>1748</v>
      </c>
      <c r="T12" s="54" t="s">
        <v>116</v>
      </c>
      <c r="U12" s="54" t="s">
        <v>1755</v>
      </c>
      <c r="V12" s="102"/>
    </row>
    <row r="13" spans="1:24" ht="191.25" x14ac:dyDescent="0.2">
      <c r="A13" s="53">
        <v>45021</v>
      </c>
      <c r="D13" s="53">
        <v>45069</v>
      </c>
      <c r="E13" s="77" t="s">
        <v>59</v>
      </c>
      <c r="F13" s="77">
        <v>64977734</v>
      </c>
      <c r="G13" s="54" t="s">
        <v>1745</v>
      </c>
      <c r="H13" s="77">
        <v>21438</v>
      </c>
      <c r="I13" t="s">
        <v>1733</v>
      </c>
      <c r="K13" s="54" t="s">
        <v>1756</v>
      </c>
      <c r="L13" t="s">
        <v>29</v>
      </c>
      <c r="M13" s="54"/>
      <c r="Q13" s="54" t="s">
        <v>1757</v>
      </c>
      <c r="R13" s="54" t="s">
        <v>1758</v>
      </c>
      <c r="S13" s="54" t="s">
        <v>1732</v>
      </c>
      <c r="T13" s="54" t="s">
        <v>1759</v>
      </c>
      <c r="U13" s="54" t="s">
        <v>1760</v>
      </c>
      <c r="V13" s="102"/>
    </row>
    <row r="14" spans="1:24" ht="51" x14ac:dyDescent="0.2">
      <c r="A14" s="53">
        <v>45041</v>
      </c>
      <c r="D14" s="53">
        <v>45041</v>
      </c>
      <c r="E14" s="77" t="s">
        <v>263</v>
      </c>
      <c r="F14" s="77">
        <v>67213377</v>
      </c>
      <c r="G14" s="54" t="s">
        <v>1761</v>
      </c>
      <c r="H14" s="77">
        <v>21438</v>
      </c>
      <c r="I14" t="s">
        <v>1733</v>
      </c>
      <c r="J14" s="77" t="s">
        <v>1762</v>
      </c>
      <c r="K14" s="54" t="s">
        <v>1763</v>
      </c>
      <c r="L14" t="s">
        <v>1128</v>
      </c>
      <c r="M14" s="54"/>
      <c r="S14" s="54" t="s">
        <v>41</v>
      </c>
      <c r="T14" t="s">
        <v>256</v>
      </c>
      <c r="U14" s="54" t="s">
        <v>1764</v>
      </c>
      <c r="V14" s="102"/>
    </row>
    <row r="15" spans="1:24" ht="229.5" x14ac:dyDescent="0.2">
      <c r="A15" s="53">
        <v>45041</v>
      </c>
      <c r="D15" s="53">
        <v>45041</v>
      </c>
      <c r="E15" s="77" t="s">
        <v>263</v>
      </c>
      <c r="F15" s="77">
        <v>65494398</v>
      </c>
      <c r="G15" s="54" t="s">
        <v>1761</v>
      </c>
      <c r="H15" s="77">
        <v>21438</v>
      </c>
      <c r="I15" t="s">
        <v>1733</v>
      </c>
      <c r="J15" s="77" t="s">
        <v>1765</v>
      </c>
      <c r="K15" s="54" t="s">
        <v>1766</v>
      </c>
      <c r="L15" t="s">
        <v>1128</v>
      </c>
      <c r="M15" s="54"/>
      <c r="S15" s="54" t="s">
        <v>41</v>
      </c>
      <c r="T15" t="s">
        <v>256</v>
      </c>
      <c r="U15" s="54" t="s">
        <v>1767</v>
      </c>
      <c r="V15" s="102"/>
    </row>
    <row r="16" spans="1:24" ht="178.5" x14ac:dyDescent="0.2">
      <c r="A16" s="53">
        <v>45041</v>
      </c>
      <c r="D16" s="53">
        <v>45138</v>
      </c>
      <c r="E16" s="77" t="s">
        <v>263</v>
      </c>
      <c r="F16" s="77">
        <v>67213342</v>
      </c>
      <c r="G16" s="54" t="s">
        <v>1761</v>
      </c>
      <c r="H16" s="77">
        <v>21439</v>
      </c>
      <c r="I16" t="s">
        <v>1709</v>
      </c>
      <c r="J16" s="113" t="s">
        <v>1768</v>
      </c>
      <c r="K16" s="54" t="s">
        <v>1769</v>
      </c>
      <c r="L16" t="s">
        <v>375</v>
      </c>
      <c r="M16" s="54"/>
      <c r="Q16" s="54" t="s">
        <v>1770</v>
      </c>
      <c r="R16" s="54" t="s">
        <v>1771</v>
      </c>
      <c r="S16" s="54" t="s">
        <v>1772</v>
      </c>
      <c r="T16" s="54" t="s">
        <v>1773</v>
      </c>
      <c r="U16" s="54" t="s">
        <v>1774</v>
      </c>
      <c r="V16" s="95" t="s">
        <v>1775</v>
      </c>
    </row>
    <row r="17" spans="1:22" ht="114.75" customHeight="1" x14ac:dyDescent="0.2">
      <c r="A17" s="53">
        <v>45050</v>
      </c>
      <c r="C17" s="175" t="s">
        <v>1776</v>
      </c>
      <c r="D17" s="53">
        <v>45205</v>
      </c>
      <c r="E17" s="77" t="s">
        <v>77</v>
      </c>
      <c r="F17" s="77">
        <v>41888472</v>
      </c>
      <c r="G17" s="54" t="s">
        <v>1434</v>
      </c>
      <c r="H17" s="77">
        <v>21438</v>
      </c>
      <c r="I17" t="s">
        <v>1733</v>
      </c>
      <c r="K17" s="118" t="s">
        <v>1777</v>
      </c>
      <c r="L17" t="s">
        <v>551</v>
      </c>
      <c r="M17" s="54"/>
      <c r="Q17" s="54" t="s">
        <v>1778</v>
      </c>
      <c r="R17" s="54" t="s">
        <v>1779</v>
      </c>
      <c r="S17" s="54" t="s">
        <v>1780</v>
      </c>
      <c r="T17" s="54" t="s">
        <v>116</v>
      </c>
      <c r="U17" s="54" t="s">
        <v>1781</v>
      </c>
      <c r="V17" s="102"/>
    </row>
    <row r="18" spans="1:22" ht="242.25" x14ac:dyDescent="0.2">
      <c r="A18" s="53">
        <v>45050</v>
      </c>
      <c r="C18" s="175"/>
      <c r="D18" s="53">
        <v>45205</v>
      </c>
      <c r="E18" s="77" t="s">
        <v>77</v>
      </c>
      <c r="F18" s="77">
        <v>64976125</v>
      </c>
      <c r="G18" s="54" t="s">
        <v>1434</v>
      </c>
      <c r="H18" s="77">
        <v>21438</v>
      </c>
      <c r="I18" t="s">
        <v>1733</v>
      </c>
      <c r="J18" s="77" t="s">
        <v>1782</v>
      </c>
      <c r="K18" s="79" t="s">
        <v>1783</v>
      </c>
      <c r="L18" t="s">
        <v>551</v>
      </c>
      <c r="Q18" s="54" t="s">
        <v>1784</v>
      </c>
      <c r="R18" s="91" t="s">
        <v>1785</v>
      </c>
      <c r="S18" s="54" t="s">
        <v>1780</v>
      </c>
      <c r="T18" t="s">
        <v>1786</v>
      </c>
      <c r="U18" s="54" t="s">
        <v>1787</v>
      </c>
      <c r="V18" s="102"/>
    </row>
    <row r="19" spans="1:22" ht="306" x14ac:dyDescent="0.2">
      <c r="A19" s="53">
        <v>45050</v>
      </c>
      <c r="C19" s="175"/>
      <c r="D19" s="53">
        <v>45205</v>
      </c>
      <c r="E19" s="77" t="s">
        <v>77</v>
      </c>
      <c r="F19" s="77">
        <v>64976117</v>
      </c>
      <c r="G19" s="54" t="s">
        <v>1434</v>
      </c>
      <c r="H19" s="77">
        <v>21438</v>
      </c>
      <c r="I19" t="s">
        <v>1733</v>
      </c>
      <c r="K19" s="79" t="s">
        <v>1788</v>
      </c>
      <c r="L19" t="s">
        <v>263</v>
      </c>
      <c r="M19" s="54"/>
      <c r="Q19" s="54" t="s">
        <v>1789</v>
      </c>
      <c r="R19" s="54" t="s">
        <v>1790</v>
      </c>
      <c r="S19" s="54" t="s">
        <v>1780</v>
      </c>
      <c r="T19" t="s">
        <v>1786</v>
      </c>
      <c r="U19" s="54" t="s">
        <v>1791</v>
      </c>
      <c r="V19" s="102"/>
    </row>
    <row r="20" spans="1:22" ht="204" x14ac:dyDescent="0.2">
      <c r="A20" s="53">
        <v>45054</v>
      </c>
      <c r="D20" s="53">
        <v>45205</v>
      </c>
      <c r="E20" s="77" t="s">
        <v>551</v>
      </c>
      <c r="F20" s="77">
        <v>64977873</v>
      </c>
      <c r="G20" s="54" t="s">
        <v>1792</v>
      </c>
      <c r="H20" s="77">
        <v>21438</v>
      </c>
      <c r="I20" s="77" t="s">
        <v>1733</v>
      </c>
      <c r="K20" s="54" t="s">
        <v>1793</v>
      </c>
      <c r="L20" t="s">
        <v>59</v>
      </c>
      <c r="M20" s="54"/>
      <c r="Q20" s="54" t="s">
        <v>1794</v>
      </c>
      <c r="R20" s="54" t="s">
        <v>1795</v>
      </c>
      <c r="S20" s="54" t="s">
        <v>1780</v>
      </c>
      <c r="T20" t="s">
        <v>1796</v>
      </c>
      <c r="U20" s="54" t="s">
        <v>1797</v>
      </c>
      <c r="V20" s="102"/>
    </row>
    <row r="21" spans="1:22" ht="127.5" x14ac:dyDescent="0.2">
      <c r="A21" s="53">
        <v>45055</v>
      </c>
      <c r="D21" s="83">
        <v>45085</v>
      </c>
      <c r="E21" s="77" t="s">
        <v>263</v>
      </c>
      <c r="F21" s="77">
        <v>38874045</v>
      </c>
      <c r="G21" s="54" t="s">
        <v>1798</v>
      </c>
      <c r="H21" s="132">
        <v>25900</v>
      </c>
      <c r="I21" s="77" t="s">
        <v>1799</v>
      </c>
      <c r="K21" s="54" t="s">
        <v>1800</v>
      </c>
      <c r="L21" t="s">
        <v>1137</v>
      </c>
      <c r="M21" s="54" t="s">
        <v>1801</v>
      </c>
      <c r="P21" s="54" t="s">
        <v>1802</v>
      </c>
      <c r="Q21" s="54" t="s">
        <v>1803</v>
      </c>
      <c r="S21" s="54" t="s">
        <v>1804</v>
      </c>
      <c r="T21" s="54" t="s">
        <v>1805</v>
      </c>
      <c r="U21" s="54" t="s">
        <v>1806</v>
      </c>
      <c r="V21" s="102"/>
    </row>
    <row r="22" spans="1:22" ht="56.25" customHeight="1" x14ac:dyDescent="0.2">
      <c r="A22" s="53">
        <v>45055</v>
      </c>
      <c r="D22" s="83">
        <v>45086</v>
      </c>
      <c r="E22" s="77" t="s">
        <v>1807</v>
      </c>
      <c r="F22" s="77">
        <v>39202136</v>
      </c>
      <c r="G22" s="54" t="s">
        <v>1808</v>
      </c>
      <c r="H22" s="77">
        <v>22404</v>
      </c>
      <c r="I22" s="77" t="s">
        <v>1799</v>
      </c>
      <c r="J22" s="77" t="s">
        <v>1809</v>
      </c>
      <c r="K22" s="54" t="s">
        <v>1810</v>
      </c>
      <c r="L22" t="s">
        <v>1807</v>
      </c>
      <c r="M22" s="54" t="s">
        <v>1811</v>
      </c>
      <c r="S22" s="83"/>
      <c r="T22" s="130" t="s">
        <v>1812</v>
      </c>
      <c r="U22" s="83" t="s">
        <v>1813</v>
      </c>
      <c r="V22" s="102"/>
    </row>
    <row r="23" spans="1:22" ht="56.25" customHeight="1" x14ac:dyDescent="0.2">
      <c r="A23" s="53">
        <v>45055</v>
      </c>
      <c r="D23" s="83">
        <v>45086</v>
      </c>
      <c r="E23" s="77" t="s">
        <v>1807</v>
      </c>
      <c r="F23" s="77">
        <v>39202128</v>
      </c>
      <c r="G23" s="54" t="s">
        <v>1808</v>
      </c>
      <c r="H23" s="77">
        <v>22404</v>
      </c>
      <c r="I23" s="77" t="s">
        <v>1799</v>
      </c>
      <c r="J23" s="77" t="s">
        <v>1814</v>
      </c>
      <c r="K23" s="54" t="s">
        <v>1815</v>
      </c>
      <c r="L23" t="s">
        <v>1807</v>
      </c>
      <c r="M23" s="54" t="s">
        <v>1811</v>
      </c>
      <c r="T23" s="130" t="s">
        <v>1812</v>
      </c>
      <c r="U23" s="83" t="s">
        <v>1813</v>
      </c>
      <c r="V23" s="102"/>
    </row>
    <row r="24" spans="1:22" ht="89.25" x14ac:dyDescent="0.2">
      <c r="A24" s="53">
        <v>45055</v>
      </c>
      <c r="D24" s="83">
        <v>45086</v>
      </c>
      <c r="E24" s="77" t="s">
        <v>1807</v>
      </c>
      <c r="F24" s="77">
        <v>39202160</v>
      </c>
      <c r="G24" s="54" t="s">
        <v>1808</v>
      </c>
      <c r="H24" s="77">
        <v>22404</v>
      </c>
      <c r="I24" s="77" t="s">
        <v>1799</v>
      </c>
      <c r="K24" s="54" t="s">
        <v>1816</v>
      </c>
      <c r="L24" t="s">
        <v>1807</v>
      </c>
      <c r="M24" s="54" t="s">
        <v>1811</v>
      </c>
      <c r="T24" s="130" t="s">
        <v>1812</v>
      </c>
      <c r="U24" s="83" t="s">
        <v>1813</v>
      </c>
      <c r="V24" s="102"/>
    </row>
    <row r="25" spans="1:22" ht="89.25" x14ac:dyDescent="0.2">
      <c r="A25" s="53">
        <v>45055</v>
      </c>
      <c r="D25" s="83">
        <v>45086</v>
      </c>
      <c r="E25" s="77" t="s">
        <v>1807</v>
      </c>
      <c r="F25" s="77">
        <v>39202152</v>
      </c>
      <c r="G25" s="54" t="s">
        <v>1808</v>
      </c>
      <c r="H25" s="77">
        <v>22404</v>
      </c>
      <c r="I25" s="77" t="s">
        <v>1799</v>
      </c>
      <c r="K25" s="54" t="s">
        <v>1817</v>
      </c>
      <c r="L25" t="s">
        <v>1807</v>
      </c>
      <c r="M25" s="54" t="s">
        <v>1811</v>
      </c>
      <c r="T25" s="130" t="s">
        <v>1812</v>
      </c>
      <c r="U25" s="83" t="s">
        <v>1813</v>
      </c>
      <c r="V25" s="102"/>
    </row>
    <row r="26" spans="1:22" ht="89.25" x14ac:dyDescent="0.2">
      <c r="A26" s="53">
        <v>45056</v>
      </c>
      <c r="D26" s="83">
        <v>45086</v>
      </c>
      <c r="E26" s="77" t="s">
        <v>1807</v>
      </c>
      <c r="F26" s="77">
        <v>39202072</v>
      </c>
      <c r="G26" s="54" t="s">
        <v>1808</v>
      </c>
      <c r="H26" s="77">
        <v>22404</v>
      </c>
      <c r="I26" s="77" t="s">
        <v>1799</v>
      </c>
      <c r="J26" s="77" t="s">
        <v>1818</v>
      </c>
      <c r="K26" s="54" t="s">
        <v>1819</v>
      </c>
      <c r="L26" t="s">
        <v>1807</v>
      </c>
      <c r="M26" s="54" t="s">
        <v>1811</v>
      </c>
      <c r="T26" s="130" t="s">
        <v>1812</v>
      </c>
      <c r="U26" s="83" t="s">
        <v>1813</v>
      </c>
      <c r="V26" s="102"/>
    </row>
    <row r="27" spans="1:22" ht="89.25" x14ac:dyDescent="0.2">
      <c r="A27" s="53">
        <v>45056</v>
      </c>
      <c r="D27" s="83">
        <v>45086</v>
      </c>
      <c r="E27" s="77" t="s">
        <v>1807</v>
      </c>
      <c r="F27" s="77">
        <v>38851484</v>
      </c>
      <c r="G27" s="54" t="s">
        <v>1808</v>
      </c>
      <c r="H27" s="77">
        <v>22404</v>
      </c>
      <c r="I27" s="77" t="s">
        <v>1799</v>
      </c>
      <c r="J27" s="77" t="s">
        <v>1820</v>
      </c>
      <c r="K27" s="54" t="s">
        <v>1821</v>
      </c>
      <c r="L27" t="s">
        <v>1807</v>
      </c>
      <c r="M27" s="54" t="s">
        <v>1811</v>
      </c>
      <c r="T27" s="130" t="s">
        <v>1812</v>
      </c>
      <c r="U27" s="83" t="s">
        <v>1813</v>
      </c>
      <c r="V27" s="102"/>
    </row>
    <row r="28" spans="1:22" ht="89.25" x14ac:dyDescent="0.2">
      <c r="A28" s="53">
        <v>45056</v>
      </c>
      <c r="D28" s="83">
        <v>45086</v>
      </c>
      <c r="E28" s="77" t="s">
        <v>1807</v>
      </c>
      <c r="F28" s="77">
        <v>39202099</v>
      </c>
      <c r="G28" s="54" t="s">
        <v>1808</v>
      </c>
      <c r="H28" s="77">
        <v>22404</v>
      </c>
      <c r="I28" s="77" t="s">
        <v>1799</v>
      </c>
      <c r="J28" s="77" t="s">
        <v>1822</v>
      </c>
      <c r="K28" s="54" t="s">
        <v>1823</v>
      </c>
      <c r="L28" t="s">
        <v>1807</v>
      </c>
      <c r="M28" s="54" t="s">
        <v>1811</v>
      </c>
      <c r="N28" s="54"/>
      <c r="Q28" s="92"/>
      <c r="S28" s="81"/>
      <c r="T28" s="130" t="s">
        <v>1812</v>
      </c>
      <c r="U28" s="83" t="s">
        <v>1813</v>
      </c>
      <c r="V28" s="102"/>
    </row>
    <row r="29" spans="1:22" ht="89.25" x14ac:dyDescent="0.2">
      <c r="A29" s="53">
        <v>45056</v>
      </c>
      <c r="D29" s="83">
        <v>45086</v>
      </c>
      <c r="E29" s="77" t="s">
        <v>1807</v>
      </c>
      <c r="F29" s="77">
        <v>39202101</v>
      </c>
      <c r="G29" s="54" t="s">
        <v>1808</v>
      </c>
      <c r="H29" s="77">
        <v>22404</v>
      </c>
      <c r="I29" s="77" t="s">
        <v>1799</v>
      </c>
      <c r="J29" s="77" t="s">
        <v>1824</v>
      </c>
      <c r="K29" s="54" t="s">
        <v>1823</v>
      </c>
      <c r="L29" t="s">
        <v>1807</v>
      </c>
      <c r="M29" s="54" t="s">
        <v>1811</v>
      </c>
      <c r="T29" s="130" t="s">
        <v>1812</v>
      </c>
      <c r="U29" s="83" t="s">
        <v>1825</v>
      </c>
      <c r="V29" s="102"/>
    </row>
    <row r="30" spans="1:22" ht="89.25" x14ac:dyDescent="0.2">
      <c r="A30" s="53">
        <v>45057</v>
      </c>
      <c r="D30" s="83">
        <v>45086</v>
      </c>
      <c r="E30" s="77" t="s">
        <v>1807</v>
      </c>
      <c r="F30" s="77">
        <v>32575431</v>
      </c>
      <c r="G30" s="54" t="s">
        <v>1826</v>
      </c>
      <c r="H30" s="77">
        <v>22404</v>
      </c>
      <c r="I30" s="77" t="s">
        <v>1799</v>
      </c>
      <c r="J30" s="77" t="s">
        <v>1827</v>
      </c>
      <c r="K30" s="54" t="s">
        <v>1828</v>
      </c>
      <c r="L30" t="s">
        <v>1807</v>
      </c>
      <c r="M30" s="54" t="s">
        <v>1811</v>
      </c>
      <c r="T30" s="130" t="s">
        <v>1812</v>
      </c>
      <c r="U30" s="83" t="s">
        <v>1825</v>
      </c>
      <c r="V30" s="102"/>
    </row>
    <row r="31" spans="1:22" ht="89.25" x14ac:dyDescent="0.2">
      <c r="A31" s="53">
        <v>45057</v>
      </c>
      <c r="D31" s="83">
        <v>45086</v>
      </c>
      <c r="E31" s="77" t="s">
        <v>1807</v>
      </c>
      <c r="F31" s="77">
        <v>32575423</v>
      </c>
      <c r="G31" s="54" t="s">
        <v>1826</v>
      </c>
      <c r="H31" s="77">
        <v>22404</v>
      </c>
      <c r="I31" s="77" t="s">
        <v>1799</v>
      </c>
      <c r="J31" s="77" t="s">
        <v>1829</v>
      </c>
      <c r="K31" s="54" t="s">
        <v>1830</v>
      </c>
      <c r="L31" s="54" t="s">
        <v>1807</v>
      </c>
      <c r="M31" s="54" t="s">
        <v>1811</v>
      </c>
      <c r="T31" s="130" t="s">
        <v>1812</v>
      </c>
      <c r="U31" s="83" t="s">
        <v>1825</v>
      </c>
      <c r="V31" s="102"/>
    </row>
    <row r="32" spans="1:22" ht="204" x14ac:dyDescent="0.2">
      <c r="A32" s="53">
        <v>45062</v>
      </c>
      <c r="C32" s="176" t="s">
        <v>1831</v>
      </c>
      <c r="D32" s="53">
        <v>45210</v>
      </c>
      <c r="E32" s="77" t="s">
        <v>29</v>
      </c>
      <c r="F32" s="77">
        <v>66726269</v>
      </c>
      <c r="G32" s="54" t="s">
        <v>1832</v>
      </c>
      <c r="H32" s="77">
        <v>21439</v>
      </c>
      <c r="I32" s="77" t="s">
        <v>1833</v>
      </c>
      <c r="J32" s="79" t="s">
        <v>1834</v>
      </c>
      <c r="K32" s="54" t="s">
        <v>1835</v>
      </c>
      <c r="L32" t="s">
        <v>1128</v>
      </c>
      <c r="M32" s="54"/>
      <c r="Q32" s="54" t="s">
        <v>1836</v>
      </c>
      <c r="R32" s="54" t="s">
        <v>1837</v>
      </c>
      <c r="S32" s="54" t="s">
        <v>595</v>
      </c>
      <c r="T32" s="54" t="s">
        <v>1838</v>
      </c>
      <c r="U32" s="54" t="s">
        <v>1839</v>
      </c>
      <c r="V32" s="102"/>
    </row>
    <row r="33" spans="1:22" ht="204" x14ac:dyDescent="0.2">
      <c r="A33" s="53">
        <v>45062</v>
      </c>
      <c r="C33" s="176"/>
      <c r="D33" s="53">
        <v>45210</v>
      </c>
      <c r="E33" s="77" t="s">
        <v>29</v>
      </c>
      <c r="F33" s="77">
        <v>66726277</v>
      </c>
      <c r="G33" s="54" t="s">
        <v>1832</v>
      </c>
      <c r="H33" s="77">
        <v>21439</v>
      </c>
      <c r="I33" s="77" t="s">
        <v>1833</v>
      </c>
      <c r="J33" s="79" t="s">
        <v>1834</v>
      </c>
      <c r="K33" s="54" t="s">
        <v>1840</v>
      </c>
      <c r="L33" t="s">
        <v>1128</v>
      </c>
      <c r="Q33" s="54" t="s">
        <v>1836</v>
      </c>
      <c r="R33" s="54" t="s">
        <v>1841</v>
      </c>
      <c r="S33" s="54" t="s">
        <v>595</v>
      </c>
      <c r="T33" s="54" t="s">
        <v>1838</v>
      </c>
      <c r="U33" s="54" t="s">
        <v>1842</v>
      </c>
      <c r="V33" s="102"/>
    </row>
    <row r="34" spans="1:22" ht="165.75" x14ac:dyDescent="0.2">
      <c r="A34" s="53">
        <v>45062</v>
      </c>
      <c r="C34" s="176"/>
      <c r="D34" s="53">
        <v>45210</v>
      </c>
      <c r="E34" s="77" t="s">
        <v>29</v>
      </c>
      <c r="F34" s="77">
        <v>66726306</v>
      </c>
      <c r="G34" s="54" t="s">
        <v>1832</v>
      </c>
      <c r="H34" s="77">
        <v>21439</v>
      </c>
      <c r="I34" s="77" t="s">
        <v>1709</v>
      </c>
      <c r="K34" s="54" t="s">
        <v>1843</v>
      </c>
      <c r="L34" t="s">
        <v>375</v>
      </c>
      <c r="M34" s="54"/>
      <c r="S34" s="54" t="s">
        <v>1844</v>
      </c>
      <c r="T34" s="54" t="s">
        <v>1845</v>
      </c>
      <c r="U34" s="54" t="s">
        <v>1846</v>
      </c>
      <c r="V34" s="152"/>
    </row>
    <row r="35" spans="1:22" ht="255" x14ac:dyDescent="0.2">
      <c r="A35" s="53">
        <v>45062</v>
      </c>
      <c r="C35" s="176"/>
      <c r="D35" s="53">
        <v>45210</v>
      </c>
      <c r="E35" s="77" t="s">
        <v>29</v>
      </c>
      <c r="F35" s="77">
        <v>66726314</v>
      </c>
      <c r="G35" s="54" t="s">
        <v>1832</v>
      </c>
      <c r="H35" s="77">
        <v>21439</v>
      </c>
      <c r="I35" s="77" t="s">
        <v>1709</v>
      </c>
      <c r="K35" s="54" t="s">
        <v>1847</v>
      </c>
      <c r="L35" t="s">
        <v>1128</v>
      </c>
      <c r="M35" s="54"/>
      <c r="Q35" s="54" t="s">
        <v>1848</v>
      </c>
      <c r="R35" s="54" t="s">
        <v>1849</v>
      </c>
      <c r="S35" s="54" t="s">
        <v>1850</v>
      </c>
      <c r="T35" s="54" t="s">
        <v>1851</v>
      </c>
      <c r="U35" s="54" t="s">
        <v>1852</v>
      </c>
      <c r="V35" s="102"/>
    </row>
    <row r="36" spans="1:22" ht="344.25" x14ac:dyDescent="0.2">
      <c r="A36" s="53">
        <v>45062</v>
      </c>
      <c r="C36" s="176"/>
      <c r="D36" s="53">
        <v>45210</v>
      </c>
      <c r="E36" s="77" t="s">
        <v>29</v>
      </c>
      <c r="F36" s="77">
        <v>65209139</v>
      </c>
      <c r="G36" s="54" t="s">
        <v>1832</v>
      </c>
      <c r="H36" s="77">
        <v>21439</v>
      </c>
      <c r="I36" s="77" t="s">
        <v>1709</v>
      </c>
      <c r="K36" s="54" t="s">
        <v>1853</v>
      </c>
      <c r="L36" t="s">
        <v>375</v>
      </c>
      <c r="M36" s="54"/>
      <c r="Q36" s="54" t="s">
        <v>1854</v>
      </c>
      <c r="R36" s="54" t="s">
        <v>1855</v>
      </c>
      <c r="S36" s="54" t="s">
        <v>595</v>
      </c>
      <c r="T36" s="54" t="s">
        <v>1856</v>
      </c>
      <c r="U36" s="54" t="s">
        <v>1857</v>
      </c>
      <c r="V36" s="95" t="s">
        <v>1858</v>
      </c>
    </row>
    <row r="37" spans="1:22" ht="357" x14ac:dyDescent="0.2">
      <c r="A37" s="53">
        <v>45062</v>
      </c>
      <c r="C37" s="176"/>
      <c r="D37" s="53">
        <v>45211</v>
      </c>
      <c r="E37" s="77" t="s">
        <v>29</v>
      </c>
      <c r="F37" s="77">
        <v>65208830</v>
      </c>
      <c r="G37" s="54" t="s">
        <v>1832</v>
      </c>
      <c r="H37" s="77">
        <v>21439</v>
      </c>
      <c r="I37" s="77" t="s">
        <v>1859</v>
      </c>
      <c r="J37" s="77" t="s">
        <v>1860</v>
      </c>
      <c r="K37" s="54" t="s">
        <v>1861</v>
      </c>
      <c r="L37" t="s">
        <v>375</v>
      </c>
      <c r="M37" s="54"/>
      <c r="Q37" s="54" t="s">
        <v>1854</v>
      </c>
      <c r="R37" s="54" t="s">
        <v>1862</v>
      </c>
      <c r="S37" s="54" t="s">
        <v>1844</v>
      </c>
      <c r="T37" s="54" t="s">
        <v>1863</v>
      </c>
      <c r="U37" s="54" t="s">
        <v>1864</v>
      </c>
      <c r="V37" s="95" t="s">
        <v>1865</v>
      </c>
    </row>
    <row r="38" spans="1:22" ht="89.25" x14ac:dyDescent="0.2">
      <c r="A38" s="53">
        <v>45062</v>
      </c>
      <c r="D38" s="83">
        <v>45086</v>
      </c>
      <c r="E38" s="77" t="s">
        <v>1807</v>
      </c>
      <c r="F38" s="77">
        <v>32575343</v>
      </c>
      <c r="G38" s="54" t="s">
        <v>1177</v>
      </c>
      <c r="H38" s="77">
        <v>22404</v>
      </c>
      <c r="I38" s="77" t="s">
        <v>1799</v>
      </c>
      <c r="J38" s="77" t="s">
        <v>1866</v>
      </c>
      <c r="K38" s="54" t="s">
        <v>1867</v>
      </c>
      <c r="L38" s="54" t="s">
        <v>1807</v>
      </c>
      <c r="M38" s="54" t="s">
        <v>1811</v>
      </c>
      <c r="S38" s="92"/>
      <c r="T38" s="130" t="s">
        <v>1812</v>
      </c>
      <c r="U38" s="83" t="s">
        <v>1825</v>
      </c>
      <c r="V38" s="102"/>
    </row>
    <row r="39" spans="1:22" ht="89.25" x14ac:dyDescent="0.2">
      <c r="A39" s="53">
        <v>45062</v>
      </c>
      <c r="D39" s="83">
        <v>45086</v>
      </c>
      <c r="E39" s="77" t="s">
        <v>1807</v>
      </c>
      <c r="F39" s="77">
        <v>32575351</v>
      </c>
      <c r="G39" s="54" t="s">
        <v>1177</v>
      </c>
      <c r="H39" s="77">
        <v>22404</v>
      </c>
      <c r="I39" s="77" t="s">
        <v>1799</v>
      </c>
      <c r="J39" s="77" t="s">
        <v>1868</v>
      </c>
      <c r="K39" s="54" t="s">
        <v>1869</v>
      </c>
      <c r="L39" s="54" t="s">
        <v>1807</v>
      </c>
      <c r="M39" s="54" t="s">
        <v>1811</v>
      </c>
      <c r="T39" s="130" t="s">
        <v>1812</v>
      </c>
      <c r="U39" s="83" t="s">
        <v>1825</v>
      </c>
      <c r="V39" s="102"/>
    </row>
    <row r="40" spans="1:22" ht="89.25" x14ac:dyDescent="0.2">
      <c r="A40" s="53">
        <v>45062</v>
      </c>
      <c r="D40" s="83">
        <v>45086</v>
      </c>
      <c r="E40" s="77" t="s">
        <v>1807</v>
      </c>
      <c r="F40" s="77">
        <v>32574463</v>
      </c>
      <c r="G40" s="54" t="s">
        <v>1177</v>
      </c>
      <c r="H40" s="77">
        <v>22404</v>
      </c>
      <c r="I40" s="77" t="s">
        <v>1799</v>
      </c>
      <c r="J40" s="77" t="s">
        <v>1870</v>
      </c>
      <c r="K40" s="54" t="s">
        <v>1871</v>
      </c>
      <c r="L40" s="54" t="s">
        <v>1807</v>
      </c>
      <c r="M40" s="54" t="s">
        <v>1811</v>
      </c>
      <c r="T40" s="130" t="s">
        <v>1812</v>
      </c>
      <c r="U40" s="83" t="s">
        <v>1825</v>
      </c>
      <c r="V40" s="102"/>
    </row>
    <row r="41" spans="1:22" ht="89.25" x14ac:dyDescent="0.2">
      <c r="A41" s="53">
        <v>45062</v>
      </c>
      <c r="D41" s="83">
        <v>45086</v>
      </c>
      <c r="E41" s="77" t="s">
        <v>1807</v>
      </c>
      <c r="F41" s="77">
        <v>32575361</v>
      </c>
      <c r="G41" s="54" t="s">
        <v>1177</v>
      </c>
      <c r="H41" s="77">
        <v>22404</v>
      </c>
      <c r="I41" s="77" t="s">
        <v>1799</v>
      </c>
      <c r="J41" s="77" t="s">
        <v>1872</v>
      </c>
      <c r="K41" s="54" t="s">
        <v>1871</v>
      </c>
      <c r="L41" s="54" t="s">
        <v>1807</v>
      </c>
      <c r="M41" s="54" t="s">
        <v>1811</v>
      </c>
      <c r="T41" s="130" t="s">
        <v>1812</v>
      </c>
      <c r="U41" s="83" t="s">
        <v>1825</v>
      </c>
      <c r="V41" s="102"/>
    </row>
    <row r="42" spans="1:22" ht="47.25" customHeight="1" x14ac:dyDescent="0.2">
      <c r="A42" s="53">
        <v>45063</v>
      </c>
      <c r="C42" s="176" t="s">
        <v>1873</v>
      </c>
      <c r="D42" s="83">
        <v>45086</v>
      </c>
      <c r="E42" s="77" t="s">
        <v>1807</v>
      </c>
      <c r="F42" s="77">
        <v>64976336</v>
      </c>
      <c r="G42" s="54" t="s">
        <v>183</v>
      </c>
      <c r="H42" s="77">
        <v>22404</v>
      </c>
      <c r="I42" s="77" t="s">
        <v>1799</v>
      </c>
      <c r="K42" s="54" t="s">
        <v>1874</v>
      </c>
      <c r="L42" s="54" t="s">
        <v>1807</v>
      </c>
      <c r="M42" s="54" t="s">
        <v>1811</v>
      </c>
      <c r="T42" s="130" t="s">
        <v>1812</v>
      </c>
      <c r="U42" s="83" t="s">
        <v>1825</v>
      </c>
      <c r="V42" s="102"/>
    </row>
    <row r="43" spans="1:22" ht="52.5" customHeight="1" x14ac:dyDescent="0.2">
      <c r="A43" s="53">
        <v>45063</v>
      </c>
      <c r="C43" s="176"/>
      <c r="D43" s="83">
        <v>45086</v>
      </c>
      <c r="E43" s="77" t="s">
        <v>1807</v>
      </c>
      <c r="F43" s="77">
        <v>64976520</v>
      </c>
      <c r="G43" s="54" t="s">
        <v>183</v>
      </c>
      <c r="H43" s="77">
        <v>22404</v>
      </c>
      <c r="I43" s="77" t="s">
        <v>1799</v>
      </c>
      <c r="K43" s="54" t="s">
        <v>1875</v>
      </c>
      <c r="L43" s="54" t="s">
        <v>1807</v>
      </c>
      <c r="M43" s="54" t="s">
        <v>1811</v>
      </c>
      <c r="T43" s="130" t="s">
        <v>1812</v>
      </c>
      <c r="U43" s="83" t="s">
        <v>1825</v>
      </c>
      <c r="V43" s="102"/>
    </row>
    <row r="44" spans="1:22" ht="89.25" x14ac:dyDescent="0.2">
      <c r="A44" s="53">
        <v>45065</v>
      </c>
      <c r="D44" s="83">
        <v>45104</v>
      </c>
      <c r="E44" s="77" t="s">
        <v>1807</v>
      </c>
      <c r="F44" s="77">
        <v>32575319</v>
      </c>
      <c r="G44" s="54" t="s">
        <v>1876</v>
      </c>
      <c r="H44" s="77">
        <v>22404</v>
      </c>
      <c r="I44" s="77" t="s">
        <v>1799</v>
      </c>
      <c r="J44" s="77" t="s">
        <v>1866</v>
      </c>
      <c r="K44" s="54" t="s">
        <v>1877</v>
      </c>
      <c r="L44" s="54" t="s">
        <v>1807</v>
      </c>
      <c r="M44" s="54" t="s">
        <v>1811</v>
      </c>
      <c r="T44" s="130" t="s">
        <v>1812</v>
      </c>
      <c r="U44" s="83" t="s">
        <v>1825</v>
      </c>
      <c r="V44" s="102"/>
    </row>
    <row r="45" spans="1:22" ht="89.25" x14ac:dyDescent="0.2">
      <c r="A45" s="53">
        <v>45065</v>
      </c>
      <c r="D45" s="83">
        <v>45104</v>
      </c>
      <c r="E45" s="77" t="s">
        <v>1807</v>
      </c>
      <c r="F45" s="77">
        <v>32575327</v>
      </c>
      <c r="G45" s="54" t="s">
        <v>1876</v>
      </c>
      <c r="H45" s="77">
        <v>22404</v>
      </c>
      <c r="I45" s="77" t="s">
        <v>1799</v>
      </c>
      <c r="J45" s="77" t="s">
        <v>1878</v>
      </c>
      <c r="K45" s="54" t="s">
        <v>1877</v>
      </c>
      <c r="L45" s="54" t="s">
        <v>1807</v>
      </c>
      <c r="M45" s="54" t="s">
        <v>1811</v>
      </c>
      <c r="T45" s="130" t="s">
        <v>1812</v>
      </c>
      <c r="U45" s="83" t="s">
        <v>1825</v>
      </c>
      <c r="V45" s="102"/>
    </row>
    <row r="46" spans="1:22" ht="114.75" x14ac:dyDescent="0.2">
      <c r="A46" s="53">
        <v>45069</v>
      </c>
      <c r="D46" s="83">
        <v>45128</v>
      </c>
      <c r="E46" s="54" t="s">
        <v>263</v>
      </c>
      <c r="F46" s="77">
        <v>65209120</v>
      </c>
      <c r="G46" s="54" t="s">
        <v>1832</v>
      </c>
      <c r="H46" s="77">
        <v>21438</v>
      </c>
      <c r="I46" s="77" t="s">
        <v>1733</v>
      </c>
      <c r="J46" s="77" t="s">
        <v>1879</v>
      </c>
      <c r="K46" s="54" t="s">
        <v>1880</v>
      </c>
      <c r="L46" t="s">
        <v>263</v>
      </c>
      <c r="Q46" s="54" t="s">
        <v>1881</v>
      </c>
      <c r="R46" s="54" t="s">
        <v>1882</v>
      </c>
      <c r="S46" s="54" t="s">
        <v>1883</v>
      </c>
      <c r="T46" s="89" t="s">
        <v>1739</v>
      </c>
      <c r="U46" s="54" t="s">
        <v>1740</v>
      </c>
      <c r="V46" s="102"/>
    </row>
    <row r="47" spans="1:22" ht="89.25" x14ac:dyDescent="0.2">
      <c r="A47" s="53">
        <v>45070</v>
      </c>
      <c r="D47" s="83">
        <v>45104</v>
      </c>
      <c r="E47" s="77" t="s">
        <v>1807</v>
      </c>
      <c r="F47" s="77">
        <v>65301631</v>
      </c>
      <c r="G47" s="54" t="s">
        <v>1884</v>
      </c>
      <c r="H47" s="77">
        <v>22404</v>
      </c>
      <c r="I47" s="77" t="s">
        <v>1799</v>
      </c>
      <c r="J47" s="77" t="s">
        <v>1885</v>
      </c>
      <c r="K47" s="54" t="s">
        <v>1886</v>
      </c>
      <c r="L47" s="54" t="s">
        <v>1807</v>
      </c>
      <c r="M47" s="54" t="s">
        <v>1811</v>
      </c>
      <c r="N47" s="54"/>
      <c r="T47" s="130" t="s">
        <v>1812</v>
      </c>
      <c r="U47" s="83" t="s">
        <v>1825</v>
      </c>
      <c r="V47" s="102"/>
    </row>
    <row r="48" spans="1:22" ht="89.25" x14ac:dyDescent="0.2">
      <c r="A48" s="53">
        <v>45070</v>
      </c>
      <c r="D48" s="83">
        <v>45104</v>
      </c>
      <c r="E48" s="77" t="s">
        <v>1807</v>
      </c>
      <c r="F48" s="77">
        <v>39771814</v>
      </c>
      <c r="G48" s="54" t="s">
        <v>1884</v>
      </c>
      <c r="H48" s="77">
        <v>22404</v>
      </c>
      <c r="I48" s="77" t="s">
        <v>1799</v>
      </c>
      <c r="J48" s="77" t="s">
        <v>1887</v>
      </c>
      <c r="K48" s="54" t="s">
        <v>1886</v>
      </c>
      <c r="L48" s="54" t="s">
        <v>1807</v>
      </c>
      <c r="M48" s="54" t="s">
        <v>1811</v>
      </c>
      <c r="N48" s="54"/>
      <c r="T48" s="130" t="s">
        <v>1812</v>
      </c>
      <c r="U48" s="83" t="s">
        <v>1825</v>
      </c>
      <c r="V48" s="102"/>
    </row>
    <row r="49" spans="1:23" ht="89.25" x14ac:dyDescent="0.2">
      <c r="A49" s="53">
        <v>45070</v>
      </c>
      <c r="D49" s="83">
        <v>45104</v>
      </c>
      <c r="E49" s="77" t="s">
        <v>1807</v>
      </c>
      <c r="F49" s="77">
        <v>65302093</v>
      </c>
      <c r="G49" s="54" t="s">
        <v>1884</v>
      </c>
      <c r="H49" s="77">
        <v>22404</v>
      </c>
      <c r="I49" s="77" t="s">
        <v>1799</v>
      </c>
      <c r="J49" s="77" t="s">
        <v>1888</v>
      </c>
      <c r="K49" s="54" t="s">
        <v>1889</v>
      </c>
      <c r="L49" s="54" t="s">
        <v>1807</v>
      </c>
      <c r="M49" s="54" t="s">
        <v>1811</v>
      </c>
      <c r="T49" s="130" t="s">
        <v>1812</v>
      </c>
      <c r="U49" s="83" t="s">
        <v>1825</v>
      </c>
      <c r="V49" s="102"/>
    </row>
    <row r="50" spans="1:23" ht="89.25" x14ac:dyDescent="0.2">
      <c r="A50" s="53">
        <v>45070</v>
      </c>
      <c r="D50" s="83">
        <v>45104</v>
      </c>
      <c r="E50" s="77" t="s">
        <v>1807</v>
      </c>
      <c r="F50" s="77">
        <v>65302085</v>
      </c>
      <c r="G50" s="54" t="s">
        <v>1884</v>
      </c>
      <c r="H50" s="77">
        <v>22404</v>
      </c>
      <c r="I50" s="77" t="s">
        <v>1799</v>
      </c>
      <c r="J50" s="77" t="s">
        <v>1890</v>
      </c>
      <c r="K50" s="54" t="s">
        <v>1889</v>
      </c>
      <c r="L50" s="54" t="s">
        <v>1807</v>
      </c>
      <c r="M50" s="54" t="s">
        <v>1811</v>
      </c>
      <c r="T50" s="130" t="s">
        <v>1812</v>
      </c>
      <c r="U50" s="83" t="s">
        <v>1825</v>
      </c>
      <c r="V50" s="102"/>
      <c r="W50" s="54"/>
    </row>
    <row r="51" spans="1:23" ht="89.25" x14ac:dyDescent="0.2">
      <c r="A51" s="53">
        <v>45071</v>
      </c>
      <c r="D51" s="83">
        <v>45104</v>
      </c>
      <c r="E51" s="77" t="s">
        <v>1807</v>
      </c>
      <c r="F51" s="77">
        <v>65301605</v>
      </c>
      <c r="G51" s="54" t="s">
        <v>1884</v>
      </c>
      <c r="H51" s="77">
        <v>22404</v>
      </c>
      <c r="I51" s="77" t="s">
        <v>1799</v>
      </c>
      <c r="J51" s="79" t="s">
        <v>1891</v>
      </c>
      <c r="K51" s="54" t="s">
        <v>1892</v>
      </c>
      <c r="L51" s="54" t="s">
        <v>1807</v>
      </c>
      <c r="M51" s="54" t="s">
        <v>1811</v>
      </c>
      <c r="T51" s="130" t="s">
        <v>1812</v>
      </c>
      <c r="U51" s="83" t="s">
        <v>1825</v>
      </c>
      <c r="V51" s="102"/>
    </row>
    <row r="52" spans="1:23" ht="89.25" x14ac:dyDescent="0.2">
      <c r="A52" s="53">
        <v>45071</v>
      </c>
      <c r="D52" s="83">
        <v>45104</v>
      </c>
      <c r="E52" s="77" t="s">
        <v>1807</v>
      </c>
      <c r="F52" s="77">
        <v>65301621</v>
      </c>
      <c r="G52" s="54" t="s">
        <v>1884</v>
      </c>
      <c r="H52" s="77">
        <v>22404</v>
      </c>
      <c r="I52" s="77" t="s">
        <v>1799</v>
      </c>
      <c r="J52" s="77" t="s">
        <v>1893</v>
      </c>
      <c r="K52" s="54" t="s">
        <v>1892</v>
      </c>
      <c r="L52" s="54" t="s">
        <v>1807</v>
      </c>
      <c r="M52" s="54" t="s">
        <v>1811</v>
      </c>
      <c r="T52" s="130" t="s">
        <v>1812</v>
      </c>
      <c r="U52" s="83" t="s">
        <v>1825</v>
      </c>
      <c r="V52" s="102"/>
    </row>
    <row r="53" spans="1:23" ht="89.25" x14ac:dyDescent="0.2">
      <c r="A53" s="53">
        <v>45071</v>
      </c>
      <c r="D53" s="83">
        <v>45104</v>
      </c>
      <c r="E53" s="77" t="s">
        <v>1807</v>
      </c>
      <c r="F53" s="77">
        <v>39771910</v>
      </c>
      <c r="G53" s="54" t="s">
        <v>1884</v>
      </c>
      <c r="H53" s="77">
        <v>22404</v>
      </c>
      <c r="I53" s="77" t="s">
        <v>1799</v>
      </c>
      <c r="J53" s="77" t="s">
        <v>1894</v>
      </c>
      <c r="K53" s="54" t="s">
        <v>1895</v>
      </c>
      <c r="L53" s="54" t="s">
        <v>1807</v>
      </c>
      <c r="M53" s="54" t="s">
        <v>1811</v>
      </c>
      <c r="T53" s="130" t="s">
        <v>1812</v>
      </c>
      <c r="U53" s="83" t="s">
        <v>1825</v>
      </c>
      <c r="V53" s="102"/>
    </row>
    <row r="54" spans="1:23" ht="89.25" x14ac:dyDescent="0.2">
      <c r="A54" s="53">
        <v>45071</v>
      </c>
      <c r="D54" s="83">
        <v>45104</v>
      </c>
      <c r="E54" s="77" t="s">
        <v>1807</v>
      </c>
      <c r="F54" s="77">
        <v>39771937</v>
      </c>
      <c r="G54" s="54" t="s">
        <v>1884</v>
      </c>
      <c r="H54" s="77">
        <v>22404</v>
      </c>
      <c r="I54" s="77" t="s">
        <v>1799</v>
      </c>
      <c r="J54" s="77" t="s">
        <v>1896</v>
      </c>
      <c r="K54" s="54" t="s">
        <v>1897</v>
      </c>
      <c r="L54" s="54" t="s">
        <v>1807</v>
      </c>
      <c r="M54" s="54" t="s">
        <v>1811</v>
      </c>
      <c r="T54" s="130" t="s">
        <v>1812</v>
      </c>
      <c r="U54" s="83" t="s">
        <v>1825</v>
      </c>
      <c r="V54" s="102"/>
    </row>
    <row r="55" spans="1:23" ht="89.25" x14ac:dyDescent="0.2">
      <c r="A55" s="53">
        <v>45071</v>
      </c>
      <c r="D55" s="83">
        <v>45104</v>
      </c>
      <c r="E55" s="77" t="s">
        <v>1807</v>
      </c>
      <c r="F55" s="77">
        <v>42401347</v>
      </c>
      <c r="G55" s="54" t="s">
        <v>183</v>
      </c>
      <c r="H55" s="77">
        <v>22404</v>
      </c>
      <c r="I55" s="77" t="s">
        <v>1799</v>
      </c>
      <c r="J55" s="77" t="s">
        <v>1898</v>
      </c>
      <c r="K55" s="54" t="s">
        <v>1899</v>
      </c>
      <c r="L55" s="54" t="s">
        <v>1807</v>
      </c>
      <c r="M55" s="54" t="s">
        <v>1811</v>
      </c>
      <c r="T55" s="130" t="s">
        <v>1812</v>
      </c>
      <c r="U55" s="83" t="s">
        <v>1825</v>
      </c>
      <c r="V55" s="102"/>
    </row>
    <row r="56" spans="1:23" ht="89.25" x14ac:dyDescent="0.2">
      <c r="A56" s="53">
        <v>45071</v>
      </c>
      <c r="D56" s="83">
        <v>45104</v>
      </c>
      <c r="E56" s="77" t="s">
        <v>1807</v>
      </c>
      <c r="F56" s="77">
        <v>42401355</v>
      </c>
      <c r="G56" s="54" t="s">
        <v>183</v>
      </c>
      <c r="H56" s="77">
        <v>22404</v>
      </c>
      <c r="I56" s="77" t="s">
        <v>1799</v>
      </c>
      <c r="J56" s="77" t="s">
        <v>1900</v>
      </c>
      <c r="K56" s="54" t="s">
        <v>1901</v>
      </c>
      <c r="L56" s="54" t="s">
        <v>1807</v>
      </c>
      <c r="M56" s="54" t="s">
        <v>1811</v>
      </c>
      <c r="T56" s="130" t="s">
        <v>1812</v>
      </c>
      <c r="U56" s="83" t="s">
        <v>1825</v>
      </c>
      <c r="V56" s="102"/>
    </row>
    <row r="57" spans="1:23" ht="38.25" x14ac:dyDescent="0.2">
      <c r="A57" s="53">
        <v>45076</v>
      </c>
      <c r="D57" s="53">
        <v>45076</v>
      </c>
      <c r="E57" s="77" t="s">
        <v>29</v>
      </c>
      <c r="F57" s="77">
        <v>65494451</v>
      </c>
      <c r="G57" s="54" t="s">
        <v>1761</v>
      </c>
      <c r="H57" s="77">
        <v>21438</v>
      </c>
      <c r="I57" s="77" t="s">
        <v>1733</v>
      </c>
      <c r="J57" s="77" t="s">
        <v>1902</v>
      </c>
      <c r="K57" s="54" t="s">
        <v>1903</v>
      </c>
      <c r="L57" t="s">
        <v>29</v>
      </c>
      <c r="T57" t="s">
        <v>467</v>
      </c>
      <c r="U57" s="54" t="s">
        <v>1744</v>
      </c>
      <c r="V57" s="102"/>
    </row>
    <row r="58" spans="1:23" ht="51" x14ac:dyDescent="0.2">
      <c r="A58" s="53">
        <v>45100</v>
      </c>
      <c r="D58" s="53">
        <v>45106</v>
      </c>
      <c r="E58" s="77" t="s">
        <v>59</v>
      </c>
      <c r="F58" s="77">
        <v>38953173</v>
      </c>
      <c r="G58" s="54" t="s">
        <v>1904</v>
      </c>
      <c r="H58" s="77">
        <v>23404</v>
      </c>
      <c r="I58" s="77" t="s">
        <v>79</v>
      </c>
      <c r="J58" s="77" t="s">
        <v>80</v>
      </c>
      <c r="K58" s="54" t="s">
        <v>1905</v>
      </c>
      <c r="L58" t="s">
        <v>59</v>
      </c>
      <c r="N58" s="54"/>
      <c r="T58" t="s">
        <v>467</v>
      </c>
      <c r="U58" s="54" t="s">
        <v>43</v>
      </c>
      <c r="V58" s="102"/>
    </row>
    <row r="59" spans="1:23" ht="76.5" x14ac:dyDescent="0.2">
      <c r="A59" s="53">
        <v>45106</v>
      </c>
      <c r="D59" s="53">
        <v>45106</v>
      </c>
      <c r="E59" s="77" t="s">
        <v>29</v>
      </c>
      <c r="F59" s="77">
        <v>33135753</v>
      </c>
      <c r="G59" s="54" t="s">
        <v>1904</v>
      </c>
      <c r="H59" s="77">
        <v>23405</v>
      </c>
      <c r="I59" s="77" t="s">
        <v>655</v>
      </c>
      <c r="J59" s="77" t="s">
        <v>272</v>
      </c>
      <c r="K59" s="54" t="s">
        <v>1906</v>
      </c>
      <c r="L59" t="s">
        <v>29</v>
      </c>
      <c r="M59" s="54"/>
      <c r="N59" s="97"/>
      <c r="T59" t="s">
        <v>467</v>
      </c>
      <c r="U59" s="54" t="s">
        <v>1744</v>
      </c>
      <c r="V59" s="102"/>
    </row>
    <row r="60" spans="1:23" ht="102" x14ac:dyDescent="0.2">
      <c r="A60" s="53">
        <v>45111</v>
      </c>
      <c r="D60" s="53">
        <v>45125</v>
      </c>
      <c r="E60" s="77" t="s">
        <v>263</v>
      </c>
      <c r="F60" s="77">
        <v>36779343</v>
      </c>
      <c r="G60" s="54" t="s">
        <v>1907</v>
      </c>
      <c r="H60" s="77">
        <v>23405</v>
      </c>
      <c r="I60" s="77" t="s">
        <v>655</v>
      </c>
      <c r="J60" s="77" t="s">
        <v>272</v>
      </c>
      <c r="K60" s="54" t="s">
        <v>1908</v>
      </c>
      <c r="L60" t="s">
        <v>551</v>
      </c>
      <c r="M60" s="54"/>
      <c r="N60" s="54" t="s">
        <v>1909</v>
      </c>
      <c r="O60" s="54" t="s">
        <v>1910</v>
      </c>
      <c r="Q60" s="54" t="s">
        <v>1911</v>
      </c>
      <c r="S60" s="54" t="s">
        <v>466</v>
      </c>
      <c r="T60" t="s">
        <v>1146</v>
      </c>
      <c r="U60" s="54" t="s">
        <v>1912</v>
      </c>
      <c r="V60" s="102" t="s">
        <v>175</v>
      </c>
    </row>
    <row r="61" spans="1:23" ht="102" x14ac:dyDescent="0.2">
      <c r="A61" s="53">
        <v>45111</v>
      </c>
      <c r="D61" s="53">
        <v>45173</v>
      </c>
      <c r="E61" s="77" t="s">
        <v>263</v>
      </c>
      <c r="F61" s="77">
        <v>38740020</v>
      </c>
      <c r="G61" s="54" t="s">
        <v>1142</v>
      </c>
      <c r="H61" s="77">
        <v>23404</v>
      </c>
      <c r="I61" s="77" t="s">
        <v>79</v>
      </c>
      <c r="J61" s="77" t="s">
        <v>80</v>
      </c>
      <c r="K61" s="54" t="s">
        <v>1913</v>
      </c>
      <c r="L61" t="s">
        <v>263</v>
      </c>
      <c r="N61" s="54"/>
      <c r="Q61" s="54" t="s">
        <v>1914</v>
      </c>
      <c r="R61" s="54" t="s">
        <v>1915</v>
      </c>
      <c r="S61" s="54" t="s">
        <v>859</v>
      </c>
      <c r="T61" s="54" t="s">
        <v>1739</v>
      </c>
      <c r="U61" s="54" t="s">
        <v>1916</v>
      </c>
      <c r="V61" s="102"/>
    </row>
    <row r="62" spans="1:23" ht="127.5" x14ac:dyDescent="0.2">
      <c r="A62" s="53">
        <v>45112</v>
      </c>
      <c r="D62" s="83">
        <v>45117</v>
      </c>
      <c r="E62" s="77" t="s">
        <v>263</v>
      </c>
      <c r="F62" s="77">
        <v>40009026</v>
      </c>
      <c r="G62" s="54" t="s">
        <v>1917</v>
      </c>
      <c r="H62" s="77">
        <v>23405</v>
      </c>
      <c r="I62" s="77" t="s">
        <v>655</v>
      </c>
      <c r="J62" s="77" t="s">
        <v>272</v>
      </c>
      <c r="K62" s="54" t="s">
        <v>1918</v>
      </c>
      <c r="L62" t="s">
        <v>29</v>
      </c>
      <c r="N62" s="54"/>
      <c r="S62" s="54" t="s">
        <v>1919</v>
      </c>
      <c r="T62" t="s">
        <v>467</v>
      </c>
      <c r="U62" s="54" t="s">
        <v>1920</v>
      </c>
      <c r="V62" s="102"/>
    </row>
    <row r="63" spans="1:23" ht="63.75" x14ac:dyDescent="0.2">
      <c r="A63" s="78">
        <v>45113</v>
      </c>
      <c r="D63" s="53">
        <v>45113</v>
      </c>
      <c r="E63" s="77" t="s">
        <v>263</v>
      </c>
      <c r="F63" s="77">
        <v>41874599</v>
      </c>
      <c r="G63" s="54" t="s">
        <v>1917</v>
      </c>
      <c r="H63" s="77">
        <v>23402</v>
      </c>
      <c r="I63" s="77" t="s">
        <v>1921</v>
      </c>
      <c r="J63" s="77" t="s">
        <v>168</v>
      </c>
      <c r="K63" s="54" t="s">
        <v>1922</v>
      </c>
      <c r="L63" t="s">
        <v>263</v>
      </c>
      <c r="N63" s="54"/>
      <c r="S63" s="54" t="s">
        <v>466</v>
      </c>
      <c r="T63" t="s">
        <v>467</v>
      </c>
      <c r="U63" s="54" t="s">
        <v>1923</v>
      </c>
      <c r="V63" s="102"/>
    </row>
    <row r="64" spans="1:23" ht="38.25" x14ac:dyDescent="0.2">
      <c r="A64" s="78">
        <v>45113</v>
      </c>
      <c r="D64" s="53">
        <v>45113</v>
      </c>
      <c r="E64" s="77" t="s">
        <v>263</v>
      </c>
      <c r="F64" s="77">
        <v>66010172</v>
      </c>
      <c r="G64" s="54" t="s">
        <v>1924</v>
      </c>
      <c r="H64" s="77">
        <v>23402</v>
      </c>
      <c r="I64" s="77" t="s">
        <v>1921</v>
      </c>
      <c r="J64" s="77" t="s">
        <v>168</v>
      </c>
      <c r="K64" s="54" t="s">
        <v>1925</v>
      </c>
      <c r="L64" t="s">
        <v>263</v>
      </c>
      <c r="S64" s="54" t="s">
        <v>1844</v>
      </c>
      <c r="T64" t="s">
        <v>467</v>
      </c>
      <c r="U64" s="54" t="s">
        <v>1764</v>
      </c>
      <c r="V64" s="102"/>
    </row>
    <row r="65" spans="1:22" ht="70.5" customHeight="1" x14ac:dyDescent="0.2">
      <c r="A65" s="78">
        <v>45113</v>
      </c>
      <c r="D65" s="53">
        <v>45124</v>
      </c>
      <c r="E65" s="77" t="s">
        <v>59</v>
      </c>
      <c r="F65" s="77">
        <v>39799825</v>
      </c>
      <c r="G65" s="54" t="s">
        <v>1142</v>
      </c>
      <c r="H65" s="77">
        <v>23404</v>
      </c>
      <c r="I65" s="77" t="s">
        <v>79</v>
      </c>
      <c r="J65" s="77" t="s">
        <v>80</v>
      </c>
      <c r="K65" s="54" t="s">
        <v>1926</v>
      </c>
      <c r="L65" t="s">
        <v>59</v>
      </c>
      <c r="M65" s="54"/>
      <c r="N65" s="54" t="s">
        <v>1927</v>
      </c>
      <c r="S65" s="54" t="s">
        <v>41</v>
      </c>
      <c r="T65" t="s">
        <v>1928</v>
      </c>
      <c r="U65" s="54" t="s">
        <v>1929</v>
      </c>
      <c r="V65" s="102"/>
    </row>
    <row r="66" spans="1:22" ht="63.75" x14ac:dyDescent="0.2">
      <c r="A66" s="78">
        <v>45113</v>
      </c>
      <c r="D66" s="53">
        <v>45124</v>
      </c>
      <c r="E66" s="77" t="s">
        <v>59</v>
      </c>
      <c r="F66" s="77">
        <v>39799817</v>
      </c>
      <c r="G66" s="54" t="s">
        <v>1142</v>
      </c>
      <c r="H66" s="77">
        <v>23404</v>
      </c>
      <c r="I66" s="77" t="s">
        <v>79</v>
      </c>
      <c r="J66" s="77" t="s">
        <v>80</v>
      </c>
      <c r="K66" s="54" t="s">
        <v>1930</v>
      </c>
      <c r="L66" t="s">
        <v>59</v>
      </c>
      <c r="N66" s="54" t="s">
        <v>1927</v>
      </c>
      <c r="S66" s="54" t="s">
        <v>41</v>
      </c>
      <c r="T66" t="s">
        <v>1928</v>
      </c>
      <c r="U66" s="54" t="s">
        <v>1929</v>
      </c>
      <c r="V66" s="102"/>
    </row>
    <row r="67" spans="1:22" ht="76.5" x14ac:dyDescent="0.2">
      <c r="A67" s="53">
        <v>45113</v>
      </c>
      <c r="D67" s="53">
        <v>45113</v>
      </c>
      <c r="E67" s="77" t="s">
        <v>263</v>
      </c>
      <c r="F67" s="77">
        <v>67213254</v>
      </c>
      <c r="G67" s="54" t="s">
        <v>1761</v>
      </c>
      <c r="H67" s="77">
        <v>20453</v>
      </c>
      <c r="I67" s="77" t="s">
        <v>1931</v>
      </c>
      <c r="K67" s="54" t="s">
        <v>1932</v>
      </c>
      <c r="L67" t="s">
        <v>263</v>
      </c>
      <c r="M67" s="54"/>
      <c r="N67" s="54"/>
      <c r="S67" s="54" t="s">
        <v>41</v>
      </c>
      <c r="T67" t="s">
        <v>467</v>
      </c>
      <c r="U67" s="54" t="s">
        <v>1764</v>
      </c>
      <c r="V67" s="102"/>
    </row>
    <row r="68" spans="1:22" ht="76.5" x14ac:dyDescent="0.2">
      <c r="A68" s="78">
        <v>45113</v>
      </c>
      <c r="D68" s="53">
        <v>45138</v>
      </c>
      <c r="E68" s="77" t="s">
        <v>59</v>
      </c>
      <c r="F68" s="77">
        <v>65494603</v>
      </c>
      <c r="G68" s="54" t="s">
        <v>1761</v>
      </c>
      <c r="H68" s="77">
        <v>20453</v>
      </c>
      <c r="I68" s="77" t="s">
        <v>1931</v>
      </c>
      <c r="K68" s="54" t="s">
        <v>1933</v>
      </c>
      <c r="L68" t="s">
        <v>59</v>
      </c>
      <c r="M68" s="54" t="s">
        <v>1934</v>
      </c>
      <c r="N68" s="54"/>
      <c r="S68" s="54" t="s">
        <v>41</v>
      </c>
      <c r="T68" t="s">
        <v>1935</v>
      </c>
      <c r="U68" s="54" t="s">
        <v>1936</v>
      </c>
      <c r="V68" s="102"/>
    </row>
    <row r="69" spans="1:22" ht="76.5" x14ac:dyDescent="0.2">
      <c r="A69" s="53">
        <v>45113</v>
      </c>
      <c r="D69" s="53">
        <v>45138</v>
      </c>
      <c r="E69" t="s">
        <v>59</v>
      </c>
      <c r="F69" s="77">
        <v>65494611</v>
      </c>
      <c r="G69" s="54" t="s">
        <v>1761</v>
      </c>
      <c r="H69" s="77">
        <v>20453</v>
      </c>
      <c r="I69" s="77" t="s">
        <v>1931</v>
      </c>
      <c r="J69" s="79"/>
      <c r="K69" s="54" t="s">
        <v>1937</v>
      </c>
      <c r="L69" t="s">
        <v>59</v>
      </c>
      <c r="M69" s="54" t="s">
        <v>1934</v>
      </c>
      <c r="S69" s="54" t="s">
        <v>41</v>
      </c>
      <c r="T69" s="54" t="s">
        <v>1935</v>
      </c>
      <c r="U69" s="54" t="s">
        <v>1938</v>
      </c>
      <c r="V69" s="102"/>
    </row>
    <row r="70" spans="1:22" ht="127.5" x14ac:dyDescent="0.2">
      <c r="A70" s="78">
        <v>45117</v>
      </c>
      <c r="D70" s="53">
        <v>45173</v>
      </c>
      <c r="E70" t="s">
        <v>263</v>
      </c>
      <c r="F70" s="77">
        <v>42446983</v>
      </c>
      <c r="G70" s="54" t="s">
        <v>1939</v>
      </c>
      <c r="H70" s="77">
        <v>23404</v>
      </c>
      <c r="I70" s="77" t="s">
        <v>79</v>
      </c>
      <c r="J70" s="77" t="s">
        <v>80</v>
      </c>
      <c r="K70" s="54" t="s">
        <v>1940</v>
      </c>
      <c r="L70" t="s">
        <v>754</v>
      </c>
      <c r="M70" s="54" t="s">
        <v>1941</v>
      </c>
      <c r="Q70" s="54" t="s">
        <v>1942</v>
      </c>
      <c r="R70" s="54" t="s">
        <v>1156</v>
      </c>
      <c r="S70" s="54" t="s">
        <v>1943</v>
      </c>
      <c r="T70" s="54" t="s">
        <v>1739</v>
      </c>
      <c r="U70" s="54" t="s">
        <v>1944</v>
      </c>
      <c r="V70" s="102"/>
    </row>
    <row r="71" spans="1:22" ht="38.25" x14ac:dyDescent="0.2">
      <c r="A71" s="78">
        <v>45117</v>
      </c>
      <c r="D71" s="83">
        <v>45117</v>
      </c>
      <c r="E71" s="54" t="s">
        <v>263</v>
      </c>
      <c r="F71" s="77">
        <v>65491795</v>
      </c>
      <c r="G71" s="54" t="s">
        <v>1945</v>
      </c>
      <c r="H71" s="77">
        <v>20453</v>
      </c>
      <c r="I71" s="77" t="s">
        <v>1931</v>
      </c>
      <c r="J71" s="79"/>
      <c r="K71" s="54" t="s">
        <v>1946</v>
      </c>
      <c r="L71" t="s">
        <v>263</v>
      </c>
      <c r="S71" s="54" t="s">
        <v>41</v>
      </c>
      <c r="T71" t="s">
        <v>467</v>
      </c>
      <c r="U71" s="54" t="s">
        <v>1744</v>
      </c>
      <c r="V71" s="102"/>
    </row>
    <row r="72" spans="1:22" ht="153" x14ac:dyDescent="0.2">
      <c r="A72" s="78">
        <v>45117</v>
      </c>
      <c r="D72" s="53">
        <v>45141</v>
      </c>
      <c r="E72" t="s">
        <v>551</v>
      </c>
      <c r="F72" s="77">
        <v>65491787</v>
      </c>
      <c r="G72" s="54" t="s">
        <v>1945</v>
      </c>
      <c r="H72" s="77">
        <v>20453</v>
      </c>
      <c r="I72" s="77" t="s">
        <v>1931</v>
      </c>
      <c r="J72" s="79"/>
      <c r="K72" s="54" t="s">
        <v>1947</v>
      </c>
      <c r="L72" t="s">
        <v>263</v>
      </c>
      <c r="M72" s="54" t="s">
        <v>1948</v>
      </c>
      <c r="S72" s="54" t="s">
        <v>41</v>
      </c>
      <c r="T72" t="s">
        <v>467</v>
      </c>
      <c r="U72" s="54" t="s">
        <v>1949</v>
      </c>
      <c r="V72" s="102"/>
    </row>
    <row r="73" spans="1:22" ht="38.25" x14ac:dyDescent="0.2">
      <c r="A73" s="53">
        <v>45117</v>
      </c>
      <c r="D73" s="83">
        <v>45117</v>
      </c>
      <c r="E73" s="54" t="s">
        <v>263</v>
      </c>
      <c r="F73" s="77">
        <v>42444891</v>
      </c>
      <c r="G73" s="54" t="s">
        <v>1950</v>
      </c>
      <c r="H73" s="77">
        <v>23402</v>
      </c>
      <c r="I73" s="77" t="s">
        <v>54</v>
      </c>
      <c r="J73" s="79" t="s">
        <v>168</v>
      </c>
      <c r="K73" s="54" t="s">
        <v>1951</v>
      </c>
      <c r="L73" t="s">
        <v>263</v>
      </c>
      <c r="S73" s="54" t="s">
        <v>41</v>
      </c>
      <c r="T73" t="s">
        <v>467</v>
      </c>
      <c r="U73" s="54" t="s">
        <v>1744</v>
      </c>
      <c r="V73" s="102"/>
    </row>
    <row r="74" spans="1:22" ht="76.5" x14ac:dyDescent="0.2">
      <c r="A74" s="53">
        <v>45117</v>
      </c>
      <c r="D74" s="53">
        <v>45120</v>
      </c>
      <c r="E74" t="s">
        <v>59</v>
      </c>
      <c r="F74" s="77">
        <v>65149543</v>
      </c>
      <c r="G74" s="54" t="s">
        <v>709</v>
      </c>
      <c r="H74" s="77">
        <v>23402</v>
      </c>
      <c r="I74" s="77" t="s">
        <v>54</v>
      </c>
      <c r="J74" s="77" t="s">
        <v>168</v>
      </c>
      <c r="K74" s="54" t="s">
        <v>1952</v>
      </c>
      <c r="L74" t="s">
        <v>59</v>
      </c>
      <c r="S74" s="54" t="s">
        <v>41</v>
      </c>
      <c r="T74" t="s">
        <v>467</v>
      </c>
      <c r="U74" s="54" t="s">
        <v>1953</v>
      </c>
      <c r="V74" s="102"/>
    </row>
    <row r="75" spans="1:22" ht="153" x14ac:dyDescent="0.2">
      <c r="A75" s="53">
        <v>45117</v>
      </c>
      <c r="D75" s="83">
        <v>45187</v>
      </c>
      <c r="E75" s="77" t="s">
        <v>59</v>
      </c>
      <c r="F75" s="77">
        <v>65149561</v>
      </c>
      <c r="G75" s="54" t="s">
        <v>709</v>
      </c>
      <c r="H75" s="77">
        <v>23402</v>
      </c>
      <c r="I75" s="77" t="s">
        <v>54</v>
      </c>
      <c r="J75" s="77" t="s">
        <v>168</v>
      </c>
      <c r="K75" s="54" t="s">
        <v>1954</v>
      </c>
      <c r="L75" t="s">
        <v>59</v>
      </c>
      <c r="M75" s="54"/>
      <c r="Q75" s="54" t="s">
        <v>1955</v>
      </c>
      <c r="R75" s="54" t="s">
        <v>1956</v>
      </c>
      <c r="S75" s="54" t="s">
        <v>41</v>
      </c>
      <c r="T75" t="s">
        <v>173</v>
      </c>
      <c r="U75" s="54" t="s">
        <v>1957</v>
      </c>
      <c r="V75" s="102"/>
    </row>
    <row r="76" spans="1:22" ht="140.25" x14ac:dyDescent="0.2">
      <c r="A76" s="78">
        <v>45119</v>
      </c>
      <c r="D76" s="83">
        <v>45131</v>
      </c>
      <c r="E76" s="77" t="s">
        <v>59</v>
      </c>
      <c r="F76" s="77">
        <v>42156994</v>
      </c>
      <c r="G76" s="54" t="s">
        <v>1917</v>
      </c>
      <c r="H76" s="77">
        <v>23405</v>
      </c>
      <c r="I76" s="77" t="s">
        <v>655</v>
      </c>
      <c r="J76" s="77" t="s">
        <v>272</v>
      </c>
      <c r="K76" s="54" t="s">
        <v>1958</v>
      </c>
      <c r="L76" t="s">
        <v>59</v>
      </c>
      <c r="N76" s="54" t="s">
        <v>1959</v>
      </c>
      <c r="S76" s="54" t="s">
        <v>41</v>
      </c>
      <c r="T76" t="s">
        <v>713</v>
      </c>
      <c r="U76" s="54" t="s">
        <v>1960</v>
      </c>
      <c r="V76" s="102"/>
    </row>
    <row r="77" spans="1:22" ht="51" x14ac:dyDescent="0.2">
      <c r="A77" s="78">
        <v>45119</v>
      </c>
      <c r="D77" s="83">
        <v>45121</v>
      </c>
      <c r="E77" s="77" t="s">
        <v>1961</v>
      </c>
      <c r="F77" s="77">
        <v>38741234</v>
      </c>
      <c r="G77" s="54" t="s">
        <v>1202</v>
      </c>
      <c r="H77" s="77">
        <v>23404</v>
      </c>
      <c r="I77" s="77" t="s">
        <v>79</v>
      </c>
      <c r="J77" s="77" t="s">
        <v>80</v>
      </c>
      <c r="K77" s="54" t="s">
        <v>1962</v>
      </c>
      <c r="L77" t="s">
        <v>59</v>
      </c>
      <c r="N77" s="54"/>
      <c r="S77" s="54" t="s">
        <v>41</v>
      </c>
      <c r="T77" t="s">
        <v>467</v>
      </c>
      <c r="U77" s="54" t="s">
        <v>1953</v>
      </c>
      <c r="V77" s="102"/>
    </row>
    <row r="78" spans="1:22" ht="102" x14ac:dyDescent="0.2">
      <c r="A78" s="53">
        <v>45120</v>
      </c>
      <c r="D78" s="83">
        <v>45131</v>
      </c>
      <c r="E78" s="77" t="s">
        <v>59</v>
      </c>
      <c r="F78" s="77">
        <v>66802030</v>
      </c>
      <c r="G78" s="54" t="s">
        <v>1963</v>
      </c>
      <c r="H78" s="77">
        <v>23405</v>
      </c>
      <c r="I78" s="77" t="s">
        <v>655</v>
      </c>
      <c r="J78" s="77" t="s">
        <v>272</v>
      </c>
      <c r="K78" s="54" t="s">
        <v>1964</v>
      </c>
      <c r="L78" t="s">
        <v>59</v>
      </c>
      <c r="N78" s="54" t="s">
        <v>1965</v>
      </c>
      <c r="S78" s="54" t="s">
        <v>1043</v>
      </c>
      <c r="T78" t="s">
        <v>713</v>
      </c>
      <c r="U78" s="54" t="s">
        <v>1966</v>
      </c>
      <c r="V78" s="102"/>
    </row>
    <row r="79" spans="1:22" ht="114.75" x14ac:dyDescent="0.2">
      <c r="A79" s="53">
        <v>45120</v>
      </c>
      <c r="D79" s="83">
        <v>45131</v>
      </c>
      <c r="E79" s="77" t="s">
        <v>59</v>
      </c>
      <c r="F79" s="77">
        <v>41955188</v>
      </c>
      <c r="G79" s="54" t="s">
        <v>1917</v>
      </c>
      <c r="H79" s="77">
        <v>23405</v>
      </c>
      <c r="I79" s="77" t="s">
        <v>655</v>
      </c>
      <c r="J79" s="77" t="s">
        <v>272</v>
      </c>
      <c r="K79" s="54" t="s">
        <v>1967</v>
      </c>
      <c r="L79" t="s">
        <v>263</v>
      </c>
      <c r="N79" s="54" t="s">
        <v>1968</v>
      </c>
      <c r="S79" s="54" t="s">
        <v>1969</v>
      </c>
      <c r="T79" t="s">
        <v>713</v>
      </c>
      <c r="U79" s="54" t="s">
        <v>1970</v>
      </c>
      <c r="V79" s="102"/>
    </row>
    <row r="80" spans="1:22" ht="38.25" x14ac:dyDescent="0.2">
      <c r="A80" s="53">
        <v>45120</v>
      </c>
      <c r="D80" s="83">
        <v>45120</v>
      </c>
      <c r="E80" s="77" t="s">
        <v>263</v>
      </c>
      <c r="F80" s="77">
        <v>66019599</v>
      </c>
      <c r="G80" s="54" t="s">
        <v>1971</v>
      </c>
      <c r="H80" s="77">
        <v>23402</v>
      </c>
      <c r="I80" s="77" t="s">
        <v>54</v>
      </c>
      <c r="J80" s="77" t="s">
        <v>168</v>
      </c>
      <c r="K80" s="54" t="s">
        <v>1972</v>
      </c>
      <c r="L80" t="s">
        <v>263</v>
      </c>
      <c r="S80" s="54" t="s">
        <v>41</v>
      </c>
      <c r="T80" t="s">
        <v>467</v>
      </c>
      <c r="U80" s="54" t="s">
        <v>1973</v>
      </c>
      <c r="V80" s="102"/>
    </row>
    <row r="81" spans="1:22" ht="204" x14ac:dyDescent="0.2">
      <c r="A81" s="53">
        <v>45120</v>
      </c>
      <c r="D81" s="53">
        <v>45194</v>
      </c>
      <c r="E81" s="77" t="s">
        <v>263</v>
      </c>
      <c r="F81" s="77">
        <v>65359110</v>
      </c>
      <c r="G81" s="54" t="s">
        <v>1205</v>
      </c>
      <c r="H81" s="77">
        <v>20453</v>
      </c>
      <c r="I81" s="77" t="s">
        <v>1974</v>
      </c>
      <c r="J81" s="77" t="s">
        <v>1975</v>
      </c>
      <c r="K81" s="54" t="s">
        <v>1976</v>
      </c>
      <c r="L81" t="s">
        <v>263</v>
      </c>
      <c r="M81" s="54" t="s">
        <v>1977</v>
      </c>
      <c r="Q81" s="54" t="s">
        <v>1978</v>
      </c>
      <c r="R81" s="54" t="s">
        <v>1979</v>
      </c>
      <c r="S81" s="54" t="s">
        <v>595</v>
      </c>
      <c r="T81" t="s">
        <v>1980</v>
      </c>
      <c r="U81" s="54" t="s">
        <v>1981</v>
      </c>
      <c r="V81" s="95" t="s">
        <v>1982</v>
      </c>
    </row>
    <row r="82" spans="1:22" ht="38.25" x14ac:dyDescent="0.2">
      <c r="A82" s="53">
        <v>45120</v>
      </c>
      <c r="D82" s="53">
        <v>45120</v>
      </c>
      <c r="E82" s="77" t="s">
        <v>59</v>
      </c>
      <c r="F82" s="77">
        <v>42446940</v>
      </c>
      <c r="G82" s="54" t="s">
        <v>1983</v>
      </c>
      <c r="H82" s="77">
        <v>23404</v>
      </c>
      <c r="I82" s="77" t="s">
        <v>79</v>
      </c>
      <c r="J82" s="77" t="s">
        <v>80</v>
      </c>
      <c r="K82" s="54" t="s">
        <v>1984</v>
      </c>
      <c r="L82" t="s">
        <v>59</v>
      </c>
      <c r="S82" s="54" t="s">
        <v>41</v>
      </c>
      <c r="T82" t="s">
        <v>467</v>
      </c>
      <c r="U82" s="54" t="s">
        <v>1744</v>
      </c>
      <c r="V82" s="102"/>
    </row>
    <row r="83" spans="1:22" ht="204" x14ac:dyDescent="0.2">
      <c r="A83" s="53">
        <v>45121</v>
      </c>
      <c r="D83" s="130">
        <v>45169</v>
      </c>
      <c r="E83" s="82" t="s">
        <v>263</v>
      </c>
      <c r="F83" s="77">
        <v>32574164</v>
      </c>
      <c r="G83" s="54" t="s">
        <v>1884</v>
      </c>
      <c r="H83" s="77">
        <v>20453</v>
      </c>
      <c r="I83" s="77" t="s">
        <v>1974</v>
      </c>
      <c r="J83" s="77" t="s">
        <v>1975</v>
      </c>
      <c r="K83" s="85" t="s">
        <v>1985</v>
      </c>
      <c r="L83" t="s">
        <v>1986</v>
      </c>
      <c r="M83" s="54" t="s">
        <v>1987</v>
      </c>
      <c r="O83" s="54" t="s">
        <v>1988</v>
      </c>
      <c r="P83" s="54" t="s">
        <v>1989</v>
      </c>
      <c r="S83" s="54" t="s">
        <v>1990</v>
      </c>
      <c r="T83" t="s">
        <v>733</v>
      </c>
      <c r="U83" s="54" t="s">
        <v>1991</v>
      </c>
      <c r="V83" s="102"/>
    </row>
    <row r="84" spans="1:22" ht="38.25" x14ac:dyDescent="0.2">
      <c r="A84" s="53">
        <v>45121</v>
      </c>
      <c r="D84" s="53">
        <v>45148</v>
      </c>
      <c r="E84" t="s">
        <v>263</v>
      </c>
      <c r="F84" s="77">
        <v>38548258</v>
      </c>
      <c r="G84" s="54" t="s">
        <v>183</v>
      </c>
      <c r="H84" s="77">
        <v>20453</v>
      </c>
      <c r="I84" s="77" t="s">
        <v>1974</v>
      </c>
      <c r="J84" s="77" t="s">
        <v>1975</v>
      </c>
      <c r="K84" s="54" t="s">
        <v>1992</v>
      </c>
      <c r="L84" t="s">
        <v>1986</v>
      </c>
      <c r="S84" s="54" t="s">
        <v>1388</v>
      </c>
      <c r="T84" s="54" t="s">
        <v>1225</v>
      </c>
      <c r="U84" s="54" t="s">
        <v>1744</v>
      </c>
      <c r="V84" s="102"/>
    </row>
    <row r="85" spans="1:22" ht="102" x14ac:dyDescent="0.2">
      <c r="A85" s="53">
        <v>45121</v>
      </c>
      <c r="D85" s="83" t="s">
        <v>1993</v>
      </c>
      <c r="E85" t="s">
        <v>263</v>
      </c>
      <c r="F85" s="77">
        <v>38548266</v>
      </c>
      <c r="G85" s="54" t="s">
        <v>183</v>
      </c>
      <c r="H85" s="77">
        <v>20453</v>
      </c>
      <c r="I85" s="77" t="s">
        <v>1974</v>
      </c>
      <c r="J85" s="77" t="s">
        <v>1975</v>
      </c>
      <c r="K85" s="54" t="s">
        <v>1994</v>
      </c>
      <c r="L85" t="s">
        <v>1986</v>
      </c>
      <c r="M85" s="54" t="s">
        <v>1977</v>
      </c>
      <c r="N85" s="54"/>
      <c r="S85" s="54" t="s">
        <v>1943</v>
      </c>
      <c r="T85" s="54" t="s">
        <v>1225</v>
      </c>
      <c r="U85" s="54" t="s">
        <v>1995</v>
      </c>
      <c r="V85" s="102"/>
    </row>
    <row r="86" spans="1:22" ht="63.75" x14ac:dyDescent="0.2">
      <c r="A86" s="53">
        <v>45121</v>
      </c>
      <c r="D86" s="53">
        <v>45173</v>
      </c>
      <c r="E86" s="77" t="s">
        <v>263</v>
      </c>
      <c r="F86" s="77">
        <v>39622931</v>
      </c>
      <c r="G86" s="54" t="s">
        <v>1996</v>
      </c>
      <c r="H86" s="77">
        <v>23404</v>
      </c>
      <c r="I86" s="77" t="s">
        <v>79</v>
      </c>
      <c r="J86" s="77" t="s">
        <v>80</v>
      </c>
      <c r="K86" s="54" t="s">
        <v>1997</v>
      </c>
      <c r="L86" t="s">
        <v>1986</v>
      </c>
      <c r="S86" s="54" t="s">
        <v>41</v>
      </c>
      <c r="T86" t="s">
        <v>467</v>
      </c>
      <c r="U86" s="54" t="s">
        <v>1744</v>
      </c>
      <c r="V86" s="102"/>
    </row>
    <row r="87" spans="1:22" ht="38.25" x14ac:dyDescent="0.2">
      <c r="A87" s="53">
        <v>45121</v>
      </c>
      <c r="D87" s="78">
        <v>45121</v>
      </c>
      <c r="E87" s="77" t="s">
        <v>263</v>
      </c>
      <c r="F87" s="77">
        <v>39622941</v>
      </c>
      <c r="G87" s="54" t="s">
        <v>1996</v>
      </c>
      <c r="H87" s="77">
        <v>23404</v>
      </c>
      <c r="I87" s="77" t="s">
        <v>79</v>
      </c>
      <c r="J87" s="77" t="s">
        <v>80</v>
      </c>
      <c r="K87" s="54" t="s">
        <v>1998</v>
      </c>
      <c r="L87" t="s">
        <v>1986</v>
      </c>
      <c r="M87" s="54"/>
      <c r="S87" s="54" t="s">
        <v>41</v>
      </c>
      <c r="T87" t="s">
        <v>467</v>
      </c>
      <c r="U87" s="54" t="s">
        <v>1973</v>
      </c>
      <c r="V87" s="102"/>
    </row>
    <row r="88" spans="1:22" ht="102" x14ac:dyDescent="0.2">
      <c r="A88" s="53">
        <v>45121</v>
      </c>
      <c r="D88" s="53">
        <v>45173</v>
      </c>
      <c r="E88" s="77" t="s">
        <v>263</v>
      </c>
      <c r="F88" s="77">
        <v>39622958</v>
      </c>
      <c r="G88" s="54" t="s">
        <v>1996</v>
      </c>
      <c r="H88" s="77">
        <v>23404</v>
      </c>
      <c r="I88" s="77" t="s">
        <v>79</v>
      </c>
      <c r="J88" s="77" t="s">
        <v>80</v>
      </c>
      <c r="K88" s="54" t="s">
        <v>1999</v>
      </c>
      <c r="L88" t="s">
        <v>1986</v>
      </c>
      <c r="Q88" s="54" t="s">
        <v>2000</v>
      </c>
      <c r="R88" s="54" t="s">
        <v>2001</v>
      </c>
      <c r="S88" s="54" t="s">
        <v>41</v>
      </c>
      <c r="T88" s="54" t="s">
        <v>1739</v>
      </c>
      <c r="U88" s="54" t="s">
        <v>2002</v>
      </c>
      <c r="V88" s="102"/>
    </row>
    <row r="89" spans="1:22" ht="51" x14ac:dyDescent="0.2">
      <c r="A89" s="53">
        <v>45121</v>
      </c>
      <c r="D89" s="78">
        <v>45121</v>
      </c>
      <c r="E89" s="77" t="s">
        <v>263</v>
      </c>
      <c r="F89" s="77">
        <v>65494478</v>
      </c>
      <c r="G89" s="54" t="s">
        <v>1185</v>
      </c>
      <c r="H89" s="77">
        <v>23402</v>
      </c>
      <c r="I89" s="77" t="s">
        <v>54</v>
      </c>
      <c r="J89" s="77" t="s">
        <v>168</v>
      </c>
      <c r="K89" s="54" t="s">
        <v>2003</v>
      </c>
      <c r="L89" t="s">
        <v>1986</v>
      </c>
      <c r="S89" s="54" t="s">
        <v>41</v>
      </c>
      <c r="T89" t="s">
        <v>467</v>
      </c>
      <c r="U89" s="54" t="s">
        <v>2004</v>
      </c>
      <c r="V89" s="102"/>
    </row>
    <row r="90" spans="1:22" ht="38.25" x14ac:dyDescent="0.2">
      <c r="A90" s="53">
        <v>45121</v>
      </c>
      <c r="D90" s="78">
        <v>45121</v>
      </c>
      <c r="E90" s="77" t="s">
        <v>263</v>
      </c>
      <c r="F90" s="77">
        <v>42444865</v>
      </c>
      <c r="G90" s="54" t="s">
        <v>1924</v>
      </c>
      <c r="H90" s="77">
        <v>23402</v>
      </c>
      <c r="I90" s="77" t="s">
        <v>54</v>
      </c>
      <c r="J90" s="77" t="s">
        <v>168</v>
      </c>
      <c r="K90" s="54" t="s">
        <v>2005</v>
      </c>
      <c r="L90" t="s">
        <v>1986</v>
      </c>
      <c r="N90" s="54"/>
      <c r="S90" s="54" t="s">
        <v>41</v>
      </c>
      <c r="T90" t="s">
        <v>467</v>
      </c>
      <c r="U90" s="54" t="s">
        <v>1920</v>
      </c>
      <c r="V90" s="102"/>
    </row>
    <row r="91" spans="1:22" ht="102" x14ac:dyDescent="0.2">
      <c r="A91" s="53">
        <v>45121</v>
      </c>
      <c r="D91" s="83">
        <v>45131</v>
      </c>
      <c r="E91" s="77" t="s">
        <v>59</v>
      </c>
      <c r="F91" s="77">
        <v>42457148</v>
      </c>
      <c r="G91" s="54" t="s">
        <v>60</v>
      </c>
      <c r="H91" s="77">
        <v>23405</v>
      </c>
      <c r="I91" s="77" t="s">
        <v>655</v>
      </c>
      <c r="J91" s="77" t="s">
        <v>272</v>
      </c>
      <c r="K91" s="54" t="s">
        <v>2006</v>
      </c>
      <c r="L91" t="s">
        <v>1986</v>
      </c>
      <c r="N91" s="54" t="s">
        <v>2007</v>
      </c>
      <c r="S91" s="54" t="s">
        <v>2008</v>
      </c>
      <c r="T91" t="s">
        <v>713</v>
      </c>
      <c r="U91" s="54" t="s">
        <v>2009</v>
      </c>
      <c r="V91" s="102"/>
    </row>
    <row r="92" spans="1:22" ht="114.75" x14ac:dyDescent="0.2">
      <c r="A92" s="53">
        <v>45121</v>
      </c>
      <c r="D92" s="53">
        <v>45131</v>
      </c>
      <c r="E92" s="77" t="s">
        <v>59</v>
      </c>
      <c r="F92" s="77">
        <v>66693583</v>
      </c>
      <c r="G92" s="54" t="s">
        <v>60</v>
      </c>
      <c r="H92" s="77">
        <v>23405</v>
      </c>
      <c r="I92" s="77" t="s">
        <v>655</v>
      </c>
      <c r="J92" s="77" t="s">
        <v>272</v>
      </c>
      <c r="K92" s="54" t="s">
        <v>2010</v>
      </c>
      <c r="L92" t="s">
        <v>1986</v>
      </c>
      <c r="N92" s="54" t="s">
        <v>1653</v>
      </c>
      <c r="S92" s="54" t="s">
        <v>41</v>
      </c>
      <c r="T92" t="s">
        <v>713</v>
      </c>
      <c r="U92" s="54" t="s">
        <v>752</v>
      </c>
      <c r="V92" s="102"/>
    </row>
    <row r="93" spans="1:22" ht="114.75" x14ac:dyDescent="0.2">
      <c r="A93" s="53">
        <v>45121</v>
      </c>
      <c r="D93" s="53">
        <v>45131</v>
      </c>
      <c r="E93" s="77" t="s">
        <v>59</v>
      </c>
      <c r="F93" s="77">
        <v>66693575</v>
      </c>
      <c r="G93" s="54" t="s">
        <v>60</v>
      </c>
      <c r="H93" s="77">
        <v>23405</v>
      </c>
      <c r="I93" s="77" t="s">
        <v>655</v>
      </c>
      <c r="J93" s="77" t="s">
        <v>272</v>
      </c>
      <c r="K93" s="54" t="s">
        <v>2011</v>
      </c>
      <c r="L93" t="s">
        <v>1986</v>
      </c>
      <c r="N93" s="54"/>
      <c r="S93" s="54" t="s">
        <v>41</v>
      </c>
      <c r="T93" t="s">
        <v>1207</v>
      </c>
      <c r="U93" s="54" t="s">
        <v>2012</v>
      </c>
      <c r="V93" s="102"/>
    </row>
    <row r="94" spans="1:22" ht="114.75" x14ac:dyDescent="0.2">
      <c r="A94" s="53">
        <v>45121</v>
      </c>
      <c r="D94" s="53">
        <v>45131</v>
      </c>
      <c r="E94" s="77" t="s">
        <v>59</v>
      </c>
      <c r="F94" s="77">
        <v>40017595</v>
      </c>
      <c r="G94" s="54" t="s">
        <v>60</v>
      </c>
      <c r="H94" s="77">
        <v>23405</v>
      </c>
      <c r="I94" s="77" t="s">
        <v>655</v>
      </c>
      <c r="J94" s="77" t="s">
        <v>272</v>
      </c>
      <c r="K94" s="54" t="s">
        <v>2013</v>
      </c>
      <c r="L94" t="s">
        <v>1986</v>
      </c>
      <c r="S94" s="54" t="s">
        <v>41</v>
      </c>
      <c r="T94" t="s">
        <v>1207</v>
      </c>
      <c r="U94" s="54" t="s">
        <v>2012</v>
      </c>
      <c r="V94" s="102"/>
    </row>
    <row r="95" spans="1:22" ht="38.25" x14ac:dyDescent="0.2">
      <c r="A95" s="53">
        <v>45124</v>
      </c>
      <c r="D95" s="83">
        <v>45124</v>
      </c>
      <c r="E95" s="77" t="s">
        <v>24</v>
      </c>
      <c r="F95" s="77">
        <v>42446975</v>
      </c>
      <c r="G95" s="54" t="s">
        <v>1939</v>
      </c>
      <c r="H95" s="77">
        <v>23402</v>
      </c>
      <c r="I95" s="77" t="s">
        <v>54</v>
      </c>
      <c r="J95" s="77" t="s">
        <v>168</v>
      </c>
      <c r="K95" s="54" t="s">
        <v>2014</v>
      </c>
      <c r="L95" t="s">
        <v>59</v>
      </c>
      <c r="S95" s="54" t="s">
        <v>41</v>
      </c>
      <c r="T95" t="s">
        <v>467</v>
      </c>
      <c r="U95" s="54" t="s">
        <v>1920</v>
      </c>
      <c r="V95" s="102"/>
    </row>
    <row r="96" spans="1:22" ht="38.25" x14ac:dyDescent="0.2">
      <c r="A96" s="53">
        <v>45124</v>
      </c>
      <c r="D96" s="83">
        <v>45124</v>
      </c>
      <c r="E96" s="77" t="s">
        <v>59</v>
      </c>
      <c r="F96" s="77">
        <v>36648773</v>
      </c>
      <c r="G96" s="54" t="s">
        <v>709</v>
      </c>
      <c r="H96" s="77">
        <v>23402</v>
      </c>
      <c r="I96" s="77" t="s">
        <v>54</v>
      </c>
      <c r="J96" s="77" t="s">
        <v>168</v>
      </c>
      <c r="K96" s="54" t="s">
        <v>2015</v>
      </c>
      <c r="L96" t="s">
        <v>59</v>
      </c>
      <c r="S96" s="54" t="s">
        <v>41</v>
      </c>
      <c r="T96" t="s">
        <v>467</v>
      </c>
      <c r="U96" s="54" t="s">
        <v>1920</v>
      </c>
      <c r="V96" s="102"/>
    </row>
    <row r="97" spans="1:24" ht="63.75" x14ac:dyDescent="0.2">
      <c r="A97" s="53">
        <v>45124</v>
      </c>
      <c r="D97" s="83">
        <v>45131</v>
      </c>
      <c r="E97" s="77" t="s">
        <v>59</v>
      </c>
      <c r="F97" s="77">
        <v>39622966</v>
      </c>
      <c r="G97" s="54" t="s">
        <v>2016</v>
      </c>
      <c r="H97" s="77">
        <v>23404</v>
      </c>
      <c r="I97" s="77" t="s">
        <v>79</v>
      </c>
      <c r="J97" s="77" t="s">
        <v>80</v>
      </c>
      <c r="K97" s="54" t="s">
        <v>2017</v>
      </c>
      <c r="L97" t="s">
        <v>59</v>
      </c>
      <c r="N97" s="54" t="s">
        <v>2018</v>
      </c>
      <c r="S97" s="54" t="s">
        <v>2019</v>
      </c>
      <c r="T97" t="s">
        <v>1928</v>
      </c>
      <c r="U97" s="54" t="s">
        <v>2020</v>
      </c>
      <c r="V97" s="102"/>
    </row>
    <row r="98" spans="1:24" ht="51" x14ac:dyDescent="0.2">
      <c r="A98" s="53">
        <v>45124</v>
      </c>
      <c r="D98" s="78">
        <v>45131</v>
      </c>
      <c r="E98" s="77" t="s">
        <v>59</v>
      </c>
      <c r="F98" s="77">
        <v>39622974</v>
      </c>
      <c r="G98" s="54" t="s">
        <v>2016</v>
      </c>
      <c r="H98" s="77">
        <v>23404</v>
      </c>
      <c r="I98" s="77" t="s">
        <v>79</v>
      </c>
      <c r="J98" s="77" t="s">
        <v>80</v>
      </c>
      <c r="K98" s="54" t="s">
        <v>2021</v>
      </c>
      <c r="L98" t="s">
        <v>59</v>
      </c>
      <c r="N98" s="54" t="s">
        <v>2022</v>
      </c>
      <c r="S98" s="54" t="s">
        <v>2019</v>
      </c>
      <c r="T98" s="54" t="s">
        <v>467</v>
      </c>
      <c r="U98" s="54" t="s">
        <v>2023</v>
      </c>
      <c r="V98" s="102"/>
    </row>
    <row r="99" spans="1:24" ht="63.75" x14ac:dyDescent="0.2">
      <c r="A99" s="53">
        <v>45124</v>
      </c>
      <c r="D99" s="78">
        <v>45131</v>
      </c>
      <c r="E99" s="77" t="s">
        <v>59</v>
      </c>
      <c r="F99" s="77">
        <v>65638224</v>
      </c>
      <c r="G99" s="54" t="s">
        <v>1142</v>
      </c>
      <c r="H99" s="77">
        <v>23404</v>
      </c>
      <c r="I99" s="77" t="s">
        <v>79</v>
      </c>
      <c r="J99" s="77" t="s">
        <v>80</v>
      </c>
      <c r="K99" s="54" t="s">
        <v>2024</v>
      </c>
      <c r="L99" t="s">
        <v>59</v>
      </c>
      <c r="N99" s="54" t="s">
        <v>2025</v>
      </c>
      <c r="S99" s="54" t="s">
        <v>2019</v>
      </c>
      <c r="T99" t="s">
        <v>1928</v>
      </c>
      <c r="U99" s="54" t="s">
        <v>2020</v>
      </c>
      <c r="V99" s="95"/>
    </row>
    <row r="100" spans="1:24" ht="51" x14ac:dyDescent="0.2">
      <c r="A100" s="53">
        <v>45126</v>
      </c>
      <c r="C100" s="54"/>
      <c r="D100" s="53">
        <v>45127</v>
      </c>
      <c r="E100" s="77" t="s">
        <v>59</v>
      </c>
      <c r="F100" s="77">
        <v>41955171</v>
      </c>
      <c r="G100" s="54" t="s">
        <v>1917</v>
      </c>
      <c r="H100" s="77">
        <v>23405</v>
      </c>
      <c r="I100" s="77" t="s">
        <v>655</v>
      </c>
      <c r="J100" s="77" t="s">
        <v>272</v>
      </c>
      <c r="K100" s="54" t="s">
        <v>2026</v>
      </c>
      <c r="L100" t="s">
        <v>59</v>
      </c>
      <c r="S100" s="54" t="s">
        <v>41</v>
      </c>
      <c r="T100" t="s">
        <v>467</v>
      </c>
      <c r="U100" s="54" t="s">
        <v>1744</v>
      </c>
      <c r="V100" s="102"/>
    </row>
    <row r="101" spans="1:24" s="96" customFormat="1" ht="51" x14ac:dyDescent="0.2">
      <c r="A101" s="53">
        <v>45126</v>
      </c>
      <c r="B101"/>
      <c r="C101" s="54"/>
      <c r="D101" s="53">
        <v>45127</v>
      </c>
      <c r="E101" t="s">
        <v>59</v>
      </c>
      <c r="F101" s="77">
        <v>42446967</v>
      </c>
      <c r="G101" s="54" t="s">
        <v>1939</v>
      </c>
      <c r="H101" s="77">
        <v>23402</v>
      </c>
      <c r="I101" s="77" t="s">
        <v>54</v>
      </c>
      <c r="J101" s="77" t="s">
        <v>168</v>
      </c>
      <c r="K101" s="54" t="s">
        <v>2027</v>
      </c>
      <c r="L101" t="s">
        <v>59</v>
      </c>
      <c r="M101"/>
      <c r="N101"/>
      <c r="O101" s="54"/>
      <c r="P101"/>
      <c r="Q101" s="54"/>
      <c r="R101" s="54"/>
      <c r="S101" s="54" t="s">
        <v>41</v>
      </c>
      <c r="T101" t="s">
        <v>467</v>
      </c>
      <c r="U101" s="54" t="s">
        <v>1718</v>
      </c>
      <c r="V101"/>
      <c r="W101"/>
      <c r="X101"/>
    </row>
    <row r="102" spans="1:24" ht="76.5" x14ac:dyDescent="0.2">
      <c r="A102" s="53">
        <v>45126</v>
      </c>
      <c r="D102" s="78">
        <v>45156</v>
      </c>
      <c r="E102" s="77" t="s">
        <v>263</v>
      </c>
      <c r="F102" s="77">
        <v>42451117</v>
      </c>
      <c r="G102" s="54" t="s">
        <v>2028</v>
      </c>
      <c r="H102" s="77">
        <v>20453</v>
      </c>
      <c r="I102" s="77" t="s">
        <v>1931</v>
      </c>
      <c r="J102" s="79" t="s">
        <v>2029</v>
      </c>
      <c r="K102" s="54" t="s">
        <v>2030</v>
      </c>
      <c r="L102" t="s">
        <v>263</v>
      </c>
      <c r="O102" s="54" t="s">
        <v>2031</v>
      </c>
      <c r="P102" s="54"/>
      <c r="S102" s="54" t="s">
        <v>2032</v>
      </c>
      <c r="T102" t="s">
        <v>467</v>
      </c>
      <c r="U102" s="54" t="s">
        <v>2033</v>
      </c>
      <c r="V102" s="102"/>
    </row>
    <row r="103" spans="1:24" ht="165.75" x14ac:dyDescent="0.2">
      <c r="A103" s="53">
        <v>45126</v>
      </c>
      <c r="D103" s="78">
        <v>45156</v>
      </c>
      <c r="E103" s="77" t="s">
        <v>263</v>
      </c>
      <c r="F103" s="77">
        <v>42451109</v>
      </c>
      <c r="G103" s="54" t="s">
        <v>2028</v>
      </c>
      <c r="H103" s="77">
        <v>20453</v>
      </c>
      <c r="I103" s="77" t="s">
        <v>1931</v>
      </c>
      <c r="J103" s="79" t="s">
        <v>2029</v>
      </c>
      <c r="K103" s="54" t="s">
        <v>2034</v>
      </c>
      <c r="L103" t="s">
        <v>263</v>
      </c>
      <c r="M103" s="54" t="s">
        <v>2035</v>
      </c>
      <c r="O103" s="54" t="s">
        <v>2036</v>
      </c>
      <c r="P103" s="54" t="s">
        <v>2037</v>
      </c>
      <c r="S103" s="54" t="s">
        <v>2038</v>
      </c>
      <c r="T103" s="54" t="s">
        <v>733</v>
      </c>
      <c r="U103" s="54" t="s">
        <v>1991</v>
      </c>
      <c r="V103" s="102"/>
    </row>
    <row r="104" spans="1:24" ht="216.75" x14ac:dyDescent="0.2">
      <c r="A104" s="53">
        <v>45128</v>
      </c>
      <c r="D104" s="53">
        <v>45238</v>
      </c>
      <c r="E104" s="77" t="s">
        <v>263</v>
      </c>
      <c r="F104" s="77">
        <v>39203702</v>
      </c>
      <c r="G104" s="54" t="s">
        <v>2039</v>
      </c>
      <c r="H104" s="77">
        <v>20453</v>
      </c>
      <c r="I104" s="77" t="s">
        <v>1974</v>
      </c>
      <c r="J104" s="79" t="s">
        <v>1975</v>
      </c>
      <c r="K104" s="54" t="s">
        <v>2040</v>
      </c>
      <c r="L104" t="s">
        <v>263</v>
      </c>
      <c r="M104" s="54" t="s">
        <v>2041</v>
      </c>
      <c r="O104" s="54" t="s">
        <v>2042</v>
      </c>
      <c r="P104" s="54" t="s">
        <v>2043</v>
      </c>
      <c r="Q104" s="54" t="s">
        <v>2044</v>
      </c>
      <c r="R104" s="54" t="s">
        <v>2045</v>
      </c>
      <c r="S104" s="54" t="s">
        <v>2046</v>
      </c>
      <c r="T104" s="54" t="s">
        <v>2047</v>
      </c>
      <c r="U104" s="54" t="s">
        <v>2048</v>
      </c>
      <c r="V104" s="102" t="s">
        <v>175</v>
      </c>
    </row>
    <row r="105" spans="1:24" ht="51" x14ac:dyDescent="0.2">
      <c r="A105" s="53">
        <v>45128</v>
      </c>
      <c r="D105" s="78">
        <v>45128</v>
      </c>
      <c r="E105" s="77" t="s">
        <v>263</v>
      </c>
      <c r="F105" s="77">
        <v>41782790</v>
      </c>
      <c r="G105" s="54" t="s">
        <v>1904</v>
      </c>
      <c r="H105" s="77">
        <v>23402</v>
      </c>
      <c r="I105" s="77" t="s">
        <v>54</v>
      </c>
      <c r="J105" s="77" t="s">
        <v>2049</v>
      </c>
      <c r="K105" s="54" t="s">
        <v>2050</v>
      </c>
      <c r="L105" t="s">
        <v>263</v>
      </c>
      <c r="S105" s="54" t="s">
        <v>41</v>
      </c>
      <c r="T105" t="s">
        <v>467</v>
      </c>
      <c r="U105" s="54" t="s">
        <v>2051</v>
      </c>
      <c r="V105" s="102"/>
    </row>
    <row r="106" spans="1:24" ht="38.25" x14ac:dyDescent="0.2">
      <c r="A106" s="53">
        <v>45128</v>
      </c>
      <c r="D106" s="78">
        <v>45128</v>
      </c>
      <c r="E106" s="77" t="s">
        <v>263</v>
      </c>
      <c r="F106" s="77">
        <v>66693612</v>
      </c>
      <c r="G106" s="54" t="s">
        <v>60</v>
      </c>
      <c r="H106" s="77">
        <v>23402</v>
      </c>
      <c r="I106" s="77" t="s">
        <v>54</v>
      </c>
      <c r="J106" s="77" t="s">
        <v>168</v>
      </c>
      <c r="K106" s="54" t="s">
        <v>2052</v>
      </c>
      <c r="L106" t="s">
        <v>263</v>
      </c>
      <c r="Q106" s="89"/>
      <c r="S106" s="54" t="s">
        <v>41</v>
      </c>
      <c r="T106" t="s">
        <v>467</v>
      </c>
      <c r="U106" s="54" t="s">
        <v>1744</v>
      </c>
      <c r="V106" s="102"/>
    </row>
    <row r="107" spans="1:24" ht="38.25" x14ac:dyDescent="0.2">
      <c r="A107" s="53">
        <v>45128</v>
      </c>
      <c r="D107" s="78">
        <v>45128</v>
      </c>
      <c r="E107" s="77" t="s">
        <v>263</v>
      </c>
      <c r="F107" s="79">
        <v>40017632</v>
      </c>
      <c r="G107" s="54" t="s">
        <v>60</v>
      </c>
      <c r="H107" s="77">
        <v>23402</v>
      </c>
      <c r="I107" s="77" t="s">
        <v>54</v>
      </c>
      <c r="J107" s="77" t="s">
        <v>168</v>
      </c>
      <c r="K107" s="54" t="s">
        <v>2053</v>
      </c>
      <c r="L107" t="s">
        <v>263</v>
      </c>
      <c r="N107" s="54"/>
      <c r="S107" s="54" t="s">
        <v>41</v>
      </c>
      <c r="T107" t="s">
        <v>467</v>
      </c>
      <c r="U107" s="54" t="s">
        <v>1973</v>
      </c>
      <c r="V107" s="102"/>
      <c r="W107" s="54"/>
    </row>
    <row r="108" spans="1:24" ht="38.25" x14ac:dyDescent="0.2">
      <c r="A108" s="53">
        <v>45131</v>
      </c>
      <c r="D108" s="53">
        <v>45131</v>
      </c>
      <c r="E108" s="77" t="s">
        <v>263</v>
      </c>
      <c r="F108" s="77">
        <v>32639669</v>
      </c>
      <c r="G108" s="54" t="s">
        <v>1983</v>
      </c>
      <c r="H108" s="77">
        <v>23405</v>
      </c>
      <c r="I108" s="77" t="s">
        <v>90</v>
      </c>
      <c r="J108" s="77" t="s">
        <v>272</v>
      </c>
      <c r="K108" s="54" t="s">
        <v>2054</v>
      </c>
      <c r="L108" t="s">
        <v>263</v>
      </c>
      <c r="N108" s="54"/>
      <c r="S108" s="54" t="s">
        <v>41</v>
      </c>
      <c r="T108" t="s">
        <v>467</v>
      </c>
      <c r="U108" s="54" t="s">
        <v>1744</v>
      </c>
      <c r="V108" s="102"/>
      <c r="W108" s="54"/>
    </row>
    <row r="109" spans="1:24" ht="38.25" x14ac:dyDescent="0.2">
      <c r="A109" s="53">
        <v>45131</v>
      </c>
      <c r="D109" s="53">
        <v>45131</v>
      </c>
      <c r="E109" s="77" t="s">
        <v>263</v>
      </c>
      <c r="F109" s="77">
        <v>65998182</v>
      </c>
      <c r="G109" s="54" t="s">
        <v>2055</v>
      </c>
      <c r="H109" s="77">
        <v>23405</v>
      </c>
      <c r="I109" s="77" t="s">
        <v>90</v>
      </c>
      <c r="J109" s="77" t="s">
        <v>272</v>
      </c>
      <c r="K109" s="54" t="s">
        <v>2056</v>
      </c>
      <c r="L109" t="s">
        <v>1137</v>
      </c>
      <c r="N109" s="54"/>
      <c r="S109" s="54" t="s">
        <v>41</v>
      </c>
      <c r="T109" t="s">
        <v>467</v>
      </c>
      <c r="U109" s="54" t="s">
        <v>1920</v>
      </c>
      <c r="V109" s="102"/>
      <c r="W109" s="54"/>
    </row>
    <row r="110" spans="1:24" ht="38.25" x14ac:dyDescent="0.2">
      <c r="A110" s="53">
        <v>45131</v>
      </c>
      <c r="D110" s="53">
        <v>45131</v>
      </c>
      <c r="E110" s="77" t="s">
        <v>263</v>
      </c>
      <c r="F110" s="77">
        <v>65998174</v>
      </c>
      <c r="G110" s="54" t="s">
        <v>2055</v>
      </c>
      <c r="H110" s="77">
        <v>23405</v>
      </c>
      <c r="I110" s="77" t="s">
        <v>90</v>
      </c>
      <c r="J110" s="77" t="s">
        <v>272</v>
      </c>
      <c r="K110" s="54" t="s">
        <v>2057</v>
      </c>
      <c r="L110" t="s">
        <v>754</v>
      </c>
      <c r="M110" s="54"/>
      <c r="N110" s="54"/>
      <c r="S110" s="54" t="s">
        <v>41</v>
      </c>
      <c r="T110" t="s">
        <v>467</v>
      </c>
      <c r="U110" s="54" t="s">
        <v>1920</v>
      </c>
      <c r="V110" s="102"/>
      <c r="W110" s="54"/>
    </row>
    <row r="111" spans="1:24" ht="102" x14ac:dyDescent="0.2">
      <c r="A111" s="53">
        <v>45131</v>
      </c>
      <c r="D111" s="53">
        <v>45162</v>
      </c>
      <c r="E111" s="77" t="s">
        <v>59</v>
      </c>
      <c r="F111" s="77">
        <v>36648677</v>
      </c>
      <c r="G111" s="54" t="s">
        <v>2058</v>
      </c>
      <c r="H111" s="77">
        <v>23404</v>
      </c>
      <c r="I111" s="77" t="s">
        <v>79</v>
      </c>
      <c r="J111" s="77" t="s">
        <v>80</v>
      </c>
      <c r="K111" s="54" t="s">
        <v>2059</v>
      </c>
      <c r="L111" t="s">
        <v>263</v>
      </c>
      <c r="N111" s="54" t="s">
        <v>2060</v>
      </c>
      <c r="S111" s="54" t="s">
        <v>2061</v>
      </c>
      <c r="T111" t="s">
        <v>1207</v>
      </c>
      <c r="U111" s="54" t="s">
        <v>2062</v>
      </c>
      <c r="V111" s="102"/>
    </row>
    <row r="112" spans="1:24" ht="293.25" x14ac:dyDescent="0.2">
      <c r="A112" s="53">
        <v>45132</v>
      </c>
      <c r="D112" s="53">
        <v>45244</v>
      </c>
      <c r="E112" s="77" t="s">
        <v>59</v>
      </c>
      <c r="F112" s="77">
        <v>65259461</v>
      </c>
      <c r="G112" s="54" t="s">
        <v>2028</v>
      </c>
      <c r="H112" s="77">
        <v>23521</v>
      </c>
      <c r="I112" s="77" t="s">
        <v>983</v>
      </c>
      <c r="J112" s="77" t="s">
        <v>2063</v>
      </c>
      <c r="K112" s="54" t="s">
        <v>2064</v>
      </c>
      <c r="L112" t="s">
        <v>263</v>
      </c>
      <c r="O112" s="54" t="s">
        <v>2065</v>
      </c>
      <c r="P112" s="54" t="s">
        <v>2066</v>
      </c>
      <c r="Q112" s="54" t="s">
        <v>2067</v>
      </c>
      <c r="R112" s="54" t="s">
        <v>2068</v>
      </c>
      <c r="S112" s="54" t="s">
        <v>2069</v>
      </c>
      <c r="T112" s="54" t="s">
        <v>2070</v>
      </c>
      <c r="U112" s="54" t="s">
        <v>2071</v>
      </c>
      <c r="V112" s="102"/>
    </row>
    <row r="113" spans="1:23" ht="38.25" x14ac:dyDescent="0.2">
      <c r="A113" s="53">
        <v>45134</v>
      </c>
      <c r="D113" s="53">
        <v>45134</v>
      </c>
      <c r="E113" s="77" t="s">
        <v>263</v>
      </c>
      <c r="F113" s="77">
        <v>65359268</v>
      </c>
      <c r="G113" s="54" t="s">
        <v>2072</v>
      </c>
      <c r="H113" s="77">
        <v>20453</v>
      </c>
      <c r="I113" s="77" t="s">
        <v>1931</v>
      </c>
      <c r="J113" s="79" t="s">
        <v>2029</v>
      </c>
      <c r="K113" s="54" t="s">
        <v>2073</v>
      </c>
      <c r="L113" t="s">
        <v>263</v>
      </c>
      <c r="S113" s="54" t="s">
        <v>41</v>
      </c>
      <c r="T113" t="s">
        <v>467</v>
      </c>
      <c r="U113" s="54" t="s">
        <v>1973</v>
      </c>
      <c r="V113" s="102"/>
    </row>
    <row r="114" spans="1:23" ht="102" x14ac:dyDescent="0.2">
      <c r="A114" s="53">
        <v>45134</v>
      </c>
      <c r="D114" s="53">
        <v>45188</v>
      </c>
      <c r="E114" s="77" t="s">
        <v>263</v>
      </c>
      <c r="F114" s="77">
        <v>65359251</v>
      </c>
      <c r="G114" s="54" t="s">
        <v>2072</v>
      </c>
      <c r="H114" s="77">
        <v>20453</v>
      </c>
      <c r="I114" s="77" t="s">
        <v>1931</v>
      </c>
      <c r="J114" s="79" t="s">
        <v>2029</v>
      </c>
      <c r="K114" s="54" t="s">
        <v>2074</v>
      </c>
      <c r="L114" t="s">
        <v>263</v>
      </c>
      <c r="N114" s="54"/>
      <c r="Q114" s="54" t="s">
        <v>2075</v>
      </c>
      <c r="R114" s="54" t="s">
        <v>2076</v>
      </c>
      <c r="S114" s="54" t="s">
        <v>41</v>
      </c>
      <c r="T114" t="s">
        <v>116</v>
      </c>
      <c r="U114" s="54" t="s">
        <v>2077</v>
      </c>
      <c r="V114" s="102"/>
    </row>
    <row r="115" spans="1:23" ht="153" x14ac:dyDescent="0.2">
      <c r="A115" s="53">
        <v>45134</v>
      </c>
      <c r="D115" s="53">
        <v>45188</v>
      </c>
      <c r="E115" s="77" t="s">
        <v>263</v>
      </c>
      <c r="F115" s="77">
        <v>65359241</v>
      </c>
      <c r="G115" s="54" t="s">
        <v>2072</v>
      </c>
      <c r="H115" s="77">
        <v>20453</v>
      </c>
      <c r="I115" s="77" t="s">
        <v>1931</v>
      </c>
      <c r="J115" s="79" t="s">
        <v>2029</v>
      </c>
      <c r="K115" s="54" t="s">
        <v>2078</v>
      </c>
      <c r="L115" t="s">
        <v>263</v>
      </c>
      <c r="M115" s="54" t="s">
        <v>2079</v>
      </c>
      <c r="N115" s="54"/>
      <c r="Q115" s="54" t="s">
        <v>2080</v>
      </c>
      <c r="R115" s="54" t="s">
        <v>2076</v>
      </c>
      <c r="S115" s="54" t="s">
        <v>41</v>
      </c>
      <c r="T115" t="s">
        <v>116</v>
      </c>
      <c r="U115" s="54" t="s">
        <v>2081</v>
      </c>
      <c r="V115" s="102"/>
    </row>
    <row r="116" spans="1:23" ht="89.25" x14ac:dyDescent="0.2">
      <c r="A116" s="53">
        <v>45134</v>
      </c>
      <c r="D116" s="53">
        <v>45134</v>
      </c>
      <c r="E116" s="77" t="s">
        <v>263</v>
      </c>
      <c r="F116" s="77">
        <v>42459207</v>
      </c>
      <c r="G116" s="54" t="s">
        <v>2082</v>
      </c>
      <c r="H116" s="77">
        <v>23402</v>
      </c>
      <c r="I116" s="77" t="s">
        <v>54</v>
      </c>
      <c r="J116" s="77" t="s">
        <v>168</v>
      </c>
      <c r="K116" s="54" t="s">
        <v>2083</v>
      </c>
      <c r="L116" t="s">
        <v>263</v>
      </c>
      <c r="N116" s="54"/>
      <c r="S116" s="54" t="s">
        <v>41</v>
      </c>
      <c r="T116" t="s">
        <v>467</v>
      </c>
      <c r="U116" s="54" t="s">
        <v>2084</v>
      </c>
      <c r="V116" s="102"/>
    </row>
    <row r="117" spans="1:23" ht="89.25" x14ac:dyDescent="0.2">
      <c r="A117" s="53">
        <v>45134</v>
      </c>
      <c r="D117" s="53">
        <v>45162</v>
      </c>
      <c r="E117" s="77" t="s">
        <v>59</v>
      </c>
      <c r="F117" s="77">
        <v>66620149</v>
      </c>
      <c r="G117" s="54" t="s">
        <v>2085</v>
      </c>
      <c r="H117" s="77">
        <v>23404</v>
      </c>
      <c r="I117" s="77" t="s">
        <v>79</v>
      </c>
      <c r="J117" s="77" t="s">
        <v>80</v>
      </c>
      <c r="K117" s="54" t="s">
        <v>2086</v>
      </c>
      <c r="L117" t="s">
        <v>263</v>
      </c>
      <c r="M117" s="54"/>
      <c r="N117" s="54" t="s">
        <v>2087</v>
      </c>
      <c r="S117" s="54" t="s">
        <v>2088</v>
      </c>
      <c r="T117" s="54" t="s">
        <v>1935</v>
      </c>
      <c r="U117" s="54" t="s">
        <v>1744</v>
      </c>
      <c r="V117" s="102"/>
    </row>
    <row r="118" spans="1:23" ht="293.25" x14ac:dyDescent="0.2">
      <c r="A118" s="53">
        <v>45135</v>
      </c>
      <c r="D118" s="83">
        <v>45243</v>
      </c>
      <c r="E118" t="s">
        <v>1128</v>
      </c>
      <c r="F118" s="77">
        <v>39771830</v>
      </c>
      <c r="G118" s="54" t="s">
        <v>2089</v>
      </c>
      <c r="H118" s="77">
        <v>20453</v>
      </c>
      <c r="I118" s="77" t="s">
        <v>2090</v>
      </c>
      <c r="J118" s="77" t="s">
        <v>1975</v>
      </c>
      <c r="K118" s="54" t="s">
        <v>2091</v>
      </c>
      <c r="L118" t="s">
        <v>263</v>
      </c>
      <c r="Q118" s="54" t="s">
        <v>2092</v>
      </c>
      <c r="R118" s="54" t="s">
        <v>2093</v>
      </c>
      <c r="S118" s="54" t="s">
        <v>2094</v>
      </c>
      <c r="T118" s="54" t="s">
        <v>2095</v>
      </c>
      <c r="U118" s="54" t="s">
        <v>2096</v>
      </c>
      <c r="V118" s="95" t="s">
        <v>2097</v>
      </c>
      <c r="W118" s="54"/>
    </row>
    <row r="119" spans="1:23" ht="178.5" x14ac:dyDescent="0.2">
      <c r="A119" s="53">
        <v>45138</v>
      </c>
      <c r="D119" s="53">
        <v>45169</v>
      </c>
      <c r="E119" s="77" t="s">
        <v>603</v>
      </c>
      <c r="F119" s="77">
        <v>38926087</v>
      </c>
      <c r="G119" s="54" t="s">
        <v>2098</v>
      </c>
      <c r="H119" s="77">
        <v>23405</v>
      </c>
      <c r="I119" s="77" t="s">
        <v>655</v>
      </c>
      <c r="J119" s="77" t="s">
        <v>272</v>
      </c>
      <c r="K119" s="54" t="s">
        <v>2099</v>
      </c>
      <c r="L119" t="s">
        <v>263</v>
      </c>
      <c r="N119" s="54" t="s">
        <v>2100</v>
      </c>
      <c r="O119" s="54" t="s">
        <v>2101</v>
      </c>
      <c r="S119" s="54" t="s">
        <v>41</v>
      </c>
      <c r="T119" s="54" t="s">
        <v>1146</v>
      </c>
      <c r="U119" s="54" t="s">
        <v>2102</v>
      </c>
      <c r="V119" s="102" t="s">
        <v>175</v>
      </c>
    </row>
    <row r="120" spans="1:23" ht="51" x14ac:dyDescent="0.2">
      <c r="A120" s="53">
        <v>45139</v>
      </c>
      <c r="D120" s="53">
        <v>45139</v>
      </c>
      <c r="E120" s="77" t="s">
        <v>59</v>
      </c>
      <c r="F120" s="77">
        <v>42459186</v>
      </c>
      <c r="G120" s="54" t="s">
        <v>1924</v>
      </c>
      <c r="H120" s="77">
        <v>23405</v>
      </c>
      <c r="I120" s="77" t="s">
        <v>90</v>
      </c>
      <c r="J120" s="77" t="s">
        <v>272</v>
      </c>
      <c r="K120" s="54" t="s">
        <v>2103</v>
      </c>
      <c r="L120" t="s">
        <v>59</v>
      </c>
      <c r="M120" s="54"/>
      <c r="T120" t="s">
        <v>467</v>
      </c>
      <c r="U120" s="54" t="s">
        <v>2104</v>
      </c>
      <c r="V120" s="102"/>
    </row>
    <row r="121" spans="1:23" ht="76.5" x14ac:dyDescent="0.2">
      <c r="A121" s="53">
        <v>45139</v>
      </c>
      <c r="D121" s="53">
        <v>45139</v>
      </c>
      <c r="E121" s="77" t="s">
        <v>29</v>
      </c>
      <c r="F121" s="77">
        <v>42459194</v>
      </c>
      <c r="G121" s="54" t="s">
        <v>1924</v>
      </c>
      <c r="H121" s="77">
        <v>23405</v>
      </c>
      <c r="I121" s="77" t="s">
        <v>90</v>
      </c>
      <c r="J121" s="77" t="s">
        <v>272</v>
      </c>
      <c r="K121" s="54" t="s">
        <v>2105</v>
      </c>
      <c r="L121" t="s">
        <v>29</v>
      </c>
      <c r="T121" t="s">
        <v>467</v>
      </c>
      <c r="U121" s="54" t="s">
        <v>2106</v>
      </c>
      <c r="V121" s="102"/>
    </row>
    <row r="122" spans="1:23" ht="51" x14ac:dyDescent="0.2">
      <c r="A122" s="53">
        <v>45139</v>
      </c>
      <c r="D122" s="83">
        <v>45139</v>
      </c>
      <c r="E122" s="77" t="s">
        <v>59</v>
      </c>
      <c r="F122" s="77">
        <v>65998190</v>
      </c>
      <c r="G122" s="54" t="s">
        <v>2107</v>
      </c>
      <c r="H122" s="77">
        <v>23405</v>
      </c>
      <c r="I122" s="77" t="s">
        <v>90</v>
      </c>
      <c r="J122" s="77" t="s">
        <v>272</v>
      </c>
      <c r="K122" s="54" t="s">
        <v>2108</v>
      </c>
      <c r="L122" t="s">
        <v>59</v>
      </c>
      <c r="T122" t="s">
        <v>467</v>
      </c>
      <c r="U122" s="54" t="s">
        <v>1744</v>
      </c>
      <c r="V122" s="102"/>
    </row>
    <row r="123" spans="1:23" ht="127.5" x14ac:dyDescent="0.2">
      <c r="A123" s="53">
        <v>45139</v>
      </c>
      <c r="C123"/>
      <c r="D123" s="53">
        <v>45203</v>
      </c>
      <c r="E123" t="s">
        <v>1128</v>
      </c>
      <c r="F123" s="77">
        <v>65359137</v>
      </c>
      <c r="G123" s="54" t="s">
        <v>2109</v>
      </c>
      <c r="H123" s="77">
        <v>20453</v>
      </c>
      <c r="I123" t="s">
        <v>1931</v>
      </c>
      <c r="J123" s="54" t="s">
        <v>2029</v>
      </c>
      <c r="K123" s="54" t="s">
        <v>2110</v>
      </c>
      <c r="L123" t="s">
        <v>1128</v>
      </c>
      <c r="P123" s="54"/>
      <c r="Q123" s="54" t="s">
        <v>2111</v>
      </c>
      <c r="R123" s="54" t="s">
        <v>2112</v>
      </c>
      <c r="S123" s="54" t="s">
        <v>2113</v>
      </c>
      <c r="T123" s="54" t="s">
        <v>2114</v>
      </c>
      <c r="U123" s="54" t="s">
        <v>2115</v>
      </c>
      <c r="V123" s="95"/>
    </row>
    <row r="124" spans="1:23" ht="165.75" x14ac:dyDescent="0.2">
      <c r="A124" s="53">
        <v>45139</v>
      </c>
      <c r="C124"/>
      <c r="D124" s="53">
        <v>45243</v>
      </c>
      <c r="E124" t="s">
        <v>263</v>
      </c>
      <c r="F124" s="77">
        <v>65359153</v>
      </c>
      <c r="G124" s="54" t="s">
        <v>2109</v>
      </c>
      <c r="H124" s="77">
        <v>20453</v>
      </c>
      <c r="I124" t="s">
        <v>2116</v>
      </c>
      <c r="J124" s="54" t="s">
        <v>2117</v>
      </c>
      <c r="K124" s="54" t="s">
        <v>2118</v>
      </c>
      <c r="L124" t="s">
        <v>1128</v>
      </c>
      <c r="M124" s="54"/>
      <c r="O124" s="54" t="s">
        <v>2119</v>
      </c>
      <c r="P124" s="54" t="s">
        <v>2120</v>
      </c>
      <c r="Q124" s="54" t="s">
        <v>2121</v>
      </c>
      <c r="R124" s="54" t="s">
        <v>2122</v>
      </c>
      <c r="S124" s="54" t="s">
        <v>2123</v>
      </c>
      <c r="T124" s="54" t="s">
        <v>2124</v>
      </c>
      <c r="U124" s="54" t="s">
        <v>2125</v>
      </c>
      <c r="V124" s="95"/>
    </row>
    <row r="125" spans="1:23" ht="127.5" x14ac:dyDescent="0.2">
      <c r="A125" s="53">
        <v>45139</v>
      </c>
      <c r="C125"/>
      <c r="D125" s="83">
        <v>45205</v>
      </c>
      <c r="E125" t="s">
        <v>263</v>
      </c>
      <c r="F125" s="77">
        <v>65359145</v>
      </c>
      <c r="G125" s="54" t="s">
        <v>2109</v>
      </c>
      <c r="H125" s="77">
        <v>20453</v>
      </c>
      <c r="I125" t="s">
        <v>2116</v>
      </c>
      <c r="J125" s="54" t="s">
        <v>2117</v>
      </c>
      <c r="K125" s="54" t="s">
        <v>2118</v>
      </c>
      <c r="L125" t="s">
        <v>1128</v>
      </c>
      <c r="M125" s="54" t="s">
        <v>2126</v>
      </c>
      <c r="O125" s="54" t="s">
        <v>2127</v>
      </c>
      <c r="Q125" s="54" t="s">
        <v>2128</v>
      </c>
      <c r="R125" t="s">
        <v>2129</v>
      </c>
      <c r="S125" s="54" t="s">
        <v>595</v>
      </c>
      <c r="T125" s="54" t="s">
        <v>116</v>
      </c>
      <c r="U125" s="54" t="s">
        <v>2130</v>
      </c>
      <c r="V125" s="95"/>
    </row>
    <row r="126" spans="1:23" ht="38.25" x14ac:dyDescent="0.2">
      <c r="A126" s="53">
        <v>45140</v>
      </c>
      <c r="D126" s="53">
        <v>45141</v>
      </c>
      <c r="E126" s="77" t="s">
        <v>263</v>
      </c>
      <c r="F126" s="77">
        <v>33333161</v>
      </c>
      <c r="G126" s="54" t="s">
        <v>60</v>
      </c>
      <c r="H126" s="77">
        <v>23405</v>
      </c>
      <c r="I126" s="77" t="s">
        <v>90</v>
      </c>
      <c r="J126" s="77" t="s">
        <v>272</v>
      </c>
      <c r="K126" s="54" t="s">
        <v>2131</v>
      </c>
      <c r="L126" t="s">
        <v>375</v>
      </c>
      <c r="M126" s="54"/>
      <c r="S126" s="54" t="s">
        <v>41</v>
      </c>
      <c r="T126" s="54" t="s">
        <v>467</v>
      </c>
      <c r="U126" s="54" t="s">
        <v>2132</v>
      </c>
      <c r="V126" s="102"/>
    </row>
    <row r="127" spans="1:23" ht="38.25" x14ac:dyDescent="0.2">
      <c r="A127" s="53">
        <v>45140</v>
      </c>
      <c r="D127" s="53">
        <v>45141</v>
      </c>
      <c r="E127" s="77" t="s">
        <v>263</v>
      </c>
      <c r="F127" s="77">
        <v>33333151</v>
      </c>
      <c r="G127" s="54" t="s">
        <v>60</v>
      </c>
      <c r="H127" s="77">
        <v>23405</v>
      </c>
      <c r="I127" s="77" t="s">
        <v>90</v>
      </c>
      <c r="J127" s="77" t="s">
        <v>272</v>
      </c>
      <c r="K127" s="54" t="s">
        <v>2133</v>
      </c>
      <c r="L127" t="s">
        <v>29</v>
      </c>
      <c r="N127" s="54"/>
      <c r="S127" s="54" t="s">
        <v>41</v>
      </c>
      <c r="T127" s="54" t="s">
        <v>467</v>
      </c>
      <c r="U127" s="54" t="s">
        <v>2132</v>
      </c>
      <c r="V127" s="102"/>
    </row>
    <row r="128" spans="1:23" ht="51" x14ac:dyDescent="0.2">
      <c r="A128" s="53">
        <v>45140</v>
      </c>
      <c r="D128" s="53">
        <v>45141</v>
      </c>
      <c r="E128" s="77" t="s">
        <v>263</v>
      </c>
      <c r="F128" s="77">
        <v>40017608</v>
      </c>
      <c r="G128" s="54" t="s">
        <v>60</v>
      </c>
      <c r="H128" s="77">
        <v>23405</v>
      </c>
      <c r="I128" s="77" t="s">
        <v>90</v>
      </c>
      <c r="J128" s="77" t="s">
        <v>272</v>
      </c>
      <c r="K128" s="54" t="s">
        <v>2134</v>
      </c>
      <c r="L128" t="s">
        <v>29</v>
      </c>
      <c r="S128" s="54" t="s">
        <v>41</v>
      </c>
      <c r="T128" s="54" t="s">
        <v>467</v>
      </c>
      <c r="U128" s="54" t="s">
        <v>2135</v>
      </c>
      <c r="V128" s="95"/>
    </row>
    <row r="129" spans="1:22" ht="89.25" x14ac:dyDescent="0.2">
      <c r="A129" s="53">
        <v>45140</v>
      </c>
      <c r="D129" s="53">
        <v>45169</v>
      </c>
      <c r="E129" s="77" t="s">
        <v>263</v>
      </c>
      <c r="F129" s="77">
        <v>32899970</v>
      </c>
      <c r="G129" s="54" t="s">
        <v>60</v>
      </c>
      <c r="H129" s="77">
        <v>23405</v>
      </c>
      <c r="I129" s="77" t="s">
        <v>90</v>
      </c>
      <c r="J129" s="77" t="s">
        <v>272</v>
      </c>
      <c r="K129" s="54" t="s">
        <v>2136</v>
      </c>
      <c r="L129" t="s">
        <v>375</v>
      </c>
      <c r="N129" s="54" t="s">
        <v>2137</v>
      </c>
      <c r="S129" s="54" t="s">
        <v>2138</v>
      </c>
      <c r="T129" t="s">
        <v>713</v>
      </c>
      <c r="U129" s="54" t="s">
        <v>2139</v>
      </c>
      <c r="V129" s="102"/>
    </row>
    <row r="130" spans="1:22" ht="102" x14ac:dyDescent="0.2">
      <c r="A130" s="53">
        <v>45140</v>
      </c>
      <c r="D130" s="53">
        <v>45169</v>
      </c>
      <c r="E130" s="77" t="s">
        <v>263</v>
      </c>
      <c r="F130" s="77">
        <v>32899962</v>
      </c>
      <c r="G130" s="54" t="s">
        <v>60</v>
      </c>
      <c r="H130" s="77">
        <v>23405</v>
      </c>
      <c r="I130" s="77" t="s">
        <v>90</v>
      </c>
      <c r="J130" s="77" t="s">
        <v>272</v>
      </c>
      <c r="K130" s="54" t="s">
        <v>2140</v>
      </c>
      <c r="L130" t="s">
        <v>375</v>
      </c>
      <c r="M130" s="54"/>
      <c r="N130" s="54" t="s">
        <v>2141</v>
      </c>
      <c r="S130" s="54" t="s">
        <v>2142</v>
      </c>
      <c r="T130" t="s">
        <v>713</v>
      </c>
      <c r="U130" s="54" t="s">
        <v>2143</v>
      </c>
      <c r="V130" s="102"/>
    </row>
    <row r="131" spans="1:22" ht="102" x14ac:dyDescent="0.2">
      <c r="A131" s="53">
        <v>45140</v>
      </c>
      <c r="D131" s="53">
        <v>45203</v>
      </c>
      <c r="E131" s="77" t="s">
        <v>29</v>
      </c>
      <c r="F131" s="77">
        <v>38681198</v>
      </c>
      <c r="G131" s="54" t="s">
        <v>2144</v>
      </c>
      <c r="H131" s="77">
        <v>23414</v>
      </c>
      <c r="I131" s="77" t="s">
        <v>2145</v>
      </c>
      <c r="J131" s="77" t="s">
        <v>2146</v>
      </c>
      <c r="K131" s="54" t="s">
        <v>2147</v>
      </c>
      <c r="L131" t="s">
        <v>29</v>
      </c>
      <c r="Q131" s="54" t="s">
        <v>2148</v>
      </c>
      <c r="R131" s="54" t="s">
        <v>2149</v>
      </c>
      <c r="S131" s="54" t="s">
        <v>2150</v>
      </c>
      <c r="T131" t="s">
        <v>116</v>
      </c>
      <c r="U131" s="54" t="s">
        <v>2077</v>
      </c>
      <c r="V131" s="102"/>
    </row>
    <row r="132" spans="1:22" x14ac:dyDescent="0.2">
      <c r="A132" s="53"/>
      <c r="D132" s="53"/>
      <c r="E132" s="77"/>
      <c r="G132" s="54"/>
      <c r="T132"/>
      <c r="U132" s="54"/>
      <c r="V132" s="102"/>
    </row>
    <row r="133" spans="1:22" ht="51" x14ac:dyDescent="0.2">
      <c r="A133" s="53">
        <v>45140</v>
      </c>
      <c r="D133" s="53">
        <v>45167</v>
      </c>
      <c r="E133" s="77" t="s">
        <v>59</v>
      </c>
      <c r="F133" s="77">
        <v>42451231</v>
      </c>
      <c r="G133" s="54" t="s">
        <v>2144</v>
      </c>
      <c r="H133" s="77">
        <v>23414</v>
      </c>
      <c r="I133" s="77" t="s">
        <v>2145</v>
      </c>
      <c r="J133" s="77" t="s">
        <v>2146</v>
      </c>
      <c r="K133" s="54" t="s">
        <v>2151</v>
      </c>
      <c r="L133" t="s">
        <v>29</v>
      </c>
      <c r="M133" s="54" t="s">
        <v>2152</v>
      </c>
      <c r="S133" s="54" t="s">
        <v>2150</v>
      </c>
      <c r="T133" t="s">
        <v>467</v>
      </c>
      <c r="U133" s="54" t="s">
        <v>1230</v>
      </c>
      <c r="V133" s="102"/>
    </row>
    <row r="134" spans="1:22" ht="51" x14ac:dyDescent="0.2">
      <c r="A134" s="53">
        <v>45140</v>
      </c>
      <c r="D134" s="53">
        <v>45141</v>
      </c>
      <c r="E134" s="77" t="s">
        <v>59</v>
      </c>
      <c r="F134" s="77">
        <v>42451029</v>
      </c>
      <c r="G134" s="54" t="s">
        <v>2144</v>
      </c>
      <c r="H134" s="77">
        <v>23414</v>
      </c>
      <c r="I134" s="77" t="s">
        <v>2145</v>
      </c>
      <c r="J134" s="77" t="s">
        <v>2146</v>
      </c>
      <c r="K134" s="54" t="s">
        <v>2153</v>
      </c>
      <c r="L134" t="s">
        <v>29</v>
      </c>
      <c r="M134" s="54"/>
      <c r="N134" s="54"/>
      <c r="T134" s="54" t="s">
        <v>467</v>
      </c>
      <c r="U134" s="54" t="s">
        <v>1715</v>
      </c>
      <c r="V134" s="102"/>
    </row>
    <row r="135" spans="1:22" ht="38.25" x14ac:dyDescent="0.2">
      <c r="A135" s="53">
        <v>45140</v>
      </c>
      <c r="D135" s="53">
        <v>45141</v>
      </c>
      <c r="E135" s="77" t="s">
        <v>29</v>
      </c>
      <c r="F135" s="77">
        <v>40044702</v>
      </c>
      <c r="G135" s="54" t="s">
        <v>2154</v>
      </c>
      <c r="H135" s="77">
        <v>23402</v>
      </c>
      <c r="I135" s="77" t="s">
        <v>54</v>
      </c>
      <c r="J135" s="77" t="s">
        <v>168</v>
      </c>
      <c r="K135" s="54" t="s">
        <v>2155</v>
      </c>
      <c r="L135" t="s">
        <v>29</v>
      </c>
      <c r="N135" s="54"/>
      <c r="T135" t="s">
        <v>467</v>
      </c>
      <c r="U135" s="54" t="s">
        <v>2156</v>
      </c>
      <c r="V135" s="102"/>
    </row>
    <row r="136" spans="1:22" ht="89.25" x14ac:dyDescent="0.2">
      <c r="A136" s="53">
        <v>45140</v>
      </c>
      <c r="D136" s="53">
        <v>45201</v>
      </c>
      <c r="E136" s="77" t="s">
        <v>263</v>
      </c>
      <c r="F136" s="77">
        <v>66256295</v>
      </c>
      <c r="G136" s="54" t="s">
        <v>2144</v>
      </c>
      <c r="H136" s="77">
        <v>20454</v>
      </c>
      <c r="I136" s="77" t="s">
        <v>1570</v>
      </c>
      <c r="J136" s="77" t="s">
        <v>2157</v>
      </c>
      <c r="K136" s="54" t="s">
        <v>2158</v>
      </c>
      <c r="L136" t="s">
        <v>29</v>
      </c>
      <c r="Q136" s="54" t="s">
        <v>2159</v>
      </c>
      <c r="R136" s="54" t="s">
        <v>2160</v>
      </c>
      <c r="S136" s="54" t="s">
        <v>2161</v>
      </c>
      <c r="T136" t="s">
        <v>116</v>
      </c>
      <c r="U136" s="54" t="s">
        <v>2162</v>
      </c>
      <c r="V136" s="102"/>
    </row>
    <row r="137" spans="1:22" ht="382.5" x14ac:dyDescent="0.2">
      <c r="A137" s="53">
        <v>45140</v>
      </c>
      <c r="D137" s="53">
        <v>45244</v>
      </c>
      <c r="E137" s="77" t="s">
        <v>59</v>
      </c>
      <c r="F137" s="77">
        <v>66256308</v>
      </c>
      <c r="G137" s="54" t="s">
        <v>2144</v>
      </c>
      <c r="H137" s="77">
        <v>20454</v>
      </c>
      <c r="I137" s="77" t="s">
        <v>1570</v>
      </c>
      <c r="J137" s="77" t="s">
        <v>2157</v>
      </c>
      <c r="K137" s="54" t="s">
        <v>2163</v>
      </c>
      <c r="L137" t="s">
        <v>29</v>
      </c>
      <c r="Q137" s="54" t="s">
        <v>2164</v>
      </c>
      <c r="R137" s="54" t="s">
        <v>2165</v>
      </c>
      <c r="S137" s="54" t="s">
        <v>2166</v>
      </c>
      <c r="T137" s="54" t="s">
        <v>2167</v>
      </c>
      <c r="U137" s="54" t="s">
        <v>2168</v>
      </c>
      <c r="V137" s="102" t="s">
        <v>2169</v>
      </c>
    </row>
    <row r="138" spans="1:22" ht="153" x14ac:dyDescent="0.2">
      <c r="A138" s="53">
        <v>45140</v>
      </c>
      <c r="D138" s="53">
        <v>45238</v>
      </c>
      <c r="E138" s="77" t="s">
        <v>263</v>
      </c>
      <c r="F138" s="77">
        <v>65359225</v>
      </c>
      <c r="G138" s="54" t="s">
        <v>2072</v>
      </c>
      <c r="H138" s="77">
        <v>20453</v>
      </c>
      <c r="I138" s="77" t="s">
        <v>1931</v>
      </c>
      <c r="J138" s="77" t="s">
        <v>2029</v>
      </c>
      <c r="K138" s="54" t="s">
        <v>2170</v>
      </c>
      <c r="L138" t="s">
        <v>29</v>
      </c>
      <c r="Q138" s="54" t="s">
        <v>2171</v>
      </c>
      <c r="R138" s="54" t="s">
        <v>2172</v>
      </c>
      <c r="S138" s="54" t="s">
        <v>2173</v>
      </c>
      <c r="T138" t="s">
        <v>2174</v>
      </c>
      <c r="U138" s="54" t="s">
        <v>2175</v>
      </c>
      <c r="V138" s="102"/>
    </row>
    <row r="139" spans="1:22" ht="63.75" x14ac:dyDescent="0.2">
      <c r="A139" s="53">
        <v>45140</v>
      </c>
      <c r="D139" s="53">
        <v>45238</v>
      </c>
      <c r="E139" s="77" t="s">
        <v>263</v>
      </c>
      <c r="F139" s="77">
        <v>65359321</v>
      </c>
      <c r="G139" s="54" t="s">
        <v>2072</v>
      </c>
      <c r="H139" s="77">
        <v>20453</v>
      </c>
      <c r="I139" s="77" t="s">
        <v>1931</v>
      </c>
      <c r="J139" s="77" t="s">
        <v>2029</v>
      </c>
      <c r="K139" s="54" t="s">
        <v>2176</v>
      </c>
      <c r="L139" t="s">
        <v>29</v>
      </c>
      <c r="S139" s="54" t="s">
        <v>2177</v>
      </c>
      <c r="T139" t="s">
        <v>1337</v>
      </c>
      <c r="U139" s="54" t="s">
        <v>2178</v>
      </c>
      <c r="V139" s="102"/>
    </row>
    <row r="140" spans="1:22" ht="153" x14ac:dyDescent="0.2">
      <c r="A140" s="53">
        <v>45140</v>
      </c>
      <c r="C140" s="54"/>
      <c r="D140" s="53">
        <v>45238</v>
      </c>
      <c r="E140" s="77" t="s">
        <v>263</v>
      </c>
      <c r="F140" s="77">
        <v>65359217</v>
      </c>
      <c r="G140" s="54" t="s">
        <v>2072</v>
      </c>
      <c r="H140" s="77">
        <v>20453</v>
      </c>
      <c r="I140" s="77" t="s">
        <v>2179</v>
      </c>
      <c r="J140" s="77" t="s">
        <v>2117</v>
      </c>
      <c r="K140" s="54" t="s">
        <v>2180</v>
      </c>
      <c r="L140" t="s">
        <v>29</v>
      </c>
      <c r="M140" s="89" t="s">
        <v>2181</v>
      </c>
      <c r="Q140" s="54" t="s">
        <v>2182</v>
      </c>
      <c r="R140" s="54" t="s">
        <v>2183</v>
      </c>
      <c r="S140" s="54" t="s">
        <v>2184</v>
      </c>
      <c r="T140" t="s">
        <v>2185</v>
      </c>
      <c r="U140" s="54" t="s">
        <v>2186</v>
      </c>
      <c r="V140" s="95" t="s">
        <v>2187</v>
      </c>
    </row>
    <row r="141" spans="1:22" ht="38.25" x14ac:dyDescent="0.2">
      <c r="A141" s="53">
        <v>45141</v>
      </c>
      <c r="C141" s="54"/>
      <c r="D141" s="53">
        <v>45141</v>
      </c>
      <c r="E141" s="77" t="s">
        <v>29</v>
      </c>
      <c r="F141" s="77">
        <v>40231436</v>
      </c>
      <c r="G141" s="54" t="s">
        <v>2188</v>
      </c>
      <c r="H141" s="77">
        <v>23402</v>
      </c>
      <c r="I141" s="77" t="s">
        <v>54</v>
      </c>
      <c r="J141" s="77" t="s">
        <v>168</v>
      </c>
      <c r="K141" s="54" t="s">
        <v>2189</v>
      </c>
      <c r="L141" t="s">
        <v>1623</v>
      </c>
      <c r="T141" t="s">
        <v>467</v>
      </c>
      <c r="U141" s="54" t="s">
        <v>2190</v>
      </c>
      <c r="V141" s="102"/>
    </row>
    <row r="142" spans="1:22" ht="165.75" x14ac:dyDescent="0.2">
      <c r="A142" s="53">
        <v>45141</v>
      </c>
      <c r="C142" s="53"/>
      <c r="D142" s="53">
        <v>45230</v>
      </c>
      <c r="E142" s="77" t="s">
        <v>263</v>
      </c>
      <c r="F142" s="77">
        <v>40231604</v>
      </c>
      <c r="G142" s="54" t="s">
        <v>2188</v>
      </c>
      <c r="H142" s="77">
        <v>23402</v>
      </c>
      <c r="I142" s="77" t="s">
        <v>54</v>
      </c>
      <c r="J142" s="77" t="s">
        <v>2191</v>
      </c>
      <c r="K142" s="54" t="s">
        <v>2192</v>
      </c>
      <c r="L142" t="s">
        <v>1623</v>
      </c>
      <c r="M142" s="54"/>
      <c r="Q142" s="54" t="s">
        <v>2193</v>
      </c>
      <c r="R142" s="54" t="s">
        <v>2194</v>
      </c>
      <c r="T142" t="s">
        <v>173</v>
      </c>
      <c r="U142" s="54" t="s">
        <v>2195</v>
      </c>
      <c r="V142" s="102"/>
    </row>
    <row r="143" spans="1:22" ht="178.5" x14ac:dyDescent="0.2">
      <c r="A143" s="53">
        <v>45141</v>
      </c>
      <c r="C143" s="153"/>
      <c r="D143" s="53">
        <v>45230</v>
      </c>
      <c r="E143" s="77" t="s">
        <v>263</v>
      </c>
      <c r="F143" s="77">
        <v>65998211</v>
      </c>
      <c r="G143" s="54" t="s">
        <v>2196</v>
      </c>
      <c r="H143" s="77">
        <v>23402</v>
      </c>
      <c r="I143" s="77" t="s">
        <v>54</v>
      </c>
      <c r="J143" s="77" t="s">
        <v>2197</v>
      </c>
      <c r="K143" s="54" t="s">
        <v>2198</v>
      </c>
      <c r="L143" t="s">
        <v>1623</v>
      </c>
      <c r="Q143" s="54" t="s">
        <v>2199</v>
      </c>
      <c r="R143" s="54" t="s">
        <v>2200</v>
      </c>
      <c r="T143" t="s">
        <v>173</v>
      </c>
      <c r="U143" s="54" t="s">
        <v>2195</v>
      </c>
      <c r="V143" s="102"/>
    </row>
    <row r="144" spans="1:22" ht="38.25" x14ac:dyDescent="0.2">
      <c r="A144" s="53">
        <v>45141</v>
      </c>
      <c r="D144" s="53">
        <v>45142</v>
      </c>
      <c r="E144" s="77" t="s">
        <v>59</v>
      </c>
      <c r="F144" s="77">
        <v>65998221</v>
      </c>
      <c r="G144" s="54" t="s">
        <v>2196</v>
      </c>
      <c r="H144" s="77">
        <v>23402</v>
      </c>
      <c r="I144" s="77" t="s">
        <v>54</v>
      </c>
      <c r="J144" s="77" t="s">
        <v>168</v>
      </c>
      <c r="K144" s="54" t="s">
        <v>2201</v>
      </c>
      <c r="L144" t="s">
        <v>1623</v>
      </c>
      <c r="T144" t="s">
        <v>467</v>
      </c>
      <c r="U144" s="54" t="s">
        <v>2132</v>
      </c>
      <c r="V144" s="102"/>
    </row>
    <row r="145" spans="1:22" ht="165.75" x14ac:dyDescent="0.2">
      <c r="A145" s="53">
        <v>45141</v>
      </c>
      <c r="D145" s="83">
        <v>45239</v>
      </c>
      <c r="E145" s="77" t="s">
        <v>29</v>
      </c>
      <c r="F145" s="77">
        <v>38681181</v>
      </c>
      <c r="G145" s="54" t="s">
        <v>2202</v>
      </c>
      <c r="H145" s="77">
        <v>23414</v>
      </c>
      <c r="I145" s="77" t="s">
        <v>2145</v>
      </c>
      <c r="J145" s="77" t="s">
        <v>2146</v>
      </c>
      <c r="K145" s="54" t="s">
        <v>2203</v>
      </c>
      <c r="L145" t="s">
        <v>1623</v>
      </c>
      <c r="N145" s="54"/>
      <c r="Q145" s="54" t="s">
        <v>2204</v>
      </c>
      <c r="R145" s="54" t="s">
        <v>2205</v>
      </c>
      <c r="T145" s="54" t="s">
        <v>2206</v>
      </c>
      <c r="U145" s="54" t="s">
        <v>2207</v>
      </c>
      <c r="V145" s="102"/>
    </row>
    <row r="146" spans="1:22" ht="38.25" x14ac:dyDescent="0.2">
      <c r="A146" s="53">
        <v>45142</v>
      </c>
      <c r="D146" s="53">
        <v>45142</v>
      </c>
      <c r="E146" s="77" t="s">
        <v>263</v>
      </c>
      <c r="F146" s="77">
        <v>65998238</v>
      </c>
      <c r="G146" s="54" t="s">
        <v>2196</v>
      </c>
      <c r="H146" s="77">
        <v>23402</v>
      </c>
      <c r="I146" s="77" t="s">
        <v>54</v>
      </c>
      <c r="J146" s="77" t="s">
        <v>2208</v>
      </c>
      <c r="K146" s="54" t="s">
        <v>2209</v>
      </c>
      <c r="L146" t="s">
        <v>263</v>
      </c>
      <c r="N146" s="54"/>
      <c r="S146" s="54" t="s">
        <v>41</v>
      </c>
      <c r="T146" t="s">
        <v>467</v>
      </c>
      <c r="U146" s="54" t="s">
        <v>2210</v>
      </c>
      <c r="V146" s="102"/>
    </row>
    <row r="147" spans="1:22" ht="76.5" x14ac:dyDescent="0.2">
      <c r="A147" s="53">
        <v>45142</v>
      </c>
      <c r="D147" s="53">
        <v>45142</v>
      </c>
      <c r="E147" s="77" t="s">
        <v>263</v>
      </c>
      <c r="F147" s="77">
        <v>65998203</v>
      </c>
      <c r="G147" s="54" t="s">
        <v>2196</v>
      </c>
      <c r="H147" s="77">
        <v>23402</v>
      </c>
      <c r="I147" s="77" t="s">
        <v>54</v>
      </c>
      <c r="J147" s="77" t="s">
        <v>2208</v>
      </c>
      <c r="K147" s="54" t="s">
        <v>2211</v>
      </c>
      <c r="L147" t="s">
        <v>263</v>
      </c>
      <c r="N147" s="54"/>
      <c r="S147" s="54" t="s">
        <v>41</v>
      </c>
      <c r="T147" t="s">
        <v>467</v>
      </c>
      <c r="U147" s="54" t="s">
        <v>2212</v>
      </c>
      <c r="V147" s="102"/>
    </row>
    <row r="148" spans="1:22" ht="63.75" x14ac:dyDescent="0.2">
      <c r="A148" s="53">
        <v>45142</v>
      </c>
      <c r="D148" s="53">
        <v>45142</v>
      </c>
      <c r="E148" s="77" t="s">
        <v>263</v>
      </c>
      <c r="F148" s="77">
        <v>42444822</v>
      </c>
      <c r="G148" s="54" t="s">
        <v>2213</v>
      </c>
      <c r="H148" s="77">
        <v>23404</v>
      </c>
      <c r="I148" s="77" t="s">
        <v>79</v>
      </c>
      <c r="J148" s="77" t="s">
        <v>80</v>
      </c>
      <c r="K148" s="54" t="s">
        <v>2214</v>
      </c>
      <c r="L148" t="s">
        <v>263</v>
      </c>
      <c r="N148" s="54"/>
      <c r="S148" s="54" t="s">
        <v>41</v>
      </c>
      <c r="T148" t="s">
        <v>467</v>
      </c>
      <c r="U148" s="54" t="s">
        <v>2190</v>
      </c>
      <c r="V148" s="102"/>
    </row>
    <row r="149" spans="1:22" ht="63.75" x14ac:dyDescent="0.2">
      <c r="A149" s="53">
        <v>45142</v>
      </c>
      <c r="D149" s="53">
        <v>45142</v>
      </c>
      <c r="E149" s="77" t="s">
        <v>263</v>
      </c>
      <c r="F149" s="77">
        <v>42444814</v>
      </c>
      <c r="G149" s="54" t="s">
        <v>2213</v>
      </c>
      <c r="H149" s="77">
        <v>23404</v>
      </c>
      <c r="I149" s="77" t="s">
        <v>79</v>
      </c>
      <c r="J149" s="77" t="s">
        <v>80</v>
      </c>
      <c r="K149" s="54" t="s">
        <v>2214</v>
      </c>
      <c r="L149" t="s">
        <v>263</v>
      </c>
      <c r="S149" s="54" t="s">
        <v>41</v>
      </c>
      <c r="T149" t="s">
        <v>467</v>
      </c>
      <c r="U149" s="54" t="s">
        <v>2190</v>
      </c>
      <c r="V149" s="102"/>
    </row>
    <row r="150" spans="1:22" ht="114.75" x14ac:dyDescent="0.2">
      <c r="A150" s="53">
        <v>45145</v>
      </c>
      <c r="D150" s="53">
        <v>45204</v>
      </c>
      <c r="E150" t="s">
        <v>59</v>
      </c>
      <c r="F150" s="77">
        <v>66019564</v>
      </c>
      <c r="G150" s="54" t="s">
        <v>2215</v>
      </c>
      <c r="H150" s="77">
        <v>23404</v>
      </c>
      <c r="I150" s="77" t="s">
        <v>79</v>
      </c>
      <c r="J150" s="77" t="s">
        <v>80</v>
      </c>
      <c r="K150" s="54" t="s">
        <v>2216</v>
      </c>
      <c r="L150" t="s">
        <v>59</v>
      </c>
      <c r="N150" s="54" t="s">
        <v>2217</v>
      </c>
      <c r="Q150" s="54" t="s">
        <v>2218</v>
      </c>
      <c r="R150" s="85" t="s">
        <v>2219</v>
      </c>
      <c r="S150" s="151" t="s">
        <v>2220</v>
      </c>
      <c r="T150" t="s">
        <v>1207</v>
      </c>
      <c r="U150" s="54" t="s">
        <v>2221</v>
      </c>
      <c r="V150" s="102"/>
    </row>
    <row r="151" spans="1:22" ht="76.5" x14ac:dyDescent="0.2">
      <c r="A151" s="53">
        <v>45146</v>
      </c>
      <c r="D151" s="53">
        <v>45146</v>
      </c>
      <c r="E151" t="s">
        <v>263</v>
      </c>
      <c r="F151" s="77">
        <v>40044729</v>
      </c>
      <c r="G151" s="54" t="s">
        <v>2154</v>
      </c>
      <c r="H151" s="77">
        <v>23402</v>
      </c>
      <c r="I151" s="77" t="s">
        <v>54</v>
      </c>
      <c r="J151" s="77" t="s">
        <v>168</v>
      </c>
      <c r="K151" s="54" t="s">
        <v>2222</v>
      </c>
      <c r="L151" t="s">
        <v>263</v>
      </c>
      <c r="M151" s="54"/>
      <c r="P151" s="54"/>
      <c r="S151" s="54" t="s">
        <v>41</v>
      </c>
      <c r="T151" t="s">
        <v>467</v>
      </c>
      <c r="U151" s="54" t="s">
        <v>2210</v>
      </c>
      <c r="V151" s="102"/>
    </row>
    <row r="152" spans="1:22" ht="63.75" x14ac:dyDescent="0.2">
      <c r="A152" s="53">
        <v>45146</v>
      </c>
      <c r="D152" s="83">
        <v>45148</v>
      </c>
      <c r="E152" s="77" t="s">
        <v>263</v>
      </c>
      <c r="F152" s="77">
        <v>65998860</v>
      </c>
      <c r="G152" s="54" t="s">
        <v>2196</v>
      </c>
      <c r="H152" s="77">
        <v>23405</v>
      </c>
      <c r="I152" s="77" t="s">
        <v>90</v>
      </c>
      <c r="J152" s="77" t="s">
        <v>272</v>
      </c>
      <c r="K152" s="54" t="s">
        <v>2223</v>
      </c>
      <c r="L152" t="s">
        <v>263</v>
      </c>
      <c r="M152" s="54"/>
      <c r="S152" s="54" t="s">
        <v>41</v>
      </c>
      <c r="T152" t="s">
        <v>467</v>
      </c>
      <c r="U152" s="54" t="s">
        <v>2224</v>
      </c>
      <c r="V152" s="102"/>
    </row>
    <row r="153" spans="1:22" ht="38.25" x14ac:dyDescent="0.2">
      <c r="A153" s="53">
        <v>45146</v>
      </c>
      <c r="D153" s="83">
        <v>45148</v>
      </c>
      <c r="E153" s="77" t="s">
        <v>263</v>
      </c>
      <c r="F153" s="77">
        <v>65998879</v>
      </c>
      <c r="G153" s="54" t="s">
        <v>2196</v>
      </c>
      <c r="H153" s="77">
        <v>23405</v>
      </c>
      <c r="I153" s="77" t="s">
        <v>90</v>
      </c>
      <c r="J153" s="77" t="s">
        <v>272</v>
      </c>
      <c r="K153" s="54" t="s">
        <v>2225</v>
      </c>
      <c r="L153" t="s">
        <v>263</v>
      </c>
      <c r="M153" s="54"/>
      <c r="S153" s="54" t="s">
        <v>41</v>
      </c>
      <c r="T153" t="s">
        <v>467</v>
      </c>
      <c r="U153" s="54" t="s">
        <v>2224</v>
      </c>
      <c r="V153" s="102"/>
    </row>
    <row r="154" spans="1:22" ht="63.75" x14ac:dyDescent="0.2">
      <c r="A154" s="53">
        <v>45147</v>
      </c>
      <c r="D154" s="53">
        <v>45153</v>
      </c>
      <c r="E154" s="77" t="s">
        <v>29</v>
      </c>
      <c r="F154" s="77">
        <v>32741110</v>
      </c>
      <c r="G154" s="54" t="s">
        <v>2226</v>
      </c>
      <c r="H154" s="77">
        <v>23405</v>
      </c>
      <c r="I154" s="77" t="s">
        <v>90</v>
      </c>
      <c r="J154" s="77" t="s">
        <v>272</v>
      </c>
      <c r="K154" s="54" t="s">
        <v>2227</v>
      </c>
      <c r="L154" t="s">
        <v>29</v>
      </c>
      <c r="M154" s="54"/>
      <c r="S154" s="54" t="s">
        <v>57</v>
      </c>
      <c r="T154" t="s">
        <v>467</v>
      </c>
      <c r="U154" s="54" t="s">
        <v>2228</v>
      </c>
      <c r="V154" s="102"/>
    </row>
    <row r="155" spans="1:22" ht="38.25" x14ac:dyDescent="0.2">
      <c r="A155" s="53">
        <v>45147</v>
      </c>
      <c r="D155" s="53">
        <v>45153</v>
      </c>
      <c r="E155" s="77" t="s">
        <v>29</v>
      </c>
      <c r="F155" s="77">
        <v>32741129</v>
      </c>
      <c r="G155" s="54" t="s">
        <v>2226</v>
      </c>
      <c r="H155" s="77">
        <v>23405</v>
      </c>
      <c r="I155" s="77" t="s">
        <v>90</v>
      </c>
      <c r="J155" s="77" t="s">
        <v>272</v>
      </c>
      <c r="K155" s="54" t="s">
        <v>2229</v>
      </c>
      <c r="L155" t="s">
        <v>29</v>
      </c>
      <c r="N155" s="54"/>
      <c r="S155" s="54" t="s">
        <v>41</v>
      </c>
      <c r="T155" t="s">
        <v>467</v>
      </c>
      <c r="U155" s="54" t="s">
        <v>2228</v>
      </c>
      <c r="V155" s="102"/>
    </row>
    <row r="156" spans="1:22" ht="191.25" x14ac:dyDescent="0.2">
      <c r="A156" s="53">
        <v>45147</v>
      </c>
      <c r="D156" s="53">
        <v>45236</v>
      </c>
      <c r="E156" s="77" t="s">
        <v>263</v>
      </c>
      <c r="F156" s="77">
        <v>41782782</v>
      </c>
      <c r="G156" s="54" t="s">
        <v>2230</v>
      </c>
      <c r="H156" s="77">
        <v>23402</v>
      </c>
      <c r="I156" s="77" t="s">
        <v>54</v>
      </c>
      <c r="J156" s="77" t="s">
        <v>168</v>
      </c>
      <c r="K156" s="54" t="s">
        <v>2231</v>
      </c>
      <c r="L156" t="s">
        <v>29</v>
      </c>
      <c r="N156" s="54"/>
      <c r="Q156" s="54" t="s">
        <v>2232</v>
      </c>
      <c r="R156" s="54" t="s">
        <v>2233</v>
      </c>
      <c r="S156" s="54" t="s">
        <v>2234</v>
      </c>
      <c r="T156" s="54" t="s">
        <v>173</v>
      </c>
      <c r="U156" s="54" t="s">
        <v>2235</v>
      </c>
      <c r="V156" s="102"/>
    </row>
    <row r="157" spans="1:22" ht="140.25" x14ac:dyDescent="0.2">
      <c r="A157" s="53">
        <v>45147</v>
      </c>
      <c r="D157" s="53">
        <v>45236</v>
      </c>
      <c r="E157" s="77" t="s">
        <v>263</v>
      </c>
      <c r="F157" s="77">
        <v>41782774</v>
      </c>
      <c r="G157" s="54" t="s">
        <v>2230</v>
      </c>
      <c r="H157" s="77">
        <v>23402</v>
      </c>
      <c r="I157" s="77" t="s">
        <v>54</v>
      </c>
      <c r="J157" s="77" t="s">
        <v>168</v>
      </c>
      <c r="K157" s="54" t="s">
        <v>2236</v>
      </c>
      <c r="L157" t="s">
        <v>29</v>
      </c>
      <c r="N157" s="54"/>
      <c r="Q157" s="54" t="s">
        <v>2237</v>
      </c>
      <c r="R157" s="54" t="s">
        <v>2238</v>
      </c>
      <c r="S157" s="54" t="s">
        <v>2234</v>
      </c>
      <c r="T157" s="54" t="s">
        <v>173</v>
      </c>
      <c r="U157" s="54" t="s">
        <v>2239</v>
      </c>
      <c r="V157" s="102"/>
    </row>
    <row r="158" spans="1:22" ht="114.75" x14ac:dyDescent="0.2">
      <c r="A158" s="53">
        <v>45147</v>
      </c>
      <c r="D158" s="53">
        <v>45272</v>
      </c>
      <c r="E158" s="77" t="s">
        <v>29</v>
      </c>
      <c r="F158" s="77">
        <v>32527271</v>
      </c>
      <c r="G158" s="54" t="s">
        <v>2240</v>
      </c>
      <c r="H158" s="77">
        <v>23404</v>
      </c>
      <c r="I158" s="77" t="s">
        <v>79</v>
      </c>
      <c r="J158" s="77" t="s">
        <v>80</v>
      </c>
      <c r="K158" s="54" t="s">
        <v>2241</v>
      </c>
      <c r="L158" t="s">
        <v>29</v>
      </c>
      <c r="N158" s="54"/>
      <c r="Q158" s="54" t="s">
        <v>2242</v>
      </c>
      <c r="R158" s="54" t="s">
        <v>2243</v>
      </c>
      <c r="S158" s="54" t="s">
        <v>2244</v>
      </c>
      <c r="T158" s="54" t="s">
        <v>2245</v>
      </c>
      <c r="U158" s="54" t="s">
        <v>2246</v>
      </c>
      <c r="V158" s="102"/>
    </row>
    <row r="159" spans="1:22" ht="38.25" x14ac:dyDescent="0.2">
      <c r="A159" s="53">
        <v>45148</v>
      </c>
      <c r="D159" s="53" t="s">
        <v>98</v>
      </c>
      <c r="E159" s="77" t="s">
        <v>2247</v>
      </c>
      <c r="F159" s="77">
        <v>65998764</v>
      </c>
      <c r="G159" s="54" t="s">
        <v>2248</v>
      </c>
      <c r="H159" s="77">
        <v>23404</v>
      </c>
      <c r="I159" s="77" t="s">
        <v>79</v>
      </c>
      <c r="J159" s="77" t="s">
        <v>80</v>
      </c>
      <c r="K159" s="54" t="s">
        <v>2249</v>
      </c>
      <c r="L159" t="s">
        <v>59</v>
      </c>
      <c r="N159" s="54"/>
      <c r="T159" s="54" t="s">
        <v>467</v>
      </c>
      <c r="U159" s="54" t="s">
        <v>2250</v>
      </c>
      <c r="V159" s="102"/>
    </row>
    <row r="160" spans="1:22" ht="38.25" x14ac:dyDescent="0.2">
      <c r="A160" s="53">
        <v>45148</v>
      </c>
      <c r="D160" s="53" t="s">
        <v>98</v>
      </c>
      <c r="E160" s="77" t="s">
        <v>2247</v>
      </c>
      <c r="F160" s="77">
        <v>65998756</v>
      </c>
      <c r="G160" s="54" t="s">
        <v>2248</v>
      </c>
      <c r="H160" s="77">
        <v>23405</v>
      </c>
      <c r="I160" s="77" t="s">
        <v>79</v>
      </c>
      <c r="J160" s="77" t="s">
        <v>80</v>
      </c>
      <c r="K160" s="54" t="s">
        <v>2251</v>
      </c>
      <c r="L160" t="s">
        <v>59</v>
      </c>
      <c r="N160" s="54"/>
      <c r="U160" s="54"/>
      <c r="V160" s="102"/>
    </row>
    <row r="161" spans="1:22" ht="51" x14ac:dyDescent="0.2">
      <c r="A161" s="53">
        <v>45148</v>
      </c>
      <c r="D161" s="53">
        <v>45148</v>
      </c>
      <c r="E161" s="77" t="s">
        <v>59</v>
      </c>
      <c r="F161" s="77">
        <v>33333241</v>
      </c>
      <c r="G161" s="54" t="s">
        <v>2252</v>
      </c>
      <c r="H161" s="77">
        <v>23402</v>
      </c>
      <c r="I161" s="77" t="s">
        <v>54</v>
      </c>
      <c r="J161" s="77" t="s">
        <v>168</v>
      </c>
      <c r="K161" s="54" t="s">
        <v>2253</v>
      </c>
      <c r="L161" t="s">
        <v>59</v>
      </c>
      <c r="M161" s="54"/>
      <c r="T161" t="s">
        <v>467</v>
      </c>
      <c r="U161" s="54" t="s">
        <v>2254</v>
      </c>
      <c r="V161" s="102"/>
    </row>
    <row r="162" spans="1:22" ht="63.75" x14ac:dyDescent="0.2">
      <c r="A162" s="53">
        <v>45148</v>
      </c>
      <c r="D162" s="53">
        <v>45148</v>
      </c>
      <c r="E162" s="77" t="s">
        <v>59</v>
      </c>
      <c r="F162" s="77">
        <v>33333258</v>
      </c>
      <c r="G162" s="54" t="s">
        <v>2252</v>
      </c>
      <c r="H162" s="77">
        <v>23402</v>
      </c>
      <c r="I162" s="77" t="s">
        <v>54</v>
      </c>
      <c r="J162" s="77" t="s">
        <v>168</v>
      </c>
      <c r="K162" s="54" t="s">
        <v>2255</v>
      </c>
      <c r="L162" t="s">
        <v>59</v>
      </c>
      <c r="M162" s="54"/>
      <c r="T162" t="s">
        <v>467</v>
      </c>
      <c r="U162" s="54" t="s">
        <v>2256</v>
      </c>
      <c r="V162" s="102"/>
    </row>
    <row r="163" spans="1:22" ht="51" x14ac:dyDescent="0.2">
      <c r="A163" s="53">
        <v>45148</v>
      </c>
      <c r="D163" s="53">
        <v>45148</v>
      </c>
      <c r="E163" s="77" t="s">
        <v>59</v>
      </c>
      <c r="F163" s="77">
        <v>33333223</v>
      </c>
      <c r="G163" s="54" t="s">
        <v>2252</v>
      </c>
      <c r="H163" s="77">
        <v>23402</v>
      </c>
      <c r="I163" s="77" t="s">
        <v>54</v>
      </c>
      <c r="J163" s="77" t="s">
        <v>168</v>
      </c>
      <c r="K163" s="54" t="s">
        <v>2257</v>
      </c>
      <c r="L163" t="s">
        <v>59</v>
      </c>
      <c r="T163" t="s">
        <v>467</v>
      </c>
      <c r="U163" s="54" t="s">
        <v>2228</v>
      </c>
      <c r="V163" s="102"/>
    </row>
    <row r="164" spans="1:22" ht="51" x14ac:dyDescent="0.2">
      <c r="A164" s="53">
        <v>45148</v>
      </c>
      <c r="D164" s="53">
        <v>45148</v>
      </c>
      <c r="E164" s="77" t="s">
        <v>59</v>
      </c>
      <c r="F164" s="77">
        <v>33333266</v>
      </c>
      <c r="G164" s="54" t="s">
        <v>2252</v>
      </c>
      <c r="H164" s="77">
        <v>23402</v>
      </c>
      <c r="I164" s="77" t="s">
        <v>54</v>
      </c>
      <c r="J164" s="77" t="s">
        <v>168</v>
      </c>
      <c r="K164" s="54" t="s">
        <v>2258</v>
      </c>
      <c r="L164" t="s">
        <v>59</v>
      </c>
      <c r="T164" t="s">
        <v>467</v>
      </c>
      <c r="U164" s="54" t="s">
        <v>2228</v>
      </c>
      <c r="V164" s="102"/>
    </row>
    <row r="165" spans="1:22" ht="38.25" x14ac:dyDescent="0.2">
      <c r="A165" s="53">
        <v>45148</v>
      </c>
      <c r="C165" s="54"/>
      <c r="D165" s="53">
        <v>45148</v>
      </c>
      <c r="E165" s="77" t="s">
        <v>59</v>
      </c>
      <c r="F165" s="77">
        <v>33333274</v>
      </c>
      <c r="G165" s="54" t="s">
        <v>2252</v>
      </c>
      <c r="H165" s="77">
        <v>23402</v>
      </c>
      <c r="I165" s="77" t="s">
        <v>54</v>
      </c>
      <c r="J165" s="77" t="s">
        <v>168</v>
      </c>
      <c r="K165" s="54" t="s">
        <v>2259</v>
      </c>
      <c r="L165" t="s">
        <v>59</v>
      </c>
      <c r="M165" s="54"/>
      <c r="T165" t="s">
        <v>467</v>
      </c>
      <c r="U165" s="54" t="s">
        <v>2210</v>
      </c>
      <c r="V165" s="102"/>
    </row>
    <row r="166" spans="1:22" ht="38.25" x14ac:dyDescent="0.2">
      <c r="A166" s="53">
        <v>45148</v>
      </c>
      <c r="C166" s="54"/>
      <c r="D166" s="53">
        <v>45148</v>
      </c>
      <c r="E166" s="77" t="s">
        <v>29</v>
      </c>
      <c r="F166" s="77">
        <v>40230302</v>
      </c>
      <c r="G166" s="54" t="s">
        <v>2260</v>
      </c>
      <c r="H166" s="77">
        <v>23402</v>
      </c>
      <c r="I166" s="77" t="s">
        <v>54</v>
      </c>
      <c r="J166" s="77" t="s">
        <v>168</v>
      </c>
      <c r="K166" s="54" t="s">
        <v>2261</v>
      </c>
      <c r="L166" t="s">
        <v>29</v>
      </c>
      <c r="T166" t="s">
        <v>467</v>
      </c>
      <c r="U166" s="54" t="s">
        <v>2262</v>
      </c>
      <c r="V166" s="102"/>
    </row>
    <row r="167" spans="1:22" ht="38.25" x14ac:dyDescent="0.2">
      <c r="A167" s="53">
        <v>45148</v>
      </c>
      <c r="D167" s="53">
        <v>45148</v>
      </c>
      <c r="E167" s="77" t="s">
        <v>29</v>
      </c>
      <c r="F167" s="77">
        <v>42447417</v>
      </c>
      <c r="G167" s="54" t="s">
        <v>2260</v>
      </c>
      <c r="H167" s="77">
        <v>23402</v>
      </c>
      <c r="I167" s="77" t="s">
        <v>54</v>
      </c>
      <c r="J167" s="77" t="s">
        <v>168</v>
      </c>
      <c r="K167" s="54" t="s">
        <v>2263</v>
      </c>
      <c r="L167" t="s">
        <v>29</v>
      </c>
      <c r="T167" t="s">
        <v>467</v>
      </c>
      <c r="U167" s="54" t="s">
        <v>2264</v>
      </c>
      <c r="V167" s="102"/>
    </row>
    <row r="168" spans="1:22" ht="38.25" x14ac:dyDescent="0.2">
      <c r="A168" s="53">
        <v>45148</v>
      </c>
      <c r="D168" s="53">
        <v>45148</v>
      </c>
      <c r="E168" s="77" t="s">
        <v>29</v>
      </c>
      <c r="F168" s="77">
        <v>33333207</v>
      </c>
      <c r="G168" s="54" t="s">
        <v>2265</v>
      </c>
      <c r="H168" s="77">
        <v>23402</v>
      </c>
      <c r="I168" s="77" t="s">
        <v>54</v>
      </c>
      <c r="J168" s="77" t="s">
        <v>168</v>
      </c>
      <c r="K168" s="54" t="s">
        <v>2266</v>
      </c>
      <c r="L168" t="s">
        <v>29</v>
      </c>
      <c r="M168" s="54"/>
      <c r="T168" t="s">
        <v>467</v>
      </c>
      <c r="U168" s="54" t="s">
        <v>2262</v>
      </c>
      <c r="V168" s="102"/>
    </row>
    <row r="169" spans="1:22" ht="63.75" x14ac:dyDescent="0.2">
      <c r="A169" s="53">
        <v>45148</v>
      </c>
      <c r="C169" s="144"/>
      <c r="D169" s="53">
        <v>45182</v>
      </c>
      <c r="E169" t="s">
        <v>29</v>
      </c>
      <c r="F169" s="77">
        <v>39203569</v>
      </c>
      <c r="G169" s="54" t="s">
        <v>2267</v>
      </c>
      <c r="H169" s="77">
        <v>20453</v>
      </c>
      <c r="I169" s="77" t="s">
        <v>2268</v>
      </c>
      <c r="J169" s="77" t="s">
        <v>2029</v>
      </c>
      <c r="K169" s="54" t="s">
        <v>2269</v>
      </c>
      <c r="L169" t="s">
        <v>29</v>
      </c>
      <c r="M169" s="54" t="s">
        <v>2270</v>
      </c>
      <c r="S169" s="54" t="s">
        <v>2271</v>
      </c>
      <c r="T169" t="s">
        <v>467</v>
      </c>
      <c r="U169" s="54" t="s">
        <v>2272</v>
      </c>
      <c r="V169" s="102"/>
    </row>
    <row r="170" spans="1:22" ht="38.25" x14ac:dyDescent="0.2">
      <c r="A170" s="53">
        <v>45149</v>
      </c>
      <c r="D170" s="53">
        <v>45149</v>
      </c>
      <c r="E170" s="77" t="s">
        <v>263</v>
      </c>
      <c r="F170" s="77">
        <v>33336694</v>
      </c>
      <c r="G170" s="54" t="s">
        <v>2265</v>
      </c>
      <c r="H170" s="77">
        <v>23402</v>
      </c>
      <c r="I170" s="77" t="s">
        <v>54</v>
      </c>
      <c r="J170" s="77" t="s">
        <v>168</v>
      </c>
      <c r="K170" s="54" t="s">
        <v>2273</v>
      </c>
      <c r="L170" t="s">
        <v>263</v>
      </c>
      <c r="M170" s="54"/>
      <c r="S170" s="54" t="s">
        <v>41</v>
      </c>
      <c r="T170" t="s">
        <v>467</v>
      </c>
      <c r="U170" s="54" t="s">
        <v>2274</v>
      </c>
      <c r="V170" s="102"/>
    </row>
    <row r="171" spans="1:22" ht="38.25" x14ac:dyDescent="0.2">
      <c r="A171" s="53">
        <v>45149</v>
      </c>
      <c r="D171" s="53">
        <v>45149</v>
      </c>
      <c r="E171" s="77" t="s">
        <v>263</v>
      </c>
      <c r="F171" s="77">
        <v>33336686</v>
      </c>
      <c r="G171" s="54" t="s">
        <v>2265</v>
      </c>
      <c r="H171" s="77">
        <v>23402</v>
      </c>
      <c r="I171" s="77" t="s">
        <v>54</v>
      </c>
      <c r="J171" s="77" t="s">
        <v>168</v>
      </c>
      <c r="K171" s="54" t="s">
        <v>2275</v>
      </c>
      <c r="L171" t="s">
        <v>263</v>
      </c>
      <c r="M171" s="54"/>
      <c r="S171" s="54" t="s">
        <v>41</v>
      </c>
      <c r="T171" t="s">
        <v>467</v>
      </c>
      <c r="U171" s="54" t="s">
        <v>2274</v>
      </c>
      <c r="V171" s="102"/>
    </row>
    <row r="172" spans="1:22" ht="51" x14ac:dyDescent="0.2">
      <c r="A172" s="53">
        <v>45149</v>
      </c>
      <c r="D172" s="53">
        <v>45149</v>
      </c>
      <c r="E172" s="77" t="s">
        <v>263</v>
      </c>
      <c r="F172" s="77">
        <v>33336678</v>
      </c>
      <c r="G172" s="54" t="s">
        <v>2265</v>
      </c>
      <c r="H172" s="77">
        <v>23402</v>
      </c>
      <c r="I172" s="77" t="s">
        <v>54</v>
      </c>
      <c r="J172" s="77" t="s">
        <v>168</v>
      </c>
      <c r="K172" s="54" t="s">
        <v>2276</v>
      </c>
      <c r="L172" t="s">
        <v>263</v>
      </c>
      <c r="M172" s="54"/>
      <c r="S172" s="54" t="s">
        <v>41</v>
      </c>
      <c r="T172" t="s">
        <v>467</v>
      </c>
      <c r="U172" s="54" t="s">
        <v>2277</v>
      </c>
      <c r="V172" s="102"/>
    </row>
    <row r="173" spans="1:22" ht="38.25" x14ac:dyDescent="0.2">
      <c r="A173" s="53">
        <v>45149</v>
      </c>
      <c r="D173" s="53">
        <v>45152</v>
      </c>
      <c r="E173" s="77" t="s">
        <v>263</v>
      </c>
      <c r="F173" s="77">
        <v>65998844</v>
      </c>
      <c r="G173" s="54" t="s">
        <v>2248</v>
      </c>
      <c r="H173" s="77">
        <v>23405</v>
      </c>
      <c r="I173" s="77" t="s">
        <v>90</v>
      </c>
      <c r="J173" s="77" t="s">
        <v>272</v>
      </c>
      <c r="K173" s="54" t="s">
        <v>2278</v>
      </c>
      <c r="L173" t="s">
        <v>263</v>
      </c>
      <c r="N173" s="54"/>
      <c r="S173" s="54" t="s">
        <v>41</v>
      </c>
      <c r="T173" t="s">
        <v>467</v>
      </c>
      <c r="U173" s="54" t="s">
        <v>2279</v>
      </c>
      <c r="V173" s="102"/>
    </row>
    <row r="174" spans="1:22" ht="114.75" x14ac:dyDescent="0.2">
      <c r="A174" s="53">
        <v>45149</v>
      </c>
      <c r="D174" s="53">
        <v>45195</v>
      </c>
      <c r="E174" s="77" t="s">
        <v>263</v>
      </c>
      <c r="F174" s="77">
        <v>65358708</v>
      </c>
      <c r="G174" s="54" t="s">
        <v>2280</v>
      </c>
      <c r="H174" s="77">
        <v>20454</v>
      </c>
      <c r="I174" s="77" t="s">
        <v>1570</v>
      </c>
      <c r="J174" s="77" t="s">
        <v>1571</v>
      </c>
      <c r="K174" s="54" t="s">
        <v>2281</v>
      </c>
      <c r="L174" t="s">
        <v>263</v>
      </c>
      <c r="Q174" s="54" t="s">
        <v>2282</v>
      </c>
      <c r="R174" s="54" t="s">
        <v>2283</v>
      </c>
      <c r="S174" s="54" t="s">
        <v>1675</v>
      </c>
      <c r="T174" t="s">
        <v>116</v>
      </c>
      <c r="U174" s="54" t="s">
        <v>2284</v>
      </c>
      <c r="V174" s="102"/>
    </row>
    <row r="175" spans="1:22" ht="89.25" x14ac:dyDescent="0.2">
      <c r="A175" s="53">
        <v>45149</v>
      </c>
      <c r="D175" s="53">
        <v>45195</v>
      </c>
      <c r="E175" s="77" t="s">
        <v>263</v>
      </c>
      <c r="F175" s="77">
        <v>65358695</v>
      </c>
      <c r="G175" s="54" t="s">
        <v>2280</v>
      </c>
      <c r="H175" s="77">
        <v>20454</v>
      </c>
      <c r="I175" s="77" t="s">
        <v>1570</v>
      </c>
      <c r="J175" s="77" t="s">
        <v>1571</v>
      </c>
      <c r="K175" s="54" t="s">
        <v>2285</v>
      </c>
      <c r="L175" t="s">
        <v>263</v>
      </c>
      <c r="Q175" s="54" t="s">
        <v>2282</v>
      </c>
      <c r="R175" s="54" t="s">
        <v>2283</v>
      </c>
      <c r="S175" s="54" t="s">
        <v>595</v>
      </c>
      <c r="T175" t="s">
        <v>116</v>
      </c>
      <c r="U175" s="54" t="s">
        <v>2286</v>
      </c>
      <c r="V175" s="102"/>
    </row>
    <row r="176" spans="1:22" ht="51" x14ac:dyDescent="0.2">
      <c r="A176" s="53">
        <v>45152</v>
      </c>
      <c r="D176" s="53">
        <v>45153</v>
      </c>
      <c r="E176" s="77" t="s">
        <v>2287</v>
      </c>
      <c r="F176" s="77">
        <v>65998799</v>
      </c>
      <c r="G176" s="54" t="s">
        <v>2248</v>
      </c>
      <c r="H176" s="77">
        <v>23402</v>
      </c>
      <c r="I176" s="77" t="s">
        <v>54</v>
      </c>
      <c r="J176" s="77" t="s">
        <v>168</v>
      </c>
      <c r="K176" s="54" t="s">
        <v>2288</v>
      </c>
      <c r="L176" t="s">
        <v>263</v>
      </c>
      <c r="M176" s="54"/>
      <c r="S176" s="54" t="s">
        <v>41</v>
      </c>
      <c r="T176" t="s">
        <v>2289</v>
      </c>
      <c r="U176" s="54" t="s">
        <v>98</v>
      </c>
      <c r="V176" s="102"/>
    </row>
    <row r="177" spans="1:22" ht="102" x14ac:dyDescent="0.2">
      <c r="A177" s="53">
        <v>45152</v>
      </c>
      <c r="D177" s="53">
        <v>45195</v>
      </c>
      <c r="E177" s="77" t="s">
        <v>263</v>
      </c>
      <c r="F177" s="77">
        <v>65998801</v>
      </c>
      <c r="G177" s="54" t="s">
        <v>2248</v>
      </c>
      <c r="H177" s="77">
        <v>23402</v>
      </c>
      <c r="I177" s="77" t="s">
        <v>54</v>
      </c>
      <c r="J177" s="77" t="s">
        <v>168</v>
      </c>
      <c r="K177" s="54" t="s">
        <v>2290</v>
      </c>
      <c r="L177" t="s">
        <v>263</v>
      </c>
      <c r="M177" s="54"/>
      <c r="Q177" s="54" t="s">
        <v>2291</v>
      </c>
      <c r="R177" s="54" t="s">
        <v>2292</v>
      </c>
      <c r="S177" s="54" t="s">
        <v>595</v>
      </c>
      <c r="T177" t="s">
        <v>116</v>
      </c>
      <c r="U177" s="54" t="s">
        <v>2293</v>
      </c>
      <c r="V177" s="102"/>
    </row>
    <row r="178" spans="1:22" ht="38.25" x14ac:dyDescent="0.2">
      <c r="A178" s="53">
        <v>45153</v>
      </c>
      <c r="D178" s="53">
        <v>45153</v>
      </c>
      <c r="E178" s="77" t="s">
        <v>29</v>
      </c>
      <c r="F178" s="77">
        <v>42447409</v>
      </c>
      <c r="G178" s="54" t="s">
        <v>2294</v>
      </c>
      <c r="H178" s="77">
        <v>23402</v>
      </c>
      <c r="I178" s="77" t="s">
        <v>54</v>
      </c>
      <c r="J178" s="77" t="s">
        <v>168</v>
      </c>
      <c r="K178" s="54" t="s">
        <v>2295</v>
      </c>
      <c r="L178" t="s">
        <v>29</v>
      </c>
      <c r="N178" s="54"/>
      <c r="S178" s="54" t="s">
        <v>41</v>
      </c>
      <c r="T178" t="s">
        <v>467</v>
      </c>
      <c r="U178" s="54" t="s">
        <v>2296</v>
      </c>
      <c r="V178" s="102"/>
    </row>
    <row r="179" spans="1:22" ht="38.25" x14ac:dyDescent="0.2">
      <c r="A179" s="53">
        <v>45154</v>
      </c>
      <c r="D179" s="53">
        <v>45154</v>
      </c>
      <c r="E179" s="77" t="s">
        <v>29</v>
      </c>
      <c r="F179" s="77">
        <v>41874169</v>
      </c>
      <c r="G179" s="54" t="s">
        <v>2226</v>
      </c>
      <c r="H179" s="77">
        <v>23402</v>
      </c>
      <c r="I179" s="77" t="s">
        <v>54</v>
      </c>
      <c r="J179" s="77" t="s">
        <v>168</v>
      </c>
      <c r="K179" s="54" t="s">
        <v>2297</v>
      </c>
      <c r="L179" t="s">
        <v>29</v>
      </c>
      <c r="N179" s="54"/>
      <c r="S179" s="54" t="s">
        <v>41</v>
      </c>
      <c r="T179" t="s">
        <v>467</v>
      </c>
      <c r="U179" s="54" t="s">
        <v>2296</v>
      </c>
      <c r="V179" s="102"/>
    </row>
    <row r="180" spans="1:22" ht="165.75" x14ac:dyDescent="0.2">
      <c r="A180" s="53">
        <v>45155</v>
      </c>
      <c r="D180" s="53">
        <v>45246</v>
      </c>
      <c r="E180" t="s">
        <v>59</v>
      </c>
      <c r="F180" s="77">
        <v>65635488</v>
      </c>
      <c r="G180" s="54" t="s">
        <v>1517</v>
      </c>
      <c r="H180" s="77">
        <v>23404</v>
      </c>
      <c r="I180" s="77" t="s">
        <v>79</v>
      </c>
      <c r="J180" s="77" t="s">
        <v>80</v>
      </c>
      <c r="K180" s="54" t="s">
        <v>2298</v>
      </c>
      <c r="L180" t="s">
        <v>59</v>
      </c>
      <c r="M180" s="54"/>
      <c r="N180" s="54"/>
      <c r="Q180" s="54" t="s">
        <v>2299</v>
      </c>
      <c r="R180" s="54" t="s">
        <v>2300</v>
      </c>
      <c r="S180" s="54" t="s">
        <v>41</v>
      </c>
      <c r="T180" t="s">
        <v>2301</v>
      </c>
      <c r="U180" s="54" t="s">
        <v>2302</v>
      </c>
      <c r="V180" s="102" t="s">
        <v>175</v>
      </c>
    </row>
    <row r="181" spans="1:22" ht="102" x14ac:dyDescent="0.2">
      <c r="A181" s="53">
        <v>45155</v>
      </c>
      <c r="D181" s="53">
        <v>45208</v>
      </c>
      <c r="E181" s="77" t="s">
        <v>59</v>
      </c>
      <c r="F181" s="77">
        <v>65358927</v>
      </c>
      <c r="G181" s="54" t="s">
        <v>2303</v>
      </c>
      <c r="H181" s="77">
        <v>23414</v>
      </c>
      <c r="I181" s="77" t="s">
        <v>2145</v>
      </c>
      <c r="J181" s="77" t="s">
        <v>2146</v>
      </c>
      <c r="K181" s="54" t="s">
        <v>2304</v>
      </c>
      <c r="L181" t="s">
        <v>59</v>
      </c>
      <c r="Q181" s="54" t="s">
        <v>2305</v>
      </c>
      <c r="R181" s="54" t="s">
        <v>1349</v>
      </c>
      <c r="S181" s="54" t="s">
        <v>558</v>
      </c>
      <c r="T181" t="s">
        <v>116</v>
      </c>
      <c r="U181" s="54" t="s">
        <v>2293</v>
      </c>
      <c r="V181" s="102"/>
    </row>
    <row r="182" spans="1:22" ht="140.25" x14ac:dyDescent="0.2">
      <c r="A182" s="53">
        <v>45155</v>
      </c>
      <c r="D182" s="53">
        <v>45246</v>
      </c>
      <c r="E182" s="77" t="s">
        <v>263</v>
      </c>
      <c r="F182" s="77">
        <v>32575212</v>
      </c>
      <c r="G182" s="54" t="s">
        <v>2303</v>
      </c>
      <c r="H182" s="77">
        <v>23414</v>
      </c>
      <c r="I182" s="77" t="s">
        <v>2145</v>
      </c>
      <c r="J182" s="113" t="s">
        <v>2146</v>
      </c>
      <c r="K182" s="54" t="s">
        <v>2306</v>
      </c>
      <c r="L182" t="s">
        <v>59</v>
      </c>
      <c r="M182" s="54"/>
      <c r="Q182" s="54" t="s">
        <v>2307</v>
      </c>
      <c r="R182" s="54" t="s">
        <v>2308</v>
      </c>
      <c r="S182" s="54" t="s">
        <v>558</v>
      </c>
      <c r="T182" s="54" t="s">
        <v>478</v>
      </c>
      <c r="U182" s="54" t="s">
        <v>2309</v>
      </c>
      <c r="V182" s="102"/>
    </row>
    <row r="183" spans="1:22" ht="38.25" x14ac:dyDescent="0.2">
      <c r="A183" s="53">
        <v>45155</v>
      </c>
      <c r="D183" s="53">
        <v>45159</v>
      </c>
      <c r="E183" s="77" t="s">
        <v>59</v>
      </c>
      <c r="F183" s="77">
        <v>66019580</v>
      </c>
      <c r="G183" s="54" t="s">
        <v>2310</v>
      </c>
      <c r="H183" s="77">
        <v>23402</v>
      </c>
      <c r="I183" s="77" t="s">
        <v>54</v>
      </c>
      <c r="J183" s="113" t="s">
        <v>168</v>
      </c>
      <c r="K183" s="54" t="s">
        <v>2311</v>
      </c>
      <c r="L183" t="s">
        <v>59</v>
      </c>
      <c r="M183" s="54"/>
      <c r="T183" t="s">
        <v>467</v>
      </c>
      <c r="U183" s="54" t="s">
        <v>2296</v>
      </c>
      <c r="V183" s="102"/>
    </row>
    <row r="184" spans="1:22" ht="153" x14ac:dyDescent="0.2">
      <c r="A184" s="53">
        <v>45159</v>
      </c>
      <c r="D184" s="53">
        <v>45246</v>
      </c>
      <c r="E184" s="77" t="s">
        <v>263</v>
      </c>
      <c r="F184" s="77">
        <v>42036538</v>
      </c>
      <c r="G184" s="54" t="s">
        <v>2312</v>
      </c>
      <c r="H184" s="77">
        <v>23404</v>
      </c>
      <c r="I184" s="77" t="s">
        <v>79</v>
      </c>
      <c r="J184" s="77" t="s">
        <v>80</v>
      </c>
      <c r="K184" s="54" t="s">
        <v>2313</v>
      </c>
      <c r="L184" t="s">
        <v>59</v>
      </c>
      <c r="M184" s="54"/>
      <c r="Q184" s="54" t="s">
        <v>2305</v>
      </c>
      <c r="R184" s="54" t="s">
        <v>2314</v>
      </c>
      <c r="T184" s="54" t="s">
        <v>2315</v>
      </c>
      <c r="U184" s="54" t="s">
        <v>2316</v>
      </c>
      <c r="V184" s="102"/>
    </row>
    <row r="185" spans="1:22" ht="102" x14ac:dyDescent="0.2">
      <c r="A185" s="53">
        <v>45159</v>
      </c>
      <c r="D185" s="53">
        <v>45208</v>
      </c>
      <c r="E185" s="77" t="s">
        <v>59</v>
      </c>
      <c r="F185" s="77">
        <v>66129691</v>
      </c>
      <c r="G185" s="54" t="s">
        <v>1708</v>
      </c>
      <c r="H185" s="77">
        <v>20454</v>
      </c>
      <c r="I185" s="77" t="s">
        <v>2317</v>
      </c>
      <c r="J185" s="77" t="s">
        <v>2318</v>
      </c>
      <c r="K185" s="54" t="s">
        <v>2319</v>
      </c>
      <c r="L185" t="s">
        <v>29</v>
      </c>
      <c r="M185" s="54"/>
      <c r="Q185" s="54" t="s">
        <v>2305</v>
      </c>
      <c r="R185" s="54" t="s">
        <v>1349</v>
      </c>
      <c r="S185" s="54" t="s">
        <v>2320</v>
      </c>
      <c r="T185" s="54" t="s">
        <v>116</v>
      </c>
      <c r="U185" s="54" t="s">
        <v>2293</v>
      </c>
      <c r="V185" s="102"/>
    </row>
    <row r="186" spans="1:22" ht="89.25" x14ac:dyDescent="0.2">
      <c r="A186" s="53">
        <v>45159</v>
      </c>
      <c r="D186" s="53">
        <v>45208</v>
      </c>
      <c r="E186" s="77" t="s">
        <v>59</v>
      </c>
      <c r="F186" s="77">
        <v>66129683</v>
      </c>
      <c r="G186" s="54" t="s">
        <v>1708</v>
      </c>
      <c r="H186" s="77">
        <v>20454</v>
      </c>
      <c r="I186" s="77" t="s">
        <v>2317</v>
      </c>
      <c r="J186" s="77" t="s">
        <v>2318</v>
      </c>
      <c r="K186" s="54" t="s">
        <v>2321</v>
      </c>
      <c r="L186" t="s">
        <v>29</v>
      </c>
      <c r="M186" s="54"/>
      <c r="Q186" s="54" t="s">
        <v>2305</v>
      </c>
      <c r="R186" s="54" t="s">
        <v>1349</v>
      </c>
      <c r="S186" s="54" t="s">
        <v>1441</v>
      </c>
      <c r="T186" s="54" t="s">
        <v>116</v>
      </c>
      <c r="U186" s="54" t="s">
        <v>2322</v>
      </c>
      <c r="V186" s="102"/>
    </row>
    <row r="187" spans="1:22" ht="114.75" x14ac:dyDescent="0.2">
      <c r="A187" s="53">
        <v>45159</v>
      </c>
      <c r="D187" s="53">
        <v>45251</v>
      </c>
      <c r="E187" t="s">
        <v>263</v>
      </c>
      <c r="F187" s="77">
        <v>65358740</v>
      </c>
      <c r="G187" s="54" t="s">
        <v>1708</v>
      </c>
      <c r="H187" s="77">
        <v>20454</v>
      </c>
      <c r="I187" s="77" t="s">
        <v>2317</v>
      </c>
      <c r="J187" s="77" t="s">
        <v>2318</v>
      </c>
      <c r="K187" s="54" t="s">
        <v>2323</v>
      </c>
      <c r="L187" t="s">
        <v>59</v>
      </c>
      <c r="M187" s="54"/>
      <c r="Q187" s="54" t="s">
        <v>2324</v>
      </c>
      <c r="R187" s="54" t="s">
        <v>2325</v>
      </c>
      <c r="S187" s="54" t="s">
        <v>466</v>
      </c>
      <c r="T187" s="54" t="s">
        <v>2326</v>
      </c>
      <c r="U187" s="54" t="s">
        <v>2327</v>
      </c>
      <c r="V187" s="102"/>
    </row>
    <row r="188" spans="1:22" ht="127.5" x14ac:dyDescent="0.2">
      <c r="A188" s="53">
        <v>45159</v>
      </c>
      <c r="C188" s="147"/>
      <c r="D188" s="53">
        <v>45204</v>
      </c>
      <c r="E188" t="s">
        <v>59</v>
      </c>
      <c r="F188" s="77">
        <v>66129704</v>
      </c>
      <c r="G188" s="54" t="s">
        <v>1708</v>
      </c>
      <c r="H188" s="77">
        <v>20454</v>
      </c>
      <c r="I188" s="77" t="s">
        <v>2317</v>
      </c>
      <c r="J188" s="77" t="s">
        <v>2318</v>
      </c>
      <c r="K188" s="54" t="s">
        <v>2328</v>
      </c>
      <c r="L188" t="s">
        <v>59</v>
      </c>
      <c r="Q188" s="54" t="s">
        <v>2305</v>
      </c>
      <c r="R188" s="54" t="s">
        <v>2329</v>
      </c>
      <c r="T188" t="s">
        <v>2330</v>
      </c>
      <c r="U188" s="54" t="s">
        <v>2331</v>
      </c>
      <c r="V188" s="95" t="s">
        <v>2332</v>
      </c>
    </row>
    <row r="189" spans="1:22" ht="216.75" x14ac:dyDescent="0.2">
      <c r="A189" s="53">
        <v>45159</v>
      </c>
      <c r="C189" s="54"/>
      <c r="D189" s="53">
        <v>45244</v>
      </c>
      <c r="E189" s="77" t="s">
        <v>59</v>
      </c>
      <c r="F189" s="77">
        <v>65358791</v>
      </c>
      <c r="G189" s="54" t="s">
        <v>1708</v>
      </c>
      <c r="H189" s="77">
        <v>20454</v>
      </c>
      <c r="I189" s="77" t="s">
        <v>2317</v>
      </c>
      <c r="J189" s="77" t="s">
        <v>2318</v>
      </c>
      <c r="K189" s="54" t="s">
        <v>2333</v>
      </c>
      <c r="L189" t="s">
        <v>29</v>
      </c>
      <c r="Q189" s="54" t="s">
        <v>2305</v>
      </c>
      <c r="R189" s="54" t="s">
        <v>2334</v>
      </c>
      <c r="T189" s="54" t="s">
        <v>2335</v>
      </c>
      <c r="U189" s="54" t="s">
        <v>2336</v>
      </c>
      <c r="V189" s="102"/>
    </row>
    <row r="190" spans="1:22" ht="204" x14ac:dyDescent="0.2">
      <c r="A190" s="53">
        <v>45159</v>
      </c>
      <c r="C190" s="54"/>
      <c r="D190" s="53">
        <v>45272</v>
      </c>
      <c r="E190" s="77" t="s">
        <v>433</v>
      </c>
      <c r="F190" s="77">
        <v>65358732</v>
      </c>
      <c r="G190" s="54" t="s">
        <v>1708</v>
      </c>
      <c r="H190" s="77">
        <v>20454</v>
      </c>
      <c r="I190" s="77" t="s">
        <v>2317</v>
      </c>
      <c r="J190" s="77" t="s">
        <v>2318</v>
      </c>
      <c r="K190" s="54" t="s">
        <v>2337</v>
      </c>
      <c r="L190" t="s">
        <v>29</v>
      </c>
      <c r="Q190" s="54" t="s">
        <v>2338</v>
      </c>
      <c r="R190" s="54" t="s">
        <v>2339</v>
      </c>
      <c r="S190" s="54" t="s">
        <v>2320</v>
      </c>
      <c r="T190" s="54" t="s">
        <v>2335</v>
      </c>
      <c r="U190" s="54" t="s">
        <v>2340</v>
      </c>
      <c r="V190" s="95" t="s">
        <v>2341</v>
      </c>
    </row>
    <row r="191" spans="1:22" ht="153" x14ac:dyDescent="0.2">
      <c r="A191" s="53">
        <v>45159</v>
      </c>
      <c r="C191" s="54"/>
      <c r="D191" s="53">
        <v>45264</v>
      </c>
      <c r="E191" s="77" t="s">
        <v>59</v>
      </c>
      <c r="F191" s="77">
        <v>65358804</v>
      </c>
      <c r="G191" s="54" t="s">
        <v>1708</v>
      </c>
      <c r="H191" s="77">
        <v>20454</v>
      </c>
      <c r="I191" s="77" t="s">
        <v>2317</v>
      </c>
      <c r="J191" s="77" t="s">
        <v>2318</v>
      </c>
      <c r="K191" s="54" t="s">
        <v>2342</v>
      </c>
      <c r="L191" t="s">
        <v>59</v>
      </c>
      <c r="Q191" s="54" t="s">
        <v>2343</v>
      </c>
      <c r="R191" s="54" t="s">
        <v>2344</v>
      </c>
      <c r="T191" s="54" t="s">
        <v>2345</v>
      </c>
      <c r="U191" s="54" t="s">
        <v>2346</v>
      </c>
      <c r="V191" s="95" t="s">
        <v>2347</v>
      </c>
    </row>
    <row r="192" spans="1:22" ht="140.25" x14ac:dyDescent="0.2">
      <c r="A192" s="53">
        <v>45159</v>
      </c>
      <c r="C192" s="54"/>
      <c r="D192" s="53">
        <v>45264</v>
      </c>
      <c r="E192" s="77" t="s">
        <v>59</v>
      </c>
      <c r="F192" s="77">
        <v>65358775</v>
      </c>
      <c r="G192" s="54" t="s">
        <v>1708</v>
      </c>
      <c r="H192" s="77">
        <v>20454</v>
      </c>
      <c r="I192" s="77" t="s">
        <v>2317</v>
      </c>
      <c r="J192" s="77" t="s">
        <v>2318</v>
      </c>
      <c r="K192" s="54" t="s">
        <v>2348</v>
      </c>
      <c r="L192" t="s">
        <v>29</v>
      </c>
      <c r="Q192" s="54" t="s">
        <v>2343</v>
      </c>
      <c r="R192" s="54" t="s">
        <v>2344</v>
      </c>
      <c r="T192" s="54" t="s">
        <v>2345</v>
      </c>
      <c r="U192" s="54" t="s">
        <v>2349</v>
      </c>
      <c r="V192" s="102" t="s">
        <v>2347</v>
      </c>
    </row>
    <row r="193" spans="1:22" ht="255" x14ac:dyDescent="0.2">
      <c r="A193" s="53">
        <v>45159</v>
      </c>
      <c r="C193" s="54"/>
      <c r="D193" s="53">
        <v>45264</v>
      </c>
      <c r="E193" s="53" t="s">
        <v>59</v>
      </c>
      <c r="F193" s="77">
        <v>65358783</v>
      </c>
      <c r="G193" s="54" t="s">
        <v>1708</v>
      </c>
      <c r="H193" s="77">
        <v>20454</v>
      </c>
      <c r="I193" s="77" t="s">
        <v>2317</v>
      </c>
      <c r="J193" s="77" t="s">
        <v>2318</v>
      </c>
      <c r="K193" s="54" t="s">
        <v>2350</v>
      </c>
      <c r="L193" t="s">
        <v>59</v>
      </c>
      <c r="Q193" s="54" t="s">
        <v>2351</v>
      </c>
      <c r="R193" s="54" t="s">
        <v>2352</v>
      </c>
      <c r="S193" s="54" t="s">
        <v>2353</v>
      </c>
      <c r="T193" s="54" t="s">
        <v>2345</v>
      </c>
      <c r="U193" s="54" t="s">
        <v>2349</v>
      </c>
      <c r="V193" s="102" t="s">
        <v>2347</v>
      </c>
    </row>
    <row r="194" spans="1:22" ht="140.25" x14ac:dyDescent="0.2">
      <c r="A194" s="53">
        <v>45159</v>
      </c>
      <c r="C194" s="54"/>
      <c r="D194" s="53">
        <v>45257</v>
      </c>
      <c r="E194" s="77" t="s">
        <v>59</v>
      </c>
      <c r="F194" s="77">
        <v>65358759</v>
      </c>
      <c r="G194" s="54" t="s">
        <v>1708</v>
      </c>
      <c r="H194" s="77">
        <v>20454</v>
      </c>
      <c r="I194" s="77" t="s">
        <v>2317</v>
      </c>
      <c r="J194" s="77" t="s">
        <v>2318</v>
      </c>
      <c r="K194" s="54" t="s">
        <v>2354</v>
      </c>
      <c r="L194" t="s">
        <v>29</v>
      </c>
      <c r="Q194" s="54" t="s">
        <v>2355</v>
      </c>
      <c r="R194" s="54" t="s">
        <v>2356</v>
      </c>
      <c r="S194" s="54" t="s">
        <v>2320</v>
      </c>
      <c r="T194" t="s">
        <v>2330</v>
      </c>
      <c r="U194" s="54" t="s">
        <v>2357</v>
      </c>
      <c r="V194" s="102"/>
    </row>
    <row r="195" spans="1:22" ht="178.5" x14ac:dyDescent="0.2">
      <c r="A195" s="53">
        <v>45159</v>
      </c>
      <c r="C195" s="54"/>
      <c r="D195" s="53">
        <v>45252</v>
      </c>
      <c r="E195" t="s">
        <v>263</v>
      </c>
      <c r="F195" s="77">
        <v>65358767</v>
      </c>
      <c r="G195" s="54" t="s">
        <v>1708</v>
      </c>
      <c r="H195" s="77">
        <v>20454</v>
      </c>
      <c r="I195" s="77" t="s">
        <v>2317</v>
      </c>
      <c r="J195" s="77" t="s">
        <v>2318</v>
      </c>
      <c r="K195" s="54" t="s">
        <v>2358</v>
      </c>
      <c r="L195" t="s">
        <v>29</v>
      </c>
      <c r="Q195" s="54" t="s">
        <v>2359</v>
      </c>
      <c r="R195" s="54" t="s">
        <v>2360</v>
      </c>
      <c r="S195" s="54" t="s">
        <v>2320</v>
      </c>
      <c r="T195" s="54" t="s">
        <v>116</v>
      </c>
      <c r="U195" s="54" t="s">
        <v>2361</v>
      </c>
      <c r="V195" s="95"/>
    </row>
    <row r="196" spans="1:22" ht="114.75" x14ac:dyDescent="0.2">
      <c r="A196" s="53">
        <v>45160</v>
      </c>
      <c r="D196" s="53">
        <v>45198</v>
      </c>
      <c r="E196" s="77" t="s">
        <v>59</v>
      </c>
      <c r="F196" s="77">
        <v>65257755</v>
      </c>
      <c r="G196" s="54" t="s">
        <v>2362</v>
      </c>
      <c r="H196" s="77">
        <v>20454</v>
      </c>
      <c r="I196" s="77" t="s">
        <v>2317</v>
      </c>
      <c r="J196" s="77" t="s">
        <v>2318</v>
      </c>
      <c r="K196" s="54" t="s">
        <v>2363</v>
      </c>
      <c r="L196" t="s">
        <v>29</v>
      </c>
      <c r="Q196" s="54" t="s">
        <v>2364</v>
      </c>
      <c r="R196" s="54" t="s">
        <v>1748</v>
      </c>
      <c r="S196" s="54" t="s">
        <v>1441</v>
      </c>
      <c r="T196" t="s">
        <v>116</v>
      </c>
      <c r="U196" s="54" t="s">
        <v>2284</v>
      </c>
      <c r="V196" s="102"/>
    </row>
    <row r="197" spans="1:22" ht="114.75" x14ac:dyDescent="0.2">
      <c r="A197" s="53">
        <v>45160</v>
      </c>
      <c r="D197" s="53">
        <v>45198</v>
      </c>
      <c r="E197" s="77" t="s">
        <v>263</v>
      </c>
      <c r="F197" s="77">
        <v>65257763</v>
      </c>
      <c r="G197" s="54" t="s">
        <v>2362</v>
      </c>
      <c r="H197" s="77">
        <v>20454</v>
      </c>
      <c r="I197" s="77" t="s">
        <v>2317</v>
      </c>
      <c r="J197" s="77" t="s">
        <v>2318</v>
      </c>
      <c r="K197" s="54" t="s">
        <v>2365</v>
      </c>
      <c r="L197" t="s">
        <v>29</v>
      </c>
      <c r="M197" s="54"/>
      <c r="P197" s="54"/>
      <c r="Q197" s="54" t="s">
        <v>2364</v>
      </c>
      <c r="R197" s="54" t="s">
        <v>1748</v>
      </c>
      <c r="S197" s="54" t="s">
        <v>1441</v>
      </c>
      <c r="T197" t="s">
        <v>116</v>
      </c>
      <c r="U197" s="54" t="s">
        <v>2284</v>
      </c>
      <c r="V197" s="95"/>
    </row>
    <row r="198" spans="1:22" ht="89.25" x14ac:dyDescent="0.2">
      <c r="A198" s="53">
        <v>45160</v>
      </c>
      <c r="D198" s="53">
        <v>45201</v>
      </c>
      <c r="E198" s="77" t="s">
        <v>263</v>
      </c>
      <c r="F198" s="77">
        <v>39203622</v>
      </c>
      <c r="G198" s="54" t="s">
        <v>2362</v>
      </c>
      <c r="H198" s="77">
        <v>20454</v>
      </c>
      <c r="I198" s="77" t="s">
        <v>2317</v>
      </c>
      <c r="J198" s="77" t="s">
        <v>2318</v>
      </c>
      <c r="K198" s="54" t="s">
        <v>2366</v>
      </c>
      <c r="L198" t="s">
        <v>29</v>
      </c>
      <c r="P198" s="54"/>
      <c r="Q198" s="54" t="s">
        <v>2367</v>
      </c>
      <c r="R198" s="54" t="s">
        <v>1748</v>
      </c>
      <c r="S198" s="54" t="s">
        <v>2368</v>
      </c>
      <c r="T198" t="s">
        <v>116</v>
      </c>
      <c r="U198" s="54" t="s">
        <v>2369</v>
      </c>
      <c r="V198" s="102"/>
    </row>
    <row r="199" spans="1:22" ht="89.25" x14ac:dyDescent="0.2">
      <c r="A199" s="53">
        <v>45160</v>
      </c>
      <c r="D199" s="53">
        <v>45201</v>
      </c>
      <c r="E199" s="77" t="s">
        <v>263</v>
      </c>
      <c r="F199" s="77">
        <v>39203614</v>
      </c>
      <c r="G199" s="54" t="s">
        <v>2362</v>
      </c>
      <c r="H199" s="77">
        <v>20454</v>
      </c>
      <c r="I199" s="77" t="s">
        <v>2317</v>
      </c>
      <c r="J199" s="77" t="s">
        <v>2370</v>
      </c>
      <c r="K199" s="54" t="s">
        <v>2371</v>
      </c>
      <c r="L199" t="s">
        <v>29</v>
      </c>
      <c r="M199" s="54"/>
      <c r="Q199" s="54" t="s">
        <v>2372</v>
      </c>
      <c r="R199" s="54" t="s">
        <v>1748</v>
      </c>
      <c r="S199" s="54" t="s">
        <v>2368</v>
      </c>
      <c r="T199" s="54" t="s">
        <v>116</v>
      </c>
      <c r="U199" s="54" t="s">
        <v>2373</v>
      </c>
      <c r="V199" s="102"/>
    </row>
    <row r="200" spans="1:22" ht="89.25" x14ac:dyDescent="0.2">
      <c r="A200" s="53">
        <v>45160</v>
      </c>
      <c r="D200" s="53">
        <v>45201</v>
      </c>
      <c r="E200" s="77" t="s">
        <v>263</v>
      </c>
      <c r="F200" s="77">
        <v>39203593</v>
      </c>
      <c r="G200" s="54" t="s">
        <v>2362</v>
      </c>
      <c r="H200" s="77">
        <v>20454</v>
      </c>
      <c r="I200" s="77" t="s">
        <v>1570</v>
      </c>
      <c r="J200" s="77" t="s">
        <v>2318</v>
      </c>
      <c r="K200" s="54" t="s">
        <v>2374</v>
      </c>
      <c r="L200" t="s">
        <v>29</v>
      </c>
      <c r="Q200" s="54" t="s">
        <v>2367</v>
      </c>
      <c r="R200" s="54" t="s">
        <v>1748</v>
      </c>
      <c r="S200" s="54" t="s">
        <v>2368</v>
      </c>
      <c r="T200" t="s">
        <v>116</v>
      </c>
      <c r="U200" s="54" t="s">
        <v>2369</v>
      </c>
      <c r="V200" s="102"/>
    </row>
    <row r="201" spans="1:22" ht="178.5" x14ac:dyDescent="0.2">
      <c r="A201" s="53">
        <v>45161</v>
      </c>
      <c r="D201" s="83">
        <v>45180</v>
      </c>
      <c r="E201" s="77" t="s">
        <v>263</v>
      </c>
      <c r="F201" s="77">
        <v>65490311</v>
      </c>
      <c r="G201" s="54" t="s">
        <v>2375</v>
      </c>
      <c r="H201" s="77">
        <v>20453</v>
      </c>
      <c r="I201" s="77" t="s">
        <v>1931</v>
      </c>
      <c r="J201" s="77" t="s">
        <v>2029</v>
      </c>
      <c r="K201" s="54" t="s">
        <v>2376</v>
      </c>
      <c r="L201" t="s">
        <v>29</v>
      </c>
      <c r="O201" s="54" t="s">
        <v>2377</v>
      </c>
      <c r="P201" s="54" t="s">
        <v>2378</v>
      </c>
      <c r="S201" s="54" t="s">
        <v>2379</v>
      </c>
      <c r="T201" s="54" t="s">
        <v>733</v>
      </c>
      <c r="U201" s="54" t="s">
        <v>2380</v>
      </c>
      <c r="V201" s="102"/>
    </row>
    <row r="202" spans="1:22" ht="165.75" x14ac:dyDescent="0.2">
      <c r="A202" s="53">
        <v>45161</v>
      </c>
      <c r="D202" s="83">
        <v>45180</v>
      </c>
      <c r="E202" s="77" t="s">
        <v>263</v>
      </c>
      <c r="F202" s="77">
        <v>65490321</v>
      </c>
      <c r="G202" s="54" t="s">
        <v>2375</v>
      </c>
      <c r="H202" s="77">
        <v>20453</v>
      </c>
      <c r="I202" s="77" t="s">
        <v>1931</v>
      </c>
      <c r="J202" s="77" t="s">
        <v>2029</v>
      </c>
      <c r="K202" s="54" t="s">
        <v>2381</v>
      </c>
      <c r="L202" t="s">
        <v>29</v>
      </c>
      <c r="O202" s="54" t="s">
        <v>2377</v>
      </c>
      <c r="P202" s="54" t="s">
        <v>2382</v>
      </c>
      <c r="S202" s="54" t="s">
        <v>2379</v>
      </c>
      <c r="T202" s="54" t="s">
        <v>733</v>
      </c>
      <c r="U202" s="54" t="s">
        <v>2380</v>
      </c>
      <c r="V202" s="102"/>
    </row>
    <row r="203" spans="1:22" ht="165.75" x14ac:dyDescent="0.2">
      <c r="A203" s="53">
        <v>45161</v>
      </c>
      <c r="D203" s="83">
        <v>45180</v>
      </c>
      <c r="E203" s="77" t="s">
        <v>263</v>
      </c>
      <c r="F203" s="77">
        <v>65490338</v>
      </c>
      <c r="G203" s="54" t="s">
        <v>2375</v>
      </c>
      <c r="H203" s="77">
        <v>20453</v>
      </c>
      <c r="I203" s="77" t="s">
        <v>1931</v>
      </c>
      <c r="J203" s="77" t="s">
        <v>2029</v>
      </c>
      <c r="K203" s="54" t="s">
        <v>2383</v>
      </c>
      <c r="L203" t="s">
        <v>29</v>
      </c>
      <c r="O203" s="54" t="s">
        <v>2377</v>
      </c>
      <c r="P203" s="54" t="s">
        <v>2384</v>
      </c>
      <c r="S203" s="54" t="s">
        <v>2379</v>
      </c>
      <c r="T203" s="54" t="s">
        <v>733</v>
      </c>
      <c r="U203" s="54" t="s">
        <v>2380</v>
      </c>
      <c r="V203" s="148"/>
    </row>
    <row r="204" spans="1:22" ht="153" x14ac:dyDescent="0.2">
      <c r="A204" s="53">
        <v>45161</v>
      </c>
      <c r="D204" s="83">
        <v>45183</v>
      </c>
      <c r="E204" s="77" t="s">
        <v>263</v>
      </c>
      <c r="F204" s="77">
        <v>39473542</v>
      </c>
      <c r="G204" s="54" t="s">
        <v>2226</v>
      </c>
      <c r="H204" s="77">
        <v>23405</v>
      </c>
      <c r="I204" s="77" t="s">
        <v>90</v>
      </c>
      <c r="J204" s="77" t="s">
        <v>272</v>
      </c>
      <c r="K204" s="54" t="s">
        <v>2385</v>
      </c>
      <c r="L204" t="s">
        <v>29</v>
      </c>
      <c r="M204" s="54" t="s">
        <v>2386</v>
      </c>
      <c r="N204" s="54" t="s">
        <v>2387</v>
      </c>
      <c r="S204" s="54" t="s">
        <v>466</v>
      </c>
      <c r="T204" s="54" t="s">
        <v>2388</v>
      </c>
      <c r="U204" s="54" t="s">
        <v>2389</v>
      </c>
      <c r="V204" s="102"/>
    </row>
    <row r="205" spans="1:22" ht="114.75" x14ac:dyDescent="0.2">
      <c r="A205" s="53">
        <v>45162</v>
      </c>
      <c r="D205" s="83">
        <v>45261</v>
      </c>
      <c r="E205" s="77" t="s">
        <v>263</v>
      </c>
      <c r="F205" s="77">
        <v>65350036</v>
      </c>
      <c r="G205" s="54" t="s">
        <v>2390</v>
      </c>
      <c r="H205" s="77">
        <v>23404</v>
      </c>
      <c r="I205" s="77" t="s">
        <v>79</v>
      </c>
      <c r="J205" s="77" t="s">
        <v>80</v>
      </c>
      <c r="K205" s="54" t="s">
        <v>2391</v>
      </c>
      <c r="L205" t="s">
        <v>2392</v>
      </c>
      <c r="M205" s="54" t="s">
        <v>2393</v>
      </c>
      <c r="N205" s="54" t="s">
        <v>2394</v>
      </c>
      <c r="Q205" s="54" t="s">
        <v>2395</v>
      </c>
      <c r="R205" s="54" t="s">
        <v>2396</v>
      </c>
      <c r="S205" s="54" t="s">
        <v>2397</v>
      </c>
      <c r="T205" t="s">
        <v>1928</v>
      </c>
      <c r="U205" s="54" t="s">
        <v>2398</v>
      </c>
      <c r="V205" s="102"/>
    </row>
    <row r="206" spans="1:22" ht="63.75" x14ac:dyDescent="0.2">
      <c r="A206" s="53">
        <v>45162</v>
      </c>
      <c r="D206" s="83">
        <v>45169</v>
      </c>
      <c r="E206" s="77" t="s">
        <v>29</v>
      </c>
      <c r="F206" s="77">
        <v>65350052</v>
      </c>
      <c r="G206" s="54" t="s">
        <v>2390</v>
      </c>
      <c r="H206" s="77">
        <v>23404</v>
      </c>
      <c r="I206" s="77" t="s">
        <v>79</v>
      </c>
      <c r="J206" s="77" t="s">
        <v>80</v>
      </c>
      <c r="K206" s="54" t="s">
        <v>2399</v>
      </c>
      <c r="L206" t="s">
        <v>2392</v>
      </c>
      <c r="M206" s="54"/>
      <c r="N206" s="54" t="s">
        <v>2400</v>
      </c>
      <c r="T206" t="s">
        <v>1928</v>
      </c>
      <c r="U206" s="54" t="s">
        <v>2401</v>
      </c>
      <c r="V206" s="102"/>
    </row>
    <row r="207" spans="1:22" ht="38.25" x14ac:dyDescent="0.2">
      <c r="A207" s="53">
        <v>45162</v>
      </c>
      <c r="D207" s="53">
        <v>45162</v>
      </c>
      <c r="E207" s="79" t="s">
        <v>59</v>
      </c>
      <c r="F207" s="77">
        <v>65350044</v>
      </c>
      <c r="G207" s="54" t="s">
        <v>2390</v>
      </c>
      <c r="H207" s="77">
        <v>23404</v>
      </c>
      <c r="I207" s="77" t="s">
        <v>79</v>
      </c>
      <c r="J207" s="77" t="s">
        <v>80</v>
      </c>
      <c r="K207" s="54" t="s">
        <v>2402</v>
      </c>
      <c r="L207" t="s">
        <v>2392</v>
      </c>
      <c r="M207" s="54"/>
      <c r="T207" s="54" t="s">
        <v>467</v>
      </c>
      <c r="U207" s="54" t="s">
        <v>1953</v>
      </c>
      <c r="V207" s="102"/>
    </row>
    <row r="208" spans="1:22" ht="38.25" x14ac:dyDescent="0.2">
      <c r="A208" s="53">
        <v>45162</v>
      </c>
      <c r="D208" s="53">
        <v>45162</v>
      </c>
      <c r="E208" s="77" t="s">
        <v>29</v>
      </c>
      <c r="F208" s="77">
        <v>33581796</v>
      </c>
      <c r="G208" s="54" t="s">
        <v>1917</v>
      </c>
      <c r="H208" s="77">
        <v>23402</v>
      </c>
      <c r="I208" s="77" t="s">
        <v>54</v>
      </c>
      <c r="J208" s="77" t="s">
        <v>168</v>
      </c>
      <c r="K208" s="54" t="s">
        <v>2403</v>
      </c>
      <c r="L208" t="s">
        <v>29</v>
      </c>
      <c r="M208" s="54"/>
      <c r="T208" t="s">
        <v>467</v>
      </c>
      <c r="U208" s="54" t="s">
        <v>2404</v>
      </c>
      <c r="V208" s="102"/>
    </row>
    <row r="209" spans="1:22" ht="127.5" x14ac:dyDescent="0.2">
      <c r="A209" s="53">
        <v>45162</v>
      </c>
      <c r="D209" s="83">
        <v>45176</v>
      </c>
      <c r="E209" s="79" t="s">
        <v>263</v>
      </c>
      <c r="F209" s="77">
        <v>66623323</v>
      </c>
      <c r="G209" s="54" t="s">
        <v>2085</v>
      </c>
      <c r="H209" s="77">
        <v>23518</v>
      </c>
      <c r="I209" s="77" t="s">
        <v>2405</v>
      </c>
      <c r="J209" s="77" t="s">
        <v>2406</v>
      </c>
      <c r="K209" s="54" t="s">
        <v>2407</v>
      </c>
      <c r="L209" t="s">
        <v>2392</v>
      </c>
      <c r="M209" s="54"/>
      <c r="O209" s="54" t="s">
        <v>2408</v>
      </c>
      <c r="T209" s="54" t="s">
        <v>2409</v>
      </c>
      <c r="U209" s="54" t="s">
        <v>2410</v>
      </c>
      <c r="V209" s="102"/>
    </row>
    <row r="210" spans="1:22" ht="102" x14ac:dyDescent="0.2">
      <c r="A210" s="53">
        <v>45163</v>
      </c>
      <c r="D210" s="53">
        <v>45169</v>
      </c>
      <c r="E210" s="77" t="s">
        <v>263</v>
      </c>
      <c r="F210" s="77">
        <v>42447070</v>
      </c>
      <c r="G210" s="54" t="s">
        <v>709</v>
      </c>
      <c r="H210" s="77">
        <v>23405</v>
      </c>
      <c r="I210" s="77" t="s">
        <v>90</v>
      </c>
      <c r="J210" s="77" t="s">
        <v>272</v>
      </c>
      <c r="K210" s="54" t="s">
        <v>2411</v>
      </c>
      <c r="L210" t="s">
        <v>59</v>
      </c>
      <c r="M210" s="54"/>
      <c r="N210" s="54"/>
      <c r="O210" s="54" t="s">
        <v>2412</v>
      </c>
      <c r="T210" t="s">
        <v>467</v>
      </c>
      <c r="U210" s="54" t="s">
        <v>2413</v>
      </c>
      <c r="V210" s="102"/>
    </row>
    <row r="211" spans="1:22" ht="38.25" x14ac:dyDescent="0.2">
      <c r="A211" s="53">
        <v>45163</v>
      </c>
      <c r="D211" s="78">
        <v>45166</v>
      </c>
      <c r="E211" s="77" t="s">
        <v>59</v>
      </c>
      <c r="F211" s="77">
        <v>42156011</v>
      </c>
      <c r="G211" s="54" t="s">
        <v>709</v>
      </c>
      <c r="H211" s="77">
        <v>23405</v>
      </c>
      <c r="I211" s="77" t="s">
        <v>90</v>
      </c>
      <c r="J211" s="77" t="s">
        <v>272</v>
      </c>
      <c r="K211" s="54" t="s">
        <v>2414</v>
      </c>
      <c r="L211" t="s">
        <v>59</v>
      </c>
      <c r="M211" s="54"/>
      <c r="N211" s="54"/>
      <c r="P211" s="54"/>
      <c r="T211" t="s">
        <v>467</v>
      </c>
      <c r="U211" s="54" t="s">
        <v>2404</v>
      </c>
      <c r="V211" s="102"/>
    </row>
    <row r="212" spans="1:22" ht="127.5" x14ac:dyDescent="0.2">
      <c r="A212" s="53">
        <v>45163</v>
      </c>
      <c r="D212" s="53">
        <v>45183</v>
      </c>
      <c r="E212" s="77" t="s">
        <v>263</v>
      </c>
      <c r="F212" s="77">
        <v>42156003</v>
      </c>
      <c r="G212" s="54" t="s">
        <v>709</v>
      </c>
      <c r="H212" s="77">
        <v>23405</v>
      </c>
      <c r="I212" s="77" t="s">
        <v>90</v>
      </c>
      <c r="J212" s="77" t="s">
        <v>272</v>
      </c>
      <c r="K212" s="54" t="s">
        <v>2415</v>
      </c>
      <c r="L212" t="s">
        <v>59</v>
      </c>
      <c r="M212" s="54"/>
      <c r="N212" s="54" t="s">
        <v>2416</v>
      </c>
      <c r="O212" s="54" t="s">
        <v>2417</v>
      </c>
      <c r="S212" s="54" t="s">
        <v>41</v>
      </c>
      <c r="T212" s="54" t="s">
        <v>2418</v>
      </c>
      <c r="U212" s="54" t="s">
        <v>2419</v>
      </c>
      <c r="V212" s="102"/>
    </row>
    <row r="213" spans="1:22" ht="114.75" x14ac:dyDescent="0.2">
      <c r="A213" s="53">
        <v>45166</v>
      </c>
      <c r="D213" s="53">
        <v>45183</v>
      </c>
      <c r="E213" s="77" t="s">
        <v>263</v>
      </c>
      <c r="F213" s="77">
        <v>65149594</v>
      </c>
      <c r="G213" s="54" t="s">
        <v>709</v>
      </c>
      <c r="H213" s="77">
        <v>23405</v>
      </c>
      <c r="I213" s="77" t="s">
        <v>90</v>
      </c>
      <c r="J213" s="77" t="s">
        <v>272</v>
      </c>
      <c r="K213" s="54" t="s">
        <v>2420</v>
      </c>
      <c r="L213" t="s">
        <v>59</v>
      </c>
      <c r="M213" s="54"/>
      <c r="N213" s="54" t="s">
        <v>2421</v>
      </c>
      <c r="O213" s="54" t="s">
        <v>2422</v>
      </c>
      <c r="S213" s="54" t="s">
        <v>1503</v>
      </c>
      <c r="T213" s="54" t="s">
        <v>2423</v>
      </c>
      <c r="U213" s="54" t="s">
        <v>1467</v>
      </c>
      <c r="V213" s="102" t="s">
        <v>175</v>
      </c>
    </row>
    <row r="214" spans="1:22" ht="38.25" x14ac:dyDescent="0.2">
      <c r="A214" s="53">
        <v>45166</v>
      </c>
      <c r="D214" s="53">
        <v>45166</v>
      </c>
      <c r="E214" s="77" t="s">
        <v>59</v>
      </c>
      <c r="F214" s="77">
        <v>65350060</v>
      </c>
      <c r="G214" s="54" t="s">
        <v>2390</v>
      </c>
      <c r="H214" s="77">
        <v>23402</v>
      </c>
      <c r="I214" s="77" t="s">
        <v>54</v>
      </c>
      <c r="J214" s="77" t="s">
        <v>168</v>
      </c>
      <c r="K214" s="54" t="s">
        <v>2424</v>
      </c>
      <c r="L214" t="s">
        <v>59</v>
      </c>
      <c r="M214" s="54"/>
      <c r="T214" t="s">
        <v>467</v>
      </c>
      <c r="U214" s="54" t="s">
        <v>2404</v>
      </c>
      <c r="V214" s="102"/>
    </row>
    <row r="215" spans="1:22" ht="63.75" x14ac:dyDescent="0.2">
      <c r="A215" s="53">
        <v>45166</v>
      </c>
      <c r="B215" s="54"/>
      <c r="C215" s="54"/>
      <c r="D215" s="53">
        <v>45195</v>
      </c>
      <c r="E215" s="77" t="s">
        <v>382</v>
      </c>
      <c r="F215" s="77">
        <v>32575036</v>
      </c>
      <c r="G215" s="54" t="s">
        <v>1177</v>
      </c>
      <c r="H215" s="77">
        <v>22403</v>
      </c>
      <c r="I215" s="77" t="s">
        <v>2425</v>
      </c>
      <c r="J215" s="113" t="s">
        <v>2426</v>
      </c>
      <c r="K215" s="54" t="s">
        <v>2427</v>
      </c>
      <c r="L215" t="s">
        <v>2428</v>
      </c>
      <c r="M215" s="54" t="s">
        <v>2429</v>
      </c>
      <c r="T215" s="54" t="s">
        <v>2430</v>
      </c>
      <c r="U215" s="54" t="s">
        <v>2431</v>
      </c>
      <c r="V215" s="102"/>
    </row>
    <row r="216" spans="1:22" ht="63.75" x14ac:dyDescent="0.2">
      <c r="A216" s="53">
        <v>45166</v>
      </c>
      <c r="D216" s="53">
        <v>45195</v>
      </c>
      <c r="E216" s="77" t="s">
        <v>382</v>
      </c>
      <c r="F216" s="77">
        <v>32575044</v>
      </c>
      <c r="G216" s="54" t="s">
        <v>1177</v>
      </c>
      <c r="H216" s="77">
        <v>22403</v>
      </c>
      <c r="I216" s="77" t="s">
        <v>2425</v>
      </c>
      <c r="J216" s="113" t="s">
        <v>2432</v>
      </c>
      <c r="K216" s="54" t="s">
        <v>2427</v>
      </c>
      <c r="L216" t="s">
        <v>2428</v>
      </c>
      <c r="M216" s="54" t="s">
        <v>2429</v>
      </c>
      <c r="N216" s="54"/>
      <c r="T216" s="54" t="s">
        <v>2430</v>
      </c>
      <c r="U216" s="54" t="s">
        <v>2431</v>
      </c>
      <c r="V216" s="102"/>
    </row>
    <row r="217" spans="1:22" ht="63.75" x14ac:dyDescent="0.2">
      <c r="A217" s="53">
        <v>45167</v>
      </c>
      <c r="D217" s="53">
        <v>45195</v>
      </c>
      <c r="E217" s="77" t="s">
        <v>382</v>
      </c>
      <c r="F217" s="77">
        <v>32574930</v>
      </c>
      <c r="G217" s="54" t="s">
        <v>1177</v>
      </c>
      <c r="H217" s="77">
        <v>22403</v>
      </c>
      <c r="I217" s="77" t="s">
        <v>2425</v>
      </c>
      <c r="J217" s="77" t="s">
        <v>2433</v>
      </c>
      <c r="K217" s="54" t="s">
        <v>2434</v>
      </c>
      <c r="L217" t="s">
        <v>2428</v>
      </c>
      <c r="M217" s="54" t="s">
        <v>2435</v>
      </c>
      <c r="N217" s="54"/>
      <c r="T217" s="54" t="s">
        <v>2430</v>
      </c>
      <c r="U217" s="54" t="s">
        <v>2431</v>
      </c>
      <c r="V217" s="102"/>
    </row>
    <row r="218" spans="1:22" ht="63.75" x14ac:dyDescent="0.2">
      <c r="A218" s="53">
        <v>45167</v>
      </c>
      <c r="D218" s="53">
        <v>45195</v>
      </c>
      <c r="E218" s="77" t="s">
        <v>382</v>
      </c>
      <c r="F218" s="77">
        <v>32574949</v>
      </c>
      <c r="G218" s="54" t="s">
        <v>1177</v>
      </c>
      <c r="H218" s="77">
        <v>22403</v>
      </c>
      <c r="I218" s="77" t="s">
        <v>2425</v>
      </c>
      <c r="J218" s="77" t="s">
        <v>2436</v>
      </c>
      <c r="K218" s="54" t="s">
        <v>2437</v>
      </c>
      <c r="L218" t="s">
        <v>2428</v>
      </c>
      <c r="M218" s="54" t="s">
        <v>2435</v>
      </c>
      <c r="N218" s="54"/>
      <c r="T218" s="54" t="s">
        <v>2430</v>
      </c>
      <c r="U218" s="54" t="s">
        <v>2431</v>
      </c>
      <c r="V218" s="102"/>
    </row>
    <row r="219" spans="1:22" ht="140.25" x14ac:dyDescent="0.2">
      <c r="A219" s="53">
        <v>45167</v>
      </c>
      <c r="D219" s="83">
        <v>45194</v>
      </c>
      <c r="E219" s="77" t="s">
        <v>263</v>
      </c>
      <c r="F219" s="77">
        <v>32575108</v>
      </c>
      <c r="G219" s="54" t="s">
        <v>1177</v>
      </c>
      <c r="H219" s="77">
        <v>22403</v>
      </c>
      <c r="I219" s="77" t="s">
        <v>2425</v>
      </c>
      <c r="J219" s="77" t="s">
        <v>2438</v>
      </c>
      <c r="K219" s="54" t="s">
        <v>2439</v>
      </c>
      <c r="L219" t="s">
        <v>2428</v>
      </c>
      <c r="M219" s="54" t="s">
        <v>2440</v>
      </c>
      <c r="O219" s="54" t="s">
        <v>2441</v>
      </c>
      <c r="T219" s="54" t="s">
        <v>2442</v>
      </c>
      <c r="U219" s="54" t="s">
        <v>2443</v>
      </c>
      <c r="V219" s="102"/>
    </row>
    <row r="220" spans="1:22" ht="63.75" x14ac:dyDescent="0.2">
      <c r="A220" s="53">
        <v>45167</v>
      </c>
      <c r="D220" s="83">
        <v>45194</v>
      </c>
      <c r="E220" s="77" t="s">
        <v>263</v>
      </c>
      <c r="F220" s="77">
        <v>32575116</v>
      </c>
      <c r="G220" s="54" t="s">
        <v>1177</v>
      </c>
      <c r="H220" s="77">
        <v>22403</v>
      </c>
      <c r="I220" s="77" t="s">
        <v>2425</v>
      </c>
      <c r="J220" s="77" t="s">
        <v>2444</v>
      </c>
      <c r="K220" s="54" t="s">
        <v>2445</v>
      </c>
      <c r="L220" t="s">
        <v>2428</v>
      </c>
      <c r="M220" s="54" t="s">
        <v>2435</v>
      </c>
      <c r="T220" s="54" t="s">
        <v>2430</v>
      </c>
      <c r="U220" s="54" t="s">
        <v>2431</v>
      </c>
      <c r="V220" s="102"/>
    </row>
    <row r="221" spans="1:22" ht="63.75" x14ac:dyDescent="0.2">
      <c r="A221" s="53">
        <v>45167</v>
      </c>
      <c r="D221" s="53">
        <v>45195</v>
      </c>
      <c r="E221" s="77" t="s">
        <v>382</v>
      </c>
      <c r="F221" s="77">
        <v>32575060</v>
      </c>
      <c r="G221" s="54" t="s">
        <v>1177</v>
      </c>
      <c r="H221" s="77">
        <v>22403</v>
      </c>
      <c r="I221" s="77" t="s">
        <v>2425</v>
      </c>
      <c r="J221" s="77" t="s">
        <v>2446</v>
      </c>
      <c r="K221" s="54" t="s">
        <v>2447</v>
      </c>
      <c r="L221" t="s">
        <v>2428</v>
      </c>
      <c r="M221" s="54" t="s">
        <v>2435</v>
      </c>
      <c r="T221" s="54" t="s">
        <v>2430</v>
      </c>
      <c r="U221" s="54" t="s">
        <v>2431</v>
      </c>
      <c r="V221" s="102"/>
    </row>
    <row r="222" spans="1:22" ht="63.75" x14ac:dyDescent="0.2">
      <c r="A222" s="53">
        <v>45167</v>
      </c>
      <c r="D222" s="53">
        <v>45195</v>
      </c>
      <c r="E222" s="77" t="s">
        <v>382</v>
      </c>
      <c r="F222" s="77">
        <v>32575079</v>
      </c>
      <c r="G222" s="54" t="s">
        <v>1177</v>
      </c>
      <c r="H222" s="77">
        <v>22403</v>
      </c>
      <c r="I222" s="77" t="s">
        <v>2425</v>
      </c>
      <c r="J222" s="77" t="s">
        <v>2448</v>
      </c>
      <c r="K222" s="54" t="s">
        <v>2449</v>
      </c>
      <c r="L222" t="s">
        <v>2428</v>
      </c>
      <c r="M222" s="54" t="s">
        <v>2435</v>
      </c>
      <c r="T222" s="54" t="s">
        <v>2430</v>
      </c>
      <c r="U222" s="54" t="s">
        <v>2431</v>
      </c>
      <c r="V222" s="102"/>
    </row>
    <row r="223" spans="1:22" ht="38.25" x14ac:dyDescent="0.2">
      <c r="A223" s="53">
        <v>45169</v>
      </c>
      <c r="D223" s="53">
        <v>45169</v>
      </c>
      <c r="E223" s="77" t="s">
        <v>29</v>
      </c>
      <c r="F223" s="77">
        <v>66019572</v>
      </c>
      <c r="G223" s="54" t="s">
        <v>2215</v>
      </c>
      <c r="H223" s="77">
        <v>23405</v>
      </c>
      <c r="I223" s="77" t="s">
        <v>90</v>
      </c>
      <c r="J223" s="77" t="s">
        <v>272</v>
      </c>
      <c r="K223" s="54" t="s">
        <v>2450</v>
      </c>
      <c r="L223" t="s">
        <v>29</v>
      </c>
      <c r="T223" t="s">
        <v>467</v>
      </c>
      <c r="U223" s="54" t="s">
        <v>1712</v>
      </c>
      <c r="V223" s="102"/>
    </row>
    <row r="224" spans="1:22" ht="102" x14ac:dyDescent="0.2">
      <c r="A224" s="53">
        <v>45169</v>
      </c>
      <c r="D224" s="83">
        <v>45239</v>
      </c>
      <c r="E224" s="77" t="s">
        <v>29</v>
      </c>
      <c r="F224" s="77">
        <v>65149607</v>
      </c>
      <c r="G224" s="54" t="s">
        <v>2451</v>
      </c>
      <c r="H224" s="77">
        <v>23404</v>
      </c>
      <c r="I224" s="77" t="s">
        <v>79</v>
      </c>
      <c r="J224" s="77" t="s">
        <v>80</v>
      </c>
      <c r="K224" s="54" t="s">
        <v>2452</v>
      </c>
      <c r="L224" t="s">
        <v>29</v>
      </c>
      <c r="M224" s="54" t="s">
        <v>2453</v>
      </c>
      <c r="N224" s="54" t="s">
        <v>2454</v>
      </c>
      <c r="Q224" s="54" t="s">
        <v>2455</v>
      </c>
      <c r="R224" s="54" t="s">
        <v>2456</v>
      </c>
      <c r="S224" s="54" t="s">
        <v>2457</v>
      </c>
      <c r="T224" t="s">
        <v>2458</v>
      </c>
      <c r="U224" s="54" t="s">
        <v>2459</v>
      </c>
      <c r="V224" s="102"/>
    </row>
    <row r="225" spans="1:22" ht="153" x14ac:dyDescent="0.2">
      <c r="A225" s="53">
        <v>45170</v>
      </c>
      <c r="D225" s="83">
        <v>45225</v>
      </c>
      <c r="E225" s="78" t="s">
        <v>59</v>
      </c>
      <c r="F225" s="77">
        <v>38548207</v>
      </c>
      <c r="G225" s="54" t="s">
        <v>2460</v>
      </c>
      <c r="H225" s="77">
        <v>23404</v>
      </c>
      <c r="I225" s="77" t="s">
        <v>79</v>
      </c>
      <c r="J225" s="77" t="s">
        <v>80</v>
      </c>
      <c r="K225" s="54" t="s">
        <v>2461</v>
      </c>
      <c r="L225" t="s">
        <v>2462</v>
      </c>
      <c r="M225" s="54" t="s">
        <v>2463</v>
      </c>
      <c r="N225" s="54"/>
      <c r="Q225" s="54" t="s">
        <v>2464</v>
      </c>
      <c r="R225" s="54" t="s">
        <v>2465</v>
      </c>
      <c r="S225" s="54" t="s">
        <v>41</v>
      </c>
      <c r="T225" t="s">
        <v>116</v>
      </c>
      <c r="U225" s="54" t="s">
        <v>2466</v>
      </c>
      <c r="V225" s="102"/>
    </row>
    <row r="226" spans="1:22" ht="102" x14ac:dyDescent="0.2">
      <c r="A226" s="53">
        <v>45170</v>
      </c>
      <c r="D226" s="83" t="s">
        <v>2467</v>
      </c>
      <c r="E226" s="77" t="s">
        <v>263</v>
      </c>
      <c r="F226" s="77">
        <v>66626428</v>
      </c>
      <c r="G226" s="54" t="s">
        <v>2085</v>
      </c>
      <c r="H226" s="77">
        <v>23404</v>
      </c>
      <c r="I226" s="77" t="s">
        <v>79</v>
      </c>
      <c r="J226" s="77" t="s">
        <v>80</v>
      </c>
      <c r="K226" s="54" t="s">
        <v>2468</v>
      </c>
      <c r="L226" t="s">
        <v>825</v>
      </c>
      <c r="M226" s="54"/>
      <c r="N226" s="54" t="s">
        <v>2469</v>
      </c>
      <c r="P226" s="54"/>
      <c r="S226" s="54" t="s">
        <v>41</v>
      </c>
      <c r="T226" s="54" t="s">
        <v>2470</v>
      </c>
      <c r="U226" s="54" t="s">
        <v>2471</v>
      </c>
      <c r="V226" s="102"/>
    </row>
    <row r="227" spans="1:22" ht="38.25" x14ac:dyDescent="0.2">
      <c r="A227" s="53">
        <v>45170</v>
      </c>
      <c r="D227" s="53">
        <v>45170</v>
      </c>
      <c r="E227" s="77" t="s">
        <v>263</v>
      </c>
      <c r="F227" s="77">
        <v>42155975</v>
      </c>
      <c r="G227" s="54" t="s">
        <v>709</v>
      </c>
      <c r="H227" s="77">
        <v>23404</v>
      </c>
      <c r="I227" s="77" t="s">
        <v>79</v>
      </c>
      <c r="J227" s="77" t="s">
        <v>80</v>
      </c>
      <c r="K227" s="54" t="s">
        <v>2472</v>
      </c>
      <c r="L227" t="s">
        <v>825</v>
      </c>
      <c r="S227" s="54" t="s">
        <v>41</v>
      </c>
      <c r="T227" t="s">
        <v>467</v>
      </c>
      <c r="U227" s="54" t="s">
        <v>1744</v>
      </c>
      <c r="V227" s="95"/>
    </row>
    <row r="228" spans="1:22" ht="63.75" x14ac:dyDescent="0.2">
      <c r="A228" s="53">
        <v>45170</v>
      </c>
      <c r="D228" s="53">
        <v>45195</v>
      </c>
      <c r="E228" s="77" t="s">
        <v>382</v>
      </c>
      <c r="F228" s="77">
        <v>32575386</v>
      </c>
      <c r="G228" s="54" t="s">
        <v>1177</v>
      </c>
      <c r="H228" s="77">
        <v>22403</v>
      </c>
      <c r="I228" s="77" t="s">
        <v>2425</v>
      </c>
      <c r="J228" s="113" t="s">
        <v>2473</v>
      </c>
      <c r="K228" s="54" t="s">
        <v>2474</v>
      </c>
      <c r="L228" t="s">
        <v>2428</v>
      </c>
      <c r="M228" s="54" t="s">
        <v>2435</v>
      </c>
      <c r="T228" s="54" t="s">
        <v>2430</v>
      </c>
      <c r="U228" s="54" t="s">
        <v>2431</v>
      </c>
      <c r="V228" s="102"/>
    </row>
    <row r="229" spans="1:22" ht="63.75" x14ac:dyDescent="0.2">
      <c r="A229" s="53">
        <v>45170</v>
      </c>
      <c r="D229" s="53">
        <v>45195</v>
      </c>
      <c r="E229" s="77" t="s">
        <v>382</v>
      </c>
      <c r="F229" s="77">
        <v>32575394</v>
      </c>
      <c r="G229" s="54" t="s">
        <v>1177</v>
      </c>
      <c r="H229" s="77">
        <v>22403</v>
      </c>
      <c r="I229" s="77" t="s">
        <v>2425</v>
      </c>
      <c r="J229" s="113" t="s">
        <v>2475</v>
      </c>
      <c r="K229" s="54" t="s">
        <v>2474</v>
      </c>
      <c r="L229" t="s">
        <v>2428</v>
      </c>
      <c r="M229" s="54" t="s">
        <v>2435</v>
      </c>
      <c r="N229" s="54"/>
      <c r="T229" s="54" t="s">
        <v>2430</v>
      </c>
      <c r="U229" s="54" t="s">
        <v>2431</v>
      </c>
      <c r="V229" s="102"/>
    </row>
    <row r="230" spans="1:22" ht="89.25" x14ac:dyDescent="0.2">
      <c r="A230" s="53">
        <v>45170</v>
      </c>
      <c r="D230" s="53">
        <v>45215</v>
      </c>
      <c r="E230" s="77" t="s">
        <v>59</v>
      </c>
      <c r="F230" s="77">
        <v>65161622</v>
      </c>
      <c r="G230" s="54" t="s">
        <v>2476</v>
      </c>
      <c r="H230" s="77">
        <v>20454</v>
      </c>
      <c r="I230" s="77" t="s">
        <v>1570</v>
      </c>
      <c r="J230" s="77" t="s">
        <v>2477</v>
      </c>
      <c r="K230" s="54" t="s">
        <v>2478</v>
      </c>
      <c r="L230" t="s">
        <v>1128</v>
      </c>
      <c r="N230" s="54"/>
      <c r="Q230" s="54" t="s">
        <v>2479</v>
      </c>
      <c r="R230" s="54" t="s">
        <v>261</v>
      </c>
      <c r="S230" s="54" t="s">
        <v>2480</v>
      </c>
      <c r="T230" t="s">
        <v>116</v>
      </c>
      <c r="U230" s="54" t="s">
        <v>2481</v>
      </c>
      <c r="V230" s="102"/>
    </row>
    <row r="231" spans="1:22" ht="89.25" x14ac:dyDescent="0.2">
      <c r="A231" s="53">
        <v>45173</v>
      </c>
      <c r="D231" s="83">
        <v>45183</v>
      </c>
      <c r="E231" s="77" t="s">
        <v>1128</v>
      </c>
      <c r="F231" s="77">
        <v>36648650</v>
      </c>
      <c r="G231" s="54" t="s">
        <v>709</v>
      </c>
      <c r="H231" s="77">
        <v>23405</v>
      </c>
      <c r="I231" s="77" t="s">
        <v>90</v>
      </c>
      <c r="J231" s="77" t="s">
        <v>272</v>
      </c>
      <c r="K231" s="54" t="s">
        <v>2482</v>
      </c>
      <c r="L231" t="s">
        <v>375</v>
      </c>
      <c r="N231" s="54" t="s">
        <v>2483</v>
      </c>
      <c r="S231" s="54" t="s">
        <v>57</v>
      </c>
      <c r="T231" s="54" t="s">
        <v>2388</v>
      </c>
      <c r="U231" s="54" t="s">
        <v>2484</v>
      </c>
      <c r="V231" s="102"/>
    </row>
    <row r="232" spans="1:22" ht="63.75" x14ac:dyDescent="0.2">
      <c r="A232" s="53">
        <v>45174</v>
      </c>
      <c r="D232" s="53">
        <v>45180</v>
      </c>
      <c r="E232" s="77" t="s">
        <v>263</v>
      </c>
      <c r="F232" s="77">
        <v>36170992</v>
      </c>
      <c r="G232" s="54" t="s">
        <v>709</v>
      </c>
      <c r="H232" s="77">
        <v>23404</v>
      </c>
      <c r="I232" s="77" t="s">
        <v>79</v>
      </c>
      <c r="J232" s="77" t="s">
        <v>80</v>
      </c>
      <c r="K232" s="54" t="s">
        <v>2485</v>
      </c>
      <c r="L232" t="s">
        <v>29</v>
      </c>
      <c r="N232" s="54" t="s">
        <v>2486</v>
      </c>
      <c r="S232" s="54" t="s">
        <v>2487</v>
      </c>
      <c r="T232" t="s">
        <v>1928</v>
      </c>
      <c r="U232" s="54" t="s">
        <v>2488</v>
      </c>
      <c r="V232" s="102"/>
    </row>
    <row r="233" spans="1:22" ht="114.75" x14ac:dyDescent="0.2">
      <c r="A233" s="53">
        <v>45174</v>
      </c>
      <c r="D233" s="53">
        <v>45183</v>
      </c>
      <c r="E233" s="77" t="s">
        <v>263</v>
      </c>
      <c r="F233" s="77">
        <v>39068328</v>
      </c>
      <c r="G233" s="54" t="s">
        <v>822</v>
      </c>
      <c r="H233" s="77">
        <v>23405</v>
      </c>
      <c r="I233" s="77" t="s">
        <v>90</v>
      </c>
      <c r="J233" s="113" t="s">
        <v>272</v>
      </c>
      <c r="K233" s="54" t="s">
        <v>2489</v>
      </c>
      <c r="L233" t="s">
        <v>29</v>
      </c>
      <c r="N233" s="54" t="s">
        <v>2490</v>
      </c>
      <c r="O233" s="54" t="s">
        <v>2491</v>
      </c>
      <c r="S233" s="54" t="s">
        <v>57</v>
      </c>
      <c r="T233" s="54" t="s">
        <v>1661</v>
      </c>
      <c r="U233" s="54" t="s">
        <v>1467</v>
      </c>
      <c r="V233" s="102" t="s">
        <v>175</v>
      </c>
    </row>
    <row r="234" spans="1:22" ht="63.75" x14ac:dyDescent="0.2">
      <c r="A234" s="53">
        <v>45175</v>
      </c>
      <c r="D234" s="53">
        <v>45237</v>
      </c>
      <c r="E234" s="77" t="s">
        <v>1807</v>
      </c>
      <c r="F234" s="77">
        <v>65358994</v>
      </c>
      <c r="G234" s="54" t="s">
        <v>2492</v>
      </c>
      <c r="H234" s="77">
        <v>22403</v>
      </c>
      <c r="I234" s="77" t="s">
        <v>2425</v>
      </c>
      <c r="J234" s="113" t="s">
        <v>2493</v>
      </c>
      <c r="K234" s="54" t="s">
        <v>2494</v>
      </c>
      <c r="L234" t="s">
        <v>382</v>
      </c>
      <c r="M234" s="54" t="s">
        <v>2435</v>
      </c>
      <c r="T234" s="54" t="s">
        <v>2430</v>
      </c>
      <c r="U234" s="54" t="s">
        <v>2431</v>
      </c>
      <c r="V234" s="102"/>
    </row>
    <row r="235" spans="1:22" ht="63.75" x14ac:dyDescent="0.2">
      <c r="A235" s="53">
        <v>45175</v>
      </c>
      <c r="D235" s="53">
        <v>45237</v>
      </c>
      <c r="E235" s="77" t="s">
        <v>1807</v>
      </c>
      <c r="F235" s="77">
        <v>6937793</v>
      </c>
      <c r="G235" s="54" t="s">
        <v>2492</v>
      </c>
      <c r="H235" s="77">
        <v>22403</v>
      </c>
      <c r="I235" s="77" t="s">
        <v>2425</v>
      </c>
      <c r="J235" s="113" t="s">
        <v>2495</v>
      </c>
      <c r="K235" s="54" t="s">
        <v>2494</v>
      </c>
      <c r="L235" t="s">
        <v>382</v>
      </c>
      <c r="M235" s="54" t="s">
        <v>2435</v>
      </c>
      <c r="T235" s="54" t="s">
        <v>2430</v>
      </c>
      <c r="U235" s="54" t="s">
        <v>2431</v>
      </c>
      <c r="V235" s="102"/>
    </row>
    <row r="236" spans="1:22" ht="63.75" x14ac:dyDescent="0.2">
      <c r="A236" s="53">
        <v>45175</v>
      </c>
      <c r="D236" s="53">
        <v>45237</v>
      </c>
      <c r="E236" s="77" t="s">
        <v>1807</v>
      </c>
      <c r="F236" s="77">
        <v>6937785</v>
      </c>
      <c r="G236" s="54" t="s">
        <v>2492</v>
      </c>
      <c r="H236" s="77">
        <v>22403</v>
      </c>
      <c r="I236" s="77" t="s">
        <v>2425</v>
      </c>
      <c r="J236" s="113" t="s">
        <v>2496</v>
      </c>
      <c r="K236" s="54" t="s">
        <v>2497</v>
      </c>
      <c r="L236" t="s">
        <v>382</v>
      </c>
      <c r="M236" s="54" t="s">
        <v>2435</v>
      </c>
      <c r="T236" s="54" t="s">
        <v>2430</v>
      </c>
      <c r="U236" s="54" t="s">
        <v>2431</v>
      </c>
      <c r="V236" s="102"/>
    </row>
    <row r="237" spans="1:22" ht="178.5" x14ac:dyDescent="0.2">
      <c r="A237" s="53">
        <v>45175</v>
      </c>
      <c r="D237" s="130">
        <v>45240</v>
      </c>
      <c r="E237" s="82" t="s">
        <v>263</v>
      </c>
      <c r="F237" s="77">
        <v>6937777</v>
      </c>
      <c r="G237" s="54" t="s">
        <v>2492</v>
      </c>
      <c r="H237" s="77">
        <v>22403</v>
      </c>
      <c r="I237" s="77" t="s">
        <v>2425</v>
      </c>
      <c r="J237" s="113" t="s">
        <v>2496</v>
      </c>
      <c r="K237" s="54" t="s">
        <v>2497</v>
      </c>
      <c r="L237" t="s">
        <v>382</v>
      </c>
      <c r="M237" s="54" t="s">
        <v>2498</v>
      </c>
      <c r="O237" s="54" t="s">
        <v>2499</v>
      </c>
      <c r="Q237" s="54" t="s">
        <v>2500</v>
      </c>
      <c r="R237" s="54" t="s">
        <v>2501</v>
      </c>
      <c r="T237" s="54" t="s">
        <v>2502</v>
      </c>
      <c r="U237" s="54" t="s">
        <v>2503</v>
      </c>
      <c r="V237" s="102"/>
    </row>
    <row r="238" spans="1:22" ht="102" x14ac:dyDescent="0.2">
      <c r="A238" s="53">
        <v>45176</v>
      </c>
      <c r="D238" s="83">
        <v>45189</v>
      </c>
      <c r="E238" s="77" t="s">
        <v>263</v>
      </c>
      <c r="F238" s="77">
        <v>66626401</v>
      </c>
      <c r="G238" s="54" t="s">
        <v>2085</v>
      </c>
      <c r="H238" s="77">
        <v>23518</v>
      </c>
      <c r="I238" s="77" t="s">
        <v>2405</v>
      </c>
      <c r="J238" s="77" t="s">
        <v>2406</v>
      </c>
      <c r="K238" s="54" t="s">
        <v>2504</v>
      </c>
      <c r="L238" t="s">
        <v>1128</v>
      </c>
      <c r="O238" s="54" t="s">
        <v>2505</v>
      </c>
      <c r="S238" s="54" t="s">
        <v>1686</v>
      </c>
      <c r="T238" s="54" t="s">
        <v>2506</v>
      </c>
      <c r="U238" s="54" t="s">
        <v>2507</v>
      </c>
      <c r="V238" s="102"/>
    </row>
    <row r="239" spans="1:22" ht="153" x14ac:dyDescent="0.2">
      <c r="A239" s="53">
        <v>45177</v>
      </c>
      <c r="D239" s="53">
        <v>45250</v>
      </c>
      <c r="E239" s="77" t="s">
        <v>263</v>
      </c>
      <c r="F239" s="77">
        <v>36648642</v>
      </c>
      <c r="G239" s="54" t="s">
        <v>709</v>
      </c>
      <c r="H239" s="77">
        <v>23404</v>
      </c>
      <c r="I239" s="77" t="s">
        <v>79</v>
      </c>
      <c r="J239" s="77" t="s">
        <v>80</v>
      </c>
      <c r="K239" s="54" t="s">
        <v>2508</v>
      </c>
      <c r="L239" t="s">
        <v>263</v>
      </c>
      <c r="M239" s="54" t="s">
        <v>2509</v>
      </c>
      <c r="N239" s="54"/>
      <c r="Q239" s="54" t="s">
        <v>2510</v>
      </c>
      <c r="R239" s="54" t="s">
        <v>2511</v>
      </c>
      <c r="S239" s="54" t="s">
        <v>1686</v>
      </c>
      <c r="T239" t="s">
        <v>2315</v>
      </c>
      <c r="U239" s="54" t="s">
        <v>2512</v>
      </c>
      <c r="V239" s="102"/>
    </row>
    <row r="240" spans="1:22" ht="114.75" x14ac:dyDescent="0.2">
      <c r="A240" s="53">
        <v>45177</v>
      </c>
      <c r="D240" s="53">
        <v>45198</v>
      </c>
      <c r="E240" t="s">
        <v>263</v>
      </c>
      <c r="F240" s="77">
        <v>65002981</v>
      </c>
      <c r="G240" s="54" t="s">
        <v>2513</v>
      </c>
      <c r="H240" s="77">
        <v>23405</v>
      </c>
      <c r="I240" s="77" t="s">
        <v>655</v>
      </c>
      <c r="J240" s="77" t="s">
        <v>272</v>
      </c>
      <c r="K240" s="54" t="s">
        <v>2514</v>
      </c>
      <c r="L240" t="s">
        <v>263</v>
      </c>
      <c r="N240" s="54" t="s">
        <v>2515</v>
      </c>
      <c r="O240" s="54" t="s">
        <v>2516</v>
      </c>
      <c r="S240" s="54" t="s">
        <v>41</v>
      </c>
      <c r="T240" s="54" t="s">
        <v>1661</v>
      </c>
      <c r="U240" s="54" t="s">
        <v>2517</v>
      </c>
      <c r="V240" s="102" t="s">
        <v>175</v>
      </c>
    </row>
    <row r="241" spans="1:22" ht="127.5" x14ac:dyDescent="0.2">
      <c r="A241" s="53">
        <v>45177</v>
      </c>
      <c r="D241" s="83">
        <v>45191</v>
      </c>
      <c r="E241" s="77" t="s">
        <v>603</v>
      </c>
      <c r="F241" s="77">
        <v>66810516</v>
      </c>
      <c r="G241" s="54" t="s">
        <v>2518</v>
      </c>
      <c r="H241" s="77">
        <v>23518</v>
      </c>
      <c r="I241" s="77" t="s">
        <v>2405</v>
      </c>
      <c r="J241" s="77" t="s">
        <v>2406</v>
      </c>
      <c r="K241" s="54" t="s">
        <v>2519</v>
      </c>
      <c r="L241" t="s">
        <v>263</v>
      </c>
      <c r="N241" s="54"/>
      <c r="O241" s="54" t="s">
        <v>2520</v>
      </c>
      <c r="Q241" s="107"/>
      <c r="S241" s="54" t="s">
        <v>41</v>
      </c>
      <c r="T241" s="54" t="s">
        <v>2521</v>
      </c>
      <c r="U241" s="54" t="s">
        <v>2522</v>
      </c>
      <c r="V241" s="102"/>
    </row>
    <row r="242" spans="1:22" ht="102" x14ac:dyDescent="0.2">
      <c r="A242" s="53">
        <v>45177</v>
      </c>
      <c r="D242" s="83">
        <v>45191</v>
      </c>
      <c r="E242" s="77" t="s">
        <v>603</v>
      </c>
      <c r="F242" s="77">
        <v>66810524</v>
      </c>
      <c r="G242" s="54" t="s">
        <v>2518</v>
      </c>
      <c r="H242" s="77">
        <v>23518</v>
      </c>
      <c r="I242" s="77" t="s">
        <v>2405</v>
      </c>
      <c r="J242" s="77" t="s">
        <v>2406</v>
      </c>
      <c r="K242" s="54" t="s">
        <v>2523</v>
      </c>
      <c r="L242" t="s">
        <v>263</v>
      </c>
      <c r="N242" s="54"/>
      <c r="Q242" s="107"/>
      <c r="S242" s="54" t="s">
        <v>41</v>
      </c>
      <c r="T242" s="54" t="s">
        <v>256</v>
      </c>
      <c r="U242" s="54" t="s">
        <v>2524</v>
      </c>
      <c r="V242" s="102"/>
    </row>
    <row r="243" spans="1:22" ht="102" x14ac:dyDescent="0.2">
      <c r="A243" s="53">
        <v>45177</v>
      </c>
      <c r="D243" s="53">
        <v>45189</v>
      </c>
      <c r="E243" s="77" t="s">
        <v>263</v>
      </c>
      <c r="F243" s="77">
        <v>66255217</v>
      </c>
      <c r="G243" s="54" t="s">
        <v>2085</v>
      </c>
      <c r="H243" s="77">
        <v>23518</v>
      </c>
      <c r="I243" s="77" t="s">
        <v>2405</v>
      </c>
      <c r="J243" s="77" t="s">
        <v>2406</v>
      </c>
      <c r="K243" s="54" t="s">
        <v>2525</v>
      </c>
      <c r="L243" t="s">
        <v>263</v>
      </c>
      <c r="N243" s="54"/>
      <c r="O243" s="54" t="s">
        <v>2526</v>
      </c>
      <c r="S243" s="54" t="s">
        <v>41</v>
      </c>
      <c r="T243" s="54" t="s">
        <v>2506</v>
      </c>
      <c r="U243" s="54" t="s">
        <v>2507</v>
      </c>
      <c r="V243" s="102"/>
    </row>
    <row r="244" spans="1:22" ht="409.5" x14ac:dyDescent="0.2">
      <c r="A244" s="53">
        <v>45177</v>
      </c>
      <c r="D244" s="83">
        <v>45183</v>
      </c>
      <c r="E244" s="79" t="s">
        <v>263</v>
      </c>
      <c r="F244" s="77">
        <v>66254994</v>
      </c>
      <c r="G244" s="54" t="s">
        <v>2085</v>
      </c>
      <c r="H244" s="77">
        <v>23518</v>
      </c>
      <c r="I244" s="77" t="s">
        <v>2405</v>
      </c>
      <c r="J244" s="77" t="s">
        <v>2406</v>
      </c>
      <c r="K244" s="54" t="s">
        <v>2527</v>
      </c>
      <c r="L244" t="s">
        <v>263</v>
      </c>
      <c r="S244" s="54" t="s">
        <v>2528</v>
      </c>
      <c r="T244" s="54" t="s">
        <v>2529</v>
      </c>
      <c r="U244" s="54" t="s">
        <v>2530</v>
      </c>
      <c r="V244" s="102" t="s">
        <v>175</v>
      </c>
    </row>
    <row r="245" spans="1:22" ht="63.75" x14ac:dyDescent="0.2">
      <c r="A245" s="53">
        <v>45180</v>
      </c>
      <c r="D245" s="53">
        <v>45237</v>
      </c>
      <c r="E245" s="77" t="s">
        <v>1807</v>
      </c>
      <c r="F245" s="77">
        <v>6966885</v>
      </c>
      <c r="G245" s="54" t="s">
        <v>2492</v>
      </c>
      <c r="H245" s="77">
        <v>22403</v>
      </c>
      <c r="I245" s="77" t="s">
        <v>2425</v>
      </c>
      <c r="J245" s="77" t="s">
        <v>2531</v>
      </c>
      <c r="K245" s="54" t="s">
        <v>2532</v>
      </c>
      <c r="L245" t="s">
        <v>2533</v>
      </c>
      <c r="M245" s="54" t="s">
        <v>2534</v>
      </c>
      <c r="N245" s="54"/>
      <c r="T245" s="54" t="s">
        <v>2430</v>
      </c>
      <c r="U245" s="54" t="s">
        <v>2431</v>
      </c>
      <c r="V245" s="102"/>
    </row>
    <row r="246" spans="1:22" ht="63.75" x14ac:dyDescent="0.2">
      <c r="A246" s="53">
        <v>45180</v>
      </c>
      <c r="D246" s="53">
        <v>45237</v>
      </c>
      <c r="E246" s="77" t="s">
        <v>1807</v>
      </c>
      <c r="F246" s="77">
        <v>6966869</v>
      </c>
      <c r="G246" s="54" t="s">
        <v>2492</v>
      </c>
      <c r="H246" s="77">
        <v>22403</v>
      </c>
      <c r="I246" s="77" t="s">
        <v>2425</v>
      </c>
      <c r="J246" s="77" t="s">
        <v>2496</v>
      </c>
      <c r="K246" s="54" t="s">
        <v>2532</v>
      </c>
      <c r="L246" t="s">
        <v>2533</v>
      </c>
      <c r="M246" s="54" t="s">
        <v>2534</v>
      </c>
      <c r="T246" s="54" t="s">
        <v>2430</v>
      </c>
      <c r="U246" s="54" t="s">
        <v>2431</v>
      </c>
      <c r="V246" s="102"/>
    </row>
    <row r="247" spans="1:22" ht="63.75" x14ac:dyDescent="0.2">
      <c r="A247" s="53">
        <v>45180</v>
      </c>
      <c r="D247" s="53">
        <v>45237</v>
      </c>
      <c r="E247" s="77" t="s">
        <v>1807</v>
      </c>
      <c r="F247" s="77">
        <v>6937769</v>
      </c>
      <c r="G247" s="54" t="s">
        <v>2492</v>
      </c>
      <c r="H247" s="77">
        <v>22403</v>
      </c>
      <c r="I247" s="77" t="s">
        <v>2425</v>
      </c>
      <c r="J247" s="77" t="s">
        <v>2535</v>
      </c>
      <c r="K247" s="54" t="s">
        <v>2536</v>
      </c>
      <c r="L247" t="s">
        <v>2533</v>
      </c>
      <c r="M247" s="54" t="s">
        <v>2534</v>
      </c>
      <c r="N247" s="54"/>
      <c r="T247" s="54" t="s">
        <v>2430</v>
      </c>
      <c r="U247" s="54" t="s">
        <v>2431</v>
      </c>
      <c r="V247" s="102"/>
    </row>
    <row r="248" spans="1:22" ht="63.75" x14ac:dyDescent="0.2">
      <c r="A248" s="53">
        <v>45180</v>
      </c>
      <c r="D248" s="53">
        <v>45237</v>
      </c>
      <c r="E248" s="77" t="s">
        <v>1807</v>
      </c>
      <c r="F248" s="77">
        <v>6966906</v>
      </c>
      <c r="G248" s="54" t="s">
        <v>2492</v>
      </c>
      <c r="H248" s="77">
        <v>22403</v>
      </c>
      <c r="I248" s="77" t="s">
        <v>2425</v>
      </c>
      <c r="J248" s="79" t="s">
        <v>2537</v>
      </c>
      <c r="K248" s="54" t="s">
        <v>2536</v>
      </c>
      <c r="L248" t="s">
        <v>2533</v>
      </c>
      <c r="M248" s="54" t="s">
        <v>2534</v>
      </c>
      <c r="T248" s="54" t="s">
        <v>2430</v>
      </c>
      <c r="U248" s="54" t="s">
        <v>2431</v>
      </c>
      <c r="V248" s="102"/>
    </row>
    <row r="249" spans="1:22" ht="63.75" x14ac:dyDescent="0.2">
      <c r="A249" s="53">
        <v>45180</v>
      </c>
      <c r="D249" s="53">
        <v>45237</v>
      </c>
      <c r="E249" s="77" t="s">
        <v>1807</v>
      </c>
      <c r="F249" s="77">
        <v>38874141</v>
      </c>
      <c r="G249" s="54" t="s">
        <v>2538</v>
      </c>
      <c r="H249" s="77">
        <v>22403</v>
      </c>
      <c r="I249" s="77" t="s">
        <v>2425</v>
      </c>
      <c r="J249" s="79"/>
      <c r="K249" s="54" t="s">
        <v>2539</v>
      </c>
      <c r="L249" t="s">
        <v>2533</v>
      </c>
      <c r="M249" s="54" t="s">
        <v>2534</v>
      </c>
      <c r="N249" s="54"/>
      <c r="T249" s="54" t="s">
        <v>2430</v>
      </c>
      <c r="U249" s="54" t="s">
        <v>2431</v>
      </c>
      <c r="V249" s="102"/>
    </row>
    <row r="250" spans="1:22" ht="63.75" x14ac:dyDescent="0.2">
      <c r="A250" s="53">
        <v>45180</v>
      </c>
      <c r="D250" s="53">
        <v>45237</v>
      </c>
      <c r="E250" s="77" t="s">
        <v>1807</v>
      </c>
      <c r="F250" s="77">
        <v>38874133</v>
      </c>
      <c r="G250" s="54" t="s">
        <v>2538</v>
      </c>
      <c r="H250" s="77">
        <v>22403</v>
      </c>
      <c r="I250" s="77" t="s">
        <v>2425</v>
      </c>
      <c r="J250" s="79"/>
      <c r="K250" s="54" t="s">
        <v>2540</v>
      </c>
      <c r="L250" t="s">
        <v>2533</v>
      </c>
      <c r="M250" s="54" t="s">
        <v>2534</v>
      </c>
      <c r="N250" s="54"/>
      <c r="T250" s="54" t="s">
        <v>2430</v>
      </c>
      <c r="U250" s="54" t="s">
        <v>2431</v>
      </c>
      <c r="V250" s="102"/>
    </row>
    <row r="251" spans="1:22" ht="63.75" x14ac:dyDescent="0.2">
      <c r="A251" s="53">
        <v>45180</v>
      </c>
      <c r="D251" s="53">
        <v>45237</v>
      </c>
      <c r="E251" s="77" t="s">
        <v>1807</v>
      </c>
      <c r="F251" s="77">
        <v>39552494</v>
      </c>
      <c r="G251" s="54" t="s">
        <v>2538</v>
      </c>
      <c r="H251" s="77">
        <v>22403</v>
      </c>
      <c r="I251" s="77" t="s">
        <v>2425</v>
      </c>
      <c r="J251" s="118" t="s">
        <v>2541</v>
      </c>
      <c r="K251" s="54" t="s">
        <v>2542</v>
      </c>
      <c r="L251" t="s">
        <v>2533</v>
      </c>
      <c r="M251" s="54" t="s">
        <v>2534</v>
      </c>
      <c r="N251" s="54"/>
      <c r="T251" s="54" t="s">
        <v>2430</v>
      </c>
      <c r="U251" s="54" t="s">
        <v>2431</v>
      </c>
      <c r="V251" s="102"/>
    </row>
    <row r="252" spans="1:22" ht="63.75" x14ac:dyDescent="0.2">
      <c r="A252" s="53">
        <v>45180</v>
      </c>
      <c r="D252" s="53">
        <v>45237</v>
      </c>
      <c r="E252" s="77" t="s">
        <v>1807</v>
      </c>
      <c r="F252" s="77">
        <v>39552486</v>
      </c>
      <c r="G252" s="54" t="s">
        <v>2538</v>
      </c>
      <c r="H252" s="77">
        <v>22403</v>
      </c>
      <c r="I252" s="77" t="s">
        <v>2425</v>
      </c>
      <c r="J252" s="79" t="s">
        <v>2543</v>
      </c>
      <c r="K252" s="54" t="s">
        <v>2544</v>
      </c>
      <c r="L252" t="s">
        <v>2533</v>
      </c>
      <c r="M252" s="54" t="s">
        <v>2534</v>
      </c>
      <c r="N252" s="54"/>
      <c r="T252" s="54" t="s">
        <v>2430</v>
      </c>
      <c r="U252" s="54" t="s">
        <v>2431</v>
      </c>
      <c r="V252" s="102"/>
    </row>
    <row r="253" spans="1:22" ht="89.25" x14ac:dyDescent="0.2">
      <c r="A253" s="53">
        <v>45180</v>
      </c>
      <c r="C253"/>
      <c r="D253" s="53">
        <v>45204</v>
      </c>
      <c r="E253" t="s">
        <v>59</v>
      </c>
      <c r="F253" s="77">
        <v>66809621</v>
      </c>
      <c r="G253" s="54" t="s">
        <v>2545</v>
      </c>
      <c r="H253" s="77">
        <v>23402</v>
      </c>
      <c r="I253" t="s">
        <v>54</v>
      </c>
      <c r="J253" s="54" t="s">
        <v>71</v>
      </c>
      <c r="K253" s="54" t="s">
        <v>2546</v>
      </c>
      <c r="L253" t="s">
        <v>59</v>
      </c>
      <c r="M253" s="54" t="s">
        <v>2547</v>
      </c>
      <c r="P253" s="54"/>
      <c r="R253"/>
      <c r="S253" s="54" t="s">
        <v>2548</v>
      </c>
      <c r="T253" t="s">
        <v>467</v>
      </c>
      <c r="U253" s="54" t="s">
        <v>1936</v>
      </c>
      <c r="V253" s="95"/>
    </row>
    <row r="254" spans="1:22" ht="102" x14ac:dyDescent="0.2">
      <c r="A254" s="53">
        <v>45180</v>
      </c>
      <c r="C254"/>
      <c r="D254" s="53">
        <v>45237</v>
      </c>
      <c r="E254" t="s">
        <v>59</v>
      </c>
      <c r="F254" s="77">
        <v>65493491</v>
      </c>
      <c r="G254" s="54" t="s">
        <v>1185</v>
      </c>
      <c r="H254" s="77">
        <v>23407</v>
      </c>
      <c r="I254" t="s">
        <v>90</v>
      </c>
      <c r="J254" s="54" t="s">
        <v>426</v>
      </c>
      <c r="K254" s="54" t="s">
        <v>2549</v>
      </c>
      <c r="L254" t="s">
        <v>59</v>
      </c>
      <c r="P254" s="54"/>
      <c r="Q254" s="54" t="s">
        <v>2550</v>
      </c>
      <c r="R254" s="54" t="s">
        <v>261</v>
      </c>
      <c r="S254" s="54" t="s">
        <v>2548</v>
      </c>
      <c r="T254" t="s">
        <v>116</v>
      </c>
      <c r="U254" s="54" t="s">
        <v>2551</v>
      </c>
      <c r="V254" s="95"/>
    </row>
    <row r="255" spans="1:22" ht="63.75" x14ac:dyDescent="0.2">
      <c r="A255" s="53">
        <v>45182</v>
      </c>
      <c r="D255" s="53">
        <v>45237</v>
      </c>
      <c r="E255" s="77" t="s">
        <v>1807</v>
      </c>
      <c r="F255" s="77">
        <v>39552523</v>
      </c>
      <c r="G255" s="54" t="s">
        <v>2538</v>
      </c>
      <c r="H255" s="77">
        <v>22403</v>
      </c>
      <c r="I255" s="77" t="s">
        <v>2425</v>
      </c>
      <c r="J255" s="77" t="s">
        <v>2552</v>
      </c>
      <c r="K255" s="54" t="s">
        <v>2553</v>
      </c>
      <c r="L255" t="s">
        <v>2533</v>
      </c>
      <c r="M255" s="54" t="s">
        <v>2435</v>
      </c>
      <c r="N255" s="54"/>
      <c r="T255" s="54" t="s">
        <v>2430</v>
      </c>
      <c r="U255" s="54" t="s">
        <v>2431</v>
      </c>
      <c r="V255" s="102"/>
    </row>
    <row r="256" spans="1:22" ht="63.75" x14ac:dyDescent="0.2">
      <c r="A256" s="53">
        <v>45182</v>
      </c>
      <c r="D256" s="53">
        <v>45237</v>
      </c>
      <c r="E256" s="77" t="s">
        <v>1807</v>
      </c>
      <c r="F256" s="77">
        <v>39552515</v>
      </c>
      <c r="G256" s="54" t="s">
        <v>2538</v>
      </c>
      <c r="H256" s="77">
        <v>22403</v>
      </c>
      <c r="I256" s="77" t="s">
        <v>2425</v>
      </c>
      <c r="J256" s="77" t="s">
        <v>2554</v>
      </c>
      <c r="K256" s="54" t="s">
        <v>2555</v>
      </c>
      <c r="L256" t="s">
        <v>2533</v>
      </c>
      <c r="M256" s="54" t="s">
        <v>2435</v>
      </c>
      <c r="N256" s="54"/>
      <c r="T256" s="54" t="s">
        <v>2430</v>
      </c>
      <c r="U256" s="54" t="s">
        <v>2431</v>
      </c>
      <c r="V256" s="102"/>
    </row>
    <row r="257" spans="1:22" ht="63.75" x14ac:dyDescent="0.2">
      <c r="A257" s="53">
        <v>45182</v>
      </c>
      <c r="D257" s="53">
        <v>45237</v>
      </c>
      <c r="E257" s="77" t="s">
        <v>1807</v>
      </c>
      <c r="F257" s="77">
        <v>39552381</v>
      </c>
      <c r="G257" s="54" t="s">
        <v>2538</v>
      </c>
      <c r="H257" s="77">
        <v>22403</v>
      </c>
      <c r="I257" s="77" t="s">
        <v>2425</v>
      </c>
      <c r="J257" s="77" t="s">
        <v>2556</v>
      </c>
      <c r="K257" s="54" t="s">
        <v>2557</v>
      </c>
      <c r="L257" t="s">
        <v>2533</v>
      </c>
      <c r="M257" s="54" t="s">
        <v>2435</v>
      </c>
      <c r="N257" s="54"/>
      <c r="T257" s="54" t="s">
        <v>2430</v>
      </c>
      <c r="U257" s="54" t="s">
        <v>2431</v>
      </c>
      <c r="V257" s="102"/>
    </row>
    <row r="258" spans="1:22" ht="63.75" x14ac:dyDescent="0.2">
      <c r="A258" s="53">
        <v>45182</v>
      </c>
      <c r="D258" s="53">
        <v>45237</v>
      </c>
      <c r="E258" s="77" t="s">
        <v>1807</v>
      </c>
      <c r="F258" s="77">
        <v>39552363</v>
      </c>
      <c r="G258" s="54" t="s">
        <v>2538</v>
      </c>
      <c r="H258" s="77">
        <v>22403</v>
      </c>
      <c r="I258" s="77" t="s">
        <v>2425</v>
      </c>
      <c r="J258" s="77" t="s">
        <v>2558</v>
      </c>
      <c r="K258" s="54" t="s">
        <v>2559</v>
      </c>
      <c r="L258" t="s">
        <v>2533</v>
      </c>
      <c r="M258" s="54" t="s">
        <v>2435</v>
      </c>
      <c r="N258" s="54"/>
      <c r="T258" s="54" t="s">
        <v>2430</v>
      </c>
      <c r="U258" s="54" t="s">
        <v>2431</v>
      </c>
      <c r="V258" s="102"/>
    </row>
    <row r="259" spans="1:22" ht="63.75" x14ac:dyDescent="0.2">
      <c r="A259" s="53">
        <v>45183</v>
      </c>
      <c r="D259" s="53">
        <v>45237</v>
      </c>
      <c r="E259" s="77" t="s">
        <v>1807</v>
      </c>
      <c r="F259" s="77">
        <v>32575618</v>
      </c>
      <c r="G259" s="54" t="s">
        <v>1177</v>
      </c>
      <c r="H259" s="77">
        <v>22403</v>
      </c>
      <c r="I259" s="77" t="s">
        <v>2425</v>
      </c>
      <c r="J259" s="77" t="s">
        <v>2560</v>
      </c>
      <c r="K259" s="54" t="s">
        <v>2561</v>
      </c>
      <c r="L259" t="s">
        <v>2562</v>
      </c>
      <c r="M259" s="54" t="s">
        <v>2435</v>
      </c>
      <c r="N259" s="54"/>
      <c r="T259" s="54" t="s">
        <v>2430</v>
      </c>
      <c r="U259" s="54" t="s">
        <v>2431</v>
      </c>
      <c r="V259" s="102"/>
    </row>
    <row r="260" spans="1:22" ht="63.75" x14ac:dyDescent="0.2">
      <c r="A260" s="53">
        <v>45183</v>
      </c>
      <c r="D260" s="53">
        <v>45237</v>
      </c>
      <c r="E260" s="77" t="s">
        <v>1807</v>
      </c>
      <c r="F260" s="77">
        <v>32575634</v>
      </c>
      <c r="G260" s="54" t="s">
        <v>1177</v>
      </c>
      <c r="H260" s="77">
        <v>22403</v>
      </c>
      <c r="I260" s="77" t="s">
        <v>2425</v>
      </c>
      <c r="J260" s="77" t="s">
        <v>2563</v>
      </c>
      <c r="K260" s="54" t="s">
        <v>2564</v>
      </c>
      <c r="L260" t="s">
        <v>2562</v>
      </c>
      <c r="M260" s="54" t="s">
        <v>2435</v>
      </c>
      <c r="N260" s="54"/>
      <c r="T260" s="54" t="s">
        <v>2430</v>
      </c>
      <c r="U260" s="54" t="s">
        <v>2431</v>
      </c>
      <c r="V260" s="102"/>
    </row>
    <row r="261" spans="1:22" ht="63.75" x14ac:dyDescent="0.2">
      <c r="A261" s="53">
        <v>45183</v>
      </c>
      <c r="D261" s="53">
        <v>45237</v>
      </c>
      <c r="E261" s="77" t="s">
        <v>1807</v>
      </c>
      <c r="F261" s="77">
        <v>32575281</v>
      </c>
      <c r="G261" s="54" t="s">
        <v>1177</v>
      </c>
      <c r="H261" s="77">
        <v>22403</v>
      </c>
      <c r="I261" s="77" t="s">
        <v>2425</v>
      </c>
      <c r="J261" s="77" t="s">
        <v>2565</v>
      </c>
      <c r="K261" s="54" t="s">
        <v>2566</v>
      </c>
      <c r="L261" t="s">
        <v>2562</v>
      </c>
      <c r="M261" s="54" t="s">
        <v>2435</v>
      </c>
      <c r="T261" s="54" t="s">
        <v>2430</v>
      </c>
      <c r="U261" s="54" t="s">
        <v>2431</v>
      </c>
      <c r="V261" s="102"/>
    </row>
    <row r="262" spans="1:22" ht="63.75" x14ac:dyDescent="0.2">
      <c r="A262" s="53">
        <v>45183</v>
      </c>
      <c r="D262" s="53">
        <v>45237</v>
      </c>
      <c r="E262" s="77" t="s">
        <v>1807</v>
      </c>
      <c r="F262" s="77">
        <v>32575298</v>
      </c>
      <c r="G262" s="54" t="s">
        <v>1177</v>
      </c>
      <c r="H262" s="77">
        <v>22403</v>
      </c>
      <c r="I262" s="77" t="s">
        <v>2425</v>
      </c>
      <c r="J262" s="77" t="s">
        <v>2565</v>
      </c>
      <c r="K262" s="54" t="s">
        <v>2567</v>
      </c>
      <c r="L262" t="s">
        <v>2562</v>
      </c>
      <c r="M262" s="54" t="s">
        <v>2435</v>
      </c>
      <c r="T262" s="54" t="s">
        <v>2430</v>
      </c>
      <c r="U262" s="54" t="s">
        <v>2431</v>
      </c>
      <c r="V262" s="102"/>
    </row>
    <row r="263" spans="1:22" ht="153" x14ac:dyDescent="0.2">
      <c r="A263" s="53">
        <v>45187</v>
      </c>
      <c r="D263" s="53">
        <v>45236</v>
      </c>
      <c r="E263" s="77" t="s">
        <v>263</v>
      </c>
      <c r="F263" s="77">
        <v>66207370</v>
      </c>
      <c r="G263" s="54" t="s">
        <v>2039</v>
      </c>
      <c r="H263" s="77">
        <v>23414</v>
      </c>
      <c r="I263" s="77" t="s">
        <v>2568</v>
      </c>
      <c r="J263" s="77" t="s">
        <v>2146</v>
      </c>
      <c r="K263" s="54" t="s">
        <v>2569</v>
      </c>
      <c r="L263" t="s">
        <v>754</v>
      </c>
      <c r="M263" s="54" t="s">
        <v>2570</v>
      </c>
      <c r="N263" s="54"/>
      <c r="O263" s="54" t="s">
        <v>2571</v>
      </c>
      <c r="P263" s="54" t="s">
        <v>2572</v>
      </c>
      <c r="S263" s="54" t="s">
        <v>41</v>
      </c>
      <c r="T263" s="54" t="s">
        <v>733</v>
      </c>
      <c r="U263" s="54" t="s">
        <v>2573</v>
      </c>
      <c r="V263" s="102"/>
    </row>
    <row r="264" spans="1:22" ht="63.75" x14ac:dyDescent="0.2">
      <c r="A264" s="53">
        <v>45187</v>
      </c>
      <c r="D264" s="53">
        <v>45187</v>
      </c>
      <c r="E264" s="77" t="s">
        <v>59</v>
      </c>
      <c r="F264" s="77">
        <v>66809611</v>
      </c>
      <c r="G264" s="54" t="s">
        <v>2545</v>
      </c>
      <c r="H264" s="77">
        <v>23402</v>
      </c>
      <c r="I264" t="s">
        <v>54</v>
      </c>
      <c r="J264" s="54" t="s">
        <v>168</v>
      </c>
      <c r="K264" s="54" t="s">
        <v>2574</v>
      </c>
      <c r="L264" t="s">
        <v>1137</v>
      </c>
      <c r="S264" s="54" t="s">
        <v>41</v>
      </c>
      <c r="T264" t="s">
        <v>467</v>
      </c>
      <c r="U264" s="54" t="s">
        <v>1712</v>
      </c>
      <c r="V264" s="102"/>
    </row>
    <row r="265" spans="1:22" ht="76.5" x14ac:dyDescent="0.2">
      <c r="A265" s="53">
        <v>45187</v>
      </c>
      <c r="D265" s="83">
        <v>45194</v>
      </c>
      <c r="E265" s="77" t="s">
        <v>263</v>
      </c>
      <c r="F265" s="77">
        <v>41211242</v>
      </c>
      <c r="G265" s="54" t="s">
        <v>2545</v>
      </c>
      <c r="H265" s="77">
        <v>23402</v>
      </c>
      <c r="I265" t="s">
        <v>54</v>
      </c>
      <c r="J265" s="54" t="s">
        <v>168</v>
      </c>
      <c r="K265" s="54" t="s">
        <v>2575</v>
      </c>
      <c r="L265" t="s">
        <v>754</v>
      </c>
      <c r="S265" s="54" t="s">
        <v>41</v>
      </c>
      <c r="T265" t="s">
        <v>467</v>
      </c>
      <c r="U265" s="54" t="s">
        <v>2274</v>
      </c>
      <c r="V265" s="102"/>
    </row>
    <row r="266" spans="1:22" ht="102" x14ac:dyDescent="0.2">
      <c r="A266" s="53">
        <v>45188</v>
      </c>
      <c r="D266" s="53">
        <v>45239</v>
      </c>
      <c r="E266" s="77" t="s">
        <v>59</v>
      </c>
      <c r="F266" s="77">
        <v>65493475</v>
      </c>
      <c r="G266" s="54" t="s">
        <v>1185</v>
      </c>
      <c r="H266" s="77">
        <v>23407</v>
      </c>
      <c r="I266" s="77" t="s">
        <v>90</v>
      </c>
      <c r="J266" s="77" t="s">
        <v>426</v>
      </c>
      <c r="K266" s="54" t="s">
        <v>2576</v>
      </c>
      <c r="L266" t="s">
        <v>59</v>
      </c>
      <c r="N266" s="54"/>
      <c r="T266" s="54" t="s">
        <v>1207</v>
      </c>
      <c r="U266" s="54" t="s">
        <v>2577</v>
      </c>
    </row>
    <row r="267" spans="1:22" ht="204" x14ac:dyDescent="0.2">
      <c r="A267" s="53">
        <v>45188</v>
      </c>
      <c r="D267" s="153">
        <v>45239</v>
      </c>
      <c r="E267" s="82" t="s">
        <v>59</v>
      </c>
      <c r="F267" s="77">
        <v>65493483</v>
      </c>
      <c r="G267" s="54" t="s">
        <v>1185</v>
      </c>
      <c r="H267" s="77">
        <v>23407</v>
      </c>
      <c r="I267" s="77" t="s">
        <v>90</v>
      </c>
      <c r="J267" s="77" t="s">
        <v>426</v>
      </c>
      <c r="K267" s="54" t="s">
        <v>2578</v>
      </c>
      <c r="L267" t="s">
        <v>59</v>
      </c>
      <c r="M267" s="54" t="s">
        <v>2579</v>
      </c>
      <c r="Q267" s="54" t="s">
        <v>2580</v>
      </c>
      <c r="R267" s="54" t="s">
        <v>2581</v>
      </c>
      <c r="S267" s="54" t="s">
        <v>2582</v>
      </c>
      <c r="T267" s="54" t="s">
        <v>2583</v>
      </c>
      <c r="U267" s="54" t="s">
        <v>2584</v>
      </c>
      <c r="V267" s="93" t="s">
        <v>2585</v>
      </c>
    </row>
    <row r="268" spans="1:22" ht="51" x14ac:dyDescent="0.2">
      <c r="A268" s="53">
        <v>45189</v>
      </c>
      <c r="D268" s="53">
        <v>45189</v>
      </c>
      <c r="E268" s="77" t="s">
        <v>29</v>
      </c>
      <c r="F268" s="77">
        <v>65149641</v>
      </c>
      <c r="G268" s="54" t="s">
        <v>709</v>
      </c>
      <c r="H268" s="77">
        <v>23405</v>
      </c>
      <c r="I268" s="77" t="s">
        <v>90</v>
      </c>
      <c r="J268" s="77" t="s">
        <v>272</v>
      </c>
      <c r="K268" s="54" t="s">
        <v>2586</v>
      </c>
      <c r="L268" t="s">
        <v>29</v>
      </c>
      <c r="S268" s="54" t="s">
        <v>41</v>
      </c>
      <c r="T268" t="s">
        <v>1935</v>
      </c>
      <c r="U268" s="54" t="s">
        <v>2587</v>
      </c>
    </row>
    <row r="269" spans="1:22" ht="127.5" x14ac:dyDescent="0.2">
      <c r="A269" s="53">
        <v>45190</v>
      </c>
      <c r="D269" s="83">
        <v>45197</v>
      </c>
      <c r="E269" s="77" t="s">
        <v>263</v>
      </c>
      <c r="F269" s="77">
        <v>42447361</v>
      </c>
      <c r="G269" s="54" t="s">
        <v>2260</v>
      </c>
      <c r="H269" s="77">
        <v>23402</v>
      </c>
      <c r="I269" s="77" t="s">
        <v>54</v>
      </c>
      <c r="J269" s="77" t="s">
        <v>168</v>
      </c>
      <c r="K269" s="54" t="s">
        <v>2588</v>
      </c>
      <c r="L269" t="s">
        <v>59</v>
      </c>
      <c r="S269" s="54" t="s">
        <v>1425</v>
      </c>
      <c r="T269" t="s">
        <v>467</v>
      </c>
      <c r="U269" s="54" t="s">
        <v>2589</v>
      </c>
    </row>
    <row r="270" spans="1:22" ht="102" x14ac:dyDescent="0.2">
      <c r="A270" s="53">
        <v>45190</v>
      </c>
      <c r="D270" s="83">
        <v>45197</v>
      </c>
      <c r="E270" s="77" t="s">
        <v>263</v>
      </c>
      <c r="F270" s="77">
        <v>65161550</v>
      </c>
      <c r="G270" s="54" t="s">
        <v>2303</v>
      </c>
      <c r="H270" s="77">
        <v>23405</v>
      </c>
      <c r="I270" s="77" t="s">
        <v>90</v>
      </c>
      <c r="J270" s="77" t="s">
        <v>272</v>
      </c>
      <c r="K270" s="54" t="s">
        <v>2590</v>
      </c>
      <c r="L270" t="s">
        <v>59</v>
      </c>
      <c r="N270" s="54"/>
      <c r="O270" s="54" t="s">
        <v>2591</v>
      </c>
      <c r="S270" s="54" t="s">
        <v>1425</v>
      </c>
      <c r="T270" t="s">
        <v>1935</v>
      </c>
      <c r="U270" s="54" t="s">
        <v>2592</v>
      </c>
    </row>
    <row r="271" spans="1:22" ht="63.75" x14ac:dyDescent="0.2">
      <c r="A271" s="53">
        <v>45191</v>
      </c>
      <c r="D271" s="53">
        <v>45191</v>
      </c>
      <c r="E271" s="77" t="s">
        <v>263</v>
      </c>
      <c r="F271" s="77">
        <v>42450878</v>
      </c>
      <c r="G271" s="54" t="s">
        <v>2593</v>
      </c>
      <c r="H271" s="77">
        <v>23402</v>
      </c>
      <c r="I271" s="77" t="s">
        <v>54</v>
      </c>
      <c r="J271" s="77" t="s">
        <v>168</v>
      </c>
      <c r="K271" s="54" t="s">
        <v>2594</v>
      </c>
      <c r="L271" t="s">
        <v>825</v>
      </c>
      <c r="N271" s="54"/>
      <c r="S271" s="54" t="s">
        <v>41</v>
      </c>
      <c r="T271" t="s">
        <v>467</v>
      </c>
      <c r="U271" s="54" t="s">
        <v>1920</v>
      </c>
    </row>
    <row r="272" spans="1:22" ht="89.25" x14ac:dyDescent="0.2">
      <c r="A272" s="53">
        <v>45191</v>
      </c>
      <c r="D272" s="53">
        <v>45191</v>
      </c>
      <c r="E272" s="77" t="s">
        <v>263</v>
      </c>
      <c r="F272" s="77">
        <v>42131084</v>
      </c>
      <c r="G272" s="54" t="s">
        <v>2593</v>
      </c>
      <c r="H272" s="77">
        <v>23405</v>
      </c>
      <c r="I272" s="77" t="s">
        <v>90</v>
      </c>
      <c r="J272" s="77" t="s">
        <v>272</v>
      </c>
      <c r="K272" s="54" t="s">
        <v>2595</v>
      </c>
      <c r="L272" t="s">
        <v>825</v>
      </c>
      <c r="N272" s="54"/>
      <c r="S272" s="54" t="s">
        <v>41</v>
      </c>
      <c r="T272" t="s">
        <v>1935</v>
      </c>
      <c r="U272" s="54" t="s">
        <v>2596</v>
      </c>
    </row>
    <row r="273" spans="1:22" ht="140.25" x14ac:dyDescent="0.2">
      <c r="A273" s="53">
        <v>45191</v>
      </c>
      <c r="D273" s="53">
        <v>45230</v>
      </c>
      <c r="E273" s="77" t="s">
        <v>263</v>
      </c>
      <c r="F273" s="77">
        <v>65149623</v>
      </c>
      <c r="G273" s="54" t="s">
        <v>709</v>
      </c>
      <c r="H273" s="77">
        <v>23405</v>
      </c>
      <c r="I273" s="77" t="s">
        <v>90</v>
      </c>
      <c r="J273" s="77" t="s">
        <v>272</v>
      </c>
      <c r="K273" s="54" t="s">
        <v>2597</v>
      </c>
      <c r="L273" t="s">
        <v>825</v>
      </c>
      <c r="N273" s="54"/>
      <c r="O273" s="54" t="s">
        <v>2591</v>
      </c>
      <c r="Q273" s="54" t="s">
        <v>2598</v>
      </c>
      <c r="R273" s="54" t="s">
        <v>2599</v>
      </c>
      <c r="S273" s="54" t="s">
        <v>2600</v>
      </c>
      <c r="T273" s="54" t="s">
        <v>2388</v>
      </c>
      <c r="U273" s="54" t="s">
        <v>2601</v>
      </c>
    </row>
    <row r="274" spans="1:22" ht="38.25" x14ac:dyDescent="0.2">
      <c r="A274" s="53">
        <v>45191</v>
      </c>
      <c r="D274" s="53">
        <v>45191</v>
      </c>
      <c r="E274" s="77" t="s">
        <v>263</v>
      </c>
      <c r="F274" s="77">
        <v>42444857</v>
      </c>
      <c r="G274" s="54" t="s">
        <v>2213</v>
      </c>
      <c r="H274" s="77">
        <v>23405</v>
      </c>
      <c r="I274" s="77" t="s">
        <v>90</v>
      </c>
      <c r="J274" s="77" t="s">
        <v>272</v>
      </c>
      <c r="K274" s="54" t="s">
        <v>2602</v>
      </c>
      <c r="L274" t="s">
        <v>825</v>
      </c>
      <c r="N274" s="54"/>
      <c r="S274" s="54" t="s">
        <v>41</v>
      </c>
      <c r="T274" t="s">
        <v>1935</v>
      </c>
      <c r="U274" s="54" t="s">
        <v>1920</v>
      </c>
    </row>
    <row r="275" spans="1:22" ht="51" x14ac:dyDescent="0.2">
      <c r="A275" s="53">
        <v>45194</v>
      </c>
      <c r="D275" s="83">
        <v>45194</v>
      </c>
      <c r="E275" s="79" t="s">
        <v>263</v>
      </c>
      <c r="F275" s="77">
        <v>38742819</v>
      </c>
      <c r="G275" s="54" t="s">
        <v>2603</v>
      </c>
      <c r="H275" s="77">
        <v>23405</v>
      </c>
      <c r="I275" s="77" t="s">
        <v>90</v>
      </c>
      <c r="J275" s="77" t="s">
        <v>272</v>
      </c>
      <c r="K275" s="54" t="s">
        <v>2604</v>
      </c>
      <c r="L275" t="s">
        <v>1128</v>
      </c>
      <c r="S275" s="54" t="s">
        <v>2605</v>
      </c>
      <c r="T275" s="149" t="s">
        <v>2606</v>
      </c>
      <c r="U275" s="119" t="s">
        <v>2607</v>
      </c>
    </row>
    <row r="276" spans="1:22" ht="102" x14ac:dyDescent="0.2">
      <c r="A276" s="53">
        <v>45194</v>
      </c>
      <c r="D276" s="53">
        <v>45194</v>
      </c>
      <c r="E276" s="77" t="s">
        <v>59</v>
      </c>
      <c r="F276" s="77">
        <v>65493416</v>
      </c>
      <c r="G276" s="54" t="s">
        <v>1761</v>
      </c>
      <c r="H276" s="77">
        <v>23405</v>
      </c>
      <c r="I276" s="77" t="s">
        <v>90</v>
      </c>
      <c r="J276" s="77" t="s">
        <v>272</v>
      </c>
      <c r="K276" s="54" t="s">
        <v>2608</v>
      </c>
      <c r="L276" t="s">
        <v>1128</v>
      </c>
      <c r="N276" s="54" t="s">
        <v>2609</v>
      </c>
      <c r="S276" s="54" t="s">
        <v>1388</v>
      </c>
      <c r="T276" t="s">
        <v>2610</v>
      </c>
      <c r="U276" s="54" t="s">
        <v>2611</v>
      </c>
    </row>
    <row r="277" spans="1:22" ht="38.25" x14ac:dyDescent="0.2">
      <c r="A277" s="53">
        <v>45194</v>
      </c>
      <c r="D277" s="83">
        <v>45194</v>
      </c>
      <c r="E277" s="77" t="s">
        <v>29</v>
      </c>
      <c r="F277" s="77">
        <v>65493408</v>
      </c>
      <c r="G277" s="54" t="s">
        <v>1761</v>
      </c>
      <c r="H277" s="77">
        <v>23405</v>
      </c>
      <c r="I277" s="77" t="s">
        <v>90</v>
      </c>
      <c r="J277" s="77" t="s">
        <v>272</v>
      </c>
      <c r="K277" s="54" t="s">
        <v>2612</v>
      </c>
      <c r="L277" t="s">
        <v>375</v>
      </c>
      <c r="S277" s="54" t="s">
        <v>41</v>
      </c>
      <c r="T277" t="s">
        <v>1935</v>
      </c>
      <c r="U277" s="54" t="s">
        <v>1712</v>
      </c>
    </row>
    <row r="278" spans="1:22" ht="153" x14ac:dyDescent="0.2">
      <c r="A278" s="53">
        <v>45194</v>
      </c>
      <c r="D278" s="53">
        <v>45230</v>
      </c>
      <c r="E278" s="77" t="s">
        <v>263</v>
      </c>
      <c r="F278" s="77">
        <v>65149666</v>
      </c>
      <c r="G278" s="54" t="s">
        <v>709</v>
      </c>
      <c r="H278" s="77">
        <v>23405</v>
      </c>
      <c r="I278" s="77" t="s">
        <v>90</v>
      </c>
      <c r="J278" s="77" t="s">
        <v>272</v>
      </c>
      <c r="K278" s="54" t="s">
        <v>2613</v>
      </c>
      <c r="L278" t="s">
        <v>375</v>
      </c>
      <c r="Q278" s="54" t="s">
        <v>2614</v>
      </c>
      <c r="R278" s="54" t="s">
        <v>2615</v>
      </c>
      <c r="S278" s="54" t="s">
        <v>2616</v>
      </c>
      <c r="T278" s="54" t="s">
        <v>2388</v>
      </c>
      <c r="U278" s="54" t="s">
        <v>2617</v>
      </c>
    </row>
    <row r="279" spans="1:22" ht="191.25" x14ac:dyDescent="0.2">
      <c r="A279" s="53">
        <v>45194</v>
      </c>
      <c r="D279" s="53" t="s">
        <v>2618</v>
      </c>
      <c r="E279" s="77"/>
      <c r="F279" s="77">
        <v>42141338</v>
      </c>
      <c r="G279" s="54" t="s">
        <v>2215</v>
      </c>
      <c r="H279" s="77">
        <v>23402</v>
      </c>
      <c r="I279" s="77" t="s">
        <v>54</v>
      </c>
      <c r="J279" s="77" t="s">
        <v>185</v>
      </c>
      <c r="K279" s="54" t="s">
        <v>2619</v>
      </c>
      <c r="L279" t="s">
        <v>375</v>
      </c>
      <c r="M279" s="54" t="s">
        <v>2620</v>
      </c>
      <c r="N279" s="54"/>
      <c r="Q279" s="54" t="s">
        <v>2621</v>
      </c>
      <c r="R279" s="54" t="s">
        <v>2622</v>
      </c>
      <c r="S279" s="54" t="s">
        <v>1566</v>
      </c>
      <c r="T279" s="54" t="s">
        <v>2623</v>
      </c>
      <c r="U279" s="54" t="s">
        <v>2624</v>
      </c>
    </row>
    <row r="280" spans="1:22" ht="153" x14ac:dyDescent="0.2">
      <c r="A280" s="53">
        <v>45194</v>
      </c>
      <c r="D280" s="53" t="s">
        <v>2618</v>
      </c>
      <c r="E280" s="77"/>
      <c r="F280" s="77">
        <v>36260920</v>
      </c>
      <c r="G280" s="54" t="s">
        <v>2215</v>
      </c>
      <c r="H280" s="77">
        <v>23402</v>
      </c>
      <c r="I280" s="77" t="s">
        <v>54</v>
      </c>
      <c r="J280" s="77" t="s">
        <v>185</v>
      </c>
      <c r="K280" s="54" t="s">
        <v>2625</v>
      </c>
      <c r="L280" t="s">
        <v>375</v>
      </c>
      <c r="Q280" s="54" t="s">
        <v>2626</v>
      </c>
      <c r="R280" s="54" t="s">
        <v>2627</v>
      </c>
      <c r="S280" s="54" t="s">
        <v>2628</v>
      </c>
      <c r="T280" s="54" t="s">
        <v>2629</v>
      </c>
      <c r="U280" s="54" t="s">
        <v>2630</v>
      </c>
    </row>
    <row r="281" spans="1:22" ht="153" x14ac:dyDescent="0.2">
      <c r="A281" s="53">
        <v>45194</v>
      </c>
      <c r="D281" s="53">
        <v>45246</v>
      </c>
      <c r="E281" s="77" t="s">
        <v>263</v>
      </c>
      <c r="F281" s="77">
        <v>42141696</v>
      </c>
      <c r="G281" s="54" t="s">
        <v>2215</v>
      </c>
      <c r="H281" s="77">
        <v>23402</v>
      </c>
      <c r="I281" s="77" t="s">
        <v>54</v>
      </c>
      <c r="J281" s="77" t="s">
        <v>185</v>
      </c>
      <c r="K281" s="54" t="s">
        <v>2631</v>
      </c>
      <c r="L281" t="s">
        <v>1128</v>
      </c>
      <c r="M281" s="54" t="s">
        <v>2620</v>
      </c>
      <c r="Q281" s="54" t="s">
        <v>2626</v>
      </c>
      <c r="R281" s="54" t="s">
        <v>2632</v>
      </c>
      <c r="S281" s="54" t="s">
        <v>595</v>
      </c>
      <c r="T281" s="54" t="s">
        <v>2623</v>
      </c>
      <c r="U281" s="54" t="s">
        <v>2633</v>
      </c>
    </row>
    <row r="282" spans="1:22" ht="165.75" x14ac:dyDescent="0.2">
      <c r="A282" s="53">
        <v>45195</v>
      </c>
      <c r="D282" s="53">
        <v>45208</v>
      </c>
      <c r="E282" s="77" t="s">
        <v>59</v>
      </c>
      <c r="F282" s="77">
        <v>66809603</v>
      </c>
      <c r="G282" s="54" t="s">
        <v>1832</v>
      </c>
      <c r="H282" s="77">
        <v>23405</v>
      </c>
      <c r="I282" s="77" t="s">
        <v>90</v>
      </c>
      <c r="J282" s="77" t="s">
        <v>272</v>
      </c>
      <c r="K282" s="54" t="s">
        <v>2634</v>
      </c>
      <c r="L282" t="s">
        <v>825</v>
      </c>
      <c r="N282" s="54" t="s">
        <v>1653</v>
      </c>
      <c r="S282" s="54" t="s">
        <v>1943</v>
      </c>
      <c r="T282" s="54" t="s">
        <v>2635</v>
      </c>
      <c r="U282" s="54" t="s">
        <v>2636</v>
      </c>
      <c r="V282" s="54"/>
    </row>
    <row r="283" spans="1:22" ht="140.25" x14ac:dyDescent="0.2">
      <c r="A283" s="53">
        <v>45195</v>
      </c>
      <c r="D283" s="53">
        <v>45236</v>
      </c>
      <c r="E283" s="77" t="s">
        <v>263</v>
      </c>
      <c r="F283" s="77">
        <v>42447871</v>
      </c>
      <c r="G283" s="54" t="s">
        <v>2637</v>
      </c>
      <c r="H283" s="77">
        <v>23404</v>
      </c>
      <c r="I283" s="77" t="s">
        <v>79</v>
      </c>
      <c r="J283" s="77" t="s">
        <v>80</v>
      </c>
      <c r="K283" s="54" t="s">
        <v>2638</v>
      </c>
      <c r="L283" t="s">
        <v>825</v>
      </c>
      <c r="M283" s="54" t="s">
        <v>2639</v>
      </c>
      <c r="Q283" s="54" t="s">
        <v>2640</v>
      </c>
      <c r="R283" s="54" t="s">
        <v>2641</v>
      </c>
      <c r="S283" s="54" t="s">
        <v>595</v>
      </c>
      <c r="T283" t="s">
        <v>116</v>
      </c>
      <c r="U283" s="54" t="s">
        <v>2642</v>
      </c>
      <c r="V283" s="54"/>
    </row>
    <row r="284" spans="1:22" ht="51" x14ac:dyDescent="0.2">
      <c r="A284" s="53">
        <v>45195</v>
      </c>
      <c r="D284" s="53">
        <v>45195</v>
      </c>
      <c r="E284" s="77" t="s">
        <v>263</v>
      </c>
      <c r="F284" s="77">
        <v>42447863</v>
      </c>
      <c r="G284" s="54" t="s">
        <v>2637</v>
      </c>
      <c r="H284" s="77">
        <v>23404</v>
      </c>
      <c r="I284" s="77" t="s">
        <v>79</v>
      </c>
      <c r="J284" s="77" t="s">
        <v>80</v>
      </c>
      <c r="K284" s="54" t="s">
        <v>2643</v>
      </c>
      <c r="L284" t="s">
        <v>825</v>
      </c>
      <c r="S284" s="54" t="s">
        <v>41</v>
      </c>
      <c r="T284" t="s">
        <v>1935</v>
      </c>
      <c r="U284" s="54" t="s">
        <v>2224</v>
      </c>
      <c r="V284" s="54"/>
    </row>
    <row r="285" spans="1:22" ht="51" x14ac:dyDescent="0.2">
      <c r="A285" s="53">
        <v>45196</v>
      </c>
      <c r="D285" s="53">
        <v>45197</v>
      </c>
      <c r="E285" s="77" t="s">
        <v>29</v>
      </c>
      <c r="F285" s="77">
        <v>65350124</v>
      </c>
      <c r="G285" s="54" t="s">
        <v>2188</v>
      </c>
      <c r="H285" s="77">
        <v>23404</v>
      </c>
      <c r="I285" s="77" t="s">
        <v>79</v>
      </c>
      <c r="J285" s="77" t="s">
        <v>80</v>
      </c>
      <c r="K285" s="54" t="s">
        <v>2644</v>
      </c>
      <c r="L285" t="s">
        <v>29</v>
      </c>
      <c r="N285" s="54"/>
      <c r="T285" t="s">
        <v>1935</v>
      </c>
      <c r="U285" s="54" t="s">
        <v>1715</v>
      </c>
    </row>
    <row r="286" spans="1:22" ht="51" x14ac:dyDescent="0.2">
      <c r="A286" s="53">
        <v>45196</v>
      </c>
      <c r="D286" s="53">
        <v>45197</v>
      </c>
      <c r="E286" s="77" t="s">
        <v>29</v>
      </c>
      <c r="F286" s="77">
        <v>65350095</v>
      </c>
      <c r="G286" s="54" t="s">
        <v>2188</v>
      </c>
      <c r="H286" s="77">
        <v>23404</v>
      </c>
      <c r="I286" s="77" t="s">
        <v>79</v>
      </c>
      <c r="J286" s="77" t="s">
        <v>80</v>
      </c>
      <c r="K286" s="54" t="s">
        <v>2645</v>
      </c>
      <c r="L286" t="s">
        <v>29</v>
      </c>
      <c r="N286" s="54"/>
      <c r="T286" t="s">
        <v>1935</v>
      </c>
      <c r="U286" s="54" t="s">
        <v>1715</v>
      </c>
    </row>
    <row r="287" spans="1:22" ht="76.5" x14ac:dyDescent="0.2">
      <c r="A287" s="53">
        <v>45196</v>
      </c>
      <c r="D287" s="83">
        <v>45225</v>
      </c>
      <c r="E287" s="77" t="s">
        <v>59</v>
      </c>
      <c r="F287" s="77">
        <v>32899921</v>
      </c>
      <c r="G287" s="54" t="s">
        <v>60</v>
      </c>
      <c r="H287" s="77">
        <v>23402</v>
      </c>
      <c r="I287" s="77" t="s">
        <v>54</v>
      </c>
      <c r="J287" s="77" t="s">
        <v>168</v>
      </c>
      <c r="K287" s="54" t="s">
        <v>2646</v>
      </c>
      <c r="L287" t="s">
        <v>29</v>
      </c>
      <c r="M287" s="54" t="s">
        <v>2647</v>
      </c>
      <c r="N287" s="54"/>
      <c r="S287" s="54" t="s">
        <v>2648</v>
      </c>
      <c r="T287" t="s">
        <v>467</v>
      </c>
      <c r="U287" s="54" t="s">
        <v>2649</v>
      </c>
    </row>
    <row r="288" spans="1:22" ht="38.25" x14ac:dyDescent="0.2">
      <c r="A288" s="53">
        <v>45196</v>
      </c>
      <c r="D288" s="53">
        <v>45197</v>
      </c>
      <c r="E288" s="77" t="s">
        <v>29</v>
      </c>
      <c r="F288" s="77">
        <v>38605461</v>
      </c>
      <c r="G288" s="54" t="s">
        <v>60</v>
      </c>
      <c r="H288" s="77">
        <v>23402</v>
      </c>
      <c r="I288" s="77" t="s">
        <v>54</v>
      </c>
      <c r="J288" s="77" t="s">
        <v>168</v>
      </c>
      <c r="K288" s="54" t="s">
        <v>2650</v>
      </c>
      <c r="L288" t="s">
        <v>29</v>
      </c>
      <c r="N288" s="54"/>
      <c r="T288" t="s">
        <v>467</v>
      </c>
      <c r="U288" s="54" t="s">
        <v>1718</v>
      </c>
    </row>
    <row r="289" spans="1:22" ht="38.25" x14ac:dyDescent="0.2">
      <c r="A289" s="53">
        <v>45196</v>
      </c>
      <c r="D289" s="53">
        <v>45197</v>
      </c>
      <c r="E289" s="77" t="s">
        <v>29</v>
      </c>
      <c r="F289" s="77">
        <v>38605443</v>
      </c>
      <c r="G289" s="54" t="s">
        <v>60</v>
      </c>
      <c r="H289" s="77">
        <v>23402</v>
      </c>
      <c r="I289" s="77" t="s">
        <v>54</v>
      </c>
      <c r="J289" s="77" t="s">
        <v>168</v>
      </c>
      <c r="K289" s="54" t="s">
        <v>2651</v>
      </c>
      <c r="L289" t="s">
        <v>29</v>
      </c>
      <c r="N289" s="54"/>
      <c r="T289" t="s">
        <v>467</v>
      </c>
      <c r="U289" s="54" t="s">
        <v>2652</v>
      </c>
    </row>
    <row r="290" spans="1:22" ht="38.25" x14ac:dyDescent="0.2">
      <c r="A290" s="53">
        <v>45196</v>
      </c>
      <c r="D290" s="53">
        <v>45197</v>
      </c>
      <c r="E290" s="77" t="s">
        <v>29</v>
      </c>
      <c r="F290" s="77">
        <v>65259048</v>
      </c>
      <c r="G290" s="54" t="s">
        <v>2202</v>
      </c>
      <c r="H290" s="77">
        <v>23407</v>
      </c>
      <c r="I290" s="77" t="s">
        <v>90</v>
      </c>
      <c r="J290" s="77" t="s">
        <v>426</v>
      </c>
      <c r="K290" s="54" t="s">
        <v>2653</v>
      </c>
      <c r="L290" t="s">
        <v>29</v>
      </c>
      <c r="S290" s="54" t="s">
        <v>2648</v>
      </c>
      <c r="T290" t="s">
        <v>467</v>
      </c>
      <c r="U290" s="54" t="s">
        <v>1744</v>
      </c>
    </row>
    <row r="291" spans="1:22" ht="114.75" x14ac:dyDescent="0.2">
      <c r="A291" s="53">
        <v>45197</v>
      </c>
      <c r="D291" s="53">
        <v>45197</v>
      </c>
      <c r="E291" s="77" t="s">
        <v>263</v>
      </c>
      <c r="F291" s="77">
        <v>42141688</v>
      </c>
      <c r="G291" s="54" t="s">
        <v>2215</v>
      </c>
      <c r="H291" s="77">
        <v>23402</v>
      </c>
      <c r="I291" s="77" t="s">
        <v>54</v>
      </c>
      <c r="J291" s="77" t="s">
        <v>168</v>
      </c>
      <c r="K291" s="54" t="s">
        <v>2654</v>
      </c>
      <c r="L291" t="s">
        <v>1128</v>
      </c>
      <c r="S291" s="54" t="s">
        <v>41</v>
      </c>
      <c r="T291" t="s">
        <v>467</v>
      </c>
      <c r="U291" s="54" t="s">
        <v>1744</v>
      </c>
    </row>
    <row r="292" spans="1:22" ht="38.25" x14ac:dyDescent="0.2">
      <c r="A292" s="53">
        <v>45197</v>
      </c>
      <c r="D292" s="53">
        <v>45197</v>
      </c>
      <c r="E292" s="77" t="s">
        <v>29</v>
      </c>
      <c r="F292" s="77">
        <v>65638216</v>
      </c>
      <c r="G292" s="54" t="s">
        <v>1142</v>
      </c>
      <c r="H292" s="77">
        <v>23402</v>
      </c>
      <c r="I292" s="77" t="s">
        <v>54</v>
      </c>
      <c r="J292" s="77" t="s">
        <v>2655</v>
      </c>
      <c r="K292" s="54" t="s">
        <v>2656</v>
      </c>
      <c r="L292" t="s">
        <v>375</v>
      </c>
      <c r="M292" s="54"/>
      <c r="S292" s="54" t="s">
        <v>41</v>
      </c>
      <c r="T292" t="s">
        <v>467</v>
      </c>
      <c r="U292" s="54" t="s">
        <v>1718</v>
      </c>
    </row>
    <row r="293" spans="1:22" ht="140.25" x14ac:dyDescent="0.2">
      <c r="A293" s="53">
        <v>45197</v>
      </c>
      <c r="D293" s="53">
        <v>45239</v>
      </c>
      <c r="E293" t="s">
        <v>29</v>
      </c>
      <c r="F293" s="77">
        <v>66446419</v>
      </c>
      <c r="G293" s="54" t="s">
        <v>2028</v>
      </c>
      <c r="H293" s="77">
        <v>23404</v>
      </c>
      <c r="I293" s="77" t="s">
        <v>79</v>
      </c>
      <c r="J293" s="77" t="s">
        <v>80</v>
      </c>
      <c r="K293" s="54" t="s">
        <v>2657</v>
      </c>
      <c r="L293" t="s">
        <v>1128</v>
      </c>
      <c r="N293" s="54" t="s">
        <v>2658</v>
      </c>
      <c r="Q293" s="54" t="s">
        <v>2659</v>
      </c>
      <c r="R293" s="54" t="s">
        <v>2660</v>
      </c>
      <c r="S293" s="54" t="s">
        <v>41</v>
      </c>
      <c r="T293" t="s">
        <v>2458</v>
      </c>
      <c r="U293" s="54" t="s">
        <v>2661</v>
      </c>
      <c r="V293" s="154"/>
    </row>
    <row r="294" spans="1:22" ht="76.5" x14ac:dyDescent="0.2">
      <c r="A294" s="53">
        <v>45197</v>
      </c>
      <c r="D294" s="53">
        <v>45197</v>
      </c>
      <c r="E294" s="77" t="s">
        <v>29</v>
      </c>
      <c r="F294" s="77">
        <v>66446427</v>
      </c>
      <c r="G294" s="54" t="s">
        <v>2028</v>
      </c>
      <c r="H294" s="77">
        <v>23404</v>
      </c>
      <c r="I294" s="77" t="s">
        <v>79</v>
      </c>
      <c r="J294" s="77" t="s">
        <v>80</v>
      </c>
      <c r="K294" s="54" t="s">
        <v>2662</v>
      </c>
      <c r="L294" t="s">
        <v>375</v>
      </c>
      <c r="N294" s="54"/>
      <c r="S294" s="54" t="s">
        <v>41</v>
      </c>
      <c r="T294" s="54" t="s">
        <v>467</v>
      </c>
      <c r="U294" s="54" t="s">
        <v>1744</v>
      </c>
    </row>
    <row r="295" spans="1:22" ht="102" x14ac:dyDescent="0.2">
      <c r="A295" s="53">
        <v>45197</v>
      </c>
      <c r="D295" s="53">
        <v>45197</v>
      </c>
      <c r="E295" s="79" t="s">
        <v>263</v>
      </c>
      <c r="F295" s="77">
        <v>66446435</v>
      </c>
      <c r="G295" s="54" t="s">
        <v>2028</v>
      </c>
      <c r="H295" s="77">
        <v>23404</v>
      </c>
      <c r="I295" s="77" t="s">
        <v>79</v>
      </c>
      <c r="J295" s="77" t="s">
        <v>80</v>
      </c>
      <c r="K295" s="54" t="s">
        <v>2663</v>
      </c>
      <c r="L295" t="s">
        <v>1128</v>
      </c>
      <c r="N295" s="54"/>
      <c r="S295" s="54" t="s">
        <v>41</v>
      </c>
      <c r="T295" s="54" t="s">
        <v>467</v>
      </c>
      <c r="U295" s="54" t="s">
        <v>2224</v>
      </c>
    </row>
    <row r="296" spans="1:22" ht="102" x14ac:dyDescent="0.2">
      <c r="A296" s="53">
        <v>45197</v>
      </c>
      <c r="D296" s="53">
        <v>45216</v>
      </c>
      <c r="E296" t="s">
        <v>29</v>
      </c>
      <c r="F296" s="77">
        <v>66446443</v>
      </c>
      <c r="G296" s="54" t="s">
        <v>2028</v>
      </c>
      <c r="H296" s="77">
        <v>23404</v>
      </c>
      <c r="I296" s="77" t="s">
        <v>79</v>
      </c>
      <c r="J296" s="77" t="s">
        <v>80</v>
      </c>
      <c r="K296" s="54" t="s">
        <v>2664</v>
      </c>
      <c r="L296" t="s">
        <v>375</v>
      </c>
      <c r="N296" s="54" t="s">
        <v>2022</v>
      </c>
      <c r="S296" s="54" t="s">
        <v>41</v>
      </c>
      <c r="T296" t="s">
        <v>467</v>
      </c>
      <c r="U296" s="54" t="s">
        <v>2023</v>
      </c>
    </row>
    <row r="297" spans="1:22" ht="102" x14ac:dyDescent="0.2">
      <c r="A297" s="53">
        <v>45198</v>
      </c>
      <c r="D297" s="53">
        <v>45208</v>
      </c>
      <c r="E297" t="s">
        <v>59</v>
      </c>
      <c r="F297" s="77">
        <v>66809590</v>
      </c>
      <c r="G297" s="54" t="s">
        <v>1832</v>
      </c>
      <c r="H297" s="77">
        <v>23405</v>
      </c>
      <c r="I297" s="77" t="s">
        <v>655</v>
      </c>
      <c r="J297" s="77" t="s">
        <v>272</v>
      </c>
      <c r="K297" s="54" t="s">
        <v>2665</v>
      </c>
      <c r="L297" t="s">
        <v>59</v>
      </c>
      <c r="N297" s="54" t="s">
        <v>2666</v>
      </c>
      <c r="S297" s="54" t="s">
        <v>1503</v>
      </c>
      <c r="T297" t="s">
        <v>2610</v>
      </c>
      <c r="U297" s="54" t="s">
        <v>2667</v>
      </c>
    </row>
    <row r="298" spans="1:22" ht="63.75" x14ac:dyDescent="0.2">
      <c r="A298" s="53">
        <v>45201</v>
      </c>
      <c r="D298" s="78">
        <v>45208</v>
      </c>
      <c r="E298" t="s">
        <v>59</v>
      </c>
      <c r="F298" s="77">
        <v>65149789</v>
      </c>
      <c r="G298" s="54" t="s">
        <v>709</v>
      </c>
      <c r="H298" s="77">
        <v>23404</v>
      </c>
      <c r="I298" s="77" t="s">
        <v>79</v>
      </c>
      <c r="J298" s="77" t="s">
        <v>80</v>
      </c>
      <c r="K298" s="54" t="s">
        <v>2668</v>
      </c>
      <c r="L298" t="s">
        <v>263</v>
      </c>
      <c r="N298" s="54" t="s">
        <v>2400</v>
      </c>
      <c r="S298" s="54" t="s">
        <v>1388</v>
      </c>
      <c r="T298" t="s">
        <v>1928</v>
      </c>
      <c r="U298" s="54" t="s">
        <v>2669</v>
      </c>
    </row>
    <row r="299" spans="1:22" ht="89.25" x14ac:dyDescent="0.2">
      <c r="A299" s="53">
        <v>45201</v>
      </c>
      <c r="D299" s="78">
        <v>45208</v>
      </c>
      <c r="E299" t="s">
        <v>59</v>
      </c>
      <c r="F299" s="77">
        <v>42064985</v>
      </c>
      <c r="G299" s="54" t="s">
        <v>709</v>
      </c>
      <c r="H299" s="79" t="s">
        <v>2670</v>
      </c>
      <c r="I299" s="77" t="s">
        <v>655</v>
      </c>
      <c r="J299" s="77" t="s">
        <v>272</v>
      </c>
      <c r="K299" s="54" t="s">
        <v>2671</v>
      </c>
      <c r="L299" t="s">
        <v>263</v>
      </c>
      <c r="N299" s="54" t="s">
        <v>2672</v>
      </c>
      <c r="S299" s="54" t="s">
        <v>1388</v>
      </c>
      <c r="T299" t="s">
        <v>467</v>
      </c>
      <c r="U299" s="54" t="s">
        <v>2673</v>
      </c>
      <c r="V299" s="93" t="s">
        <v>2674</v>
      </c>
    </row>
    <row r="300" spans="1:22" ht="51" x14ac:dyDescent="0.2">
      <c r="A300" s="53">
        <v>45201</v>
      </c>
      <c r="D300" s="53">
        <v>45210</v>
      </c>
      <c r="E300" t="s">
        <v>29</v>
      </c>
      <c r="F300" s="77">
        <v>39479143</v>
      </c>
      <c r="G300" s="54" t="s">
        <v>2375</v>
      </c>
      <c r="H300" s="77">
        <v>23404</v>
      </c>
      <c r="I300" s="77" t="s">
        <v>79</v>
      </c>
      <c r="J300" s="77" t="s">
        <v>80</v>
      </c>
      <c r="K300" s="54" t="s">
        <v>2675</v>
      </c>
      <c r="L300" t="s">
        <v>263</v>
      </c>
      <c r="N300" s="54" t="s">
        <v>2394</v>
      </c>
      <c r="S300" s="54" t="s">
        <v>1388</v>
      </c>
      <c r="T300" t="s">
        <v>1928</v>
      </c>
      <c r="U300" s="54" t="s">
        <v>2676</v>
      </c>
    </row>
    <row r="301" spans="1:22" ht="51" x14ac:dyDescent="0.2">
      <c r="A301" s="53">
        <v>45201</v>
      </c>
      <c r="D301" s="53">
        <v>45210</v>
      </c>
      <c r="E301" t="s">
        <v>29</v>
      </c>
      <c r="F301" s="77">
        <v>39479135</v>
      </c>
      <c r="G301" s="54" t="s">
        <v>2375</v>
      </c>
      <c r="H301" s="77">
        <v>23404</v>
      </c>
      <c r="I301" s="77" t="s">
        <v>79</v>
      </c>
      <c r="J301" s="77" t="s">
        <v>80</v>
      </c>
      <c r="K301" s="54" t="s">
        <v>2677</v>
      </c>
      <c r="L301" t="s">
        <v>263</v>
      </c>
      <c r="N301" s="54" t="s">
        <v>2400</v>
      </c>
      <c r="S301" s="54" t="s">
        <v>1388</v>
      </c>
      <c r="T301" t="s">
        <v>1928</v>
      </c>
      <c r="U301" s="54" t="s">
        <v>2676</v>
      </c>
    </row>
    <row r="302" spans="1:22" ht="63.75" x14ac:dyDescent="0.2">
      <c r="A302" s="53">
        <v>45202</v>
      </c>
      <c r="D302" s="53">
        <v>45217</v>
      </c>
      <c r="E302" t="s">
        <v>29</v>
      </c>
      <c r="F302" s="77">
        <v>66809574</v>
      </c>
      <c r="G302" s="54" t="s">
        <v>2375</v>
      </c>
      <c r="H302" s="77">
        <v>23404</v>
      </c>
      <c r="I302" s="77" t="s">
        <v>79</v>
      </c>
      <c r="J302" s="77" t="s">
        <v>80</v>
      </c>
      <c r="K302" s="54" t="s">
        <v>2678</v>
      </c>
      <c r="L302" t="s">
        <v>29</v>
      </c>
      <c r="N302" s="54" t="s">
        <v>2679</v>
      </c>
      <c r="S302" s="54" t="s">
        <v>1919</v>
      </c>
      <c r="T302" t="s">
        <v>467</v>
      </c>
      <c r="U302" s="54" t="s">
        <v>2680</v>
      </c>
    </row>
    <row r="303" spans="1:22" ht="63.75" x14ac:dyDescent="0.2">
      <c r="A303" s="53">
        <v>45202</v>
      </c>
      <c r="D303" s="53">
        <v>45217</v>
      </c>
      <c r="E303" t="s">
        <v>29</v>
      </c>
      <c r="F303" s="77">
        <v>66809582</v>
      </c>
      <c r="G303" s="54" t="s">
        <v>2375</v>
      </c>
      <c r="H303" s="77">
        <v>23404</v>
      </c>
      <c r="I303" s="77" t="s">
        <v>79</v>
      </c>
      <c r="J303" s="77" t="s">
        <v>80</v>
      </c>
      <c r="K303" s="54" t="s">
        <v>2681</v>
      </c>
      <c r="L303" t="s">
        <v>29</v>
      </c>
      <c r="N303" s="54" t="s">
        <v>2679</v>
      </c>
      <c r="S303" s="54" t="s">
        <v>1919</v>
      </c>
      <c r="T303" t="s">
        <v>467</v>
      </c>
      <c r="U303" s="54" t="s">
        <v>2680</v>
      </c>
    </row>
    <row r="304" spans="1:22" ht="63.75" x14ac:dyDescent="0.2">
      <c r="A304" s="53">
        <v>45208</v>
      </c>
      <c r="D304" s="78">
        <v>45222</v>
      </c>
      <c r="E304" t="s">
        <v>59</v>
      </c>
      <c r="F304" s="77">
        <v>66809566</v>
      </c>
      <c r="G304" s="54" t="s">
        <v>2375</v>
      </c>
      <c r="H304" s="77">
        <v>23404</v>
      </c>
      <c r="I304" s="77" t="s">
        <v>79</v>
      </c>
      <c r="J304" s="77" t="s">
        <v>80</v>
      </c>
      <c r="K304" s="54" t="s">
        <v>2682</v>
      </c>
      <c r="L304" t="s">
        <v>29</v>
      </c>
      <c r="N304" s="54" t="s">
        <v>2683</v>
      </c>
      <c r="T304" t="s">
        <v>467</v>
      </c>
      <c r="U304" s="54" t="s">
        <v>2684</v>
      </c>
    </row>
    <row r="305" spans="1:22" ht="89.25" x14ac:dyDescent="0.2">
      <c r="A305" s="53">
        <v>45208</v>
      </c>
      <c r="D305" s="78">
        <v>45222</v>
      </c>
      <c r="E305" t="s">
        <v>59</v>
      </c>
      <c r="F305" s="77">
        <v>66809558</v>
      </c>
      <c r="G305" s="54" t="s">
        <v>2375</v>
      </c>
      <c r="H305" s="77">
        <v>23404</v>
      </c>
      <c r="I305" s="77" t="s">
        <v>79</v>
      </c>
      <c r="J305" s="77" t="s">
        <v>80</v>
      </c>
      <c r="K305" s="54" t="s">
        <v>2685</v>
      </c>
      <c r="L305" t="s">
        <v>29</v>
      </c>
      <c r="T305" t="s">
        <v>467</v>
      </c>
      <c r="U305" s="54" t="s">
        <v>2686</v>
      </c>
    </row>
    <row r="306" spans="1:22" ht="51" x14ac:dyDescent="0.2">
      <c r="A306" s="53">
        <v>45209</v>
      </c>
      <c r="C306"/>
      <c r="D306" s="53">
        <v>45223</v>
      </c>
      <c r="E306" t="s">
        <v>59</v>
      </c>
      <c r="F306" s="77">
        <v>65303686</v>
      </c>
      <c r="G306" s="54" t="s">
        <v>2545</v>
      </c>
      <c r="H306" s="77">
        <v>23404</v>
      </c>
      <c r="I306" t="s">
        <v>817</v>
      </c>
      <c r="J306" s="54" t="s">
        <v>80</v>
      </c>
      <c r="K306" s="54" t="s">
        <v>2687</v>
      </c>
      <c r="L306" t="s">
        <v>59</v>
      </c>
      <c r="M306" s="54"/>
      <c r="N306" s="54" t="s">
        <v>2400</v>
      </c>
      <c r="P306" s="54"/>
      <c r="R306"/>
      <c r="S306" s="54" t="s">
        <v>2688</v>
      </c>
      <c r="T306" s="89" t="s">
        <v>1928</v>
      </c>
      <c r="U306" s="89" t="s">
        <v>2676</v>
      </c>
      <c r="V306" s="95"/>
    </row>
    <row r="307" spans="1:22" ht="51" x14ac:dyDescent="0.2">
      <c r="A307" s="53">
        <v>45209</v>
      </c>
      <c r="C307"/>
      <c r="D307" s="53">
        <v>45223</v>
      </c>
      <c r="E307" t="s">
        <v>59</v>
      </c>
      <c r="F307" s="77">
        <v>66809541</v>
      </c>
      <c r="G307" s="54" t="s">
        <v>2545</v>
      </c>
      <c r="H307" s="77">
        <v>23404</v>
      </c>
      <c r="I307" t="s">
        <v>79</v>
      </c>
      <c r="J307" s="54" t="s">
        <v>80</v>
      </c>
      <c r="K307" s="54" t="s">
        <v>2689</v>
      </c>
      <c r="L307" t="s">
        <v>59</v>
      </c>
      <c r="N307" s="54" t="s">
        <v>2690</v>
      </c>
      <c r="P307" s="54"/>
      <c r="R307"/>
      <c r="S307" s="54" t="s">
        <v>2688</v>
      </c>
      <c r="T307" s="48" t="s">
        <v>1928</v>
      </c>
      <c r="U307" s="89" t="s">
        <v>2676</v>
      </c>
      <c r="V307" s="95"/>
    </row>
    <row r="308" spans="1:22" ht="51" x14ac:dyDescent="0.2">
      <c r="A308" s="53">
        <v>45210</v>
      </c>
      <c r="D308" s="53">
        <v>45216</v>
      </c>
      <c r="E308" t="s">
        <v>29</v>
      </c>
      <c r="F308" s="77">
        <v>65261682</v>
      </c>
      <c r="G308" s="54" t="s">
        <v>2545</v>
      </c>
      <c r="H308" s="77">
        <v>23407</v>
      </c>
      <c r="I308" s="77" t="s">
        <v>90</v>
      </c>
      <c r="J308" s="77" t="s">
        <v>426</v>
      </c>
      <c r="K308" s="54" t="s">
        <v>2691</v>
      </c>
      <c r="L308" t="s">
        <v>29</v>
      </c>
      <c r="S308" s="54" t="s">
        <v>41</v>
      </c>
      <c r="T308" t="s">
        <v>467</v>
      </c>
      <c r="U308" s="54" t="s">
        <v>2692</v>
      </c>
    </row>
    <row r="309" spans="1:22" ht="165.75" x14ac:dyDescent="0.2">
      <c r="A309" s="53">
        <v>45216</v>
      </c>
      <c r="D309" s="83">
        <v>45317</v>
      </c>
      <c r="E309" t="s">
        <v>263</v>
      </c>
      <c r="F309" s="77">
        <v>65261631</v>
      </c>
      <c r="G309" s="54" t="s">
        <v>2545</v>
      </c>
      <c r="H309" s="77">
        <v>21408</v>
      </c>
      <c r="I309" s="77" t="s">
        <v>454</v>
      </c>
      <c r="J309" s="77" t="s">
        <v>2693</v>
      </c>
      <c r="K309" s="54" t="s">
        <v>2694</v>
      </c>
      <c r="L309" t="s">
        <v>29</v>
      </c>
      <c r="Q309" s="54" t="s">
        <v>2695</v>
      </c>
      <c r="R309" s="54" t="s">
        <v>2696</v>
      </c>
      <c r="S309" s="54" t="s">
        <v>2697</v>
      </c>
      <c r="T309" s="54" t="s">
        <v>2698</v>
      </c>
      <c r="U309" s="54" t="s">
        <v>2699</v>
      </c>
    </row>
    <row r="310" spans="1:22" ht="114.75" x14ac:dyDescent="0.2">
      <c r="A310" s="53">
        <v>45217</v>
      </c>
      <c r="D310" s="53">
        <v>45229</v>
      </c>
      <c r="E310" t="s">
        <v>59</v>
      </c>
      <c r="F310" s="77">
        <v>64978534</v>
      </c>
      <c r="G310" s="54" t="s">
        <v>1745</v>
      </c>
      <c r="H310" s="77">
        <v>23405</v>
      </c>
      <c r="I310" s="77" t="s">
        <v>90</v>
      </c>
      <c r="J310" s="77" t="s">
        <v>272</v>
      </c>
      <c r="K310" s="54" t="s">
        <v>2700</v>
      </c>
      <c r="L310" t="s">
        <v>29</v>
      </c>
      <c r="N310" s="54" t="s">
        <v>2701</v>
      </c>
      <c r="O310" s="54" t="s">
        <v>2702</v>
      </c>
      <c r="T310" s="54" t="s">
        <v>2703</v>
      </c>
      <c r="U310" s="54" t="s">
        <v>2704</v>
      </c>
    </row>
    <row r="311" spans="1:22" ht="165.75" x14ac:dyDescent="0.2">
      <c r="A311" s="53">
        <v>45218</v>
      </c>
      <c r="D311" s="83">
        <v>45317</v>
      </c>
      <c r="E311" t="s">
        <v>263</v>
      </c>
      <c r="F311" s="77">
        <v>66129640</v>
      </c>
      <c r="G311" s="54" t="s">
        <v>2072</v>
      </c>
      <c r="H311" s="77">
        <v>21408</v>
      </c>
      <c r="I311" s="77" t="s">
        <v>454</v>
      </c>
      <c r="J311" s="77" t="s">
        <v>2705</v>
      </c>
      <c r="K311" s="54" t="s">
        <v>2706</v>
      </c>
      <c r="L311" t="s">
        <v>29</v>
      </c>
      <c r="Q311" s="54" t="s">
        <v>2695</v>
      </c>
      <c r="R311" s="54" t="s">
        <v>2707</v>
      </c>
      <c r="S311" s="54" t="s">
        <v>2708</v>
      </c>
      <c r="T311" s="54" t="s">
        <v>2698</v>
      </c>
      <c r="U311" s="54" t="s">
        <v>2699</v>
      </c>
    </row>
    <row r="312" spans="1:22" ht="63.75" x14ac:dyDescent="0.2">
      <c r="A312" s="53">
        <v>45226</v>
      </c>
      <c r="D312" s="53">
        <v>45232</v>
      </c>
      <c r="E312" t="s">
        <v>59</v>
      </c>
      <c r="F312" s="77">
        <v>66174433</v>
      </c>
      <c r="G312" s="54" t="s">
        <v>2460</v>
      </c>
      <c r="H312" s="77">
        <v>21408</v>
      </c>
      <c r="I312" s="77" t="s">
        <v>454</v>
      </c>
      <c r="J312" s="77" t="s">
        <v>2705</v>
      </c>
      <c r="K312" s="54" t="s">
        <v>2709</v>
      </c>
      <c r="L312" t="s">
        <v>59</v>
      </c>
      <c r="T312" t="s">
        <v>1207</v>
      </c>
      <c r="U312" s="54" t="s">
        <v>2710</v>
      </c>
    </row>
  </sheetData>
  <autoFilter ref="A1:Y312" xr:uid="{EDCF77C0-03C6-4C56-91B9-FF23F539EF3F}"/>
  <mergeCells count="3">
    <mergeCell ref="C32:C37"/>
    <mergeCell ref="C42:C43"/>
    <mergeCell ref="C17:C19"/>
  </mergeCells>
  <conditionalFormatting sqref="C1">
    <cfRule type="expression" priority="1" stopIfTrue="1">
      <formula>NOT(ISERROR(SEARCH("Update",C1)))</formula>
    </cfRule>
    <cfRule type="expression" priority="2" stopIfTrue="1">
      <formula>D1&gt;0</formula>
    </cfRule>
    <cfRule type="expression" priority="3" stopIfTrue="1">
      <formula>A1=0</formula>
    </cfRule>
    <cfRule type="cellIs" dxfId="0" priority="4" stopIfTrue="1" operator="greaterThan">
      <formula>0</formula>
    </cfRule>
  </conditionalFormatting>
  <printOptions gridLines="1"/>
  <pageMargins left="0.70866141732283472" right="0.70866141732283472" top="0.74803149606299213" bottom="0.74803149606299213" header="0.31496062992125984" footer="0.31496062992125984"/>
  <pageSetup paperSize="9" scale="1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58744-E72E-48BC-A16C-3051D2C09C1D}">
  <dimension ref="A1:N40"/>
  <sheetViews>
    <sheetView zoomScale="70" zoomScaleNormal="70" zoomScaleSheetLayoutView="40" workbookViewId="0">
      <pane ySplit="1" topLeftCell="A4" activePane="bottomLeft" state="frozen"/>
      <selection pane="bottomLeft" activeCell="H17" sqref="H17"/>
    </sheetView>
  </sheetViews>
  <sheetFormatPr defaultColWidth="20.140625" defaultRowHeight="12.75" x14ac:dyDescent="0.2"/>
  <cols>
    <col min="1" max="1" width="18.28515625" customWidth="1"/>
    <col min="2" max="2" width="12.5703125" customWidth="1"/>
    <col min="3" max="3" width="14.5703125" customWidth="1"/>
    <col min="4" max="4" width="20.140625" style="77"/>
    <col min="5" max="5" width="16.140625" customWidth="1"/>
    <col min="6" max="6" width="32.85546875" customWidth="1"/>
    <col min="7" max="7" width="34.5703125" customWidth="1"/>
    <col min="10" max="10" width="22.140625" customWidth="1"/>
    <col min="11" max="11" width="56.42578125" style="54" customWidth="1"/>
    <col min="12" max="12" width="33" customWidth="1"/>
    <col min="13" max="13" width="39.140625" customWidth="1"/>
    <col min="14" max="14" width="58.5703125" customWidth="1"/>
  </cols>
  <sheetData>
    <row r="1" spans="1:14" s="54" customFormat="1" ht="37.5" customHeight="1" x14ac:dyDescent="0.2">
      <c r="A1" s="67" t="s">
        <v>2711</v>
      </c>
      <c r="B1" s="67" t="s">
        <v>2712</v>
      </c>
      <c r="C1" s="67" t="s">
        <v>2713</v>
      </c>
      <c r="D1" s="67" t="s">
        <v>2714</v>
      </c>
      <c r="E1" s="67" t="s">
        <v>2715</v>
      </c>
      <c r="F1" s="67" t="s">
        <v>2716</v>
      </c>
      <c r="G1" s="67" t="s">
        <v>2717</v>
      </c>
      <c r="H1" s="67" t="s">
        <v>2718</v>
      </c>
      <c r="I1" s="67" t="s">
        <v>2719</v>
      </c>
      <c r="J1" s="67" t="s">
        <v>2720</v>
      </c>
      <c r="K1" s="67" t="s">
        <v>2721</v>
      </c>
      <c r="L1" s="67" t="s">
        <v>2722</v>
      </c>
      <c r="M1" s="67" t="s">
        <v>2723</v>
      </c>
      <c r="N1" s="67" t="s">
        <v>2724</v>
      </c>
    </row>
    <row r="2" spans="1:14" x14ac:dyDescent="0.2">
      <c r="A2" s="37"/>
      <c r="D2" s="77">
        <v>6374943</v>
      </c>
      <c r="E2" t="s">
        <v>2725</v>
      </c>
      <c r="F2" t="s">
        <v>2726</v>
      </c>
      <c r="G2" t="s">
        <v>2727</v>
      </c>
      <c r="K2" s="54" t="s">
        <v>2728</v>
      </c>
      <c r="N2" s="54"/>
    </row>
    <row r="3" spans="1:14" x14ac:dyDescent="0.2">
      <c r="A3" s="37"/>
      <c r="D3" s="77">
        <v>6374951</v>
      </c>
      <c r="E3" s="54" t="s">
        <v>2725</v>
      </c>
      <c r="F3" t="s">
        <v>2726</v>
      </c>
      <c r="G3" t="s">
        <v>2729</v>
      </c>
      <c r="K3" s="54" t="s">
        <v>2728</v>
      </c>
      <c r="N3" s="54"/>
    </row>
    <row r="4" spans="1:14" s="54" customFormat="1" ht="92.25" customHeight="1" x14ac:dyDescent="0.2">
      <c r="A4" s="87"/>
      <c r="D4" s="79">
        <v>6124591</v>
      </c>
      <c r="F4" s="54" t="s">
        <v>2730</v>
      </c>
      <c r="G4" s="54" t="s">
        <v>2731</v>
      </c>
      <c r="H4" s="54" t="s">
        <v>2732</v>
      </c>
      <c r="I4" s="54" t="s">
        <v>2733</v>
      </c>
      <c r="J4" s="54" t="s">
        <v>2734</v>
      </c>
      <c r="N4" s="54" t="s">
        <v>2735</v>
      </c>
    </row>
    <row r="5" spans="1:14" ht="38.25" x14ac:dyDescent="0.2">
      <c r="A5" s="37"/>
      <c r="D5" s="77">
        <v>39984141</v>
      </c>
      <c r="E5" t="s">
        <v>2736</v>
      </c>
      <c r="F5" t="s">
        <v>2737</v>
      </c>
      <c r="G5" t="s">
        <v>2738</v>
      </c>
      <c r="H5" t="s">
        <v>2739</v>
      </c>
      <c r="J5" t="s">
        <v>2734</v>
      </c>
      <c r="K5" s="54" t="s">
        <v>2740</v>
      </c>
      <c r="N5" s="54" t="s">
        <v>2741</v>
      </c>
    </row>
    <row r="6" spans="1:14" x14ac:dyDescent="0.2">
      <c r="A6" s="37"/>
      <c r="D6" s="77">
        <v>4812065</v>
      </c>
      <c r="E6" t="s">
        <v>2742</v>
      </c>
      <c r="G6" t="s">
        <v>2743</v>
      </c>
      <c r="H6" t="s">
        <v>2744</v>
      </c>
      <c r="J6" t="s">
        <v>2745</v>
      </c>
      <c r="K6" s="54" t="s">
        <v>2746</v>
      </c>
      <c r="M6" t="s">
        <v>2747</v>
      </c>
      <c r="N6" s="54"/>
    </row>
    <row r="7" spans="1:14" x14ac:dyDescent="0.2">
      <c r="D7" s="77">
        <v>3181291</v>
      </c>
      <c r="E7" t="s">
        <v>2742</v>
      </c>
      <c r="G7" t="s">
        <v>2748</v>
      </c>
      <c r="H7" t="s">
        <v>2749</v>
      </c>
      <c r="J7" t="s">
        <v>2745</v>
      </c>
      <c r="K7" s="54" t="s">
        <v>2746</v>
      </c>
      <c r="M7" t="s">
        <v>2747</v>
      </c>
    </row>
    <row r="8" spans="1:14" ht="13.5" customHeight="1" x14ac:dyDescent="0.2">
      <c r="D8" s="77">
        <v>4969118</v>
      </c>
      <c r="E8" t="s">
        <v>2742</v>
      </c>
      <c r="G8" t="s">
        <v>2750</v>
      </c>
      <c r="H8" t="s">
        <v>2751</v>
      </c>
      <c r="J8" t="s">
        <v>2745</v>
      </c>
      <c r="K8" s="54" t="s">
        <v>2746</v>
      </c>
      <c r="M8" t="s">
        <v>2747</v>
      </c>
    </row>
    <row r="9" spans="1:14" ht="13.5" customHeight="1" x14ac:dyDescent="0.2">
      <c r="A9" s="37"/>
      <c r="D9" s="77">
        <v>6010533</v>
      </c>
      <c r="E9" t="s">
        <v>2752</v>
      </c>
      <c r="F9" t="s">
        <v>2753</v>
      </c>
      <c r="G9" t="s">
        <v>2405</v>
      </c>
      <c r="H9" t="s">
        <v>2754</v>
      </c>
      <c r="J9" t="s">
        <v>2745</v>
      </c>
      <c r="K9" s="54" t="s">
        <v>2755</v>
      </c>
      <c r="M9" t="s">
        <v>2747</v>
      </c>
      <c r="N9" s="54" t="s">
        <v>2756</v>
      </c>
    </row>
    <row r="10" spans="1:14" x14ac:dyDescent="0.2">
      <c r="A10" s="37"/>
      <c r="D10" s="77">
        <v>5379435</v>
      </c>
      <c r="G10" t="s">
        <v>2757</v>
      </c>
      <c r="H10" t="s">
        <v>2758</v>
      </c>
      <c r="J10" t="s">
        <v>2745</v>
      </c>
      <c r="K10" s="54" t="s">
        <v>2759</v>
      </c>
      <c r="N10" s="54"/>
    </row>
    <row r="11" spans="1:14" s="75" customFormat="1" ht="51" x14ac:dyDescent="0.2">
      <c r="A11" s="157"/>
      <c r="D11" s="75">
        <v>6184912</v>
      </c>
      <c r="E11" s="76" t="s">
        <v>2760</v>
      </c>
      <c r="F11" s="75" t="s">
        <v>2761</v>
      </c>
      <c r="G11" s="75" t="s">
        <v>2762</v>
      </c>
      <c r="J11" s="75" t="s">
        <v>2763</v>
      </c>
      <c r="K11" s="76" t="s">
        <v>2764</v>
      </c>
      <c r="L11" s="76"/>
      <c r="M11" s="76" t="s">
        <v>2765</v>
      </c>
      <c r="N11" s="76" t="s">
        <v>2766</v>
      </c>
    </row>
    <row r="12" spans="1:14" ht="89.25" x14ac:dyDescent="0.2">
      <c r="A12" s="37"/>
      <c r="D12" s="77">
        <v>5857417</v>
      </c>
      <c r="E12" t="s">
        <v>2767</v>
      </c>
      <c r="F12" t="s">
        <v>2768</v>
      </c>
      <c r="G12" t="s">
        <v>2762</v>
      </c>
      <c r="J12" t="s">
        <v>2763</v>
      </c>
      <c r="K12" s="54" t="s">
        <v>2769</v>
      </c>
      <c r="L12" s="54"/>
      <c r="M12" s="54"/>
      <c r="N12" s="54" t="s">
        <v>2770</v>
      </c>
    </row>
    <row r="13" spans="1:14" ht="127.5" x14ac:dyDescent="0.2">
      <c r="A13" s="37"/>
      <c r="D13" s="77">
        <v>38858901</v>
      </c>
      <c r="E13" s="54" t="s">
        <v>2760</v>
      </c>
      <c r="F13" t="s">
        <v>2761</v>
      </c>
      <c r="G13" t="s">
        <v>2771</v>
      </c>
      <c r="H13" t="s">
        <v>2772</v>
      </c>
      <c r="I13" t="s">
        <v>2773</v>
      </c>
      <c r="J13" t="s">
        <v>2774</v>
      </c>
      <c r="K13" s="54" t="s">
        <v>2775</v>
      </c>
      <c r="L13" s="54"/>
      <c r="M13" s="54" t="s">
        <v>2776</v>
      </c>
      <c r="N13" s="54" t="s">
        <v>2777</v>
      </c>
    </row>
    <row r="14" spans="1:14" ht="51" x14ac:dyDescent="0.2">
      <c r="A14" s="37"/>
      <c r="D14" s="77">
        <v>22005646</v>
      </c>
      <c r="E14" t="s">
        <v>2778</v>
      </c>
      <c r="F14" t="s">
        <v>2779</v>
      </c>
      <c r="G14" t="s">
        <v>2780</v>
      </c>
      <c r="H14" t="s">
        <v>2781</v>
      </c>
      <c r="J14" t="s">
        <v>2782</v>
      </c>
      <c r="M14" t="s">
        <v>2783</v>
      </c>
      <c r="N14" s="54" t="s">
        <v>2784</v>
      </c>
    </row>
    <row r="15" spans="1:14" x14ac:dyDescent="0.2">
      <c r="A15" s="37"/>
      <c r="M15" s="54"/>
      <c r="N15" s="54"/>
    </row>
    <row r="16" spans="1:14" x14ac:dyDescent="0.2">
      <c r="A16" s="37"/>
      <c r="G16" s="54"/>
      <c r="N16" s="54"/>
    </row>
    <row r="17" spans="1:1" x14ac:dyDescent="0.2">
      <c r="A17" s="37"/>
    </row>
    <row r="18" spans="1:1" x14ac:dyDescent="0.2">
      <c r="A18" s="37"/>
    </row>
    <row r="19" spans="1:1" x14ac:dyDescent="0.2">
      <c r="A19" s="37"/>
    </row>
    <row r="20" spans="1:1" x14ac:dyDescent="0.2">
      <c r="A20" s="37"/>
    </row>
    <row r="21" spans="1:1" x14ac:dyDescent="0.2">
      <c r="A21" s="37"/>
    </row>
    <row r="22" spans="1:1" x14ac:dyDescent="0.2">
      <c r="A22" s="37"/>
    </row>
    <row r="23" spans="1:1" x14ac:dyDescent="0.2">
      <c r="A23" s="37"/>
    </row>
    <row r="24" spans="1:1" x14ac:dyDescent="0.2">
      <c r="A24" s="37"/>
    </row>
    <row r="25" spans="1:1" x14ac:dyDescent="0.2">
      <c r="A25" s="37"/>
    </row>
    <row r="26" spans="1:1" x14ac:dyDescent="0.2">
      <c r="A26" s="37"/>
    </row>
    <row r="27" spans="1:1" x14ac:dyDescent="0.2">
      <c r="A27" s="37"/>
    </row>
    <row r="28" spans="1:1" x14ac:dyDescent="0.2">
      <c r="A28" s="37"/>
    </row>
    <row r="29" spans="1:1" x14ac:dyDescent="0.2">
      <c r="A29" s="37"/>
    </row>
    <row r="30" spans="1:1" x14ac:dyDescent="0.2">
      <c r="A30" s="37"/>
    </row>
    <row r="31" spans="1:1" x14ac:dyDescent="0.2">
      <c r="A31" s="37"/>
    </row>
    <row r="32" spans="1:1" x14ac:dyDescent="0.2">
      <c r="A32" s="37"/>
    </row>
    <row r="33" spans="1:12" x14ac:dyDescent="0.2">
      <c r="A33" s="37"/>
    </row>
    <row r="34" spans="1:12" x14ac:dyDescent="0.2">
      <c r="A34" s="37"/>
    </row>
    <row r="35" spans="1:12" x14ac:dyDescent="0.2">
      <c r="A35" s="37"/>
    </row>
    <row r="36" spans="1:12" x14ac:dyDescent="0.2">
      <c r="A36" s="37"/>
    </row>
    <row r="37" spans="1:12" x14ac:dyDescent="0.2">
      <c r="A37" s="37"/>
    </row>
    <row r="38" spans="1:12" x14ac:dyDescent="0.2">
      <c r="A38" s="37"/>
    </row>
    <row r="39" spans="1:12" x14ac:dyDescent="0.2">
      <c r="A39" s="37"/>
      <c r="L39" s="54"/>
    </row>
    <row r="40" spans="1:12" x14ac:dyDescent="0.2">
      <c r="A40" s="37"/>
    </row>
  </sheetData>
  <printOptions gridLines="1"/>
  <pageMargins left="0.70866141732283472" right="0.70866141732283472" top="0.74803149606299213" bottom="0.74803149606299213" header="0.31496062992125984" footer="0.31496062992125984"/>
  <pageSetup paperSize="9" scale="3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A6BF5-9CA1-4D9A-9F3F-157CD3D2F5F6}">
  <dimension ref="A1:Y192"/>
  <sheetViews>
    <sheetView zoomScale="70" zoomScaleNormal="70" zoomScaleSheetLayoutView="85" workbookViewId="0">
      <pane ySplit="1" topLeftCell="A133" activePane="bottomLeft" state="frozen"/>
      <selection pane="bottomLeft" activeCell="V134" sqref="V134"/>
    </sheetView>
  </sheetViews>
  <sheetFormatPr defaultColWidth="9.140625" defaultRowHeight="12.75" x14ac:dyDescent="0.2"/>
  <cols>
    <col min="1" max="1" width="12" customWidth="1"/>
    <col min="2" max="2" width="11.85546875" style="96" customWidth="1"/>
    <col min="3" max="4" width="10.7109375" customWidth="1"/>
    <col min="5" max="5" width="46.7109375" bestFit="1" customWidth="1"/>
    <col min="6" max="6" width="13.5703125" customWidth="1"/>
    <col min="7" max="7" width="15.140625" customWidth="1"/>
    <col min="8" max="8" width="11.140625" customWidth="1"/>
    <col min="9" max="9" width="12.85546875" customWidth="1"/>
    <col min="10" max="10" width="15.140625" style="54" customWidth="1"/>
    <col min="11" max="11" width="24.42578125" style="77" customWidth="1"/>
    <col min="12" max="12" width="13.7109375" customWidth="1"/>
    <col min="13" max="13" width="12" customWidth="1"/>
    <col min="14" max="14" width="15" customWidth="1"/>
    <col min="15" max="15" width="16.85546875" style="96" customWidth="1"/>
    <col min="16" max="16" width="29.5703125" style="54" customWidth="1"/>
    <col min="17" max="17" width="14.140625" customWidth="1"/>
    <col min="18" max="18" width="25.28515625" style="54" customWidth="1"/>
    <col min="19" max="19" width="49.5703125" style="54" customWidth="1"/>
    <col min="20" max="20" width="28" style="54" customWidth="1"/>
    <col min="21" max="21" width="20.28515625" customWidth="1"/>
    <col min="22" max="22" width="78.85546875" style="96" customWidth="1"/>
    <col min="23" max="23" width="64.7109375" customWidth="1"/>
    <col min="24" max="24" width="25.140625" customWidth="1"/>
    <col min="26" max="26" width="15.28515625" customWidth="1"/>
  </cols>
  <sheetData>
    <row r="1" spans="1:25" s="73" customFormat="1" ht="38.25" x14ac:dyDescent="0.15">
      <c r="A1" s="68" t="s">
        <v>0</v>
      </c>
      <c r="B1" s="68" t="s">
        <v>2785</v>
      </c>
      <c r="C1" s="69" t="s">
        <v>2786</v>
      </c>
      <c r="D1" s="69" t="s">
        <v>2787</v>
      </c>
      <c r="E1" s="68" t="s">
        <v>2788</v>
      </c>
      <c r="F1" s="68" t="s">
        <v>2789</v>
      </c>
      <c r="G1" s="112" t="s">
        <v>2790</v>
      </c>
      <c r="H1" s="68" t="s">
        <v>2791</v>
      </c>
      <c r="I1" s="68" t="s">
        <v>2792</v>
      </c>
      <c r="J1" s="68" t="s">
        <v>8</v>
      </c>
      <c r="K1" s="68" t="s">
        <v>9</v>
      </c>
      <c r="L1" s="68" t="s">
        <v>2793</v>
      </c>
      <c r="M1" s="68" t="s">
        <v>2794</v>
      </c>
      <c r="N1" s="70" t="s">
        <v>12</v>
      </c>
      <c r="O1" s="70" t="s">
        <v>13</v>
      </c>
      <c r="P1" s="70" t="s">
        <v>14</v>
      </c>
      <c r="Q1" s="70" t="s">
        <v>2795</v>
      </c>
      <c r="R1" s="44" t="s">
        <v>16</v>
      </c>
      <c r="S1" s="44" t="s">
        <v>17</v>
      </c>
      <c r="T1" s="70" t="s">
        <v>1706</v>
      </c>
      <c r="U1" s="101" t="s">
        <v>19</v>
      </c>
      <c r="V1" s="69" t="s">
        <v>2796</v>
      </c>
      <c r="W1" s="71" t="s">
        <v>2797</v>
      </c>
      <c r="X1" s="71"/>
      <c r="Y1" s="72" t="s">
        <v>23</v>
      </c>
    </row>
    <row r="2" spans="1:25" ht="255" x14ac:dyDescent="0.2">
      <c r="A2" s="87">
        <v>44938</v>
      </c>
      <c r="B2" s="54" t="s">
        <v>2798</v>
      </c>
      <c r="C2" s="87" t="s">
        <v>2799</v>
      </c>
      <c r="D2" s="99">
        <v>45071</v>
      </c>
      <c r="E2" t="s">
        <v>98</v>
      </c>
      <c r="F2" t="s">
        <v>2800</v>
      </c>
      <c r="G2">
        <v>960082</v>
      </c>
      <c r="H2">
        <v>6375997</v>
      </c>
      <c r="I2" t="s">
        <v>2801</v>
      </c>
      <c r="J2" s="54" t="s">
        <v>90</v>
      </c>
      <c r="K2" s="77" t="s">
        <v>2802</v>
      </c>
      <c r="L2" t="s">
        <v>2803</v>
      </c>
      <c r="M2" s="54" t="s">
        <v>2804</v>
      </c>
      <c r="N2" s="54" t="s">
        <v>2805</v>
      </c>
      <c r="O2" s="54" t="s">
        <v>2806</v>
      </c>
      <c r="P2" s="54" t="s">
        <v>2807</v>
      </c>
      <c r="Q2" t="s">
        <v>98</v>
      </c>
      <c r="R2" s="79" t="s">
        <v>2808</v>
      </c>
      <c r="S2" s="79" t="s">
        <v>2809</v>
      </c>
      <c r="U2" s="54" t="s">
        <v>2810</v>
      </c>
      <c r="V2" s="88" t="s">
        <v>2811</v>
      </c>
    </row>
    <row r="3" spans="1:25" s="96" customFormat="1" ht="364.5" customHeight="1" x14ac:dyDescent="0.2">
      <c r="A3" s="87">
        <v>44938</v>
      </c>
      <c r="B3" s="83" t="s">
        <v>2812</v>
      </c>
      <c r="C3" s="87" t="s">
        <v>2799</v>
      </c>
      <c r="D3" s="99">
        <v>45071</v>
      </c>
      <c r="E3" s="96" t="s">
        <v>98</v>
      </c>
      <c r="F3" s="96" t="s">
        <v>2800</v>
      </c>
      <c r="G3" s="96">
        <v>960340</v>
      </c>
      <c r="H3" s="96">
        <v>6376009</v>
      </c>
      <c r="I3" s="96" t="s">
        <v>2813</v>
      </c>
      <c r="J3" s="88" t="s">
        <v>90</v>
      </c>
      <c r="K3" s="75" t="s">
        <v>2814</v>
      </c>
      <c r="L3" s="96" t="s">
        <v>2803</v>
      </c>
      <c r="M3" s="88" t="s">
        <v>2804</v>
      </c>
      <c r="N3" s="88" t="s">
        <v>2815</v>
      </c>
      <c r="O3" s="88" t="s">
        <v>2816</v>
      </c>
      <c r="P3" s="88" t="s">
        <v>2807</v>
      </c>
      <c r="Q3" s="96" t="s">
        <v>98</v>
      </c>
      <c r="R3" s="76" t="s">
        <v>2808</v>
      </c>
      <c r="S3" s="76" t="s">
        <v>2809</v>
      </c>
      <c r="T3" s="88"/>
      <c r="U3" s="54" t="s">
        <v>2810</v>
      </c>
      <c r="V3" s="88" t="s">
        <v>2811</v>
      </c>
    </row>
    <row r="4" spans="1:25" ht="255" x14ac:dyDescent="0.2">
      <c r="A4" s="87">
        <v>44938</v>
      </c>
      <c r="B4" s="54" t="s">
        <v>2798</v>
      </c>
      <c r="C4" s="87" t="s">
        <v>2799</v>
      </c>
      <c r="D4" s="99">
        <v>45071</v>
      </c>
      <c r="E4" t="s">
        <v>98</v>
      </c>
      <c r="F4" t="s">
        <v>2800</v>
      </c>
      <c r="G4">
        <v>960647</v>
      </c>
      <c r="H4">
        <v>6376017</v>
      </c>
      <c r="I4" t="s">
        <v>2817</v>
      </c>
      <c r="J4" s="54" t="s">
        <v>90</v>
      </c>
      <c r="K4" s="77" t="s">
        <v>2818</v>
      </c>
      <c r="L4" t="s">
        <v>2803</v>
      </c>
      <c r="M4" s="54" t="s">
        <v>2804</v>
      </c>
      <c r="N4" s="54" t="s">
        <v>2819</v>
      </c>
      <c r="O4" s="54" t="s">
        <v>2806</v>
      </c>
      <c r="P4" s="54" t="s">
        <v>2807</v>
      </c>
      <c r="Q4" t="s">
        <v>98</v>
      </c>
      <c r="R4" s="79" t="s">
        <v>2808</v>
      </c>
      <c r="S4" s="79" t="s">
        <v>2809</v>
      </c>
      <c r="U4" s="54" t="s">
        <v>2810</v>
      </c>
      <c r="V4" s="88" t="s">
        <v>2811</v>
      </c>
    </row>
    <row r="5" spans="1:25" ht="255" x14ac:dyDescent="0.2">
      <c r="A5" s="87">
        <v>44938</v>
      </c>
      <c r="B5" s="54" t="s">
        <v>2798</v>
      </c>
      <c r="C5" s="87" t="s">
        <v>2799</v>
      </c>
      <c r="D5" s="99">
        <v>45071</v>
      </c>
      <c r="E5" t="s">
        <v>98</v>
      </c>
      <c r="F5" t="s">
        <v>2800</v>
      </c>
      <c r="G5">
        <v>960676</v>
      </c>
      <c r="H5">
        <v>6376025</v>
      </c>
      <c r="I5" t="s">
        <v>2820</v>
      </c>
      <c r="J5" s="54" t="s">
        <v>90</v>
      </c>
      <c r="K5" s="77" t="s">
        <v>2818</v>
      </c>
      <c r="L5" t="s">
        <v>2803</v>
      </c>
      <c r="M5" s="54" t="s">
        <v>2804</v>
      </c>
      <c r="N5" s="54" t="s">
        <v>2805</v>
      </c>
      <c r="O5" s="54" t="s">
        <v>2806</v>
      </c>
      <c r="P5" s="54" t="s">
        <v>2807</v>
      </c>
      <c r="Q5" t="s">
        <v>98</v>
      </c>
      <c r="R5" s="79" t="s">
        <v>2808</v>
      </c>
      <c r="S5" s="79" t="s">
        <v>2809</v>
      </c>
      <c r="U5" s="54" t="s">
        <v>2810</v>
      </c>
      <c r="V5" s="88" t="s">
        <v>2811</v>
      </c>
    </row>
    <row r="6" spans="1:25" ht="255" x14ac:dyDescent="0.2">
      <c r="A6" s="87">
        <v>44938</v>
      </c>
      <c r="B6" s="54" t="s">
        <v>2798</v>
      </c>
      <c r="C6" s="87" t="s">
        <v>2799</v>
      </c>
      <c r="D6" s="99">
        <v>45071</v>
      </c>
      <c r="E6" t="s">
        <v>98</v>
      </c>
      <c r="F6" t="s">
        <v>2800</v>
      </c>
      <c r="G6">
        <v>960933</v>
      </c>
      <c r="H6">
        <v>6376033</v>
      </c>
      <c r="I6" t="s">
        <v>2821</v>
      </c>
      <c r="J6" s="54" t="s">
        <v>90</v>
      </c>
      <c r="K6" s="77" t="s">
        <v>2818</v>
      </c>
      <c r="L6" t="s">
        <v>2803</v>
      </c>
      <c r="M6" s="54" t="s">
        <v>2804</v>
      </c>
      <c r="N6" s="54" t="s">
        <v>2819</v>
      </c>
      <c r="O6" s="54" t="s">
        <v>2806</v>
      </c>
      <c r="P6" s="54" t="s">
        <v>2807</v>
      </c>
      <c r="Q6" t="s">
        <v>98</v>
      </c>
      <c r="R6" s="79" t="s">
        <v>2808</v>
      </c>
      <c r="S6" s="79" t="s">
        <v>2809</v>
      </c>
      <c r="U6" s="54" t="s">
        <v>2810</v>
      </c>
      <c r="V6" s="88" t="s">
        <v>2811</v>
      </c>
    </row>
    <row r="7" spans="1:25" ht="255" x14ac:dyDescent="0.2">
      <c r="A7" s="87">
        <v>44938</v>
      </c>
      <c r="B7" s="54" t="s">
        <v>2798</v>
      </c>
      <c r="C7" s="87" t="s">
        <v>2799</v>
      </c>
      <c r="D7" s="99">
        <v>45071</v>
      </c>
      <c r="E7" t="s">
        <v>98</v>
      </c>
      <c r="F7" t="s">
        <v>2800</v>
      </c>
      <c r="G7">
        <v>961064</v>
      </c>
      <c r="H7">
        <v>6376041</v>
      </c>
      <c r="I7" t="s">
        <v>2822</v>
      </c>
      <c r="J7" s="54" t="s">
        <v>90</v>
      </c>
      <c r="K7" s="77" t="s">
        <v>2823</v>
      </c>
      <c r="L7" t="s">
        <v>2803</v>
      </c>
      <c r="M7" s="54" t="s">
        <v>2804</v>
      </c>
      <c r="N7" s="54" t="s">
        <v>2815</v>
      </c>
      <c r="O7" s="54" t="s">
        <v>2806</v>
      </c>
      <c r="P7" s="54" t="s">
        <v>2807</v>
      </c>
      <c r="Q7" t="s">
        <v>98</v>
      </c>
      <c r="R7" s="79" t="s">
        <v>2808</v>
      </c>
      <c r="S7" s="79" t="s">
        <v>2809</v>
      </c>
      <c r="U7" s="54" t="s">
        <v>2810</v>
      </c>
      <c r="V7" s="88" t="s">
        <v>2811</v>
      </c>
    </row>
    <row r="8" spans="1:25" ht="255" x14ac:dyDescent="0.2">
      <c r="A8" s="87">
        <v>44938</v>
      </c>
      <c r="B8" s="54" t="s">
        <v>2798</v>
      </c>
      <c r="C8" s="87" t="s">
        <v>2799</v>
      </c>
      <c r="D8" s="99">
        <v>45071</v>
      </c>
      <c r="E8" t="s">
        <v>98</v>
      </c>
      <c r="F8" t="s">
        <v>2800</v>
      </c>
      <c r="G8">
        <v>961130</v>
      </c>
      <c r="H8">
        <v>6376051</v>
      </c>
      <c r="I8" t="s">
        <v>2824</v>
      </c>
      <c r="J8" s="54" t="s">
        <v>90</v>
      </c>
      <c r="K8" s="77" t="s">
        <v>2818</v>
      </c>
      <c r="L8" t="s">
        <v>2803</v>
      </c>
      <c r="M8" s="54" t="s">
        <v>2804</v>
      </c>
      <c r="N8" s="54" t="s">
        <v>2819</v>
      </c>
      <c r="O8" s="54" t="s">
        <v>2806</v>
      </c>
      <c r="P8" s="54" t="s">
        <v>2807</v>
      </c>
      <c r="Q8" t="s">
        <v>98</v>
      </c>
      <c r="R8" s="79" t="s">
        <v>2808</v>
      </c>
      <c r="S8" s="79" t="s">
        <v>2809</v>
      </c>
      <c r="U8" s="54" t="s">
        <v>2810</v>
      </c>
      <c r="V8" s="88" t="s">
        <v>2811</v>
      </c>
    </row>
    <row r="9" spans="1:25" ht="255" x14ac:dyDescent="0.2">
      <c r="A9" s="87">
        <v>44938</v>
      </c>
      <c r="B9" s="54" t="s">
        <v>2798</v>
      </c>
      <c r="C9" s="87" t="s">
        <v>2799</v>
      </c>
      <c r="D9" s="99">
        <v>45071</v>
      </c>
      <c r="E9" t="s">
        <v>98</v>
      </c>
      <c r="F9" t="s">
        <v>2800</v>
      </c>
      <c r="G9">
        <v>961146</v>
      </c>
      <c r="H9">
        <v>6376068</v>
      </c>
      <c r="I9" t="s">
        <v>2825</v>
      </c>
      <c r="J9" s="54" t="s">
        <v>90</v>
      </c>
      <c r="K9" s="77" t="s">
        <v>2823</v>
      </c>
      <c r="L9" t="s">
        <v>2803</v>
      </c>
      <c r="M9" s="54" t="s">
        <v>2804</v>
      </c>
      <c r="N9" s="54" t="s">
        <v>2819</v>
      </c>
      <c r="O9" s="54" t="s">
        <v>2806</v>
      </c>
      <c r="P9" s="54" t="s">
        <v>2807</v>
      </c>
      <c r="Q9" t="s">
        <v>98</v>
      </c>
      <c r="R9" s="79" t="s">
        <v>2808</v>
      </c>
      <c r="S9" s="79" t="s">
        <v>2809</v>
      </c>
      <c r="U9" s="54" t="s">
        <v>2810</v>
      </c>
      <c r="V9" s="88" t="s">
        <v>2811</v>
      </c>
    </row>
    <row r="10" spans="1:25" s="109" customFormat="1" ht="38.25" x14ac:dyDescent="0.2">
      <c r="A10" s="142">
        <v>44938</v>
      </c>
      <c r="B10" s="81" t="s">
        <v>2826</v>
      </c>
      <c r="C10" s="87" t="s">
        <v>2799</v>
      </c>
      <c r="D10" s="117" t="s">
        <v>98</v>
      </c>
      <c r="E10" s="117" t="s">
        <v>98</v>
      </c>
      <c r="F10" s="109" t="s">
        <v>2800</v>
      </c>
      <c r="G10" s="109">
        <v>961955</v>
      </c>
      <c r="H10" s="109">
        <v>6376084</v>
      </c>
      <c r="I10" s="109" t="s">
        <v>2827</v>
      </c>
      <c r="J10" s="110" t="s">
        <v>90</v>
      </c>
      <c r="K10" s="111" t="s">
        <v>2828</v>
      </c>
      <c r="L10" s="109" t="s">
        <v>2803</v>
      </c>
      <c r="M10" s="110" t="s">
        <v>2804</v>
      </c>
      <c r="N10" s="109" t="s">
        <v>98</v>
      </c>
      <c r="O10" s="109" t="s">
        <v>98</v>
      </c>
      <c r="P10" s="117" t="s">
        <v>98</v>
      </c>
      <c r="Q10" s="109" t="s">
        <v>98</v>
      </c>
      <c r="R10" s="111" t="s">
        <v>98</v>
      </c>
      <c r="S10" s="81" t="s">
        <v>98</v>
      </c>
      <c r="T10" s="81" t="s">
        <v>2829</v>
      </c>
      <c r="U10" s="117" t="s">
        <v>2830</v>
      </c>
      <c r="V10" s="104" t="s">
        <v>2831</v>
      </c>
    </row>
    <row r="11" spans="1:25" s="96" customFormat="1" ht="356.25" customHeight="1" x14ac:dyDescent="0.2">
      <c r="A11" s="87">
        <v>44938</v>
      </c>
      <c r="B11" s="54" t="s">
        <v>2798</v>
      </c>
      <c r="C11" s="87" t="s">
        <v>2799</v>
      </c>
      <c r="D11" s="99">
        <v>45071</v>
      </c>
      <c r="E11" s="96" t="s">
        <v>98</v>
      </c>
      <c r="F11" s="96" t="s">
        <v>2800</v>
      </c>
      <c r="G11" s="96">
        <v>961975</v>
      </c>
      <c r="H11" s="96">
        <v>6376092</v>
      </c>
      <c r="I11" s="96" t="s">
        <v>2832</v>
      </c>
      <c r="J11" s="88" t="s">
        <v>90</v>
      </c>
      <c r="K11" s="75" t="s">
        <v>2814</v>
      </c>
      <c r="L11" s="96" t="s">
        <v>2803</v>
      </c>
      <c r="M11" s="88" t="s">
        <v>2804</v>
      </c>
      <c r="N11" s="88" t="s">
        <v>2815</v>
      </c>
      <c r="O11" s="88" t="s">
        <v>2816</v>
      </c>
      <c r="P11" s="88" t="s">
        <v>2807</v>
      </c>
      <c r="Q11" s="96" t="s">
        <v>98</v>
      </c>
      <c r="R11" s="76" t="s">
        <v>2808</v>
      </c>
      <c r="S11" s="76" t="s">
        <v>2809</v>
      </c>
      <c r="T11" s="88"/>
      <c r="U11" s="54" t="s">
        <v>2810</v>
      </c>
      <c r="V11" s="88" t="s">
        <v>2811</v>
      </c>
    </row>
    <row r="12" spans="1:25" ht="255" x14ac:dyDescent="0.2">
      <c r="A12" s="87">
        <v>44938</v>
      </c>
      <c r="B12" s="83" t="s">
        <v>2812</v>
      </c>
      <c r="C12" s="87" t="s">
        <v>2799</v>
      </c>
      <c r="D12" s="37">
        <v>45071</v>
      </c>
      <c r="E12" t="s">
        <v>98</v>
      </c>
      <c r="F12" t="s">
        <v>2800</v>
      </c>
      <c r="G12">
        <v>962196</v>
      </c>
      <c r="H12">
        <v>6376105</v>
      </c>
      <c r="I12" t="s">
        <v>2833</v>
      </c>
      <c r="J12" s="54" t="s">
        <v>90</v>
      </c>
      <c r="K12" s="77" t="s">
        <v>2834</v>
      </c>
      <c r="L12" t="s">
        <v>2803</v>
      </c>
      <c r="M12" s="54" t="s">
        <v>2804</v>
      </c>
      <c r="N12" s="54" t="s">
        <v>2835</v>
      </c>
      <c r="O12" s="54" t="s">
        <v>2806</v>
      </c>
      <c r="P12" s="54" t="s">
        <v>2807</v>
      </c>
      <c r="Q12" t="s">
        <v>98</v>
      </c>
      <c r="R12" s="79" t="s">
        <v>2808</v>
      </c>
      <c r="S12" s="79" t="s">
        <v>2809</v>
      </c>
      <c r="U12" s="54" t="s">
        <v>2810</v>
      </c>
      <c r="V12" s="88" t="s">
        <v>2811</v>
      </c>
    </row>
    <row r="13" spans="1:25" ht="255" x14ac:dyDescent="0.2">
      <c r="A13" s="87">
        <v>44938</v>
      </c>
      <c r="B13" s="83" t="s">
        <v>2812</v>
      </c>
      <c r="C13" s="87" t="s">
        <v>2836</v>
      </c>
      <c r="D13" s="37">
        <v>45071</v>
      </c>
      <c r="E13" t="s">
        <v>98</v>
      </c>
      <c r="F13" t="s">
        <v>2800</v>
      </c>
      <c r="G13">
        <v>962266</v>
      </c>
      <c r="H13">
        <v>6376113</v>
      </c>
      <c r="I13" t="s">
        <v>2837</v>
      </c>
      <c r="J13" s="54" t="s">
        <v>90</v>
      </c>
      <c r="K13" s="77" t="s">
        <v>2838</v>
      </c>
      <c r="L13" t="s">
        <v>2803</v>
      </c>
      <c r="M13" s="54" t="s">
        <v>2804</v>
      </c>
      <c r="N13" s="54" t="s">
        <v>2835</v>
      </c>
      <c r="O13" s="54" t="s">
        <v>2806</v>
      </c>
      <c r="P13" s="54" t="s">
        <v>2807</v>
      </c>
      <c r="Q13" t="s">
        <v>98</v>
      </c>
      <c r="R13" s="79" t="s">
        <v>2808</v>
      </c>
      <c r="S13" s="79" t="s">
        <v>2809</v>
      </c>
      <c r="U13" s="54" t="s">
        <v>2810</v>
      </c>
      <c r="V13" s="88" t="s">
        <v>2811</v>
      </c>
    </row>
    <row r="14" spans="1:25" ht="62.25" customHeight="1" x14ac:dyDescent="0.2">
      <c r="A14" s="37">
        <v>44601</v>
      </c>
      <c r="B14" t="s">
        <v>98</v>
      </c>
      <c r="C14" s="87" t="s">
        <v>2839</v>
      </c>
      <c r="D14" t="s">
        <v>98</v>
      </c>
      <c r="E14" t="s">
        <v>98</v>
      </c>
      <c r="F14" t="s">
        <v>2840</v>
      </c>
      <c r="G14" s="54">
        <v>-604</v>
      </c>
      <c r="H14">
        <v>6374961</v>
      </c>
      <c r="I14" t="s">
        <v>2841</v>
      </c>
      <c r="J14" s="54" t="s">
        <v>2842</v>
      </c>
      <c r="L14" t="s">
        <v>2843</v>
      </c>
      <c r="M14" t="s">
        <v>2844</v>
      </c>
      <c r="N14" t="s">
        <v>98</v>
      </c>
      <c r="O14" s="88" t="s">
        <v>2845</v>
      </c>
      <c r="P14" s="88" t="s">
        <v>2846</v>
      </c>
      <c r="R14" s="54" t="s">
        <v>2847</v>
      </c>
      <c r="S14" s="54" t="s">
        <v>2848</v>
      </c>
      <c r="T14" s="114" t="s">
        <v>2849</v>
      </c>
      <c r="U14" t="s">
        <v>2850</v>
      </c>
      <c r="V14" s="88" t="s">
        <v>2851</v>
      </c>
      <c r="W14" s="54"/>
    </row>
    <row r="15" spans="1:25" ht="76.5" x14ac:dyDescent="0.2">
      <c r="A15" s="37">
        <v>44601</v>
      </c>
      <c r="B15" t="s">
        <v>98</v>
      </c>
      <c r="C15" s="87" t="s">
        <v>2852</v>
      </c>
      <c r="D15" t="s">
        <v>98</v>
      </c>
      <c r="E15" t="s">
        <v>98</v>
      </c>
      <c r="F15" t="s">
        <v>2840</v>
      </c>
      <c r="G15">
        <v>-597</v>
      </c>
      <c r="H15">
        <v>6374978</v>
      </c>
      <c r="I15" t="s">
        <v>2853</v>
      </c>
      <c r="J15" s="54" t="s">
        <v>2842</v>
      </c>
      <c r="L15" t="s">
        <v>2843</v>
      </c>
      <c r="M15" t="s">
        <v>2844</v>
      </c>
      <c r="N15" t="s">
        <v>98</v>
      </c>
      <c r="O15" s="88" t="s">
        <v>2845</v>
      </c>
      <c r="P15" s="88" t="s">
        <v>2846</v>
      </c>
      <c r="R15" s="54" t="s">
        <v>2854</v>
      </c>
      <c r="S15" s="54" t="s">
        <v>2848</v>
      </c>
      <c r="T15" s="114" t="s">
        <v>2855</v>
      </c>
      <c r="U15" t="s">
        <v>2856</v>
      </c>
      <c r="V15" s="88" t="s">
        <v>2857</v>
      </c>
      <c r="W15" s="54"/>
    </row>
    <row r="16" spans="1:25" ht="76.5" x14ac:dyDescent="0.2">
      <c r="A16" s="37">
        <v>44601</v>
      </c>
      <c r="B16" t="s">
        <v>98</v>
      </c>
      <c r="C16" s="87" t="s">
        <v>2852</v>
      </c>
      <c r="D16" t="s">
        <v>98</v>
      </c>
      <c r="E16" t="s">
        <v>98</v>
      </c>
      <c r="F16" t="s">
        <v>2840</v>
      </c>
      <c r="G16">
        <v>-596</v>
      </c>
      <c r="H16">
        <v>6374986</v>
      </c>
      <c r="I16" t="s">
        <v>2858</v>
      </c>
      <c r="J16" s="54" t="s">
        <v>2842</v>
      </c>
      <c r="L16" t="s">
        <v>2843</v>
      </c>
      <c r="M16" t="s">
        <v>2844</v>
      </c>
      <c r="N16" t="s">
        <v>98</v>
      </c>
      <c r="O16" s="88" t="s">
        <v>2845</v>
      </c>
      <c r="P16" s="88" t="s">
        <v>2846</v>
      </c>
      <c r="R16" s="54" t="s">
        <v>2847</v>
      </c>
      <c r="S16" s="54" t="s">
        <v>2848</v>
      </c>
      <c r="T16" s="114" t="s">
        <v>2849</v>
      </c>
      <c r="U16" t="s">
        <v>2856</v>
      </c>
      <c r="V16" s="88" t="s">
        <v>2857</v>
      </c>
    </row>
    <row r="17" spans="1:22" ht="76.5" x14ac:dyDescent="0.2">
      <c r="A17" s="37">
        <v>44601</v>
      </c>
      <c r="B17" t="s">
        <v>98</v>
      </c>
      <c r="C17" s="87" t="s">
        <v>2852</v>
      </c>
      <c r="D17" t="s">
        <v>98</v>
      </c>
      <c r="E17" t="s">
        <v>98</v>
      </c>
      <c r="F17" t="s">
        <v>2840</v>
      </c>
      <c r="G17">
        <v>-477</v>
      </c>
      <c r="H17">
        <v>6374994</v>
      </c>
      <c r="I17" t="s">
        <v>2859</v>
      </c>
      <c r="J17" s="54" t="s">
        <v>2842</v>
      </c>
      <c r="L17" t="s">
        <v>2843</v>
      </c>
      <c r="M17" t="s">
        <v>2844</v>
      </c>
      <c r="N17" t="s">
        <v>98</v>
      </c>
      <c r="O17" s="88" t="s">
        <v>2845</v>
      </c>
      <c r="P17" s="88" t="s">
        <v>2846</v>
      </c>
      <c r="R17" s="54" t="s">
        <v>2860</v>
      </c>
      <c r="S17" s="54" t="s">
        <v>2861</v>
      </c>
      <c r="T17" s="114" t="s">
        <v>2862</v>
      </c>
      <c r="U17" t="s">
        <v>2856</v>
      </c>
      <c r="V17" s="88" t="s">
        <v>2857</v>
      </c>
    </row>
    <row r="18" spans="1:22" ht="76.5" x14ac:dyDescent="0.2">
      <c r="A18" s="37">
        <v>44601</v>
      </c>
      <c r="B18" t="s">
        <v>98</v>
      </c>
      <c r="C18" s="87" t="s">
        <v>2852</v>
      </c>
      <c r="D18" t="s">
        <v>98</v>
      </c>
      <c r="E18" t="s">
        <v>98</v>
      </c>
      <c r="F18" t="s">
        <v>2840</v>
      </c>
      <c r="G18">
        <v>-8</v>
      </c>
      <c r="H18">
        <v>6375006</v>
      </c>
      <c r="I18" t="s">
        <v>2863</v>
      </c>
      <c r="J18" s="54" t="s">
        <v>2842</v>
      </c>
      <c r="L18" t="s">
        <v>2843</v>
      </c>
      <c r="M18" t="s">
        <v>2844</v>
      </c>
      <c r="N18" t="s">
        <v>98</v>
      </c>
      <c r="O18" s="88" t="s">
        <v>2845</v>
      </c>
      <c r="P18" s="88" t="s">
        <v>2846</v>
      </c>
      <c r="R18" s="54" t="s">
        <v>2847</v>
      </c>
      <c r="S18" s="54" t="s">
        <v>2848</v>
      </c>
      <c r="T18" s="114" t="s">
        <v>2849</v>
      </c>
      <c r="U18" t="s">
        <v>2856</v>
      </c>
      <c r="V18" s="88" t="s">
        <v>2857</v>
      </c>
    </row>
    <row r="19" spans="1:22" ht="76.5" x14ac:dyDescent="0.2">
      <c r="A19" s="37">
        <v>44601</v>
      </c>
      <c r="B19" t="s">
        <v>98</v>
      </c>
      <c r="C19" s="87" t="s">
        <v>2852</v>
      </c>
      <c r="D19" t="s">
        <v>98</v>
      </c>
      <c r="E19" t="s">
        <v>98</v>
      </c>
      <c r="F19" t="s">
        <v>2840</v>
      </c>
      <c r="G19">
        <v>-6</v>
      </c>
      <c r="H19">
        <v>6375014</v>
      </c>
      <c r="I19" t="s">
        <v>2864</v>
      </c>
      <c r="J19" s="54" t="s">
        <v>2842</v>
      </c>
      <c r="L19" t="s">
        <v>2843</v>
      </c>
      <c r="M19" t="s">
        <v>2844</v>
      </c>
      <c r="N19" t="s">
        <v>98</v>
      </c>
      <c r="O19" s="88" t="s">
        <v>2845</v>
      </c>
      <c r="P19" s="88" t="s">
        <v>2846</v>
      </c>
      <c r="R19" s="54" t="s">
        <v>2847</v>
      </c>
      <c r="S19" s="54" t="s">
        <v>2848</v>
      </c>
      <c r="T19" s="115" t="s">
        <v>2849</v>
      </c>
      <c r="U19" t="s">
        <v>2856</v>
      </c>
      <c r="V19" s="88" t="s">
        <v>2857</v>
      </c>
    </row>
    <row r="20" spans="1:22" ht="76.5" x14ac:dyDescent="0.2">
      <c r="A20" s="37">
        <v>44601</v>
      </c>
      <c r="B20" t="s">
        <v>98</v>
      </c>
      <c r="C20" s="87" t="s">
        <v>2852</v>
      </c>
      <c r="D20" t="s">
        <v>98</v>
      </c>
      <c r="E20" t="s">
        <v>98</v>
      </c>
      <c r="F20" t="s">
        <v>2840</v>
      </c>
      <c r="G20">
        <v>1943</v>
      </c>
      <c r="H20">
        <v>6375022</v>
      </c>
      <c r="I20" t="s">
        <v>2865</v>
      </c>
      <c r="J20" s="54" t="s">
        <v>2842</v>
      </c>
      <c r="L20" t="s">
        <v>2843</v>
      </c>
      <c r="M20" t="s">
        <v>2844</v>
      </c>
      <c r="N20" t="s">
        <v>98</v>
      </c>
      <c r="O20" s="88" t="s">
        <v>2845</v>
      </c>
      <c r="P20" s="88" t="s">
        <v>2846</v>
      </c>
      <c r="R20" s="54" t="s">
        <v>2847</v>
      </c>
      <c r="S20" s="54" t="s">
        <v>2848</v>
      </c>
      <c r="T20" s="115" t="s">
        <v>2849</v>
      </c>
      <c r="U20" t="s">
        <v>2856</v>
      </c>
      <c r="V20" s="88" t="s">
        <v>2857</v>
      </c>
    </row>
    <row r="21" spans="1:22" ht="76.5" x14ac:dyDescent="0.2">
      <c r="A21" s="37">
        <v>44601</v>
      </c>
      <c r="B21" t="s">
        <v>98</v>
      </c>
      <c r="C21" s="87" t="s">
        <v>2852</v>
      </c>
      <c r="D21" t="s">
        <v>98</v>
      </c>
      <c r="E21" t="s">
        <v>98</v>
      </c>
      <c r="F21" t="s">
        <v>2840</v>
      </c>
      <c r="G21">
        <v>1983</v>
      </c>
      <c r="H21">
        <v>6375030</v>
      </c>
      <c r="I21" t="s">
        <v>2866</v>
      </c>
      <c r="J21" s="54" t="s">
        <v>2842</v>
      </c>
      <c r="L21" t="s">
        <v>2843</v>
      </c>
      <c r="M21" t="s">
        <v>2844</v>
      </c>
      <c r="N21" t="s">
        <v>98</v>
      </c>
      <c r="O21" s="88" t="s">
        <v>2845</v>
      </c>
      <c r="P21" s="88" t="s">
        <v>2846</v>
      </c>
      <c r="R21" s="54" t="s">
        <v>2860</v>
      </c>
      <c r="S21" s="54" t="s">
        <v>2861</v>
      </c>
      <c r="T21" s="115" t="s">
        <v>2862</v>
      </c>
      <c r="U21" t="s">
        <v>2856</v>
      </c>
      <c r="V21" s="88" t="s">
        <v>2857</v>
      </c>
    </row>
    <row r="22" spans="1:22" ht="76.5" x14ac:dyDescent="0.2">
      <c r="A22" s="37">
        <v>44601</v>
      </c>
      <c r="B22" t="s">
        <v>98</v>
      </c>
      <c r="C22" s="87" t="s">
        <v>2852</v>
      </c>
      <c r="D22" t="s">
        <v>98</v>
      </c>
      <c r="E22" t="s">
        <v>98</v>
      </c>
      <c r="F22" t="s">
        <v>2840</v>
      </c>
      <c r="G22">
        <v>2315</v>
      </c>
      <c r="H22">
        <v>6375049</v>
      </c>
      <c r="I22" t="s">
        <v>2867</v>
      </c>
      <c r="J22" s="54" t="s">
        <v>2842</v>
      </c>
      <c r="L22" t="s">
        <v>2843</v>
      </c>
      <c r="M22" t="s">
        <v>2844</v>
      </c>
      <c r="N22" t="s">
        <v>98</v>
      </c>
      <c r="O22" s="88" t="s">
        <v>2845</v>
      </c>
      <c r="P22" s="88" t="s">
        <v>2846</v>
      </c>
      <c r="R22" s="54" t="s">
        <v>2868</v>
      </c>
      <c r="S22" s="54" t="s">
        <v>2848</v>
      </c>
      <c r="T22" s="115" t="s">
        <v>2849</v>
      </c>
      <c r="U22" t="s">
        <v>2856</v>
      </c>
      <c r="V22" s="88" t="s">
        <v>2857</v>
      </c>
    </row>
    <row r="23" spans="1:22" ht="76.5" x14ac:dyDescent="0.2">
      <c r="A23" s="37">
        <v>44601</v>
      </c>
      <c r="B23" t="s">
        <v>98</v>
      </c>
      <c r="C23" s="87" t="s">
        <v>2852</v>
      </c>
      <c r="D23" t="s">
        <v>98</v>
      </c>
      <c r="E23" t="s">
        <v>98</v>
      </c>
      <c r="F23" t="s">
        <v>2840</v>
      </c>
      <c r="G23">
        <v>2595</v>
      </c>
      <c r="H23">
        <v>6375057</v>
      </c>
      <c r="I23" t="s">
        <v>2869</v>
      </c>
      <c r="J23" s="54" t="s">
        <v>2842</v>
      </c>
      <c r="K23" s="77" t="s">
        <v>2870</v>
      </c>
      <c r="L23" t="s">
        <v>2843</v>
      </c>
      <c r="M23" t="s">
        <v>2844</v>
      </c>
      <c r="N23" t="s">
        <v>98</v>
      </c>
      <c r="O23" s="88" t="s">
        <v>2845</v>
      </c>
      <c r="P23" s="88" t="s">
        <v>2846</v>
      </c>
      <c r="R23" s="54" t="s">
        <v>2871</v>
      </c>
      <c r="S23" s="54" t="s">
        <v>2848</v>
      </c>
      <c r="T23" s="115" t="s">
        <v>2872</v>
      </c>
      <c r="U23" t="s">
        <v>2856</v>
      </c>
      <c r="V23" s="88" t="s">
        <v>2857</v>
      </c>
    </row>
    <row r="24" spans="1:22" ht="76.5" x14ac:dyDescent="0.2">
      <c r="A24" s="37">
        <v>44601</v>
      </c>
      <c r="B24" t="s">
        <v>98</v>
      </c>
      <c r="C24" s="87" t="s">
        <v>2852</v>
      </c>
      <c r="D24" t="s">
        <v>98</v>
      </c>
      <c r="E24" t="s">
        <v>98</v>
      </c>
      <c r="F24" t="s">
        <v>2840</v>
      </c>
      <c r="G24">
        <v>2598</v>
      </c>
      <c r="H24">
        <v>6375065</v>
      </c>
      <c r="I24" t="s">
        <v>2873</v>
      </c>
      <c r="J24" s="54" t="s">
        <v>2842</v>
      </c>
      <c r="K24" s="77" t="s">
        <v>2874</v>
      </c>
      <c r="L24" t="s">
        <v>2843</v>
      </c>
      <c r="M24" t="s">
        <v>2844</v>
      </c>
      <c r="N24" t="s">
        <v>98</v>
      </c>
      <c r="O24" s="88" t="s">
        <v>2845</v>
      </c>
      <c r="P24" s="88" t="s">
        <v>2846</v>
      </c>
      <c r="R24" s="54" t="s">
        <v>2871</v>
      </c>
      <c r="S24" s="54" t="s">
        <v>2848</v>
      </c>
      <c r="T24" s="116" t="s">
        <v>2872</v>
      </c>
      <c r="U24" t="s">
        <v>2856</v>
      </c>
      <c r="V24" s="88" t="s">
        <v>2857</v>
      </c>
    </row>
    <row r="25" spans="1:22" ht="76.5" x14ac:dyDescent="0.2">
      <c r="A25" s="37">
        <v>44601</v>
      </c>
      <c r="B25" t="s">
        <v>98</v>
      </c>
      <c r="C25" s="87" t="s">
        <v>2852</v>
      </c>
      <c r="D25" t="s">
        <v>98</v>
      </c>
      <c r="E25" t="s">
        <v>98</v>
      </c>
      <c r="F25" t="s">
        <v>2840</v>
      </c>
      <c r="G25">
        <v>2600</v>
      </c>
      <c r="H25">
        <v>6375073</v>
      </c>
      <c r="I25" t="s">
        <v>2875</v>
      </c>
      <c r="J25" s="54" t="s">
        <v>2842</v>
      </c>
      <c r="K25" s="77" t="s">
        <v>2876</v>
      </c>
      <c r="L25" t="s">
        <v>2843</v>
      </c>
      <c r="M25" t="s">
        <v>2844</v>
      </c>
      <c r="N25" t="s">
        <v>98</v>
      </c>
      <c r="O25" s="88" t="s">
        <v>2845</v>
      </c>
      <c r="P25" s="88" t="s">
        <v>2846</v>
      </c>
      <c r="R25" s="54" t="s">
        <v>2860</v>
      </c>
      <c r="S25" s="54" t="s">
        <v>2861</v>
      </c>
      <c r="T25" s="116" t="s">
        <v>2877</v>
      </c>
      <c r="U25" t="s">
        <v>2856</v>
      </c>
      <c r="V25" s="88" t="s">
        <v>2857</v>
      </c>
    </row>
    <row r="26" spans="1:22" ht="76.5" x14ac:dyDescent="0.2">
      <c r="A26" s="37">
        <v>44601</v>
      </c>
      <c r="B26" t="s">
        <v>98</v>
      </c>
      <c r="C26" s="87" t="s">
        <v>2852</v>
      </c>
      <c r="D26" t="s">
        <v>98</v>
      </c>
      <c r="E26" t="s">
        <v>98</v>
      </c>
      <c r="F26" t="s">
        <v>2840</v>
      </c>
      <c r="G26">
        <v>2601</v>
      </c>
      <c r="H26">
        <v>6375081</v>
      </c>
      <c r="I26" t="s">
        <v>2878</v>
      </c>
      <c r="J26" s="54" t="s">
        <v>2842</v>
      </c>
      <c r="K26" s="77" t="s">
        <v>2879</v>
      </c>
      <c r="L26" t="s">
        <v>2843</v>
      </c>
      <c r="M26" t="s">
        <v>2844</v>
      </c>
      <c r="N26" t="s">
        <v>98</v>
      </c>
      <c r="O26" s="88" t="s">
        <v>2845</v>
      </c>
      <c r="P26" s="88" t="s">
        <v>2846</v>
      </c>
      <c r="R26" s="54" t="s">
        <v>2871</v>
      </c>
      <c r="S26" s="54" t="s">
        <v>2848</v>
      </c>
      <c r="T26" s="116" t="s">
        <v>2872</v>
      </c>
      <c r="U26" t="s">
        <v>2856</v>
      </c>
      <c r="V26" s="88" t="s">
        <v>2857</v>
      </c>
    </row>
    <row r="27" spans="1:22" ht="76.5" x14ac:dyDescent="0.2">
      <c r="A27" s="37">
        <v>44601</v>
      </c>
      <c r="B27" t="s">
        <v>98</v>
      </c>
      <c r="C27" s="87" t="s">
        <v>2852</v>
      </c>
      <c r="D27" t="s">
        <v>98</v>
      </c>
      <c r="E27" t="s">
        <v>98</v>
      </c>
      <c r="F27" t="s">
        <v>2840</v>
      </c>
      <c r="G27">
        <v>2602</v>
      </c>
      <c r="H27">
        <v>6375091</v>
      </c>
      <c r="I27" t="s">
        <v>2880</v>
      </c>
      <c r="J27" s="54" t="s">
        <v>2842</v>
      </c>
      <c r="K27" s="77" t="s">
        <v>2881</v>
      </c>
      <c r="L27" t="s">
        <v>2843</v>
      </c>
      <c r="M27" t="s">
        <v>2844</v>
      </c>
      <c r="N27" t="s">
        <v>98</v>
      </c>
      <c r="O27" s="88" t="s">
        <v>2845</v>
      </c>
      <c r="P27" s="88" t="s">
        <v>2846</v>
      </c>
      <c r="R27" s="54" t="s">
        <v>2871</v>
      </c>
      <c r="S27" s="54" t="s">
        <v>2848</v>
      </c>
      <c r="T27" s="116" t="s">
        <v>2872</v>
      </c>
      <c r="U27" t="s">
        <v>2856</v>
      </c>
      <c r="V27" s="88" t="s">
        <v>2857</v>
      </c>
    </row>
    <row r="28" spans="1:22" ht="76.5" x14ac:dyDescent="0.2">
      <c r="A28" s="37">
        <v>44601</v>
      </c>
      <c r="B28" t="s">
        <v>98</v>
      </c>
      <c r="C28" s="87" t="s">
        <v>2852</v>
      </c>
      <c r="D28" t="s">
        <v>98</v>
      </c>
      <c r="E28" t="s">
        <v>98</v>
      </c>
      <c r="F28" t="s">
        <v>2840</v>
      </c>
      <c r="G28">
        <v>2603</v>
      </c>
      <c r="H28">
        <v>6375102</v>
      </c>
      <c r="I28" t="s">
        <v>2882</v>
      </c>
      <c r="J28" s="54" t="s">
        <v>2842</v>
      </c>
      <c r="K28" s="77" t="s">
        <v>2883</v>
      </c>
      <c r="L28" t="s">
        <v>2843</v>
      </c>
      <c r="M28" t="s">
        <v>2844</v>
      </c>
      <c r="N28" t="s">
        <v>98</v>
      </c>
      <c r="O28" s="88" t="s">
        <v>2845</v>
      </c>
      <c r="P28" s="88" t="s">
        <v>2846</v>
      </c>
      <c r="R28" s="54" t="s">
        <v>2871</v>
      </c>
      <c r="S28" s="54" t="s">
        <v>2848</v>
      </c>
      <c r="T28" s="116" t="s">
        <v>2872</v>
      </c>
      <c r="U28" t="s">
        <v>2856</v>
      </c>
      <c r="V28" s="88" t="s">
        <v>2857</v>
      </c>
    </row>
    <row r="29" spans="1:22" ht="76.5" x14ac:dyDescent="0.2">
      <c r="A29" s="37">
        <v>44601</v>
      </c>
      <c r="B29" t="s">
        <v>98</v>
      </c>
      <c r="C29" s="87" t="s">
        <v>2852</v>
      </c>
      <c r="D29" t="s">
        <v>98</v>
      </c>
      <c r="E29" t="s">
        <v>98</v>
      </c>
      <c r="F29" t="s">
        <v>2840</v>
      </c>
      <c r="G29">
        <v>2604</v>
      </c>
      <c r="H29">
        <v>6375110</v>
      </c>
      <c r="I29" t="s">
        <v>2884</v>
      </c>
      <c r="J29" s="54" t="s">
        <v>2842</v>
      </c>
      <c r="K29" s="77" t="s">
        <v>2885</v>
      </c>
      <c r="L29" t="s">
        <v>2843</v>
      </c>
      <c r="M29" t="s">
        <v>2844</v>
      </c>
      <c r="N29" t="s">
        <v>98</v>
      </c>
      <c r="O29" s="88" t="s">
        <v>2845</v>
      </c>
      <c r="P29" s="88" t="s">
        <v>2846</v>
      </c>
      <c r="R29" s="54" t="s">
        <v>2886</v>
      </c>
      <c r="S29" s="54" t="s">
        <v>2848</v>
      </c>
      <c r="T29" t="s">
        <v>2872</v>
      </c>
      <c r="U29" t="s">
        <v>2856</v>
      </c>
      <c r="V29" s="88" t="s">
        <v>2857</v>
      </c>
    </row>
    <row r="30" spans="1:22" ht="76.5" x14ac:dyDescent="0.2">
      <c r="A30" s="37">
        <v>44601</v>
      </c>
      <c r="B30" t="s">
        <v>98</v>
      </c>
      <c r="C30" s="87" t="s">
        <v>2852</v>
      </c>
      <c r="D30" t="s">
        <v>98</v>
      </c>
      <c r="E30" t="s">
        <v>98</v>
      </c>
      <c r="F30" t="s">
        <v>2840</v>
      </c>
      <c r="G30">
        <v>2605</v>
      </c>
      <c r="H30">
        <v>6375129</v>
      </c>
      <c r="I30" t="s">
        <v>2887</v>
      </c>
      <c r="J30" s="54" t="s">
        <v>2842</v>
      </c>
      <c r="K30" s="77" t="s">
        <v>2888</v>
      </c>
      <c r="L30" t="s">
        <v>2843</v>
      </c>
      <c r="M30" t="s">
        <v>2844</v>
      </c>
      <c r="N30" t="s">
        <v>98</v>
      </c>
      <c r="O30" s="88" t="s">
        <v>2845</v>
      </c>
      <c r="P30" s="88" t="s">
        <v>2846</v>
      </c>
      <c r="R30" s="54" t="s">
        <v>2868</v>
      </c>
      <c r="S30" s="54" t="s">
        <v>2848</v>
      </c>
      <c r="T30" t="s">
        <v>2849</v>
      </c>
      <c r="U30" t="s">
        <v>2856</v>
      </c>
      <c r="V30" s="88" t="s">
        <v>2857</v>
      </c>
    </row>
    <row r="31" spans="1:22" ht="76.5" x14ac:dyDescent="0.2">
      <c r="A31" s="37">
        <v>44601</v>
      </c>
      <c r="B31" t="s">
        <v>98</v>
      </c>
      <c r="C31" s="87" t="s">
        <v>2852</v>
      </c>
      <c r="D31" t="s">
        <v>98</v>
      </c>
      <c r="E31" t="s">
        <v>98</v>
      </c>
      <c r="F31" t="s">
        <v>2840</v>
      </c>
      <c r="G31">
        <v>2606</v>
      </c>
      <c r="H31">
        <v>6375137</v>
      </c>
      <c r="I31" t="s">
        <v>2889</v>
      </c>
      <c r="J31" s="54" t="s">
        <v>2842</v>
      </c>
      <c r="K31" s="77" t="s">
        <v>2890</v>
      </c>
      <c r="L31" t="s">
        <v>2843</v>
      </c>
      <c r="M31" t="s">
        <v>2844</v>
      </c>
      <c r="N31" t="s">
        <v>98</v>
      </c>
      <c r="O31" s="88" t="s">
        <v>2845</v>
      </c>
      <c r="P31" s="88" t="s">
        <v>2846</v>
      </c>
      <c r="R31" s="54" t="s">
        <v>2868</v>
      </c>
      <c r="S31" s="54" t="s">
        <v>2848</v>
      </c>
      <c r="T31" t="s">
        <v>2849</v>
      </c>
      <c r="U31" t="s">
        <v>2856</v>
      </c>
      <c r="V31" s="88" t="s">
        <v>2857</v>
      </c>
    </row>
    <row r="32" spans="1:22" ht="76.5" x14ac:dyDescent="0.2">
      <c r="A32" s="37">
        <v>44601</v>
      </c>
      <c r="B32" t="s">
        <v>98</v>
      </c>
      <c r="C32" s="87" t="s">
        <v>2852</v>
      </c>
      <c r="D32" t="s">
        <v>98</v>
      </c>
      <c r="E32" t="s">
        <v>98</v>
      </c>
      <c r="F32" t="s">
        <v>2840</v>
      </c>
      <c r="G32">
        <v>2607</v>
      </c>
      <c r="H32">
        <v>6375145</v>
      </c>
      <c r="I32" t="s">
        <v>2891</v>
      </c>
      <c r="J32" s="54" t="s">
        <v>2842</v>
      </c>
      <c r="K32" s="77" t="s">
        <v>2892</v>
      </c>
      <c r="L32" t="s">
        <v>2843</v>
      </c>
      <c r="M32" t="s">
        <v>2844</v>
      </c>
      <c r="N32" t="s">
        <v>98</v>
      </c>
      <c r="O32" s="88" t="s">
        <v>2845</v>
      </c>
      <c r="P32" s="88" t="s">
        <v>2846</v>
      </c>
      <c r="R32" s="54" t="s">
        <v>2868</v>
      </c>
      <c r="S32" s="54" t="s">
        <v>2848</v>
      </c>
      <c r="T32" t="s">
        <v>2849</v>
      </c>
      <c r="U32" t="s">
        <v>2856</v>
      </c>
      <c r="V32" s="88" t="s">
        <v>2857</v>
      </c>
    </row>
    <row r="33" spans="1:22" ht="76.5" x14ac:dyDescent="0.2">
      <c r="A33" s="37">
        <v>44601</v>
      </c>
      <c r="B33" t="s">
        <v>98</v>
      </c>
      <c r="C33" s="87" t="s">
        <v>2852</v>
      </c>
      <c r="D33" t="s">
        <v>98</v>
      </c>
      <c r="E33" t="s">
        <v>98</v>
      </c>
      <c r="F33" t="s">
        <v>2840</v>
      </c>
      <c r="G33">
        <v>2608</v>
      </c>
      <c r="H33">
        <v>6375153</v>
      </c>
      <c r="I33" t="s">
        <v>2893</v>
      </c>
      <c r="J33" s="54" t="s">
        <v>2842</v>
      </c>
      <c r="K33" s="77" t="s">
        <v>2894</v>
      </c>
      <c r="L33" t="s">
        <v>2843</v>
      </c>
      <c r="M33" t="s">
        <v>2844</v>
      </c>
      <c r="N33" t="s">
        <v>98</v>
      </c>
      <c r="O33" s="88" t="s">
        <v>2845</v>
      </c>
      <c r="P33" s="88" t="s">
        <v>2846</v>
      </c>
      <c r="R33" s="54" t="s">
        <v>2886</v>
      </c>
      <c r="S33" s="54" t="s">
        <v>2848</v>
      </c>
      <c r="T33" t="s">
        <v>2872</v>
      </c>
      <c r="U33" t="s">
        <v>2856</v>
      </c>
      <c r="V33" s="88" t="s">
        <v>2857</v>
      </c>
    </row>
    <row r="34" spans="1:22" ht="76.5" x14ac:dyDescent="0.2">
      <c r="A34" s="37">
        <v>44601</v>
      </c>
      <c r="B34" t="s">
        <v>98</v>
      </c>
      <c r="C34" s="87" t="s">
        <v>2852</v>
      </c>
      <c r="D34" t="s">
        <v>98</v>
      </c>
      <c r="E34" t="s">
        <v>98</v>
      </c>
      <c r="F34" t="s">
        <v>2840</v>
      </c>
      <c r="G34">
        <v>2609</v>
      </c>
      <c r="H34">
        <v>6375161</v>
      </c>
      <c r="I34" t="s">
        <v>2895</v>
      </c>
      <c r="J34" s="54" t="s">
        <v>2842</v>
      </c>
      <c r="K34" s="77" t="s">
        <v>2896</v>
      </c>
      <c r="L34" t="s">
        <v>2843</v>
      </c>
      <c r="M34" t="s">
        <v>2844</v>
      </c>
      <c r="N34" t="s">
        <v>98</v>
      </c>
      <c r="O34" s="88" t="s">
        <v>2845</v>
      </c>
      <c r="P34" s="88" t="s">
        <v>2846</v>
      </c>
      <c r="R34" s="54" t="s">
        <v>2886</v>
      </c>
      <c r="S34" s="54" t="s">
        <v>2848</v>
      </c>
      <c r="T34" t="s">
        <v>2872</v>
      </c>
      <c r="U34" t="s">
        <v>2856</v>
      </c>
      <c r="V34" s="88" t="s">
        <v>2857</v>
      </c>
    </row>
    <row r="35" spans="1:22" ht="76.5" x14ac:dyDescent="0.2">
      <c r="A35" s="37">
        <v>44601</v>
      </c>
      <c r="B35" t="s">
        <v>98</v>
      </c>
      <c r="C35" s="87" t="s">
        <v>2852</v>
      </c>
      <c r="D35" t="s">
        <v>98</v>
      </c>
      <c r="E35" t="s">
        <v>98</v>
      </c>
      <c r="F35" t="s">
        <v>2840</v>
      </c>
      <c r="G35">
        <v>2610</v>
      </c>
      <c r="H35">
        <v>6375171</v>
      </c>
      <c r="I35" t="s">
        <v>2897</v>
      </c>
      <c r="J35" s="54" t="s">
        <v>2842</v>
      </c>
      <c r="K35" s="77" t="s">
        <v>2898</v>
      </c>
      <c r="L35" t="s">
        <v>2843</v>
      </c>
      <c r="M35" t="s">
        <v>2844</v>
      </c>
      <c r="N35" t="s">
        <v>98</v>
      </c>
      <c r="O35" s="88" t="s">
        <v>2845</v>
      </c>
      <c r="P35" s="88" t="s">
        <v>2846</v>
      </c>
      <c r="R35" s="54" t="s">
        <v>2886</v>
      </c>
      <c r="S35" s="54" t="s">
        <v>2848</v>
      </c>
      <c r="T35" t="s">
        <v>2872</v>
      </c>
      <c r="U35" t="s">
        <v>2856</v>
      </c>
      <c r="V35" s="88" t="s">
        <v>2857</v>
      </c>
    </row>
    <row r="36" spans="1:22" ht="76.5" x14ac:dyDescent="0.2">
      <c r="A36" s="37">
        <v>44601</v>
      </c>
      <c r="B36" t="s">
        <v>98</v>
      </c>
      <c r="C36" s="87" t="s">
        <v>2852</v>
      </c>
      <c r="D36" t="s">
        <v>98</v>
      </c>
      <c r="E36" t="s">
        <v>98</v>
      </c>
      <c r="F36" t="s">
        <v>2840</v>
      </c>
      <c r="G36">
        <v>2611</v>
      </c>
      <c r="H36">
        <v>6375188</v>
      </c>
      <c r="I36" t="s">
        <v>2899</v>
      </c>
      <c r="J36" s="54" t="s">
        <v>2842</v>
      </c>
      <c r="K36" s="77" t="s">
        <v>2900</v>
      </c>
      <c r="L36" t="s">
        <v>2843</v>
      </c>
      <c r="M36" t="s">
        <v>2844</v>
      </c>
      <c r="N36" t="s">
        <v>98</v>
      </c>
      <c r="O36" s="88" t="s">
        <v>2845</v>
      </c>
      <c r="P36" s="88" t="s">
        <v>2846</v>
      </c>
      <c r="R36" s="54" t="s">
        <v>2886</v>
      </c>
      <c r="S36" s="54" t="s">
        <v>2848</v>
      </c>
      <c r="T36" t="s">
        <v>2872</v>
      </c>
      <c r="U36" t="s">
        <v>2856</v>
      </c>
      <c r="V36" s="88" t="s">
        <v>2857</v>
      </c>
    </row>
    <row r="37" spans="1:22" ht="76.5" x14ac:dyDescent="0.2">
      <c r="A37" s="37">
        <v>44601</v>
      </c>
      <c r="B37" t="s">
        <v>98</v>
      </c>
      <c r="C37" s="87" t="s">
        <v>2852</v>
      </c>
      <c r="D37" t="s">
        <v>98</v>
      </c>
      <c r="E37" t="s">
        <v>98</v>
      </c>
      <c r="F37" t="s">
        <v>2840</v>
      </c>
      <c r="G37">
        <v>2612</v>
      </c>
      <c r="H37">
        <v>6375196</v>
      </c>
      <c r="I37" t="s">
        <v>2901</v>
      </c>
      <c r="J37" s="54" t="s">
        <v>2842</v>
      </c>
      <c r="K37" s="77" t="s">
        <v>2902</v>
      </c>
      <c r="L37" t="s">
        <v>2843</v>
      </c>
      <c r="M37" t="s">
        <v>2844</v>
      </c>
      <c r="N37" t="s">
        <v>98</v>
      </c>
      <c r="O37" s="88" t="s">
        <v>2845</v>
      </c>
      <c r="P37" s="88" t="s">
        <v>2846</v>
      </c>
      <c r="R37" s="54" t="s">
        <v>2903</v>
      </c>
      <c r="S37" s="54" t="s">
        <v>2848</v>
      </c>
      <c r="T37" t="s">
        <v>2872</v>
      </c>
      <c r="U37" t="s">
        <v>2856</v>
      </c>
      <c r="V37" s="88" t="s">
        <v>2857</v>
      </c>
    </row>
    <row r="38" spans="1:22" ht="76.5" x14ac:dyDescent="0.2">
      <c r="A38" s="37">
        <v>44601</v>
      </c>
      <c r="B38" t="s">
        <v>98</v>
      </c>
      <c r="C38" s="87" t="s">
        <v>2852</v>
      </c>
      <c r="D38" t="s">
        <v>98</v>
      </c>
      <c r="E38" t="s">
        <v>98</v>
      </c>
      <c r="F38" t="s">
        <v>2840</v>
      </c>
      <c r="G38">
        <v>2613</v>
      </c>
      <c r="H38">
        <v>6375209</v>
      </c>
      <c r="I38" t="s">
        <v>2904</v>
      </c>
      <c r="J38" s="54" t="s">
        <v>2842</v>
      </c>
      <c r="K38" s="77" t="s">
        <v>2905</v>
      </c>
      <c r="L38" t="s">
        <v>2843</v>
      </c>
      <c r="M38" t="s">
        <v>2844</v>
      </c>
      <c r="N38" t="s">
        <v>98</v>
      </c>
      <c r="O38" s="88" t="s">
        <v>2845</v>
      </c>
      <c r="P38" s="88" t="s">
        <v>2846</v>
      </c>
      <c r="R38" s="54" t="s">
        <v>2903</v>
      </c>
      <c r="S38" s="54" t="s">
        <v>2848</v>
      </c>
      <c r="T38" t="s">
        <v>2872</v>
      </c>
      <c r="U38" t="s">
        <v>2856</v>
      </c>
      <c r="V38" s="88" t="s">
        <v>2857</v>
      </c>
    </row>
    <row r="39" spans="1:22" ht="76.5" x14ac:dyDescent="0.2">
      <c r="A39" s="37">
        <v>44601</v>
      </c>
      <c r="B39" t="s">
        <v>98</v>
      </c>
      <c r="C39" s="87" t="s">
        <v>2852</v>
      </c>
      <c r="D39" t="s">
        <v>98</v>
      </c>
      <c r="E39" t="s">
        <v>98</v>
      </c>
      <c r="F39" t="s">
        <v>2840</v>
      </c>
      <c r="G39">
        <v>2614</v>
      </c>
      <c r="H39">
        <v>6375217</v>
      </c>
      <c r="I39" t="s">
        <v>2906</v>
      </c>
      <c r="J39" s="54" t="s">
        <v>2842</v>
      </c>
      <c r="K39" s="77" t="s">
        <v>2907</v>
      </c>
      <c r="L39" t="s">
        <v>2843</v>
      </c>
      <c r="M39" t="s">
        <v>2844</v>
      </c>
      <c r="N39" t="s">
        <v>98</v>
      </c>
      <c r="O39" s="88" t="s">
        <v>2845</v>
      </c>
      <c r="P39" s="88" t="s">
        <v>2846</v>
      </c>
      <c r="R39" s="54" t="s">
        <v>2903</v>
      </c>
      <c r="S39" s="54" t="s">
        <v>2848</v>
      </c>
      <c r="T39" t="s">
        <v>2872</v>
      </c>
      <c r="U39" t="s">
        <v>2856</v>
      </c>
      <c r="V39" s="88" t="s">
        <v>2857</v>
      </c>
    </row>
    <row r="40" spans="1:22" ht="76.5" x14ac:dyDescent="0.2">
      <c r="A40" s="37">
        <v>44601</v>
      </c>
      <c r="B40" t="s">
        <v>98</v>
      </c>
      <c r="C40" s="87" t="s">
        <v>2839</v>
      </c>
      <c r="D40" t="s">
        <v>98</v>
      </c>
      <c r="E40" t="s">
        <v>98</v>
      </c>
      <c r="F40" t="s">
        <v>2840</v>
      </c>
      <c r="G40">
        <v>2616</v>
      </c>
      <c r="H40">
        <v>6375225</v>
      </c>
      <c r="I40" t="s">
        <v>2908</v>
      </c>
      <c r="J40" s="54" t="s">
        <v>2842</v>
      </c>
      <c r="K40" s="77" t="s">
        <v>2909</v>
      </c>
      <c r="L40" t="s">
        <v>2843</v>
      </c>
      <c r="M40" t="s">
        <v>2844</v>
      </c>
      <c r="N40" t="s">
        <v>98</v>
      </c>
      <c r="O40" s="88" t="s">
        <v>2845</v>
      </c>
      <c r="P40" s="88" t="s">
        <v>2846</v>
      </c>
      <c r="R40" s="54" t="s">
        <v>2903</v>
      </c>
      <c r="S40" s="54" t="s">
        <v>2848</v>
      </c>
      <c r="T40" t="s">
        <v>2872</v>
      </c>
      <c r="U40" t="s">
        <v>2856</v>
      </c>
      <c r="V40" s="88" t="s">
        <v>2857</v>
      </c>
    </row>
    <row r="41" spans="1:22" ht="76.5" x14ac:dyDescent="0.2">
      <c r="A41" s="37">
        <v>44601</v>
      </c>
      <c r="B41" t="s">
        <v>98</v>
      </c>
      <c r="C41" s="87" t="s">
        <v>2852</v>
      </c>
      <c r="D41" t="s">
        <v>98</v>
      </c>
      <c r="E41" t="s">
        <v>98</v>
      </c>
      <c r="F41" t="s">
        <v>2840</v>
      </c>
      <c r="G41">
        <v>2617</v>
      </c>
      <c r="H41">
        <v>6375233</v>
      </c>
      <c r="I41" t="s">
        <v>2910</v>
      </c>
      <c r="J41" s="54" t="s">
        <v>2842</v>
      </c>
      <c r="K41" s="77" t="s">
        <v>2911</v>
      </c>
      <c r="L41" t="s">
        <v>2843</v>
      </c>
      <c r="M41" t="s">
        <v>2844</v>
      </c>
      <c r="N41" t="s">
        <v>98</v>
      </c>
      <c r="O41" s="88" t="s">
        <v>2845</v>
      </c>
      <c r="P41" s="88" t="s">
        <v>2846</v>
      </c>
      <c r="R41" s="54" t="s">
        <v>2903</v>
      </c>
      <c r="S41" s="54" t="s">
        <v>2848</v>
      </c>
      <c r="T41" t="s">
        <v>2872</v>
      </c>
      <c r="U41" t="s">
        <v>2856</v>
      </c>
      <c r="V41" s="88" t="s">
        <v>2857</v>
      </c>
    </row>
    <row r="42" spans="1:22" ht="76.5" x14ac:dyDescent="0.2">
      <c r="A42" s="37">
        <v>44601</v>
      </c>
      <c r="B42" t="s">
        <v>98</v>
      </c>
      <c r="C42" s="87" t="s">
        <v>2852</v>
      </c>
      <c r="D42" t="s">
        <v>98</v>
      </c>
      <c r="E42" t="s">
        <v>98</v>
      </c>
      <c r="F42" t="s">
        <v>2840</v>
      </c>
      <c r="G42">
        <v>2618</v>
      </c>
      <c r="H42">
        <v>6375241</v>
      </c>
      <c r="I42" t="s">
        <v>2912</v>
      </c>
      <c r="J42" s="54" t="s">
        <v>2842</v>
      </c>
      <c r="K42" s="77" t="s">
        <v>2913</v>
      </c>
      <c r="L42" t="s">
        <v>2843</v>
      </c>
      <c r="M42" t="s">
        <v>2844</v>
      </c>
      <c r="N42" t="s">
        <v>98</v>
      </c>
      <c r="O42" s="88" t="s">
        <v>2845</v>
      </c>
      <c r="P42" s="88" t="s">
        <v>2846</v>
      </c>
      <c r="R42" s="54" t="s">
        <v>2914</v>
      </c>
      <c r="S42" s="54" t="s">
        <v>2848</v>
      </c>
      <c r="T42" t="s">
        <v>2872</v>
      </c>
      <c r="U42" t="s">
        <v>2856</v>
      </c>
      <c r="V42" s="88" t="s">
        <v>2857</v>
      </c>
    </row>
    <row r="43" spans="1:22" ht="76.5" x14ac:dyDescent="0.2">
      <c r="A43" s="37">
        <v>44601</v>
      </c>
      <c r="B43" t="s">
        <v>98</v>
      </c>
      <c r="C43" s="87" t="s">
        <v>2852</v>
      </c>
      <c r="D43" t="s">
        <v>98</v>
      </c>
      <c r="E43" t="s">
        <v>98</v>
      </c>
      <c r="F43" t="s">
        <v>2840</v>
      </c>
      <c r="G43">
        <v>2619</v>
      </c>
      <c r="H43">
        <v>6375251</v>
      </c>
      <c r="I43" t="s">
        <v>2915</v>
      </c>
      <c r="J43" s="54" t="s">
        <v>2842</v>
      </c>
      <c r="K43" s="77" t="s">
        <v>2916</v>
      </c>
      <c r="L43" t="s">
        <v>2843</v>
      </c>
      <c r="M43" t="s">
        <v>2844</v>
      </c>
      <c r="N43" t="s">
        <v>98</v>
      </c>
      <c r="O43" s="88" t="s">
        <v>2845</v>
      </c>
      <c r="P43" s="88" t="s">
        <v>2846</v>
      </c>
      <c r="R43" s="54" t="s">
        <v>2914</v>
      </c>
      <c r="S43" s="54" t="s">
        <v>2848</v>
      </c>
      <c r="T43" t="s">
        <v>2872</v>
      </c>
      <c r="U43" t="s">
        <v>2856</v>
      </c>
      <c r="V43" s="88" t="s">
        <v>2857</v>
      </c>
    </row>
    <row r="44" spans="1:22" ht="76.5" x14ac:dyDescent="0.2">
      <c r="A44" s="37">
        <v>44601</v>
      </c>
      <c r="B44" t="s">
        <v>98</v>
      </c>
      <c r="C44" s="87" t="s">
        <v>2917</v>
      </c>
      <c r="D44" t="s">
        <v>98</v>
      </c>
      <c r="E44" t="s">
        <v>98</v>
      </c>
      <c r="F44" t="s">
        <v>2840</v>
      </c>
      <c r="G44">
        <v>2620</v>
      </c>
      <c r="H44">
        <v>6375268</v>
      </c>
      <c r="I44" t="s">
        <v>2918</v>
      </c>
      <c r="J44" s="54" t="s">
        <v>2842</v>
      </c>
      <c r="K44" s="77" t="s">
        <v>2919</v>
      </c>
      <c r="L44" t="s">
        <v>2843</v>
      </c>
      <c r="M44" t="s">
        <v>2844</v>
      </c>
      <c r="N44" t="s">
        <v>98</v>
      </c>
      <c r="O44" s="88" t="s">
        <v>2845</v>
      </c>
      <c r="P44" s="88" t="s">
        <v>2846</v>
      </c>
      <c r="R44" s="54" t="s">
        <v>2868</v>
      </c>
      <c r="S44" s="54" t="s">
        <v>2848</v>
      </c>
      <c r="T44" t="s">
        <v>2849</v>
      </c>
      <c r="U44" t="s">
        <v>2856</v>
      </c>
      <c r="V44" s="88" t="s">
        <v>2857</v>
      </c>
    </row>
    <row r="45" spans="1:22" ht="76.5" x14ac:dyDescent="0.2">
      <c r="A45" s="37">
        <v>44601</v>
      </c>
      <c r="B45" t="s">
        <v>98</v>
      </c>
      <c r="C45" s="87" t="s">
        <v>2917</v>
      </c>
      <c r="D45" t="s">
        <v>98</v>
      </c>
      <c r="E45" t="s">
        <v>98</v>
      </c>
      <c r="F45" t="s">
        <v>2840</v>
      </c>
      <c r="G45">
        <v>2621</v>
      </c>
      <c r="H45">
        <v>6375276</v>
      </c>
      <c r="I45" t="s">
        <v>2920</v>
      </c>
      <c r="J45" s="54" t="s">
        <v>2842</v>
      </c>
      <c r="K45" s="77" t="s">
        <v>2921</v>
      </c>
      <c r="L45" t="s">
        <v>2843</v>
      </c>
      <c r="M45" t="s">
        <v>2844</v>
      </c>
      <c r="N45" t="s">
        <v>98</v>
      </c>
      <c r="O45" s="88" t="s">
        <v>2845</v>
      </c>
      <c r="P45" s="88" t="s">
        <v>2846</v>
      </c>
      <c r="R45" s="54" t="s">
        <v>2922</v>
      </c>
      <c r="S45" s="54" t="s">
        <v>2848</v>
      </c>
      <c r="T45" t="s">
        <v>2849</v>
      </c>
      <c r="U45" t="s">
        <v>2856</v>
      </c>
      <c r="V45" s="88" t="s">
        <v>2857</v>
      </c>
    </row>
    <row r="46" spans="1:22" ht="76.5" x14ac:dyDescent="0.2">
      <c r="A46" s="37">
        <v>44601</v>
      </c>
      <c r="B46" t="s">
        <v>98</v>
      </c>
      <c r="C46" s="87" t="s">
        <v>2917</v>
      </c>
      <c r="D46" t="s">
        <v>98</v>
      </c>
      <c r="E46" t="s">
        <v>98</v>
      </c>
      <c r="F46" t="s">
        <v>2840</v>
      </c>
      <c r="G46">
        <v>2622</v>
      </c>
      <c r="H46">
        <v>6375284</v>
      </c>
      <c r="I46" t="s">
        <v>2923</v>
      </c>
      <c r="J46" s="54" t="s">
        <v>2842</v>
      </c>
      <c r="K46" s="77" t="s">
        <v>2924</v>
      </c>
      <c r="L46" t="s">
        <v>2843</v>
      </c>
      <c r="M46" t="s">
        <v>2844</v>
      </c>
      <c r="N46" t="s">
        <v>98</v>
      </c>
      <c r="O46" s="88" t="s">
        <v>2845</v>
      </c>
      <c r="P46" s="88" t="s">
        <v>2846</v>
      </c>
      <c r="R46" s="54" t="s">
        <v>2922</v>
      </c>
      <c r="S46" s="54" t="s">
        <v>2848</v>
      </c>
      <c r="T46" t="s">
        <v>2849</v>
      </c>
      <c r="U46" t="s">
        <v>2856</v>
      </c>
      <c r="V46" s="88" t="s">
        <v>2857</v>
      </c>
    </row>
    <row r="47" spans="1:22" ht="76.5" x14ac:dyDescent="0.2">
      <c r="A47" s="37">
        <v>44601</v>
      </c>
      <c r="B47" t="s">
        <v>98</v>
      </c>
      <c r="C47" s="87" t="s">
        <v>2917</v>
      </c>
      <c r="D47" t="s">
        <v>98</v>
      </c>
      <c r="E47" t="s">
        <v>98</v>
      </c>
      <c r="F47" t="s">
        <v>2840</v>
      </c>
      <c r="G47">
        <v>2623</v>
      </c>
      <c r="H47">
        <v>6375292</v>
      </c>
      <c r="I47" t="s">
        <v>2925</v>
      </c>
      <c r="J47" s="54" t="s">
        <v>2842</v>
      </c>
      <c r="K47" s="77" t="s">
        <v>2926</v>
      </c>
      <c r="L47" t="s">
        <v>2843</v>
      </c>
      <c r="M47" t="s">
        <v>2844</v>
      </c>
      <c r="N47" t="s">
        <v>98</v>
      </c>
      <c r="O47" s="88" t="s">
        <v>2845</v>
      </c>
      <c r="P47" s="88" t="s">
        <v>2846</v>
      </c>
      <c r="R47" s="54" t="s">
        <v>2914</v>
      </c>
      <c r="S47" s="54" t="s">
        <v>2848</v>
      </c>
      <c r="T47" t="s">
        <v>2872</v>
      </c>
      <c r="U47" t="s">
        <v>2856</v>
      </c>
      <c r="V47" s="88" t="s">
        <v>2857</v>
      </c>
    </row>
    <row r="48" spans="1:22" ht="76.5" x14ac:dyDescent="0.2">
      <c r="A48" s="37">
        <v>44601</v>
      </c>
      <c r="B48" t="s">
        <v>98</v>
      </c>
      <c r="C48" s="87" t="s">
        <v>2917</v>
      </c>
      <c r="D48" t="s">
        <v>98</v>
      </c>
      <c r="E48" t="s">
        <v>98</v>
      </c>
      <c r="F48" t="s">
        <v>2840</v>
      </c>
      <c r="G48">
        <v>2624</v>
      </c>
      <c r="H48">
        <v>6375305</v>
      </c>
      <c r="I48" t="s">
        <v>2927</v>
      </c>
      <c r="J48" s="54" t="s">
        <v>2842</v>
      </c>
      <c r="K48" s="77" t="s">
        <v>2928</v>
      </c>
      <c r="L48" t="s">
        <v>2843</v>
      </c>
      <c r="M48" t="s">
        <v>2844</v>
      </c>
      <c r="N48" t="s">
        <v>98</v>
      </c>
      <c r="O48" s="88" t="s">
        <v>2845</v>
      </c>
      <c r="P48" s="88" t="s">
        <v>2846</v>
      </c>
      <c r="R48" s="54" t="s">
        <v>2914</v>
      </c>
      <c r="S48" s="54" t="s">
        <v>2848</v>
      </c>
      <c r="T48" t="s">
        <v>2872</v>
      </c>
      <c r="U48" t="s">
        <v>2856</v>
      </c>
      <c r="V48" s="88" t="s">
        <v>2857</v>
      </c>
    </row>
    <row r="49" spans="1:23" ht="76.5" x14ac:dyDescent="0.2">
      <c r="A49" s="37">
        <v>44601</v>
      </c>
      <c r="B49" t="s">
        <v>98</v>
      </c>
      <c r="C49" s="87" t="s">
        <v>2917</v>
      </c>
      <c r="D49" t="s">
        <v>98</v>
      </c>
      <c r="E49" t="s">
        <v>98</v>
      </c>
      <c r="F49" t="s">
        <v>2840</v>
      </c>
      <c r="G49">
        <v>2625</v>
      </c>
      <c r="H49">
        <v>6375313</v>
      </c>
      <c r="I49" t="s">
        <v>2929</v>
      </c>
      <c r="J49" s="54" t="s">
        <v>2842</v>
      </c>
      <c r="K49" s="77" t="s">
        <v>2930</v>
      </c>
      <c r="L49" t="s">
        <v>2843</v>
      </c>
      <c r="M49" t="s">
        <v>2844</v>
      </c>
      <c r="N49" t="s">
        <v>98</v>
      </c>
      <c r="O49" s="88" t="s">
        <v>2845</v>
      </c>
      <c r="P49" s="88" t="s">
        <v>2846</v>
      </c>
      <c r="R49" s="54" t="s">
        <v>2914</v>
      </c>
      <c r="S49" s="54" t="s">
        <v>2848</v>
      </c>
      <c r="T49" t="s">
        <v>2872</v>
      </c>
      <c r="U49" t="s">
        <v>2856</v>
      </c>
      <c r="V49" s="88" t="s">
        <v>2857</v>
      </c>
      <c r="W49" t="s">
        <v>2931</v>
      </c>
    </row>
    <row r="50" spans="1:23" ht="76.5" x14ac:dyDescent="0.2">
      <c r="A50" s="37">
        <v>44601</v>
      </c>
      <c r="B50" t="s">
        <v>98</v>
      </c>
      <c r="C50" s="87" t="s">
        <v>2917</v>
      </c>
      <c r="D50" t="s">
        <v>98</v>
      </c>
      <c r="E50" t="s">
        <v>98</v>
      </c>
      <c r="F50" t="s">
        <v>2840</v>
      </c>
      <c r="G50">
        <v>2626</v>
      </c>
      <c r="H50">
        <v>6375321</v>
      </c>
      <c r="I50" t="s">
        <v>2932</v>
      </c>
      <c r="J50" s="54" t="s">
        <v>2842</v>
      </c>
      <c r="K50" s="77" t="s">
        <v>2933</v>
      </c>
      <c r="L50" t="s">
        <v>2843</v>
      </c>
      <c r="M50" t="s">
        <v>2844</v>
      </c>
      <c r="N50" t="s">
        <v>98</v>
      </c>
      <c r="O50" s="88" t="s">
        <v>2845</v>
      </c>
      <c r="P50" s="88" t="s">
        <v>2846</v>
      </c>
      <c r="R50" s="54" t="s">
        <v>2934</v>
      </c>
      <c r="S50" s="54" t="s">
        <v>2861</v>
      </c>
      <c r="T50" t="s">
        <v>2872</v>
      </c>
      <c r="U50" t="s">
        <v>2856</v>
      </c>
      <c r="V50" s="88" t="s">
        <v>2857</v>
      </c>
    </row>
    <row r="51" spans="1:23" ht="76.5" x14ac:dyDescent="0.2">
      <c r="A51" s="37">
        <v>44601</v>
      </c>
      <c r="B51" t="s">
        <v>98</v>
      </c>
      <c r="C51" s="87" t="s">
        <v>2917</v>
      </c>
      <c r="D51" t="s">
        <v>98</v>
      </c>
      <c r="E51" t="s">
        <v>98</v>
      </c>
      <c r="F51" t="s">
        <v>2840</v>
      </c>
      <c r="G51">
        <v>2628</v>
      </c>
      <c r="H51">
        <v>6375331</v>
      </c>
      <c r="I51" t="s">
        <v>2935</v>
      </c>
      <c r="J51" s="54" t="s">
        <v>2842</v>
      </c>
      <c r="K51" s="77" t="s">
        <v>2936</v>
      </c>
      <c r="L51" t="s">
        <v>2843</v>
      </c>
      <c r="M51" t="s">
        <v>2844</v>
      </c>
      <c r="N51" t="s">
        <v>98</v>
      </c>
      <c r="O51" s="88" t="s">
        <v>2845</v>
      </c>
      <c r="P51" s="88" t="s">
        <v>2846</v>
      </c>
      <c r="R51" s="54" t="s">
        <v>2854</v>
      </c>
      <c r="S51" s="54" t="s">
        <v>2848</v>
      </c>
      <c r="T51" t="s">
        <v>2855</v>
      </c>
      <c r="U51" t="s">
        <v>2856</v>
      </c>
      <c r="V51" s="88" t="s">
        <v>2857</v>
      </c>
    </row>
    <row r="52" spans="1:23" ht="76.5" x14ac:dyDescent="0.2">
      <c r="A52" s="37">
        <v>44601</v>
      </c>
      <c r="B52" t="s">
        <v>98</v>
      </c>
      <c r="C52" s="87" t="s">
        <v>2917</v>
      </c>
      <c r="D52" t="s">
        <v>98</v>
      </c>
      <c r="E52" t="s">
        <v>98</v>
      </c>
      <c r="F52" t="s">
        <v>2840</v>
      </c>
      <c r="G52">
        <v>2629</v>
      </c>
      <c r="H52">
        <v>6375348</v>
      </c>
      <c r="I52" t="s">
        <v>2937</v>
      </c>
      <c r="J52" s="54" t="s">
        <v>2842</v>
      </c>
      <c r="K52" s="77" t="s">
        <v>2938</v>
      </c>
      <c r="L52" t="s">
        <v>2843</v>
      </c>
      <c r="M52" t="s">
        <v>2844</v>
      </c>
      <c r="N52" t="s">
        <v>98</v>
      </c>
      <c r="O52" s="88" t="s">
        <v>2845</v>
      </c>
      <c r="P52" s="88" t="s">
        <v>2846</v>
      </c>
      <c r="R52" s="54" t="s">
        <v>2854</v>
      </c>
      <c r="S52" s="54" t="s">
        <v>2848</v>
      </c>
      <c r="T52" t="s">
        <v>2855</v>
      </c>
      <c r="U52" t="s">
        <v>2856</v>
      </c>
      <c r="V52" s="88" t="s">
        <v>2857</v>
      </c>
    </row>
    <row r="53" spans="1:23" ht="76.5" x14ac:dyDescent="0.2">
      <c r="A53" s="37">
        <v>44601</v>
      </c>
      <c r="B53" t="s">
        <v>98</v>
      </c>
      <c r="C53" s="87" t="s">
        <v>2917</v>
      </c>
      <c r="D53" t="s">
        <v>98</v>
      </c>
      <c r="E53" t="s">
        <v>98</v>
      </c>
      <c r="F53" t="s">
        <v>2840</v>
      </c>
      <c r="G53">
        <v>2631</v>
      </c>
      <c r="H53">
        <v>6375356</v>
      </c>
      <c r="I53" t="s">
        <v>2939</v>
      </c>
      <c r="J53" s="54" t="s">
        <v>2842</v>
      </c>
      <c r="K53" s="77" t="s">
        <v>2940</v>
      </c>
      <c r="L53" t="s">
        <v>2843</v>
      </c>
      <c r="M53" t="s">
        <v>2844</v>
      </c>
      <c r="N53" t="s">
        <v>98</v>
      </c>
      <c r="O53" s="88" t="s">
        <v>2845</v>
      </c>
      <c r="P53" s="88" t="s">
        <v>2846</v>
      </c>
      <c r="R53" s="54" t="s">
        <v>2854</v>
      </c>
      <c r="S53" s="54" t="s">
        <v>2848</v>
      </c>
      <c r="T53" t="s">
        <v>2855</v>
      </c>
      <c r="U53" t="s">
        <v>2856</v>
      </c>
      <c r="V53" s="88" t="s">
        <v>2857</v>
      </c>
    </row>
    <row r="54" spans="1:23" ht="76.5" x14ac:dyDescent="0.2">
      <c r="A54" s="37">
        <v>44601</v>
      </c>
      <c r="B54" t="s">
        <v>98</v>
      </c>
      <c r="C54" s="87" t="s">
        <v>2917</v>
      </c>
      <c r="D54" t="s">
        <v>98</v>
      </c>
      <c r="E54" t="s">
        <v>98</v>
      </c>
      <c r="F54" t="s">
        <v>2840</v>
      </c>
      <c r="G54">
        <v>2632</v>
      </c>
      <c r="H54">
        <v>6375364</v>
      </c>
      <c r="I54" t="s">
        <v>2941</v>
      </c>
      <c r="J54" s="54" t="s">
        <v>2842</v>
      </c>
      <c r="K54" s="77" t="s">
        <v>2942</v>
      </c>
      <c r="L54" t="s">
        <v>2843</v>
      </c>
      <c r="M54" t="s">
        <v>2844</v>
      </c>
      <c r="N54" t="s">
        <v>98</v>
      </c>
      <c r="O54" s="88" t="s">
        <v>2845</v>
      </c>
      <c r="P54" s="88" t="s">
        <v>2846</v>
      </c>
      <c r="R54" s="54" t="s">
        <v>2922</v>
      </c>
      <c r="S54" s="54" t="s">
        <v>2848</v>
      </c>
      <c r="T54" t="s">
        <v>2849</v>
      </c>
      <c r="U54" t="s">
        <v>2856</v>
      </c>
      <c r="V54" s="88" t="s">
        <v>2857</v>
      </c>
    </row>
    <row r="55" spans="1:23" ht="76.5" x14ac:dyDescent="0.2">
      <c r="A55" s="37">
        <v>44601</v>
      </c>
      <c r="B55" t="s">
        <v>98</v>
      </c>
      <c r="C55" s="87" t="s">
        <v>2917</v>
      </c>
      <c r="D55" t="s">
        <v>98</v>
      </c>
      <c r="E55" t="s">
        <v>98</v>
      </c>
      <c r="F55" t="s">
        <v>2840</v>
      </c>
      <c r="G55">
        <v>2633</v>
      </c>
      <c r="H55">
        <v>6375372</v>
      </c>
      <c r="I55" t="s">
        <v>2943</v>
      </c>
      <c r="J55" s="54" t="s">
        <v>2842</v>
      </c>
      <c r="K55" s="77" t="s">
        <v>2944</v>
      </c>
      <c r="L55" t="s">
        <v>2843</v>
      </c>
      <c r="M55" t="s">
        <v>2844</v>
      </c>
      <c r="N55" t="s">
        <v>98</v>
      </c>
      <c r="O55" s="88" t="s">
        <v>2845</v>
      </c>
      <c r="P55" s="88" t="s">
        <v>2846</v>
      </c>
      <c r="R55" s="54" t="s">
        <v>2922</v>
      </c>
      <c r="S55" s="54" t="s">
        <v>2848</v>
      </c>
      <c r="T55" t="s">
        <v>2849</v>
      </c>
      <c r="U55" t="s">
        <v>2856</v>
      </c>
      <c r="V55" s="88" t="s">
        <v>2857</v>
      </c>
    </row>
    <row r="56" spans="1:23" ht="76.5" x14ac:dyDescent="0.2">
      <c r="A56" s="37">
        <v>44601</v>
      </c>
      <c r="B56" t="s">
        <v>98</v>
      </c>
      <c r="C56" s="87" t="s">
        <v>2917</v>
      </c>
      <c r="D56" t="s">
        <v>98</v>
      </c>
      <c r="E56" t="s">
        <v>98</v>
      </c>
      <c r="F56" t="s">
        <v>2840</v>
      </c>
      <c r="G56">
        <v>2634</v>
      </c>
      <c r="H56">
        <v>6375380</v>
      </c>
      <c r="I56" t="s">
        <v>2945</v>
      </c>
      <c r="J56" s="54" t="s">
        <v>2842</v>
      </c>
      <c r="K56" s="77" t="s">
        <v>2946</v>
      </c>
      <c r="L56" t="s">
        <v>2843</v>
      </c>
      <c r="M56" t="s">
        <v>2844</v>
      </c>
      <c r="N56" t="s">
        <v>98</v>
      </c>
      <c r="O56" s="88" t="s">
        <v>2845</v>
      </c>
      <c r="P56" s="88" t="s">
        <v>2846</v>
      </c>
      <c r="R56" s="54" t="s">
        <v>2922</v>
      </c>
      <c r="S56" s="54" t="s">
        <v>2848</v>
      </c>
      <c r="T56" t="s">
        <v>2849</v>
      </c>
      <c r="U56" t="s">
        <v>2856</v>
      </c>
      <c r="V56" s="88" t="s">
        <v>2857</v>
      </c>
    </row>
    <row r="57" spans="1:23" ht="76.5" x14ac:dyDescent="0.2">
      <c r="A57" s="37">
        <v>44601</v>
      </c>
      <c r="B57" t="s">
        <v>98</v>
      </c>
      <c r="C57" s="87" t="s">
        <v>2917</v>
      </c>
      <c r="D57" t="s">
        <v>98</v>
      </c>
      <c r="E57" t="s">
        <v>98</v>
      </c>
      <c r="F57" t="s">
        <v>2840</v>
      </c>
      <c r="G57">
        <v>2635</v>
      </c>
      <c r="H57">
        <v>6375399</v>
      </c>
      <c r="I57" t="s">
        <v>2947</v>
      </c>
      <c r="J57" s="54" t="s">
        <v>2842</v>
      </c>
      <c r="K57" s="77" t="s">
        <v>2948</v>
      </c>
      <c r="L57" t="s">
        <v>2843</v>
      </c>
      <c r="M57" t="s">
        <v>2844</v>
      </c>
      <c r="N57" t="s">
        <v>98</v>
      </c>
      <c r="O57" s="88" t="s">
        <v>2845</v>
      </c>
      <c r="P57" s="88" t="s">
        <v>2846</v>
      </c>
      <c r="R57" s="54" t="s">
        <v>2934</v>
      </c>
      <c r="S57" s="54" t="s">
        <v>2861</v>
      </c>
      <c r="T57" t="s">
        <v>2872</v>
      </c>
      <c r="U57" t="s">
        <v>2856</v>
      </c>
      <c r="V57" s="88" t="s">
        <v>2857</v>
      </c>
    </row>
    <row r="58" spans="1:23" s="96" customFormat="1" ht="89.25" x14ac:dyDescent="0.2">
      <c r="A58" s="99">
        <v>44601</v>
      </c>
      <c r="B58" t="s">
        <v>98</v>
      </c>
      <c r="C58" s="87" t="s">
        <v>2917</v>
      </c>
      <c r="D58" t="s">
        <v>98</v>
      </c>
      <c r="E58" s="96" t="s">
        <v>98</v>
      </c>
      <c r="F58" s="96" t="s">
        <v>2840</v>
      </c>
      <c r="G58" s="96">
        <v>2636</v>
      </c>
      <c r="H58" s="96">
        <v>6375401</v>
      </c>
      <c r="I58" s="96" t="s">
        <v>2949</v>
      </c>
      <c r="J58" s="88" t="s">
        <v>2842</v>
      </c>
      <c r="K58" s="75" t="s">
        <v>2950</v>
      </c>
      <c r="L58" s="96" t="s">
        <v>2843</v>
      </c>
      <c r="M58" s="96" t="s">
        <v>2844</v>
      </c>
      <c r="N58" s="96" t="s">
        <v>98</v>
      </c>
      <c r="O58" s="88" t="s">
        <v>2951</v>
      </c>
      <c r="P58" s="88" t="s">
        <v>2952</v>
      </c>
      <c r="R58" s="88" t="s">
        <v>2934</v>
      </c>
      <c r="S58" s="88" t="s">
        <v>2861</v>
      </c>
      <c r="T58" s="96" t="s">
        <v>2872</v>
      </c>
      <c r="U58" t="s">
        <v>2856</v>
      </c>
      <c r="V58" s="88" t="s">
        <v>2857</v>
      </c>
    </row>
    <row r="59" spans="1:23" s="96" customFormat="1" ht="114.75" x14ac:dyDescent="0.2">
      <c r="A59" s="99">
        <v>44601</v>
      </c>
      <c r="B59" t="s">
        <v>98</v>
      </c>
      <c r="C59" s="87" t="s">
        <v>2917</v>
      </c>
      <c r="D59" t="s">
        <v>98</v>
      </c>
      <c r="E59" s="96" t="s">
        <v>98</v>
      </c>
      <c r="F59" s="96" t="s">
        <v>2840</v>
      </c>
      <c r="G59" s="96">
        <v>2637</v>
      </c>
      <c r="H59" s="96">
        <v>6375411</v>
      </c>
      <c r="I59" s="96" t="s">
        <v>2953</v>
      </c>
      <c r="J59" s="88" t="s">
        <v>2842</v>
      </c>
      <c r="K59" s="75" t="s">
        <v>2954</v>
      </c>
      <c r="L59" s="96" t="s">
        <v>2843</v>
      </c>
      <c r="M59" s="96" t="s">
        <v>2844</v>
      </c>
      <c r="N59" s="96" t="s">
        <v>98</v>
      </c>
      <c r="O59" s="88" t="s">
        <v>2955</v>
      </c>
      <c r="P59" s="88" t="s">
        <v>2952</v>
      </c>
      <c r="R59" s="88" t="s">
        <v>2934</v>
      </c>
      <c r="S59" s="88" t="s">
        <v>2861</v>
      </c>
      <c r="T59" s="96" t="s">
        <v>2872</v>
      </c>
      <c r="U59" t="s">
        <v>2856</v>
      </c>
      <c r="V59" s="88" t="s">
        <v>2857</v>
      </c>
    </row>
    <row r="60" spans="1:23" s="96" customFormat="1" ht="89.25" x14ac:dyDescent="0.2">
      <c r="A60" s="99">
        <v>44601</v>
      </c>
      <c r="B60" t="s">
        <v>98</v>
      </c>
      <c r="C60" s="87" t="s">
        <v>2917</v>
      </c>
      <c r="D60" t="s">
        <v>98</v>
      </c>
      <c r="E60" s="96" t="s">
        <v>98</v>
      </c>
      <c r="F60" s="96" t="s">
        <v>2840</v>
      </c>
      <c r="G60" s="96">
        <v>2638</v>
      </c>
      <c r="H60" s="96">
        <v>6375428</v>
      </c>
      <c r="I60" s="96" t="s">
        <v>2956</v>
      </c>
      <c r="J60" s="88" t="s">
        <v>2842</v>
      </c>
      <c r="K60" s="75" t="s">
        <v>2957</v>
      </c>
      <c r="L60" s="96" t="s">
        <v>2843</v>
      </c>
      <c r="M60" s="96" t="s">
        <v>2844</v>
      </c>
      <c r="N60" s="96" t="s">
        <v>98</v>
      </c>
      <c r="O60" s="88" t="s">
        <v>2958</v>
      </c>
      <c r="P60" s="88" t="s">
        <v>2952</v>
      </c>
      <c r="R60" s="88" t="s">
        <v>2860</v>
      </c>
      <c r="S60" s="88" t="s">
        <v>2861</v>
      </c>
      <c r="T60" s="96" t="s">
        <v>2862</v>
      </c>
      <c r="U60" t="s">
        <v>2856</v>
      </c>
      <c r="V60" s="88" t="s">
        <v>2857</v>
      </c>
    </row>
    <row r="61" spans="1:23" s="96" customFormat="1" ht="89.25" x14ac:dyDescent="0.2">
      <c r="A61" s="99">
        <v>44601</v>
      </c>
      <c r="B61" t="s">
        <v>98</v>
      </c>
      <c r="C61" s="87" t="s">
        <v>2917</v>
      </c>
      <c r="D61" t="s">
        <v>98</v>
      </c>
      <c r="E61" s="96" t="s">
        <v>98</v>
      </c>
      <c r="F61" s="96" t="s">
        <v>2840</v>
      </c>
      <c r="G61" s="96">
        <v>2640</v>
      </c>
      <c r="H61" s="96">
        <v>6375436</v>
      </c>
      <c r="I61" s="96" t="s">
        <v>2959</v>
      </c>
      <c r="J61" s="88" t="s">
        <v>2842</v>
      </c>
      <c r="K61" s="75" t="s">
        <v>2960</v>
      </c>
      <c r="L61" s="96" t="s">
        <v>2843</v>
      </c>
      <c r="M61" s="96" t="s">
        <v>2844</v>
      </c>
      <c r="N61" s="96" t="s">
        <v>98</v>
      </c>
      <c r="O61" s="88" t="s">
        <v>2958</v>
      </c>
      <c r="P61" s="88" t="s">
        <v>2952</v>
      </c>
      <c r="R61" s="88" t="s">
        <v>2934</v>
      </c>
      <c r="S61" s="88" t="s">
        <v>2861</v>
      </c>
      <c r="T61" s="96" t="s">
        <v>2872</v>
      </c>
      <c r="U61" t="s">
        <v>2856</v>
      </c>
      <c r="V61" s="88" t="s">
        <v>2857</v>
      </c>
    </row>
    <row r="62" spans="1:23" s="96" customFormat="1" ht="89.25" x14ac:dyDescent="0.2">
      <c r="A62" s="99">
        <v>44601</v>
      </c>
      <c r="B62" t="s">
        <v>98</v>
      </c>
      <c r="C62" s="87" t="s">
        <v>2917</v>
      </c>
      <c r="D62" t="s">
        <v>98</v>
      </c>
      <c r="E62" s="96" t="s">
        <v>98</v>
      </c>
      <c r="F62" s="96" t="s">
        <v>2840</v>
      </c>
      <c r="G62" s="96">
        <v>2641</v>
      </c>
      <c r="H62" s="96">
        <v>6375444</v>
      </c>
      <c r="I62" s="96" t="s">
        <v>2961</v>
      </c>
      <c r="J62" s="88" t="s">
        <v>2842</v>
      </c>
      <c r="K62" s="75" t="s">
        <v>2962</v>
      </c>
      <c r="L62" s="96" t="s">
        <v>2843</v>
      </c>
      <c r="M62" s="96" t="s">
        <v>2844</v>
      </c>
      <c r="N62" s="96" t="s">
        <v>98</v>
      </c>
      <c r="O62" s="88" t="s">
        <v>2958</v>
      </c>
      <c r="P62" s="88" t="s">
        <v>2952</v>
      </c>
      <c r="R62" s="88" t="s">
        <v>2860</v>
      </c>
      <c r="S62" s="88" t="s">
        <v>2861</v>
      </c>
      <c r="U62" t="s">
        <v>2856</v>
      </c>
      <c r="V62" s="88" t="s">
        <v>2857</v>
      </c>
    </row>
    <row r="63" spans="1:23" s="96" customFormat="1" ht="89.25" x14ac:dyDescent="0.2">
      <c r="A63" s="99">
        <v>44601</v>
      </c>
      <c r="B63" t="s">
        <v>98</v>
      </c>
      <c r="C63" s="87" t="s">
        <v>2917</v>
      </c>
      <c r="D63" t="s">
        <v>98</v>
      </c>
      <c r="E63" s="96" t="s">
        <v>98</v>
      </c>
      <c r="F63" s="96" t="s">
        <v>2840</v>
      </c>
      <c r="G63" s="96">
        <v>2642</v>
      </c>
      <c r="H63" s="96">
        <v>6375452</v>
      </c>
      <c r="I63" s="96" t="s">
        <v>2963</v>
      </c>
      <c r="J63" s="88" t="s">
        <v>2842</v>
      </c>
      <c r="K63" s="75" t="s">
        <v>2964</v>
      </c>
      <c r="L63" s="96" t="s">
        <v>2843</v>
      </c>
      <c r="M63" s="96" t="s">
        <v>2844</v>
      </c>
      <c r="N63" s="96" t="s">
        <v>98</v>
      </c>
      <c r="O63" s="88" t="s">
        <v>2958</v>
      </c>
      <c r="P63" s="88" t="s">
        <v>2952</v>
      </c>
      <c r="R63" s="88" t="s">
        <v>2965</v>
      </c>
      <c r="S63" s="88" t="s">
        <v>2966</v>
      </c>
      <c r="T63" s="96" t="s">
        <v>2849</v>
      </c>
      <c r="U63" t="s">
        <v>2856</v>
      </c>
      <c r="V63" s="88" t="s">
        <v>2857</v>
      </c>
    </row>
    <row r="64" spans="1:23" s="96" customFormat="1" ht="127.5" x14ac:dyDescent="0.2">
      <c r="A64" s="99">
        <v>44601</v>
      </c>
      <c r="B64" t="s">
        <v>98</v>
      </c>
      <c r="C64" s="87" t="s">
        <v>2917</v>
      </c>
      <c r="D64" t="s">
        <v>98</v>
      </c>
      <c r="E64" s="96" t="s">
        <v>98</v>
      </c>
      <c r="F64" s="96" t="s">
        <v>2840</v>
      </c>
      <c r="G64" s="96">
        <v>2643</v>
      </c>
      <c r="H64" s="96">
        <v>6375460</v>
      </c>
      <c r="I64" s="96" t="s">
        <v>2967</v>
      </c>
      <c r="J64" s="88" t="s">
        <v>2842</v>
      </c>
      <c r="K64" s="75" t="s">
        <v>2968</v>
      </c>
      <c r="L64" s="96" t="s">
        <v>2843</v>
      </c>
      <c r="M64" s="96" t="s">
        <v>2844</v>
      </c>
      <c r="N64" s="96" t="s">
        <v>98</v>
      </c>
      <c r="O64" s="88" t="s">
        <v>2969</v>
      </c>
      <c r="P64" s="88" t="s">
        <v>2952</v>
      </c>
      <c r="R64" s="88" t="s">
        <v>2970</v>
      </c>
      <c r="S64" s="88" t="s">
        <v>2966</v>
      </c>
      <c r="T64" s="96" t="s">
        <v>2872</v>
      </c>
      <c r="U64" t="s">
        <v>2856</v>
      </c>
      <c r="V64" s="88" t="s">
        <v>2857</v>
      </c>
    </row>
    <row r="65" spans="1:22" s="96" customFormat="1" ht="114.75" x14ac:dyDescent="0.2">
      <c r="A65" s="99">
        <v>44601</v>
      </c>
      <c r="B65" t="s">
        <v>98</v>
      </c>
      <c r="C65" s="87" t="s">
        <v>2917</v>
      </c>
      <c r="D65" t="s">
        <v>98</v>
      </c>
      <c r="E65" s="96" t="s">
        <v>98</v>
      </c>
      <c r="F65" s="96" t="s">
        <v>2840</v>
      </c>
      <c r="G65" s="96">
        <v>2644</v>
      </c>
      <c r="H65" s="96">
        <v>6375479</v>
      </c>
      <c r="I65" s="96" t="s">
        <v>2971</v>
      </c>
      <c r="J65" s="88" t="s">
        <v>2842</v>
      </c>
      <c r="K65" s="75" t="s">
        <v>2972</v>
      </c>
      <c r="L65" s="96" t="s">
        <v>2843</v>
      </c>
      <c r="M65" s="96" t="s">
        <v>2844</v>
      </c>
      <c r="N65" s="96" t="s">
        <v>98</v>
      </c>
      <c r="O65" s="88" t="s">
        <v>2955</v>
      </c>
      <c r="P65" s="88" t="s">
        <v>2952</v>
      </c>
      <c r="R65" s="88" t="s">
        <v>2970</v>
      </c>
      <c r="S65" s="88" t="s">
        <v>2966</v>
      </c>
      <c r="T65" s="96" t="s">
        <v>2872</v>
      </c>
      <c r="U65" t="s">
        <v>2856</v>
      </c>
      <c r="V65" s="88" t="s">
        <v>2857</v>
      </c>
    </row>
    <row r="66" spans="1:22" s="96" customFormat="1" ht="127.5" x14ac:dyDescent="0.2">
      <c r="A66" s="99">
        <v>44601</v>
      </c>
      <c r="B66" t="s">
        <v>98</v>
      </c>
      <c r="C66" s="87" t="s">
        <v>2917</v>
      </c>
      <c r="D66" t="s">
        <v>98</v>
      </c>
      <c r="E66" s="96" t="s">
        <v>98</v>
      </c>
      <c r="F66" s="96" t="s">
        <v>2840</v>
      </c>
      <c r="G66" s="96">
        <v>2645</v>
      </c>
      <c r="H66" s="96">
        <v>6375487</v>
      </c>
      <c r="I66" s="96" t="s">
        <v>2973</v>
      </c>
      <c r="J66" s="88" t="s">
        <v>2842</v>
      </c>
      <c r="K66" s="75" t="s">
        <v>2974</v>
      </c>
      <c r="L66" s="96" t="s">
        <v>2843</v>
      </c>
      <c r="M66" s="96" t="s">
        <v>2844</v>
      </c>
      <c r="N66" s="96" t="s">
        <v>98</v>
      </c>
      <c r="O66" s="88" t="s">
        <v>2975</v>
      </c>
      <c r="P66" s="88" t="s">
        <v>2952</v>
      </c>
      <c r="R66" s="88" t="s">
        <v>2965</v>
      </c>
      <c r="S66" s="88" t="s">
        <v>2966</v>
      </c>
      <c r="T66" s="96" t="s">
        <v>2849</v>
      </c>
      <c r="U66" t="s">
        <v>2856</v>
      </c>
      <c r="V66" s="88" t="s">
        <v>2857</v>
      </c>
    </row>
    <row r="67" spans="1:22" s="96" customFormat="1" ht="89.25" x14ac:dyDescent="0.2">
      <c r="A67" s="99">
        <v>44601</v>
      </c>
      <c r="B67" t="s">
        <v>98</v>
      </c>
      <c r="C67" s="87" t="s">
        <v>2917</v>
      </c>
      <c r="D67" t="s">
        <v>98</v>
      </c>
      <c r="E67" s="96" t="s">
        <v>98</v>
      </c>
      <c r="F67" s="96" t="s">
        <v>2840</v>
      </c>
      <c r="G67" s="96">
        <v>2646</v>
      </c>
      <c r="H67" s="96">
        <v>6375495</v>
      </c>
      <c r="I67" s="96" t="s">
        <v>2976</v>
      </c>
      <c r="J67" s="88" t="s">
        <v>2842</v>
      </c>
      <c r="K67" s="75" t="s">
        <v>2977</v>
      </c>
      <c r="L67" s="96" t="s">
        <v>2843</v>
      </c>
      <c r="M67" s="96" t="s">
        <v>2844</v>
      </c>
      <c r="N67" s="96" t="s">
        <v>98</v>
      </c>
      <c r="O67" s="88" t="s">
        <v>2958</v>
      </c>
      <c r="P67" s="88" t="s">
        <v>2952</v>
      </c>
      <c r="R67" s="88" t="s">
        <v>2965</v>
      </c>
      <c r="S67" s="88" t="s">
        <v>2966</v>
      </c>
      <c r="T67" s="96" t="s">
        <v>2849</v>
      </c>
      <c r="U67" t="s">
        <v>2856</v>
      </c>
      <c r="V67" s="88" t="s">
        <v>2857</v>
      </c>
    </row>
    <row r="68" spans="1:22" s="96" customFormat="1" ht="114.75" x14ac:dyDescent="0.2">
      <c r="A68" s="99">
        <v>44601</v>
      </c>
      <c r="B68" t="s">
        <v>98</v>
      </c>
      <c r="C68" s="87" t="s">
        <v>2917</v>
      </c>
      <c r="D68" t="s">
        <v>98</v>
      </c>
      <c r="E68" s="96" t="s">
        <v>98</v>
      </c>
      <c r="F68" s="96" t="s">
        <v>2840</v>
      </c>
      <c r="G68" s="96">
        <v>2647</v>
      </c>
      <c r="H68" s="96">
        <v>6375508</v>
      </c>
      <c r="I68" s="96" t="s">
        <v>2978</v>
      </c>
      <c r="J68" s="88" t="s">
        <v>2842</v>
      </c>
      <c r="K68" s="75" t="s">
        <v>2979</v>
      </c>
      <c r="L68" s="96" t="s">
        <v>2843</v>
      </c>
      <c r="M68" s="96" t="s">
        <v>2844</v>
      </c>
      <c r="N68" s="96" t="s">
        <v>98</v>
      </c>
      <c r="O68" s="88" t="s">
        <v>2955</v>
      </c>
      <c r="P68" s="88" t="s">
        <v>2952</v>
      </c>
      <c r="R68" s="88" t="s">
        <v>2965</v>
      </c>
      <c r="S68" s="88" t="s">
        <v>2966</v>
      </c>
      <c r="T68" s="96" t="s">
        <v>2849</v>
      </c>
      <c r="U68" t="s">
        <v>2856</v>
      </c>
      <c r="V68" s="88" t="s">
        <v>2857</v>
      </c>
    </row>
    <row r="69" spans="1:22" s="96" customFormat="1" ht="89.25" x14ac:dyDescent="0.2">
      <c r="A69" s="99">
        <v>44601</v>
      </c>
      <c r="B69" t="s">
        <v>98</v>
      </c>
      <c r="C69" s="87" t="s">
        <v>2917</v>
      </c>
      <c r="D69" t="s">
        <v>98</v>
      </c>
      <c r="E69" s="96" t="s">
        <v>98</v>
      </c>
      <c r="F69" s="96" t="s">
        <v>2840</v>
      </c>
      <c r="G69" s="96">
        <v>2648</v>
      </c>
      <c r="H69" s="96">
        <v>6375516</v>
      </c>
      <c r="I69" s="96" t="s">
        <v>2980</v>
      </c>
      <c r="J69" s="88" t="s">
        <v>2842</v>
      </c>
      <c r="K69" s="75" t="s">
        <v>2981</v>
      </c>
      <c r="L69" s="96" t="s">
        <v>2843</v>
      </c>
      <c r="M69" s="96" t="s">
        <v>2844</v>
      </c>
      <c r="N69" s="96" t="s">
        <v>98</v>
      </c>
      <c r="O69" s="88" t="s">
        <v>2958</v>
      </c>
      <c r="P69" s="88" t="s">
        <v>2952</v>
      </c>
      <c r="R69" s="88" t="s">
        <v>2970</v>
      </c>
      <c r="S69" s="88" t="s">
        <v>2966</v>
      </c>
      <c r="T69" s="96" t="s">
        <v>2872</v>
      </c>
      <c r="U69" t="s">
        <v>2856</v>
      </c>
      <c r="V69" s="88" t="s">
        <v>2857</v>
      </c>
    </row>
    <row r="70" spans="1:22" s="96" customFormat="1" ht="89.25" x14ac:dyDescent="0.2">
      <c r="A70" s="99">
        <v>44601</v>
      </c>
      <c r="B70" t="s">
        <v>98</v>
      </c>
      <c r="C70" s="87" t="s">
        <v>2917</v>
      </c>
      <c r="D70" t="s">
        <v>98</v>
      </c>
      <c r="E70" s="96" t="s">
        <v>98</v>
      </c>
      <c r="F70" s="96" t="s">
        <v>2840</v>
      </c>
      <c r="G70" s="96">
        <v>2649</v>
      </c>
      <c r="H70" s="96">
        <v>6375524</v>
      </c>
      <c r="I70" s="96" t="s">
        <v>2982</v>
      </c>
      <c r="J70" s="88" t="s">
        <v>2842</v>
      </c>
      <c r="K70" s="75" t="s">
        <v>2983</v>
      </c>
      <c r="L70" s="96" t="s">
        <v>2843</v>
      </c>
      <c r="M70" s="96" t="s">
        <v>2844</v>
      </c>
      <c r="N70" s="96" t="s">
        <v>98</v>
      </c>
      <c r="O70" s="88" t="s">
        <v>2958</v>
      </c>
      <c r="P70" s="88" t="s">
        <v>2952</v>
      </c>
      <c r="R70" s="88" t="s">
        <v>2970</v>
      </c>
      <c r="S70" s="88" t="s">
        <v>2966</v>
      </c>
      <c r="T70" s="96" t="s">
        <v>2872</v>
      </c>
      <c r="U70" t="s">
        <v>2856</v>
      </c>
      <c r="V70" s="88" t="s">
        <v>2857</v>
      </c>
    </row>
    <row r="71" spans="1:22" s="96" customFormat="1" ht="114.75" x14ac:dyDescent="0.2">
      <c r="A71" s="99">
        <v>44601</v>
      </c>
      <c r="B71" t="s">
        <v>98</v>
      </c>
      <c r="C71" s="87" t="s">
        <v>2917</v>
      </c>
      <c r="D71" t="s">
        <v>98</v>
      </c>
      <c r="E71" s="96" t="s">
        <v>98</v>
      </c>
      <c r="F71" s="96" t="s">
        <v>2840</v>
      </c>
      <c r="G71" s="96">
        <v>2650</v>
      </c>
      <c r="H71" s="96">
        <v>6375532</v>
      </c>
      <c r="I71" s="96" t="s">
        <v>2984</v>
      </c>
      <c r="J71" s="88" t="s">
        <v>2842</v>
      </c>
      <c r="K71" s="75" t="s">
        <v>2985</v>
      </c>
      <c r="L71" s="96" t="s">
        <v>2843</v>
      </c>
      <c r="M71" s="96" t="s">
        <v>2844</v>
      </c>
      <c r="N71" s="96" t="s">
        <v>98</v>
      </c>
      <c r="O71" s="88" t="s">
        <v>2955</v>
      </c>
      <c r="P71" s="88" t="s">
        <v>2952</v>
      </c>
      <c r="R71" s="88" t="s">
        <v>2970</v>
      </c>
      <c r="S71" s="88" t="s">
        <v>2966</v>
      </c>
      <c r="T71" s="96" t="s">
        <v>2872</v>
      </c>
      <c r="U71" t="s">
        <v>2856</v>
      </c>
      <c r="V71" s="88" t="s">
        <v>2857</v>
      </c>
    </row>
    <row r="72" spans="1:22" s="96" customFormat="1" ht="127.5" x14ac:dyDescent="0.2">
      <c r="A72" s="99">
        <v>44601</v>
      </c>
      <c r="B72" t="s">
        <v>98</v>
      </c>
      <c r="C72" s="87" t="s">
        <v>2917</v>
      </c>
      <c r="D72" t="s">
        <v>98</v>
      </c>
      <c r="E72" s="96" t="s">
        <v>98</v>
      </c>
      <c r="F72" s="96" t="s">
        <v>2840</v>
      </c>
      <c r="G72" s="96">
        <v>2652</v>
      </c>
      <c r="H72" s="96">
        <v>6375540</v>
      </c>
      <c r="I72" s="96" t="s">
        <v>2986</v>
      </c>
      <c r="J72" s="88" t="s">
        <v>2842</v>
      </c>
      <c r="K72" s="75" t="s">
        <v>2987</v>
      </c>
      <c r="L72" s="96" t="s">
        <v>2843</v>
      </c>
      <c r="M72" s="96" t="s">
        <v>2844</v>
      </c>
      <c r="N72" s="96" t="s">
        <v>98</v>
      </c>
      <c r="O72" s="88" t="s">
        <v>2988</v>
      </c>
      <c r="P72" s="88" t="s">
        <v>2952</v>
      </c>
      <c r="R72" s="88" t="s">
        <v>2965</v>
      </c>
      <c r="S72" s="88" t="s">
        <v>2966</v>
      </c>
      <c r="T72" s="96" t="s">
        <v>2849</v>
      </c>
      <c r="U72" t="s">
        <v>2856</v>
      </c>
      <c r="V72" s="88" t="s">
        <v>2857</v>
      </c>
    </row>
    <row r="73" spans="1:22" s="96" customFormat="1" ht="127.5" x14ac:dyDescent="0.2">
      <c r="A73" s="99">
        <v>44601</v>
      </c>
      <c r="B73" t="s">
        <v>98</v>
      </c>
      <c r="C73" s="87" t="s">
        <v>2917</v>
      </c>
      <c r="D73" t="s">
        <v>98</v>
      </c>
      <c r="E73" s="96" t="s">
        <v>98</v>
      </c>
      <c r="F73" s="96" t="s">
        <v>2840</v>
      </c>
      <c r="G73" s="96">
        <v>2653</v>
      </c>
      <c r="H73" s="96">
        <v>6375559</v>
      </c>
      <c r="I73" s="96" t="s">
        <v>2989</v>
      </c>
      <c r="J73" s="88" t="s">
        <v>2842</v>
      </c>
      <c r="K73" s="75" t="s">
        <v>2990</v>
      </c>
      <c r="L73" s="96" t="s">
        <v>2843</v>
      </c>
      <c r="M73" s="96" t="s">
        <v>2844</v>
      </c>
      <c r="N73" s="96" t="s">
        <v>98</v>
      </c>
      <c r="O73" s="88" t="s">
        <v>2975</v>
      </c>
      <c r="P73" s="88" t="s">
        <v>2952</v>
      </c>
      <c r="R73" s="88" t="s">
        <v>2991</v>
      </c>
      <c r="S73" s="88" t="s">
        <v>2966</v>
      </c>
      <c r="T73" s="96" t="s">
        <v>2849</v>
      </c>
      <c r="U73" t="s">
        <v>2856</v>
      </c>
      <c r="V73" s="88" t="s">
        <v>2857</v>
      </c>
    </row>
    <row r="74" spans="1:22" s="96" customFormat="1" ht="140.25" x14ac:dyDescent="0.2">
      <c r="A74" s="99">
        <v>44601</v>
      </c>
      <c r="B74" t="s">
        <v>98</v>
      </c>
      <c r="C74" s="87" t="s">
        <v>2917</v>
      </c>
      <c r="D74" t="s">
        <v>98</v>
      </c>
      <c r="E74" s="96" t="s">
        <v>98</v>
      </c>
      <c r="F74" s="96" t="s">
        <v>2840</v>
      </c>
      <c r="G74" s="96">
        <v>2654</v>
      </c>
      <c r="H74" s="96">
        <v>6375567</v>
      </c>
      <c r="I74" s="96" t="s">
        <v>2992</v>
      </c>
      <c r="J74" s="88" t="s">
        <v>2842</v>
      </c>
      <c r="K74" s="75" t="s">
        <v>2993</v>
      </c>
      <c r="L74" s="96" t="s">
        <v>2843</v>
      </c>
      <c r="M74" s="96" t="s">
        <v>2844</v>
      </c>
      <c r="N74" s="96" t="s">
        <v>98</v>
      </c>
      <c r="O74" s="88" t="s">
        <v>2994</v>
      </c>
      <c r="P74" s="88" t="s">
        <v>2952</v>
      </c>
      <c r="R74" s="88" t="s">
        <v>2991</v>
      </c>
      <c r="S74" s="88" t="s">
        <v>2966</v>
      </c>
      <c r="T74" s="96" t="s">
        <v>2849</v>
      </c>
      <c r="U74" t="s">
        <v>2856</v>
      </c>
      <c r="V74" s="88" t="s">
        <v>2857</v>
      </c>
    </row>
    <row r="75" spans="1:22" s="96" customFormat="1" ht="89.25" x14ac:dyDescent="0.2">
      <c r="A75" s="99">
        <v>44601</v>
      </c>
      <c r="B75" t="s">
        <v>98</v>
      </c>
      <c r="C75" s="87" t="s">
        <v>2917</v>
      </c>
      <c r="D75" t="s">
        <v>98</v>
      </c>
      <c r="E75" s="96" t="s">
        <v>98</v>
      </c>
      <c r="F75" s="96" t="s">
        <v>2840</v>
      </c>
      <c r="G75" s="96">
        <v>2655</v>
      </c>
      <c r="H75" s="96">
        <v>6375575</v>
      </c>
      <c r="I75" s="96" t="s">
        <v>2995</v>
      </c>
      <c r="J75" s="88" t="s">
        <v>2842</v>
      </c>
      <c r="K75" s="75" t="s">
        <v>2996</v>
      </c>
      <c r="L75" s="96" t="s">
        <v>2843</v>
      </c>
      <c r="M75" s="96" t="s">
        <v>2844</v>
      </c>
      <c r="N75" s="96" t="s">
        <v>98</v>
      </c>
      <c r="O75" s="88" t="s">
        <v>2958</v>
      </c>
      <c r="P75" s="88" t="s">
        <v>2952</v>
      </c>
      <c r="R75" s="88" t="s">
        <v>2997</v>
      </c>
      <c r="S75" s="88" t="s">
        <v>2966</v>
      </c>
      <c r="T75" s="96" t="s">
        <v>2872</v>
      </c>
      <c r="U75" t="s">
        <v>2856</v>
      </c>
      <c r="V75" s="88" t="s">
        <v>2857</v>
      </c>
    </row>
    <row r="76" spans="1:22" s="96" customFormat="1" ht="89.25" x14ac:dyDescent="0.2">
      <c r="A76" s="99">
        <v>44601</v>
      </c>
      <c r="B76" t="s">
        <v>98</v>
      </c>
      <c r="C76" s="87" t="s">
        <v>2917</v>
      </c>
      <c r="D76" t="s">
        <v>98</v>
      </c>
      <c r="E76" s="96" t="s">
        <v>98</v>
      </c>
      <c r="F76" s="96" t="s">
        <v>2840</v>
      </c>
      <c r="G76" s="96">
        <v>2656</v>
      </c>
      <c r="H76" s="96">
        <v>6375583</v>
      </c>
      <c r="I76" s="96" t="s">
        <v>2998</v>
      </c>
      <c r="J76" s="88" t="s">
        <v>2842</v>
      </c>
      <c r="K76" s="75" t="s">
        <v>2999</v>
      </c>
      <c r="L76" s="96" t="s">
        <v>2843</v>
      </c>
      <c r="M76" s="96" t="s">
        <v>2844</v>
      </c>
      <c r="N76" s="96" t="s">
        <v>98</v>
      </c>
      <c r="O76" s="88" t="s">
        <v>2958</v>
      </c>
      <c r="P76" s="88" t="s">
        <v>2952</v>
      </c>
      <c r="R76" s="88" t="s">
        <v>2997</v>
      </c>
      <c r="S76" s="88" t="s">
        <v>2966</v>
      </c>
      <c r="T76" s="96" t="s">
        <v>2872</v>
      </c>
      <c r="U76" t="s">
        <v>2856</v>
      </c>
      <c r="V76" s="88" t="s">
        <v>2857</v>
      </c>
    </row>
    <row r="77" spans="1:22" s="96" customFormat="1" ht="89.25" x14ac:dyDescent="0.2">
      <c r="A77" s="99">
        <v>44601</v>
      </c>
      <c r="B77" t="s">
        <v>98</v>
      </c>
      <c r="C77" s="87" t="s">
        <v>3000</v>
      </c>
      <c r="D77" t="s">
        <v>98</v>
      </c>
      <c r="E77" s="96" t="s">
        <v>98</v>
      </c>
      <c r="F77" s="96" t="s">
        <v>2840</v>
      </c>
      <c r="G77" s="96">
        <v>2657</v>
      </c>
      <c r="H77" s="96">
        <v>6375591</v>
      </c>
      <c r="I77" s="96" t="s">
        <v>3001</v>
      </c>
      <c r="J77" s="88" t="s">
        <v>2842</v>
      </c>
      <c r="K77" s="75" t="s">
        <v>3002</v>
      </c>
      <c r="L77" s="96" t="s">
        <v>2843</v>
      </c>
      <c r="M77" s="96" t="s">
        <v>2844</v>
      </c>
      <c r="N77" s="96" t="s">
        <v>98</v>
      </c>
      <c r="O77" s="88" t="s">
        <v>2958</v>
      </c>
      <c r="P77" s="88" t="s">
        <v>2952</v>
      </c>
      <c r="R77" s="88" t="s">
        <v>2997</v>
      </c>
      <c r="S77" s="88" t="s">
        <v>2966</v>
      </c>
      <c r="T77" s="96" t="s">
        <v>2872</v>
      </c>
      <c r="U77" t="s">
        <v>2856</v>
      </c>
      <c r="V77" s="88" t="s">
        <v>2857</v>
      </c>
    </row>
    <row r="78" spans="1:22" s="96" customFormat="1" ht="89.25" x14ac:dyDescent="0.2">
      <c r="A78" s="99">
        <v>44601</v>
      </c>
      <c r="B78" t="s">
        <v>98</v>
      </c>
      <c r="C78" s="87" t="s">
        <v>3000</v>
      </c>
      <c r="D78" t="s">
        <v>98</v>
      </c>
      <c r="E78" s="96" t="s">
        <v>98</v>
      </c>
      <c r="F78" s="96" t="s">
        <v>2840</v>
      </c>
      <c r="G78" s="96">
        <v>2658</v>
      </c>
      <c r="H78" s="96">
        <v>6375604</v>
      </c>
      <c r="I78" s="96" t="s">
        <v>3003</v>
      </c>
      <c r="J78" s="88" t="s">
        <v>2842</v>
      </c>
      <c r="K78" s="75" t="s">
        <v>3004</v>
      </c>
      <c r="L78" s="96" t="s">
        <v>2843</v>
      </c>
      <c r="M78" s="96" t="s">
        <v>2844</v>
      </c>
      <c r="N78" s="96" t="s">
        <v>98</v>
      </c>
      <c r="O78" s="88" t="s">
        <v>2958</v>
      </c>
      <c r="P78" s="88" t="s">
        <v>2952</v>
      </c>
      <c r="R78" s="88" t="s">
        <v>2997</v>
      </c>
      <c r="S78" s="88" t="s">
        <v>2966</v>
      </c>
      <c r="T78" s="96" t="s">
        <v>2872</v>
      </c>
      <c r="U78" t="s">
        <v>2856</v>
      </c>
      <c r="V78" s="88" t="s">
        <v>2857</v>
      </c>
    </row>
    <row r="79" spans="1:22" s="96" customFormat="1" ht="114.75" x14ac:dyDescent="0.2">
      <c r="A79" s="99">
        <v>44601</v>
      </c>
      <c r="B79" t="s">
        <v>98</v>
      </c>
      <c r="C79" s="87" t="s">
        <v>3000</v>
      </c>
      <c r="D79" t="s">
        <v>98</v>
      </c>
      <c r="E79" s="96" t="s">
        <v>98</v>
      </c>
      <c r="F79" s="96" t="s">
        <v>2840</v>
      </c>
      <c r="G79" s="96">
        <v>2659</v>
      </c>
      <c r="H79" s="96">
        <v>6375612</v>
      </c>
      <c r="I79" s="96" t="s">
        <v>3005</v>
      </c>
      <c r="J79" s="88" t="s">
        <v>2842</v>
      </c>
      <c r="K79" s="75" t="s">
        <v>3006</v>
      </c>
      <c r="L79" s="96" t="s">
        <v>2843</v>
      </c>
      <c r="M79" s="96" t="s">
        <v>2844</v>
      </c>
      <c r="N79" s="96" t="s">
        <v>98</v>
      </c>
      <c r="O79" s="88" t="s">
        <v>2955</v>
      </c>
      <c r="P79" s="88" t="s">
        <v>2952</v>
      </c>
      <c r="R79" s="88" t="s">
        <v>2997</v>
      </c>
      <c r="S79" s="88" t="s">
        <v>2966</v>
      </c>
      <c r="T79" s="96" t="s">
        <v>2872</v>
      </c>
      <c r="U79" t="s">
        <v>2856</v>
      </c>
      <c r="V79" s="88" t="s">
        <v>2857</v>
      </c>
    </row>
    <row r="80" spans="1:22" s="96" customFormat="1" ht="89.25" x14ac:dyDescent="0.2">
      <c r="A80" s="99">
        <v>44601</v>
      </c>
      <c r="B80" t="s">
        <v>98</v>
      </c>
      <c r="C80" s="87" t="s">
        <v>3000</v>
      </c>
      <c r="D80" t="s">
        <v>98</v>
      </c>
      <c r="E80" s="96" t="s">
        <v>98</v>
      </c>
      <c r="F80" s="96" t="s">
        <v>2840</v>
      </c>
      <c r="G80" s="96">
        <v>2660</v>
      </c>
      <c r="H80" s="96">
        <v>6375620</v>
      </c>
      <c r="I80" s="96" t="s">
        <v>3007</v>
      </c>
      <c r="J80" s="88" t="s">
        <v>2842</v>
      </c>
      <c r="K80" s="75" t="s">
        <v>3008</v>
      </c>
      <c r="L80" s="96" t="s">
        <v>2843</v>
      </c>
      <c r="M80" s="96" t="s">
        <v>2844</v>
      </c>
      <c r="N80" s="96" t="s">
        <v>98</v>
      </c>
      <c r="O80" s="88" t="s">
        <v>2958</v>
      </c>
      <c r="P80" s="88" t="s">
        <v>2952</v>
      </c>
      <c r="R80" s="88" t="s">
        <v>3009</v>
      </c>
      <c r="S80" s="88" t="s">
        <v>2966</v>
      </c>
      <c r="T80" s="96" t="s">
        <v>2872</v>
      </c>
      <c r="U80" t="s">
        <v>2856</v>
      </c>
      <c r="V80" s="88" t="s">
        <v>2857</v>
      </c>
    </row>
    <row r="81" spans="1:22" s="96" customFormat="1" ht="89.25" x14ac:dyDescent="0.2">
      <c r="A81" s="99">
        <v>44601</v>
      </c>
      <c r="B81" t="s">
        <v>98</v>
      </c>
      <c r="C81" s="87" t="s">
        <v>3000</v>
      </c>
      <c r="D81" t="s">
        <v>98</v>
      </c>
      <c r="E81" s="96" t="s">
        <v>98</v>
      </c>
      <c r="F81" s="96" t="s">
        <v>2840</v>
      </c>
      <c r="G81" s="96">
        <v>2661</v>
      </c>
      <c r="H81" s="96">
        <v>6375639</v>
      </c>
      <c r="I81" s="96" t="s">
        <v>3010</v>
      </c>
      <c r="J81" s="88" t="s">
        <v>2842</v>
      </c>
      <c r="K81" s="75" t="s">
        <v>3011</v>
      </c>
      <c r="L81" s="96" t="s">
        <v>2843</v>
      </c>
      <c r="M81" s="96" t="s">
        <v>2844</v>
      </c>
      <c r="N81" s="96" t="s">
        <v>98</v>
      </c>
      <c r="O81" s="88" t="s">
        <v>2958</v>
      </c>
      <c r="P81" s="88" t="s">
        <v>2952</v>
      </c>
      <c r="R81" s="88" t="s">
        <v>3009</v>
      </c>
      <c r="S81" s="88" t="s">
        <v>2966</v>
      </c>
      <c r="T81" s="96" t="s">
        <v>2872</v>
      </c>
      <c r="U81" t="s">
        <v>2856</v>
      </c>
      <c r="V81" s="88" t="s">
        <v>2857</v>
      </c>
    </row>
    <row r="82" spans="1:22" s="96" customFormat="1" ht="89.25" x14ac:dyDescent="0.2">
      <c r="A82" s="99">
        <v>44601</v>
      </c>
      <c r="B82" t="s">
        <v>98</v>
      </c>
      <c r="C82" s="87" t="s">
        <v>3000</v>
      </c>
      <c r="D82" t="s">
        <v>98</v>
      </c>
      <c r="E82" s="96" t="s">
        <v>98</v>
      </c>
      <c r="F82" s="96" t="s">
        <v>2840</v>
      </c>
      <c r="G82" s="96">
        <v>2662</v>
      </c>
      <c r="H82" s="96">
        <v>6375647</v>
      </c>
      <c r="I82" s="96" t="s">
        <v>3012</v>
      </c>
      <c r="J82" s="88" t="s">
        <v>2842</v>
      </c>
      <c r="K82" s="75" t="s">
        <v>3013</v>
      </c>
      <c r="L82" s="96" t="s">
        <v>2843</v>
      </c>
      <c r="M82" s="96" t="s">
        <v>2844</v>
      </c>
      <c r="N82" s="96" t="s">
        <v>98</v>
      </c>
      <c r="O82" s="88" t="s">
        <v>2958</v>
      </c>
      <c r="P82" s="88" t="s">
        <v>2952</v>
      </c>
      <c r="R82" s="88" t="s">
        <v>3009</v>
      </c>
      <c r="S82" s="88" t="s">
        <v>2966</v>
      </c>
      <c r="T82" s="96" t="s">
        <v>2872</v>
      </c>
      <c r="U82" t="s">
        <v>2856</v>
      </c>
      <c r="V82" s="88" t="s">
        <v>2857</v>
      </c>
    </row>
    <row r="83" spans="1:22" s="96" customFormat="1" ht="89.25" x14ac:dyDescent="0.2">
      <c r="A83" s="99">
        <v>44601</v>
      </c>
      <c r="B83" t="s">
        <v>98</v>
      </c>
      <c r="C83" s="87" t="s">
        <v>3000</v>
      </c>
      <c r="D83" t="s">
        <v>98</v>
      </c>
      <c r="E83" s="96" t="s">
        <v>98</v>
      </c>
      <c r="F83" s="96" t="s">
        <v>2840</v>
      </c>
      <c r="G83" s="96">
        <v>2663</v>
      </c>
      <c r="H83" s="96">
        <v>6375655</v>
      </c>
      <c r="I83" s="96" t="s">
        <v>3014</v>
      </c>
      <c r="J83" s="88" t="s">
        <v>2842</v>
      </c>
      <c r="K83" s="75" t="s">
        <v>3015</v>
      </c>
      <c r="L83" s="96" t="s">
        <v>2843</v>
      </c>
      <c r="M83" s="96" t="s">
        <v>2844</v>
      </c>
      <c r="N83" s="96" t="s">
        <v>98</v>
      </c>
      <c r="O83" s="88" t="s">
        <v>2958</v>
      </c>
      <c r="P83" s="88" t="s">
        <v>2952</v>
      </c>
      <c r="R83" s="88" t="s">
        <v>3009</v>
      </c>
      <c r="S83" s="88" t="s">
        <v>2966</v>
      </c>
      <c r="T83" s="96" t="s">
        <v>2872</v>
      </c>
      <c r="U83" t="s">
        <v>2856</v>
      </c>
      <c r="V83" s="88" t="s">
        <v>2857</v>
      </c>
    </row>
    <row r="84" spans="1:22" s="96" customFormat="1" ht="89.25" x14ac:dyDescent="0.2">
      <c r="A84" s="99">
        <v>44601</v>
      </c>
      <c r="B84" t="s">
        <v>98</v>
      </c>
      <c r="C84" s="87" t="s">
        <v>3000</v>
      </c>
      <c r="D84" t="s">
        <v>98</v>
      </c>
      <c r="E84" s="96" t="s">
        <v>98</v>
      </c>
      <c r="F84" s="96" t="s">
        <v>2840</v>
      </c>
      <c r="G84" s="96">
        <v>2666</v>
      </c>
      <c r="H84" s="96">
        <v>6375663</v>
      </c>
      <c r="I84" s="96" t="s">
        <v>3016</v>
      </c>
      <c r="J84" s="88" t="s">
        <v>2842</v>
      </c>
      <c r="K84" s="75" t="s">
        <v>3017</v>
      </c>
      <c r="L84" s="96" t="s">
        <v>2843</v>
      </c>
      <c r="M84" s="96" t="s">
        <v>2844</v>
      </c>
      <c r="N84" s="96" t="s">
        <v>98</v>
      </c>
      <c r="O84" s="88" t="s">
        <v>2958</v>
      </c>
      <c r="P84" s="88" t="s">
        <v>2952</v>
      </c>
      <c r="R84" s="88" t="s">
        <v>3009</v>
      </c>
      <c r="S84" s="88" t="s">
        <v>2966</v>
      </c>
      <c r="T84" s="96" t="s">
        <v>2872</v>
      </c>
      <c r="U84" t="s">
        <v>2856</v>
      </c>
      <c r="V84" s="88" t="s">
        <v>2857</v>
      </c>
    </row>
    <row r="85" spans="1:22" s="96" customFormat="1" ht="89.25" x14ac:dyDescent="0.2">
      <c r="A85" s="99">
        <v>44601</v>
      </c>
      <c r="B85" t="s">
        <v>98</v>
      </c>
      <c r="C85" s="87" t="s">
        <v>3000</v>
      </c>
      <c r="D85" t="s">
        <v>98</v>
      </c>
      <c r="E85" s="96" t="s">
        <v>98</v>
      </c>
      <c r="F85" s="96" t="s">
        <v>2840</v>
      </c>
      <c r="G85" s="96">
        <v>2667</v>
      </c>
      <c r="H85" s="96">
        <v>6375671</v>
      </c>
      <c r="I85" s="96" t="s">
        <v>3018</v>
      </c>
      <c r="J85" s="88" t="s">
        <v>2842</v>
      </c>
      <c r="K85" s="75" t="s">
        <v>3019</v>
      </c>
      <c r="L85" s="96" t="s">
        <v>2843</v>
      </c>
      <c r="M85" s="96" t="s">
        <v>2844</v>
      </c>
      <c r="N85" s="96" t="s">
        <v>98</v>
      </c>
      <c r="O85" s="88" t="s">
        <v>2958</v>
      </c>
      <c r="P85" s="88" t="s">
        <v>2952</v>
      </c>
      <c r="R85" s="88" t="s">
        <v>3020</v>
      </c>
      <c r="S85" s="88" t="s">
        <v>2966</v>
      </c>
      <c r="T85" s="96" t="s">
        <v>2872</v>
      </c>
      <c r="U85" t="s">
        <v>2856</v>
      </c>
      <c r="V85" s="88" t="s">
        <v>2857</v>
      </c>
    </row>
    <row r="86" spans="1:22" s="96" customFormat="1" ht="89.25" x14ac:dyDescent="0.2">
      <c r="A86" s="99">
        <v>44601</v>
      </c>
      <c r="B86" t="s">
        <v>98</v>
      </c>
      <c r="C86" s="87" t="s">
        <v>3000</v>
      </c>
      <c r="D86" t="s">
        <v>98</v>
      </c>
      <c r="E86" s="96" t="s">
        <v>98</v>
      </c>
      <c r="F86" s="96" t="s">
        <v>2840</v>
      </c>
      <c r="G86" s="96">
        <v>2671</v>
      </c>
      <c r="H86" s="96">
        <v>6375681</v>
      </c>
      <c r="I86" s="96" t="s">
        <v>3021</v>
      </c>
      <c r="J86" s="88" t="s">
        <v>2842</v>
      </c>
      <c r="K86" s="75" t="s">
        <v>3022</v>
      </c>
      <c r="L86" s="96" t="s">
        <v>2843</v>
      </c>
      <c r="M86" s="96" t="s">
        <v>2844</v>
      </c>
      <c r="N86" s="96" t="s">
        <v>98</v>
      </c>
      <c r="O86" s="88" t="s">
        <v>2958</v>
      </c>
      <c r="P86" s="88" t="s">
        <v>2952</v>
      </c>
      <c r="R86" s="88" t="s">
        <v>3023</v>
      </c>
      <c r="S86" s="88" t="s">
        <v>2966</v>
      </c>
      <c r="T86" s="96" t="s">
        <v>2855</v>
      </c>
      <c r="U86" t="s">
        <v>2856</v>
      </c>
      <c r="V86" s="88" t="s">
        <v>2857</v>
      </c>
    </row>
    <row r="87" spans="1:22" s="96" customFormat="1" ht="89.25" x14ac:dyDescent="0.2">
      <c r="A87" s="99">
        <v>44601</v>
      </c>
      <c r="B87" t="s">
        <v>98</v>
      </c>
      <c r="C87" s="87" t="s">
        <v>3000</v>
      </c>
      <c r="D87" t="s">
        <v>98</v>
      </c>
      <c r="E87" s="96" t="s">
        <v>98</v>
      </c>
      <c r="F87" s="96" t="s">
        <v>2840</v>
      </c>
      <c r="G87" s="96">
        <v>2672</v>
      </c>
      <c r="H87" s="96">
        <v>6375698</v>
      </c>
      <c r="I87" s="96" t="s">
        <v>3024</v>
      </c>
      <c r="J87" s="88" t="s">
        <v>2842</v>
      </c>
      <c r="K87" s="75" t="s">
        <v>3025</v>
      </c>
      <c r="L87" s="96" t="s">
        <v>2843</v>
      </c>
      <c r="M87" s="96" t="s">
        <v>2844</v>
      </c>
      <c r="N87" s="96" t="s">
        <v>98</v>
      </c>
      <c r="O87" s="88" t="s">
        <v>2958</v>
      </c>
      <c r="P87" s="88" t="s">
        <v>2952</v>
      </c>
      <c r="R87" s="88" t="s">
        <v>3020</v>
      </c>
      <c r="S87" s="88" t="s">
        <v>2966</v>
      </c>
      <c r="T87" s="96" t="s">
        <v>2872</v>
      </c>
      <c r="U87" t="s">
        <v>2856</v>
      </c>
      <c r="V87" s="88" t="s">
        <v>2857</v>
      </c>
    </row>
    <row r="88" spans="1:22" s="96" customFormat="1" ht="89.25" x14ac:dyDescent="0.2">
      <c r="A88" s="99">
        <v>44601</v>
      </c>
      <c r="B88" t="s">
        <v>98</v>
      </c>
      <c r="C88" s="87" t="s">
        <v>3000</v>
      </c>
      <c r="D88" t="s">
        <v>98</v>
      </c>
      <c r="E88" s="96" t="s">
        <v>98</v>
      </c>
      <c r="F88" s="96" t="s">
        <v>2840</v>
      </c>
      <c r="G88" s="96">
        <v>2673</v>
      </c>
      <c r="H88" s="96">
        <v>6375700</v>
      </c>
      <c r="I88" s="96" t="s">
        <v>3026</v>
      </c>
      <c r="J88" s="88" t="s">
        <v>2842</v>
      </c>
      <c r="K88" s="75" t="s">
        <v>3027</v>
      </c>
      <c r="L88" s="96" t="s">
        <v>2843</v>
      </c>
      <c r="M88" s="96" t="s">
        <v>2844</v>
      </c>
      <c r="N88" s="96" t="s">
        <v>98</v>
      </c>
      <c r="O88" s="88" t="s">
        <v>2958</v>
      </c>
      <c r="P88" s="88" t="s">
        <v>2952</v>
      </c>
      <c r="R88" s="88" t="s">
        <v>3020</v>
      </c>
      <c r="S88" s="88" t="s">
        <v>2966</v>
      </c>
      <c r="T88" s="96" t="s">
        <v>2872</v>
      </c>
      <c r="U88" t="s">
        <v>2856</v>
      </c>
      <c r="V88" s="88" t="s">
        <v>2857</v>
      </c>
    </row>
    <row r="89" spans="1:22" s="96" customFormat="1" ht="89.25" x14ac:dyDescent="0.2">
      <c r="A89" s="99">
        <v>44601</v>
      </c>
      <c r="B89" t="s">
        <v>98</v>
      </c>
      <c r="C89" s="87" t="s">
        <v>3000</v>
      </c>
      <c r="D89" t="s">
        <v>98</v>
      </c>
      <c r="E89" s="96" t="s">
        <v>98</v>
      </c>
      <c r="F89" s="96" t="s">
        <v>2840</v>
      </c>
      <c r="G89" s="96">
        <v>2674</v>
      </c>
      <c r="H89" s="96">
        <v>6375719</v>
      </c>
      <c r="I89" s="96" t="s">
        <v>3028</v>
      </c>
      <c r="J89" s="88" t="s">
        <v>2842</v>
      </c>
      <c r="K89" s="75" t="s">
        <v>3029</v>
      </c>
      <c r="L89" s="96" t="s">
        <v>2843</v>
      </c>
      <c r="M89" s="96" t="s">
        <v>2844</v>
      </c>
      <c r="N89" s="96" t="s">
        <v>98</v>
      </c>
      <c r="O89" s="88" t="s">
        <v>2958</v>
      </c>
      <c r="P89" s="88" t="s">
        <v>2952</v>
      </c>
      <c r="R89" s="88" t="s">
        <v>2991</v>
      </c>
      <c r="S89" s="88" t="s">
        <v>2966</v>
      </c>
      <c r="T89" s="96" t="s">
        <v>2849</v>
      </c>
      <c r="U89" t="s">
        <v>2856</v>
      </c>
      <c r="V89" s="88" t="s">
        <v>2857</v>
      </c>
    </row>
    <row r="90" spans="1:22" s="96" customFormat="1" ht="89.25" x14ac:dyDescent="0.2">
      <c r="A90" s="99">
        <v>44601</v>
      </c>
      <c r="B90" t="s">
        <v>98</v>
      </c>
      <c r="C90" s="87" t="s">
        <v>3000</v>
      </c>
      <c r="D90" t="s">
        <v>98</v>
      </c>
      <c r="E90" s="96" t="s">
        <v>98</v>
      </c>
      <c r="F90" s="96" t="s">
        <v>2840</v>
      </c>
      <c r="G90" s="96">
        <v>2675</v>
      </c>
      <c r="H90" s="96">
        <v>6375727</v>
      </c>
      <c r="I90" s="96" t="s">
        <v>3030</v>
      </c>
      <c r="J90" s="88" t="s">
        <v>2842</v>
      </c>
      <c r="K90" s="75" t="s">
        <v>3031</v>
      </c>
      <c r="L90" s="96" t="s">
        <v>2843</v>
      </c>
      <c r="M90" s="96" t="s">
        <v>2844</v>
      </c>
      <c r="N90" s="96" t="s">
        <v>98</v>
      </c>
      <c r="O90" s="88" t="s">
        <v>2958</v>
      </c>
      <c r="P90" s="88" t="s">
        <v>2952</v>
      </c>
      <c r="R90" s="88" t="s">
        <v>2991</v>
      </c>
      <c r="S90" s="88" t="s">
        <v>2966</v>
      </c>
      <c r="T90" s="96" t="s">
        <v>2849</v>
      </c>
      <c r="U90" t="s">
        <v>2856</v>
      </c>
      <c r="V90" s="88" t="s">
        <v>2857</v>
      </c>
    </row>
    <row r="91" spans="1:22" s="96" customFormat="1" ht="89.25" x14ac:dyDescent="0.2">
      <c r="A91" s="99">
        <v>44601</v>
      </c>
      <c r="B91" t="s">
        <v>98</v>
      </c>
      <c r="C91" s="87" t="s">
        <v>3000</v>
      </c>
      <c r="D91" t="s">
        <v>98</v>
      </c>
      <c r="E91" s="96" t="s">
        <v>98</v>
      </c>
      <c r="F91" s="96" t="s">
        <v>2840</v>
      </c>
      <c r="G91" s="96">
        <v>2676</v>
      </c>
      <c r="H91" s="96">
        <v>6375735</v>
      </c>
      <c r="I91" s="96" t="s">
        <v>3032</v>
      </c>
      <c r="J91" s="88" t="s">
        <v>2842</v>
      </c>
      <c r="K91" s="75" t="s">
        <v>3033</v>
      </c>
      <c r="L91" s="96" t="s">
        <v>2843</v>
      </c>
      <c r="M91" s="96" t="s">
        <v>2844</v>
      </c>
      <c r="N91" s="96" t="s">
        <v>98</v>
      </c>
      <c r="O91" s="88" t="s">
        <v>2958</v>
      </c>
      <c r="P91" s="88" t="s">
        <v>2952</v>
      </c>
      <c r="R91" s="88" t="s">
        <v>2991</v>
      </c>
      <c r="S91" s="88" t="s">
        <v>2966</v>
      </c>
      <c r="T91" s="96" t="s">
        <v>2849</v>
      </c>
      <c r="U91" t="s">
        <v>2856</v>
      </c>
      <c r="V91" s="88" t="s">
        <v>2857</v>
      </c>
    </row>
    <row r="92" spans="1:22" s="96" customFormat="1" ht="89.25" x14ac:dyDescent="0.2">
      <c r="A92" s="99">
        <v>44601</v>
      </c>
      <c r="B92" t="s">
        <v>98</v>
      </c>
      <c r="C92" s="87" t="s">
        <v>3000</v>
      </c>
      <c r="D92" t="s">
        <v>98</v>
      </c>
      <c r="E92" s="96" t="s">
        <v>98</v>
      </c>
      <c r="F92" s="96" t="s">
        <v>2840</v>
      </c>
      <c r="G92" s="96">
        <v>2677</v>
      </c>
      <c r="H92" s="96">
        <v>6375743</v>
      </c>
      <c r="I92" s="96" t="s">
        <v>3034</v>
      </c>
      <c r="J92" s="88" t="s">
        <v>2842</v>
      </c>
      <c r="K92" s="75" t="s">
        <v>3035</v>
      </c>
      <c r="L92" s="96" t="s">
        <v>2843</v>
      </c>
      <c r="M92" s="96" t="s">
        <v>2844</v>
      </c>
      <c r="N92" s="96" t="s">
        <v>98</v>
      </c>
      <c r="O92" s="88" t="s">
        <v>2958</v>
      </c>
      <c r="P92" s="88" t="s">
        <v>2952</v>
      </c>
      <c r="R92" s="88" t="s">
        <v>3023</v>
      </c>
      <c r="S92" s="88" t="s">
        <v>2966</v>
      </c>
      <c r="T92" s="96" t="s">
        <v>2855</v>
      </c>
      <c r="U92" t="s">
        <v>2856</v>
      </c>
      <c r="V92" s="88" t="s">
        <v>2857</v>
      </c>
    </row>
    <row r="93" spans="1:22" s="96" customFormat="1" ht="89.25" x14ac:dyDescent="0.2">
      <c r="A93" s="99">
        <v>44601</v>
      </c>
      <c r="B93" t="s">
        <v>98</v>
      </c>
      <c r="C93" s="87" t="s">
        <v>3000</v>
      </c>
      <c r="D93" t="s">
        <v>98</v>
      </c>
      <c r="E93" s="96" t="s">
        <v>98</v>
      </c>
      <c r="F93" s="96" t="s">
        <v>2840</v>
      </c>
      <c r="G93" s="96">
        <v>2678</v>
      </c>
      <c r="H93" s="96">
        <v>6375751</v>
      </c>
      <c r="I93" s="96" t="s">
        <v>3036</v>
      </c>
      <c r="J93" s="88" t="s">
        <v>2842</v>
      </c>
      <c r="K93" s="75" t="s">
        <v>3037</v>
      </c>
      <c r="L93" s="96" t="s">
        <v>2843</v>
      </c>
      <c r="M93" s="96" t="s">
        <v>2844</v>
      </c>
      <c r="N93" s="96" t="s">
        <v>98</v>
      </c>
      <c r="O93" s="88" t="s">
        <v>2958</v>
      </c>
      <c r="P93" s="88" t="s">
        <v>2952</v>
      </c>
      <c r="R93" s="88" t="s">
        <v>3023</v>
      </c>
      <c r="S93" s="88" t="s">
        <v>2966</v>
      </c>
      <c r="T93" s="96" t="s">
        <v>2855</v>
      </c>
      <c r="U93" t="s">
        <v>2856</v>
      </c>
      <c r="V93" s="88" t="s">
        <v>2857</v>
      </c>
    </row>
    <row r="94" spans="1:22" s="96" customFormat="1" ht="89.25" x14ac:dyDescent="0.2">
      <c r="A94" s="99">
        <v>44601</v>
      </c>
      <c r="B94" t="s">
        <v>98</v>
      </c>
      <c r="C94" s="87" t="s">
        <v>3000</v>
      </c>
      <c r="D94" t="s">
        <v>98</v>
      </c>
      <c r="E94" s="96" t="s">
        <v>98</v>
      </c>
      <c r="F94" s="96" t="s">
        <v>2840</v>
      </c>
      <c r="G94" s="96">
        <v>2679</v>
      </c>
      <c r="H94" s="96">
        <v>6375761</v>
      </c>
      <c r="I94" s="96" t="s">
        <v>3038</v>
      </c>
      <c r="J94" s="88" t="s">
        <v>2842</v>
      </c>
      <c r="K94" s="75" t="s">
        <v>3039</v>
      </c>
      <c r="L94" s="96" t="s">
        <v>2843</v>
      </c>
      <c r="M94" s="96" t="s">
        <v>2844</v>
      </c>
      <c r="N94" s="96" t="s">
        <v>98</v>
      </c>
      <c r="O94" s="88" t="s">
        <v>2958</v>
      </c>
      <c r="P94" s="88" t="s">
        <v>2952</v>
      </c>
      <c r="R94" s="88" t="s">
        <v>3023</v>
      </c>
      <c r="S94" s="88" t="s">
        <v>2966</v>
      </c>
      <c r="T94" s="96" t="s">
        <v>2855</v>
      </c>
      <c r="U94" t="s">
        <v>2856</v>
      </c>
      <c r="V94" s="88" t="s">
        <v>2857</v>
      </c>
    </row>
    <row r="95" spans="1:22" s="96" customFormat="1" ht="89.25" x14ac:dyDescent="0.2">
      <c r="A95" s="99">
        <v>44601</v>
      </c>
      <c r="B95" t="s">
        <v>98</v>
      </c>
      <c r="C95" s="87" t="s">
        <v>3000</v>
      </c>
      <c r="D95" t="s">
        <v>98</v>
      </c>
      <c r="E95" s="96" t="s">
        <v>98</v>
      </c>
      <c r="F95" s="96" t="s">
        <v>2840</v>
      </c>
      <c r="G95" s="96">
        <v>2680</v>
      </c>
      <c r="H95" s="96">
        <v>6375778</v>
      </c>
      <c r="I95" s="96" t="s">
        <v>3040</v>
      </c>
      <c r="J95" s="88" t="s">
        <v>2842</v>
      </c>
      <c r="K95" s="75" t="s">
        <v>3041</v>
      </c>
      <c r="L95" s="96" t="s">
        <v>2843</v>
      </c>
      <c r="M95" s="96" t="s">
        <v>2844</v>
      </c>
      <c r="N95" s="96" t="s">
        <v>98</v>
      </c>
      <c r="O95" s="88" t="s">
        <v>2958</v>
      </c>
      <c r="P95" s="88" t="s">
        <v>2952</v>
      </c>
      <c r="R95" s="88" t="s">
        <v>3020</v>
      </c>
      <c r="S95" s="104" t="s">
        <v>2966</v>
      </c>
      <c r="T95" s="96" t="s">
        <v>2872</v>
      </c>
      <c r="U95" t="s">
        <v>2856</v>
      </c>
      <c r="V95" s="88" t="s">
        <v>2857</v>
      </c>
    </row>
    <row r="96" spans="1:22" s="96" customFormat="1" ht="89.25" x14ac:dyDescent="0.2">
      <c r="A96" s="99">
        <v>44601</v>
      </c>
      <c r="B96" t="s">
        <v>98</v>
      </c>
      <c r="C96" s="87" t="s">
        <v>3000</v>
      </c>
      <c r="D96" t="s">
        <v>98</v>
      </c>
      <c r="E96" s="96" t="s">
        <v>98</v>
      </c>
      <c r="F96" s="96" t="s">
        <v>2840</v>
      </c>
      <c r="G96" s="96">
        <v>2681</v>
      </c>
      <c r="H96" s="96">
        <v>6375786</v>
      </c>
      <c r="I96" s="96" t="s">
        <v>3042</v>
      </c>
      <c r="J96" s="88" t="s">
        <v>2842</v>
      </c>
      <c r="K96" s="75" t="s">
        <v>3043</v>
      </c>
      <c r="L96" s="96" t="s">
        <v>2843</v>
      </c>
      <c r="M96" s="96" t="s">
        <v>2844</v>
      </c>
      <c r="N96" s="96" t="s">
        <v>98</v>
      </c>
      <c r="O96" s="88" t="s">
        <v>2958</v>
      </c>
      <c r="P96" s="88" t="s">
        <v>2952</v>
      </c>
      <c r="R96" s="88" t="s">
        <v>3020</v>
      </c>
      <c r="S96" s="88" t="s">
        <v>2966</v>
      </c>
      <c r="T96" s="96" t="s">
        <v>2872</v>
      </c>
      <c r="U96" t="s">
        <v>2856</v>
      </c>
      <c r="V96" s="88" t="s">
        <v>2857</v>
      </c>
    </row>
    <row r="97" spans="1:23" s="96" customFormat="1" ht="165.75" x14ac:dyDescent="0.2">
      <c r="A97" s="99">
        <v>45015</v>
      </c>
      <c r="B97" s="96" t="s">
        <v>98</v>
      </c>
      <c r="C97" s="99">
        <v>45134</v>
      </c>
      <c r="D97" s="99">
        <v>45135</v>
      </c>
      <c r="E97" s="96" t="s">
        <v>3044</v>
      </c>
      <c r="F97" s="96">
        <v>2310804</v>
      </c>
      <c r="G97" s="100" t="s">
        <v>3045</v>
      </c>
      <c r="H97" s="96">
        <v>6249229</v>
      </c>
      <c r="I97" s="96" t="s">
        <v>2801</v>
      </c>
      <c r="J97" s="88" t="s">
        <v>197</v>
      </c>
      <c r="K97" s="75" t="s">
        <v>3046</v>
      </c>
      <c r="L97" s="96" t="s">
        <v>3047</v>
      </c>
      <c r="M97" s="96" t="s">
        <v>3048</v>
      </c>
      <c r="N97" s="88" t="s">
        <v>3049</v>
      </c>
      <c r="O97" s="88" t="s">
        <v>98</v>
      </c>
      <c r="P97" s="88" t="s">
        <v>98</v>
      </c>
      <c r="Q97" s="88" t="s">
        <v>98</v>
      </c>
      <c r="R97" s="88" t="s">
        <v>3050</v>
      </c>
      <c r="S97" s="88" t="s">
        <v>3051</v>
      </c>
      <c r="T97" s="88" t="s">
        <v>3052</v>
      </c>
      <c r="U97" s="96" t="s">
        <v>3053</v>
      </c>
      <c r="V97" s="88" t="s">
        <v>3054</v>
      </c>
    </row>
    <row r="98" spans="1:23" s="96" customFormat="1" ht="165.75" x14ac:dyDescent="0.2">
      <c r="A98" s="99">
        <v>45015</v>
      </c>
      <c r="B98" s="96" t="s">
        <v>98</v>
      </c>
      <c r="C98" s="99">
        <v>45134</v>
      </c>
      <c r="D98" s="99">
        <v>45135</v>
      </c>
      <c r="E98" s="96" t="s">
        <v>3044</v>
      </c>
      <c r="F98" s="96">
        <v>2310804</v>
      </c>
      <c r="G98" s="100" t="s">
        <v>3055</v>
      </c>
      <c r="H98" s="96">
        <v>6249210</v>
      </c>
      <c r="I98" s="96" t="s">
        <v>2813</v>
      </c>
      <c r="J98" s="88" t="s">
        <v>197</v>
      </c>
      <c r="K98" s="75" t="s">
        <v>3056</v>
      </c>
      <c r="L98" s="96" t="s">
        <v>3047</v>
      </c>
      <c r="M98" s="96" t="s">
        <v>3048</v>
      </c>
      <c r="N98" s="88" t="s">
        <v>3049</v>
      </c>
      <c r="O98" s="88" t="s">
        <v>98</v>
      </c>
      <c r="P98" s="88" t="s">
        <v>98</v>
      </c>
      <c r="Q98" s="88" t="s">
        <v>98</v>
      </c>
      <c r="R98" s="88" t="s">
        <v>3050</v>
      </c>
      <c r="S98" s="88" t="s">
        <v>3051</v>
      </c>
      <c r="T98" s="88" t="s">
        <v>3052</v>
      </c>
      <c r="U98" s="96" t="s">
        <v>3053</v>
      </c>
      <c r="V98" s="88" t="s">
        <v>3057</v>
      </c>
    </row>
    <row r="99" spans="1:23" s="96" customFormat="1" ht="165.75" x14ac:dyDescent="0.2">
      <c r="A99" s="99">
        <v>45015</v>
      </c>
      <c r="B99" s="96" t="s">
        <v>98</v>
      </c>
      <c r="C99" s="99">
        <v>45134</v>
      </c>
      <c r="D99" s="99">
        <v>45135</v>
      </c>
      <c r="E99" s="96" t="s">
        <v>3044</v>
      </c>
      <c r="F99" s="96">
        <v>2310804</v>
      </c>
      <c r="G99" s="100" t="s">
        <v>3058</v>
      </c>
      <c r="H99" s="96">
        <v>6249202</v>
      </c>
      <c r="I99" s="96" t="s">
        <v>2817</v>
      </c>
      <c r="J99" s="88" t="s">
        <v>197</v>
      </c>
      <c r="K99" s="75" t="s">
        <v>3059</v>
      </c>
      <c r="L99" s="96" t="s">
        <v>3047</v>
      </c>
      <c r="M99" s="96" t="s">
        <v>3048</v>
      </c>
      <c r="N99" s="88" t="s">
        <v>3049</v>
      </c>
      <c r="O99" s="88" t="s">
        <v>98</v>
      </c>
      <c r="P99" s="88" t="s">
        <v>98</v>
      </c>
      <c r="Q99" s="88" t="s">
        <v>98</v>
      </c>
      <c r="R99" s="88" t="s">
        <v>3050</v>
      </c>
      <c r="S99" s="88" t="s">
        <v>3051</v>
      </c>
      <c r="T99" s="88" t="s">
        <v>3052</v>
      </c>
      <c r="U99" s="96" t="s">
        <v>3053</v>
      </c>
      <c r="V99" s="88" t="s">
        <v>3054</v>
      </c>
      <c r="W99" s="137"/>
    </row>
    <row r="100" spans="1:23" s="122" customFormat="1" ht="63.75" x14ac:dyDescent="0.2">
      <c r="A100" s="138">
        <v>45015</v>
      </c>
      <c r="B100" s="96" t="s">
        <v>98</v>
      </c>
      <c r="C100" s="99">
        <v>45134</v>
      </c>
      <c r="D100" s="99">
        <v>45135</v>
      </c>
      <c r="E100" s="122" t="s">
        <v>3060</v>
      </c>
      <c r="F100" s="122">
        <v>2310804</v>
      </c>
      <c r="G100" s="139" t="s">
        <v>3061</v>
      </c>
      <c r="H100" s="122">
        <v>6249191</v>
      </c>
      <c r="I100" s="122" t="s">
        <v>2820</v>
      </c>
      <c r="J100" s="140" t="s">
        <v>197</v>
      </c>
      <c r="K100" s="141" t="s">
        <v>3062</v>
      </c>
      <c r="L100" s="122" t="s">
        <v>3047</v>
      </c>
      <c r="M100" s="122" t="s">
        <v>3048</v>
      </c>
      <c r="N100" s="140" t="s">
        <v>3063</v>
      </c>
      <c r="O100" s="140" t="s">
        <v>98</v>
      </c>
      <c r="P100" s="140" t="s">
        <v>98</v>
      </c>
      <c r="Q100" s="140" t="s">
        <v>98</v>
      </c>
      <c r="R100" s="140"/>
      <c r="S100" s="88"/>
      <c r="T100" s="140" t="s">
        <v>3052</v>
      </c>
      <c r="U100" s="96" t="s">
        <v>2830</v>
      </c>
      <c r="V100" s="103" t="s">
        <v>2830</v>
      </c>
      <c r="W100" s="105" t="s">
        <v>3064</v>
      </c>
    </row>
    <row r="101" spans="1:23" s="96" customFormat="1" ht="165.75" x14ac:dyDescent="0.2">
      <c r="A101" s="99">
        <v>45015</v>
      </c>
      <c r="B101" s="96" t="s">
        <v>98</v>
      </c>
      <c r="C101" s="99">
        <v>45134</v>
      </c>
      <c r="D101" s="99">
        <v>45135</v>
      </c>
      <c r="E101" s="96" t="s">
        <v>3065</v>
      </c>
      <c r="F101" s="96">
        <v>2310804</v>
      </c>
      <c r="G101" s="100" t="s">
        <v>3066</v>
      </c>
      <c r="H101" s="96">
        <v>6249181</v>
      </c>
      <c r="I101" s="96" t="s">
        <v>2821</v>
      </c>
      <c r="J101" s="88" t="s">
        <v>197</v>
      </c>
      <c r="K101" s="75" t="s">
        <v>3067</v>
      </c>
      <c r="L101" s="96" t="s">
        <v>3047</v>
      </c>
      <c r="M101" s="96" t="s">
        <v>3048</v>
      </c>
      <c r="N101" s="88" t="s">
        <v>3049</v>
      </c>
      <c r="O101" s="88" t="s">
        <v>98</v>
      </c>
      <c r="P101" s="88" t="s">
        <v>98</v>
      </c>
      <c r="Q101" s="88" t="s">
        <v>98</v>
      </c>
      <c r="R101" s="88" t="s">
        <v>3050</v>
      </c>
      <c r="S101" s="88" t="s">
        <v>3051</v>
      </c>
      <c r="T101" s="88" t="s">
        <v>3052</v>
      </c>
      <c r="U101" s="96" t="s">
        <v>3053</v>
      </c>
      <c r="V101" s="88" t="s">
        <v>3054</v>
      </c>
    </row>
    <row r="102" spans="1:23" s="96" customFormat="1" ht="165.75" x14ac:dyDescent="0.2">
      <c r="A102" s="99">
        <v>45015</v>
      </c>
      <c r="B102" s="96" t="s">
        <v>98</v>
      </c>
      <c r="C102" s="99">
        <v>45134</v>
      </c>
      <c r="D102" s="99">
        <v>45135</v>
      </c>
      <c r="E102" s="96" t="s">
        <v>3068</v>
      </c>
      <c r="F102" s="96">
        <v>2310804</v>
      </c>
      <c r="G102" s="100" t="s">
        <v>3069</v>
      </c>
      <c r="H102" s="96">
        <v>6249173</v>
      </c>
      <c r="I102" s="96" t="s">
        <v>2822</v>
      </c>
      <c r="J102" s="88" t="s">
        <v>197</v>
      </c>
      <c r="K102" s="75" t="s">
        <v>3070</v>
      </c>
      <c r="L102" s="96" t="s">
        <v>3047</v>
      </c>
      <c r="M102" s="96" t="s">
        <v>3048</v>
      </c>
      <c r="N102" s="88" t="s">
        <v>3049</v>
      </c>
      <c r="O102" s="88" t="s">
        <v>98</v>
      </c>
      <c r="P102" s="88" t="s">
        <v>98</v>
      </c>
      <c r="Q102" s="88" t="s">
        <v>98</v>
      </c>
      <c r="R102" s="88" t="s">
        <v>3050</v>
      </c>
      <c r="S102" s="88" t="s">
        <v>3051</v>
      </c>
      <c r="T102" s="88" t="s">
        <v>3052</v>
      </c>
      <c r="U102" s="96" t="s">
        <v>3053</v>
      </c>
      <c r="V102" s="88" t="s">
        <v>3054</v>
      </c>
    </row>
    <row r="103" spans="1:23" s="96" customFormat="1" ht="165.75" x14ac:dyDescent="0.2">
      <c r="A103" s="99">
        <v>45015</v>
      </c>
      <c r="B103" s="96" t="s">
        <v>98</v>
      </c>
      <c r="C103" s="99">
        <v>45134</v>
      </c>
      <c r="D103" s="99">
        <v>45135</v>
      </c>
      <c r="E103" s="96" t="s">
        <v>3071</v>
      </c>
      <c r="F103" s="96">
        <v>2310804</v>
      </c>
      <c r="G103" s="100" t="s">
        <v>3072</v>
      </c>
      <c r="H103" s="96">
        <v>6249165</v>
      </c>
      <c r="I103" s="96" t="s">
        <v>2824</v>
      </c>
      <c r="J103" s="88" t="s">
        <v>197</v>
      </c>
      <c r="K103" s="75">
        <v>223235</v>
      </c>
      <c r="L103" s="96" t="s">
        <v>3047</v>
      </c>
      <c r="M103" s="96" t="s">
        <v>3048</v>
      </c>
      <c r="N103" s="88" t="s">
        <v>3049</v>
      </c>
      <c r="O103" s="88" t="s">
        <v>98</v>
      </c>
      <c r="P103" s="88" t="s">
        <v>98</v>
      </c>
      <c r="Q103" s="88" t="s">
        <v>98</v>
      </c>
      <c r="R103" s="88" t="s">
        <v>3050</v>
      </c>
      <c r="S103" s="88" t="s">
        <v>3051</v>
      </c>
      <c r="T103" s="88" t="s">
        <v>3052</v>
      </c>
      <c r="U103" s="96" t="s">
        <v>3053</v>
      </c>
      <c r="V103" s="88" t="s">
        <v>3054</v>
      </c>
    </row>
    <row r="104" spans="1:23" s="96" customFormat="1" ht="165.75" x14ac:dyDescent="0.2">
      <c r="A104" s="99">
        <v>45015</v>
      </c>
      <c r="B104" s="96" t="s">
        <v>98</v>
      </c>
      <c r="C104" s="99">
        <v>45134</v>
      </c>
      <c r="D104" s="99">
        <v>45135</v>
      </c>
      <c r="E104" s="96" t="s">
        <v>3071</v>
      </c>
      <c r="F104" s="96">
        <v>2310804</v>
      </c>
      <c r="G104" s="100" t="s">
        <v>3073</v>
      </c>
      <c r="H104" s="96">
        <v>6249157</v>
      </c>
      <c r="I104" s="96" t="s">
        <v>2825</v>
      </c>
      <c r="J104" s="88" t="s">
        <v>197</v>
      </c>
      <c r="K104" s="75">
        <v>224527</v>
      </c>
      <c r="L104" s="96" t="s">
        <v>3047</v>
      </c>
      <c r="M104" s="96" t="s">
        <v>3048</v>
      </c>
      <c r="N104" s="88" t="s">
        <v>3049</v>
      </c>
      <c r="O104" s="88" t="s">
        <v>98</v>
      </c>
      <c r="P104" s="88" t="s">
        <v>98</v>
      </c>
      <c r="Q104" s="88" t="s">
        <v>98</v>
      </c>
      <c r="R104" s="88" t="s">
        <v>3050</v>
      </c>
      <c r="S104" s="88" t="s">
        <v>3051</v>
      </c>
      <c r="T104" s="88" t="s">
        <v>3052</v>
      </c>
      <c r="U104" s="96" t="s">
        <v>3053</v>
      </c>
      <c r="V104" s="88" t="s">
        <v>3054</v>
      </c>
    </row>
    <row r="105" spans="1:23" s="96" customFormat="1" ht="165.75" x14ac:dyDescent="0.2">
      <c r="A105" s="99">
        <v>45015</v>
      </c>
      <c r="B105" s="96" t="s">
        <v>98</v>
      </c>
      <c r="C105" s="99">
        <v>45134</v>
      </c>
      <c r="D105" s="99">
        <v>45135</v>
      </c>
      <c r="E105" s="96" t="s">
        <v>3071</v>
      </c>
      <c r="F105" s="96">
        <v>2310804</v>
      </c>
      <c r="G105" s="100" t="s">
        <v>3074</v>
      </c>
      <c r="H105" s="96">
        <v>6249149</v>
      </c>
      <c r="I105" s="96" t="s">
        <v>2827</v>
      </c>
      <c r="J105" s="88" t="s">
        <v>197</v>
      </c>
      <c r="K105" s="75">
        <v>224529</v>
      </c>
      <c r="L105" s="96" t="s">
        <v>3047</v>
      </c>
      <c r="M105" s="96" t="s">
        <v>3048</v>
      </c>
      <c r="N105" s="88" t="s">
        <v>3049</v>
      </c>
      <c r="O105" s="88" t="s">
        <v>98</v>
      </c>
      <c r="P105" s="88" t="s">
        <v>98</v>
      </c>
      <c r="Q105" s="88" t="s">
        <v>98</v>
      </c>
      <c r="R105" s="88" t="s">
        <v>3050</v>
      </c>
      <c r="S105" s="88" t="s">
        <v>3051</v>
      </c>
      <c r="T105" s="88" t="s">
        <v>3052</v>
      </c>
      <c r="U105" s="96" t="s">
        <v>3053</v>
      </c>
      <c r="V105" s="88" t="s">
        <v>3054</v>
      </c>
    </row>
    <row r="106" spans="1:23" s="96" customFormat="1" ht="165.75" x14ac:dyDescent="0.2">
      <c r="A106" s="99">
        <v>45015</v>
      </c>
      <c r="B106" s="96" t="s">
        <v>98</v>
      </c>
      <c r="C106" s="99">
        <v>45134</v>
      </c>
      <c r="D106" s="99">
        <v>45135</v>
      </c>
      <c r="E106" s="96" t="s">
        <v>3044</v>
      </c>
      <c r="F106" s="96">
        <v>2310804</v>
      </c>
      <c r="G106" s="100" t="s">
        <v>3075</v>
      </c>
      <c r="H106" s="96">
        <v>6249130</v>
      </c>
      <c r="I106" s="96" t="s">
        <v>2832</v>
      </c>
      <c r="J106" s="88" t="s">
        <v>3076</v>
      </c>
      <c r="K106" s="75" t="s">
        <v>3077</v>
      </c>
      <c r="L106" s="96" t="s">
        <v>3047</v>
      </c>
      <c r="M106" s="96" t="s">
        <v>3048</v>
      </c>
      <c r="N106" s="88" t="s">
        <v>3049</v>
      </c>
      <c r="O106" s="88" t="s">
        <v>98</v>
      </c>
      <c r="P106" s="88" t="s">
        <v>98</v>
      </c>
      <c r="Q106" s="88" t="s">
        <v>98</v>
      </c>
      <c r="R106" s="88" t="s">
        <v>3050</v>
      </c>
      <c r="S106" s="88" t="s">
        <v>3051</v>
      </c>
      <c r="T106" s="88" t="s">
        <v>3052</v>
      </c>
      <c r="U106" s="96" t="s">
        <v>3053</v>
      </c>
      <c r="V106" s="88" t="s">
        <v>3054</v>
      </c>
    </row>
    <row r="107" spans="1:23" s="96" customFormat="1" ht="165.75" x14ac:dyDescent="0.2">
      <c r="A107" s="99">
        <v>45015</v>
      </c>
      <c r="B107" s="96" t="s">
        <v>98</v>
      </c>
      <c r="C107" s="99">
        <v>45134</v>
      </c>
      <c r="D107" s="99">
        <v>45135</v>
      </c>
      <c r="E107" s="96" t="s">
        <v>3044</v>
      </c>
      <c r="F107" s="96">
        <v>2310804</v>
      </c>
      <c r="G107" s="100" t="s">
        <v>3078</v>
      </c>
      <c r="H107" s="96">
        <v>6249122</v>
      </c>
      <c r="I107" s="96" t="s">
        <v>2833</v>
      </c>
      <c r="J107" s="88" t="s">
        <v>3076</v>
      </c>
      <c r="K107" s="75" t="s">
        <v>3079</v>
      </c>
      <c r="L107" s="96" t="s">
        <v>3047</v>
      </c>
      <c r="M107" s="96" t="s">
        <v>3048</v>
      </c>
      <c r="N107" s="88" t="s">
        <v>3049</v>
      </c>
      <c r="O107" s="88" t="s">
        <v>98</v>
      </c>
      <c r="P107" s="88" t="s">
        <v>98</v>
      </c>
      <c r="Q107" s="88" t="s">
        <v>98</v>
      </c>
      <c r="R107" s="88" t="s">
        <v>3080</v>
      </c>
      <c r="S107" s="88" t="s">
        <v>3081</v>
      </c>
      <c r="T107" s="88" t="s">
        <v>3052</v>
      </c>
      <c r="U107" s="96" t="s">
        <v>3053</v>
      </c>
      <c r="V107" s="88" t="s">
        <v>3082</v>
      </c>
    </row>
    <row r="108" spans="1:23" s="96" customFormat="1" ht="165.75" x14ac:dyDescent="0.2">
      <c r="A108" s="99">
        <v>45015</v>
      </c>
      <c r="B108" s="96" t="s">
        <v>98</v>
      </c>
      <c r="C108" s="99">
        <v>45134</v>
      </c>
      <c r="D108" s="99">
        <v>45135</v>
      </c>
      <c r="E108" s="96" t="s">
        <v>3044</v>
      </c>
      <c r="F108" s="96">
        <v>2310804</v>
      </c>
      <c r="G108" s="100" t="s">
        <v>3083</v>
      </c>
      <c r="H108" s="96">
        <v>6249114</v>
      </c>
      <c r="I108" s="96" t="s">
        <v>2837</v>
      </c>
      <c r="J108" s="88" t="s">
        <v>3076</v>
      </c>
      <c r="K108" s="75" t="s">
        <v>3084</v>
      </c>
      <c r="L108" s="96" t="s">
        <v>3047</v>
      </c>
      <c r="M108" s="96" t="s">
        <v>3048</v>
      </c>
      <c r="N108" s="88" t="s">
        <v>3049</v>
      </c>
      <c r="O108" s="88" t="s">
        <v>98</v>
      </c>
      <c r="P108" s="88" t="s">
        <v>98</v>
      </c>
      <c r="Q108" s="88" t="s">
        <v>98</v>
      </c>
      <c r="R108" s="88" t="s">
        <v>3080</v>
      </c>
      <c r="S108" s="88" t="s">
        <v>3081</v>
      </c>
      <c r="T108" s="88" t="s">
        <v>3052</v>
      </c>
      <c r="U108" s="96" t="s">
        <v>3053</v>
      </c>
      <c r="V108" s="88" t="s">
        <v>3057</v>
      </c>
    </row>
    <row r="109" spans="1:23" s="96" customFormat="1" ht="165.75" x14ac:dyDescent="0.2">
      <c r="A109" s="99">
        <v>45015</v>
      </c>
      <c r="B109" s="96" t="s">
        <v>98</v>
      </c>
      <c r="C109" s="99">
        <v>45134</v>
      </c>
      <c r="D109" s="99">
        <v>45135</v>
      </c>
      <c r="E109" s="96" t="s">
        <v>3044</v>
      </c>
      <c r="F109" s="96">
        <v>2310804</v>
      </c>
      <c r="G109" s="100" t="s">
        <v>3085</v>
      </c>
      <c r="H109" s="96">
        <v>6249106</v>
      </c>
      <c r="I109" s="96" t="s">
        <v>3086</v>
      </c>
      <c r="J109" s="88" t="s">
        <v>3076</v>
      </c>
      <c r="K109" s="75" t="s">
        <v>3087</v>
      </c>
      <c r="L109" s="96" t="s">
        <v>3047</v>
      </c>
      <c r="M109" s="96" t="s">
        <v>3048</v>
      </c>
      <c r="N109" s="88" t="s">
        <v>3049</v>
      </c>
      <c r="O109" s="88" t="s">
        <v>98</v>
      </c>
      <c r="P109" s="88" t="s">
        <v>98</v>
      </c>
      <c r="Q109" s="88" t="s">
        <v>98</v>
      </c>
      <c r="R109" s="88" t="s">
        <v>3080</v>
      </c>
      <c r="S109" s="88" t="s">
        <v>3081</v>
      </c>
      <c r="T109" s="88" t="s">
        <v>3052</v>
      </c>
      <c r="U109" s="96" t="s">
        <v>3053</v>
      </c>
      <c r="V109" s="88" t="s">
        <v>3054</v>
      </c>
    </row>
    <row r="110" spans="1:23" s="96" customFormat="1" ht="165.75" x14ac:dyDescent="0.2">
      <c r="A110" s="99">
        <v>45015</v>
      </c>
      <c r="B110" s="96" t="s">
        <v>98</v>
      </c>
      <c r="C110" s="99">
        <v>45134</v>
      </c>
      <c r="D110" s="99">
        <v>45135</v>
      </c>
      <c r="E110" s="96" t="s">
        <v>3044</v>
      </c>
      <c r="F110" s="96">
        <v>2310804</v>
      </c>
      <c r="G110" s="100" t="s">
        <v>3088</v>
      </c>
      <c r="H110" s="96">
        <v>6249093</v>
      </c>
      <c r="I110" s="96" t="s">
        <v>3089</v>
      </c>
      <c r="J110" s="88" t="s">
        <v>3076</v>
      </c>
      <c r="K110" s="75" t="s">
        <v>3090</v>
      </c>
      <c r="L110" s="96" t="s">
        <v>3047</v>
      </c>
      <c r="M110" s="96" t="s">
        <v>3048</v>
      </c>
      <c r="N110" s="88" t="s">
        <v>3049</v>
      </c>
      <c r="O110" s="88" t="s">
        <v>98</v>
      </c>
      <c r="P110" s="88" t="s">
        <v>98</v>
      </c>
      <c r="Q110" s="88" t="s">
        <v>98</v>
      </c>
      <c r="R110" s="88" t="s">
        <v>3080</v>
      </c>
      <c r="S110" s="88" t="s">
        <v>3081</v>
      </c>
      <c r="T110" s="88" t="s">
        <v>3052</v>
      </c>
      <c r="U110" s="96" t="s">
        <v>3053</v>
      </c>
      <c r="V110" s="88" t="s">
        <v>3054</v>
      </c>
    </row>
    <row r="111" spans="1:23" s="96" customFormat="1" ht="165.75" x14ac:dyDescent="0.2">
      <c r="A111" s="99">
        <v>45015</v>
      </c>
      <c r="B111" s="96" t="s">
        <v>98</v>
      </c>
      <c r="C111" s="99">
        <v>45134</v>
      </c>
      <c r="D111" s="99">
        <v>45135</v>
      </c>
      <c r="E111" s="96" t="s">
        <v>3044</v>
      </c>
      <c r="F111" s="96">
        <v>2310804</v>
      </c>
      <c r="G111" s="100" t="s">
        <v>3091</v>
      </c>
      <c r="H111" s="96">
        <v>6249085</v>
      </c>
      <c r="I111" s="96" t="s">
        <v>3092</v>
      </c>
      <c r="J111" s="88" t="s">
        <v>3076</v>
      </c>
      <c r="K111" s="75" t="s">
        <v>3093</v>
      </c>
      <c r="L111" s="96" t="s">
        <v>3047</v>
      </c>
      <c r="M111" s="96" t="s">
        <v>3048</v>
      </c>
      <c r="N111" s="88" t="s">
        <v>3049</v>
      </c>
      <c r="O111" s="88" t="s">
        <v>98</v>
      </c>
      <c r="P111" s="88" t="s">
        <v>98</v>
      </c>
      <c r="Q111" s="88" t="s">
        <v>98</v>
      </c>
      <c r="R111" s="88" t="s">
        <v>3080</v>
      </c>
      <c r="S111" s="88" t="s">
        <v>3081</v>
      </c>
      <c r="T111" s="88" t="s">
        <v>3052</v>
      </c>
      <c r="U111" s="96" t="s">
        <v>3053</v>
      </c>
      <c r="V111" s="88" t="s">
        <v>3054</v>
      </c>
    </row>
    <row r="112" spans="1:23" s="96" customFormat="1" ht="165.75" x14ac:dyDescent="0.2">
      <c r="A112" s="99">
        <v>45015</v>
      </c>
      <c r="B112" s="96" t="s">
        <v>98</v>
      </c>
      <c r="C112" s="99">
        <v>45134</v>
      </c>
      <c r="D112" s="99">
        <v>45135</v>
      </c>
      <c r="E112" s="96" t="s">
        <v>3044</v>
      </c>
      <c r="F112" s="96">
        <v>2310804</v>
      </c>
      <c r="G112" s="100" t="s">
        <v>3094</v>
      </c>
      <c r="H112" s="96">
        <v>6249077</v>
      </c>
      <c r="I112" s="96" t="s">
        <v>3095</v>
      </c>
      <c r="J112" s="88" t="s">
        <v>3076</v>
      </c>
      <c r="K112" s="75" t="s">
        <v>3096</v>
      </c>
      <c r="L112" s="96" t="s">
        <v>3047</v>
      </c>
      <c r="M112" s="96" t="s">
        <v>3048</v>
      </c>
      <c r="N112" s="88" t="s">
        <v>3049</v>
      </c>
      <c r="O112" s="88" t="s">
        <v>98</v>
      </c>
      <c r="P112" s="88" t="s">
        <v>98</v>
      </c>
      <c r="Q112" s="88" t="s">
        <v>98</v>
      </c>
      <c r="R112" s="88" t="s">
        <v>3080</v>
      </c>
      <c r="S112" s="88" t="s">
        <v>3081</v>
      </c>
      <c r="T112" s="88" t="s">
        <v>3052</v>
      </c>
      <c r="U112" s="96" t="s">
        <v>3053</v>
      </c>
      <c r="V112" s="88" t="s">
        <v>3054</v>
      </c>
    </row>
    <row r="113" spans="1:25" s="96" customFormat="1" ht="165.75" x14ac:dyDescent="0.2">
      <c r="A113" s="99">
        <v>45015</v>
      </c>
      <c r="B113" s="96" t="s">
        <v>98</v>
      </c>
      <c r="C113" s="99">
        <v>45134</v>
      </c>
      <c r="D113" s="99">
        <v>45135</v>
      </c>
      <c r="E113" s="96" t="s">
        <v>3060</v>
      </c>
      <c r="F113" s="96">
        <v>2310804</v>
      </c>
      <c r="G113" s="100" t="s">
        <v>3097</v>
      </c>
      <c r="H113" s="96">
        <v>6249069</v>
      </c>
      <c r="I113" s="96" t="s">
        <v>3098</v>
      </c>
      <c r="J113" s="88" t="s">
        <v>3076</v>
      </c>
      <c r="K113" s="75" t="s">
        <v>3099</v>
      </c>
      <c r="L113" s="96" t="s">
        <v>3047</v>
      </c>
      <c r="M113" s="96" t="s">
        <v>3048</v>
      </c>
      <c r="N113" s="88" t="s">
        <v>3049</v>
      </c>
      <c r="O113" s="88" t="s">
        <v>98</v>
      </c>
      <c r="P113" s="88" t="s">
        <v>98</v>
      </c>
      <c r="Q113" s="88" t="s">
        <v>98</v>
      </c>
      <c r="R113" s="88" t="s">
        <v>3080</v>
      </c>
      <c r="S113" s="88" t="s">
        <v>3081</v>
      </c>
      <c r="T113" s="88" t="s">
        <v>3052</v>
      </c>
      <c r="U113" s="96" t="s">
        <v>3053</v>
      </c>
      <c r="V113" s="88" t="s">
        <v>3054</v>
      </c>
    </row>
    <row r="114" spans="1:25" s="96" customFormat="1" ht="165.75" x14ac:dyDescent="0.2">
      <c r="A114" s="99">
        <v>45015</v>
      </c>
      <c r="B114" s="96" t="s">
        <v>98</v>
      </c>
      <c r="C114" s="99">
        <v>45134</v>
      </c>
      <c r="D114" s="99">
        <v>45135</v>
      </c>
      <c r="E114" s="96" t="s">
        <v>3060</v>
      </c>
      <c r="F114" s="96">
        <v>2310804</v>
      </c>
      <c r="G114" s="100" t="s">
        <v>3100</v>
      </c>
      <c r="H114" s="96">
        <v>6249050</v>
      </c>
      <c r="I114" s="96" t="s">
        <v>3101</v>
      </c>
      <c r="J114" s="88" t="s">
        <v>3076</v>
      </c>
      <c r="K114" s="75" t="s">
        <v>3102</v>
      </c>
      <c r="L114" s="96" t="s">
        <v>3047</v>
      </c>
      <c r="M114" s="96" t="s">
        <v>3048</v>
      </c>
      <c r="N114" s="88" t="s">
        <v>3103</v>
      </c>
      <c r="O114" s="88" t="s">
        <v>98</v>
      </c>
      <c r="P114" s="88" t="s">
        <v>98</v>
      </c>
      <c r="Q114" s="88" t="s">
        <v>98</v>
      </c>
      <c r="R114" s="88" t="s">
        <v>3080</v>
      </c>
      <c r="S114" s="88" t="s">
        <v>3081</v>
      </c>
      <c r="T114" s="88" t="s">
        <v>3052</v>
      </c>
      <c r="U114" s="96" t="s">
        <v>3053</v>
      </c>
      <c r="V114" s="88" t="s">
        <v>3054</v>
      </c>
    </row>
    <row r="115" spans="1:25" s="96" customFormat="1" ht="165.75" x14ac:dyDescent="0.2">
      <c r="A115" s="99">
        <v>45015</v>
      </c>
      <c r="B115" s="96" t="s">
        <v>98</v>
      </c>
      <c r="C115" s="99">
        <v>45134</v>
      </c>
      <c r="D115" s="99">
        <v>45135</v>
      </c>
      <c r="E115" s="96" t="s">
        <v>3060</v>
      </c>
      <c r="F115" s="96">
        <v>2310804</v>
      </c>
      <c r="G115" s="100" t="s">
        <v>3104</v>
      </c>
      <c r="H115" s="96">
        <v>6249042</v>
      </c>
      <c r="I115" s="96" t="s">
        <v>3105</v>
      </c>
      <c r="J115" s="88" t="s">
        <v>3076</v>
      </c>
      <c r="K115" s="75" t="s">
        <v>3106</v>
      </c>
      <c r="L115" s="96" t="s">
        <v>3047</v>
      </c>
      <c r="M115" s="96" t="s">
        <v>3048</v>
      </c>
      <c r="N115" s="88" t="s">
        <v>3103</v>
      </c>
      <c r="O115" s="88" t="s">
        <v>98</v>
      </c>
      <c r="P115" s="88" t="s">
        <v>98</v>
      </c>
      <c r="Q115" s="88" t="s">
        <v>98</v>
      </c>
      <c r="R115" s="88" t="s">
        <v>3080</v>
      </c>
      <c r="S115" s="88" t="s">
        <v>3081</v>
      </c>
      <c r="T115" s="88" t="s">
        <v>3052</v>
      </c>
      <c r="U115" s="96" t="s">
        <v>3053</v>
      </c>
      <c r="V115" s="88" t="s">
        <v>3107</v>
      </c>
    </row>
    <row r="116" spans="1:25" s="96" customFormat="1" ht="165.75" x14ac:dyDescent="0.2">
      <c r="A116" s="99">
        <v>45015</v>
      </c>
      <c r="B116" s="96" t="s">
        <v>98</v>
      </c>
      <c r="C116" s="99">
        <v>45134</v>
      </c>
      <c r="D116" s="99">
        <v>45135</v>
      </c>
      <c r="E116" s="96" t="s">
        <v>3060</v>
      </c>
      <c r="F116" s="96">
        <v>2310804</v>
      </c>
      <c r="G116" s="100" t="s">
        <v>3108</v>
      </c>
      <c r="H116" s="96">
        <v>6249034</v>
      </c>
      <c r="I116" s="96" t="s">
        <v>3109</v>
      </c>
      <c r="J116" s="88" t="s">
        <v>3076</v>
      </c>
      <c r="K116" s="75" t="s">
        <v>3110</v>
      </c>
      <c r="L116" s="96" t="s">
        <v>3047</v>
      </c>
      <c r="M116" s="96" t="s">
        <v>3048</v>
      </c>
      <c r="N116" s="88" t="s">
        <v>3103</v>
      </c>
      <c r="O116" s="88" t="s">
        <v>98</v>
      </c>
      <c r="P116" s="88" t="s">
        <v>98</v>
      </c>
      <c r="Q116" s="88" t="s">
        <v>98</v>
      </c>
      <c r="R116" s="88" t="s">
        <v>3080</v>
      </c>
      <c r="S116" s="88" t="s">
        <v>3081</v>
      </c>
      <c r="T116" s="88" t="s">
        <v>3052</v>
      </c>
      <c r="U116" s="96" t="s">
        <v>3053</v>
      </c>
      <c r="V116" s="88" t="s">
        <v>3054</v>
      </c>
    </row>
    <row r="117" spans="1:25" s="96" customFormat="1" ht="165.75" x14ac:dyDescent="0.2">
      <c r="A117" s="99">
        <v>45015</v>
      </c>
      <c r="B117" s="96" t="s">
        <v>98</v>
      </c>
      <c r="C117" s="99">
        <v>45134</v>
      </c>
      <c r="D117" s="99">
        <v>45135</v>
      </c>
      <c r="E117" s="96" t="s">
        <v>3060</v>
      </c>
      <c r="F117" s="96">
        <v>2310804</v>
      </c>
      <c r="G117" s="100" t="s">
        <v>3111</v>
      </c>
      <c r="H117" s="96">
        <v>6249026</v>
      </c>
      <c r="I117" s="96" t="s">
        <v>3112</v>
      </c>
      <c r="J117" s="88" t="s">
        <v>3076</v>
      </c>
      <c r="K117" s="75" t="s">
        <v>3113</v>
      </c>
      <c r="L117" s="96" t="s">
        <v>3047</v>
      </c>
      <c r="M117" s="96" t="s">
        <v>3048</v>
      </c>
      <c r="N117" s="88" t="s">
        <v>3103</v>
      </c>
      <c r="O117" s="88" t="s">
        <v>98</v>
      </c>
      <c r="P117" s="88" t="s">
        <v>98</v>
      </c>
      <c r="Q117" s="88" t="s">
        <v>98</v>
      </c>
      <c r="R117" s="88" t="s">
        <v>3114</v>
      </c>
      <c r="S117" s="88" t="s">
        <v>3081</v>
      </c>
      <c r="T117" s="88" t="s">
        <v>3052</v>
      </c>
      <c r="U117" s="96" t="s">
        <v>3053</v>
      </c>
      <c r="V117" s="88" t="s">
        <v>3054</v>
      </c>
    </row>
    <row r="118" spans="1:25" s="96" customFormat="1" ht="165.75" x14ac:dyDescent="0.2">
      <c r="A118" s="99">
        <v>45015</v>
      </c>
      <c r="B118" s="96" t="s">
        <v>98</v>
      </c>
      <c r="C118" s="99">
        <v>45134</v>
      </c>
      <c r="D118" s="99">
        <v>45135</v>
      </c>
      <c r="E118" s="96" t="s">
        <v>3071</v>
      </c>
      <c r="F118" s="96">
        <v>2310804</v>
      </c>
      <c r="G118" s="100" t="s">
        <v>3115</v>
      </c>
      <c r="H118" s="96">
        <v>6249018</v>
      </c>
      <c r="I118" s="96" t="s">
        <v>3116</v>
      </c>
      <c r="J118" s="88" t="s">
        <v>3076</v>
      </c>
      <c r="K118" s="75">
        <v>216282</v>
      </c>
      <c r="L118" s="96" t="s">
        <v>3047</v>
      </c>
      <c r="M118" s="96" t="s">
        <v>3048</v>
      </c>
      <c r="N118" s="88" t="s">
        <v>3103</v>
      </c>
      <c r="O118" s="88" t="s">
        <v>98</v>
      </c>
      <c r="P118" s="88" t="s">
        <v>98</v>
      </c>
      <c r="Q118" s="88" t="s">
        <v>98</v>
      </c>
      <c r="R118" s="88" t="s">
        <v>3114</v>
      </c>
      <c r="S118" s="88" t="s">
        <v>3081</v>
      </c>
      <c r="T118" s="88" t="s">
        <v>3052</v>
      </c>
      <c r="U118" s="96" t="s">
        <v>3053</v>
      </c>
      <c r="V118" s="88" t="s">
        <v>3054</v>
      </c>
    </row>
    <row r="119" spans="1:25" s="96" customFormat="1" ht="165.75" x14ac:dyDescent="0.2">
      <c r="A119" s="99">
        <v>45015</v>
      </c>
      <c r="B119" s="96" t="s">
        <v>98</v>
      </c>
      <c r="C119" s="99">
        <v>45134</v>
      </c>
      <c r="D119" s="99">
        <v>45135</v>
      </c>
      <c r="E119" s="96" t="s">
        <v>3071</v>
      </c>
      <c r="F119" s="96">
        <v>2310804</v>
      </c>
      <c r="G119" s="100" t="s">
        <v>3117</v>
      </c>
      <c r="H119" s="96">
        <v>6249001</v>
      </c>
      <c r="I119" s="96" t="s">
        <v>3118</v>
      </c>
      <c r="J119" s="88" t="s">
        <v>3076</v>
      </c>
      <c r="K119" s="75">
        <v>220146</v>
      </c>
      <c r="L119" s="96" t="s">
        <v>3047</v>
      </c>
      <c r="M119" s="96" t="s">
        <v>3048</v>
      </c>
      <c r="N119" s="88" t="s">
        <v>3103</v>
      </c>
      <c r="O119" s="88" t="s">
        <v>98</v>
      </c>
      <c r="P119" s="88" t="s">
        <v>98</v>
      </c>
      <c r="Q119" s="88" t="s">
        <v>98</v>
      </c>
      <c r="R119" s="88" t="s">
        <v>3114</v>
      </c>
      <c r="S119" s="88" t="s">
        <v>3081</v>
      </c>
      <c r="T119" s="88" t="s">
        <v>3052</v>
      </c>
      <c r="U119" s="96" t="s">
        <v>3053</v>
      </c>
      <c r="V119" s="88" t="s">
        <v>3054</v>
      </c>
    </row>
    <row r="120" spans="1:25" s="96" customFormat="1" ht="165.75" x14ac:dyDescent="0.2">
      <c r="A120" s="99">
        <v>45015</v>
      </c>
      <c r="B120" s="96" t="s">
        <v>98</v>
      </c>
      <c r="C120" s="99">
        <v>45134</v>
      </c>
      <c r="D120" s="99">
        <v>45135</v>
      </c>
      <c r="E120" s="96" t="s">
        <v>3071</v>
      </c>
      <c r="F120" s="96">
        <v>2310804</v>
      </c>
      <c r="G120" s="100" t="s">
        <v>3119</v>
      </c>
      <c r="H120" s="96">
        <v>6248998</v>
      </c>
      <c r="I120" s="96" t="s">
        <v>3120</v>
      </c>
      <c r="J120" s="88" t="s">
        <v>3076</v>
      </c>
      <c r="K120" s="75">
        <v>215077</v>
      </c>
      <c r="L120" s="96" t="s">
        <v>3047</v>
      </c>
      <c r="M120" s="96" t="s">
        <v>3048</v>
      </c>
      <c r="N120" s="88" t="s">
        <v>3103</v>
      </c>
      <c r="O120" s="88" t="s">
        <v>98</v>
      </c>
      <c r="P120" s="88" t="s">
        <v>98</v>
      </c>
      <c r="Q120" s="88" t="s">
        <v>98</v>
      </c>
      <c r="R120" s="88" t="s">
        <v>3114</v>
      </c>
      <c r="S120" s="88" t="s">
        <v>3081</v>
      </c>
      <c r="T120" s="88" t="s">
        <v>3052</v>
      </c>
      <c r="U120" s="96" t="s">
        <v>3053</v>
      </c>
      <c r="V120" s="88" t="s">
        <v>3054</v>
      </c>
    </row>
    <row r="121" spans="1:25" s="96" customFormat="1" ht="165.75" x14ac:dyDescent="0.2">
      <c r="A121" s="99">
        <v>45015</v>
      </c>
      <c r="B121" s="96" t="s">
        <v>98</v>
      </c>
      <c r="C121" s="99">
        <v>45134</v>
      </c>
      <c r="D121" s="99">
        <v>45135</v>
      </c>
      <c r="E121" s="96" t="s">
        <v>3071</v>
      </c>
      <c r="F121" s="96">
        <v>2310804</v>
      </c>
      <c r="G121" s="100" t="s">
        <v>3121</v>
      </c>
      <c r="H121" s="96">
        <v>6248981</v>
      </c>
      <c r="I121" s="96" t="s">
        <v>3122</v>
      </c>
      <c r="J121" s="88" t="s">
        <v>3076</v>
      </c>
      <c r="K121" s="75">
        <v>215093</v>
      </c>
      <c r="L121" s="96" t="s">
        <v>3047</v>
      </c>
      <c r="M121" s="96" t="s">
        <v>3048</v>
      </c>
      <c r="N121" s="88" t="s">
        <v>3103</v>
      </c>
      <c r="O121" s="88" t="s">
        <v>98</v>
      </c>
      <c r="P121" s="88" t="s">
        <v>98</v>
      </c>
      <c r="Q121" s="88" t="s">
        <v>98</v>
      </c>
      <c r="R121" s="88" t="s">
        <v>3114</v>
      </c>
      <c r="S121" s="88" t="s">
        <v>3081</v>
      </c>
      <c r="T121" s="88" t="s">
        <v>3052</v>
      </c>
      <c r="U121" s="96" t="s">
        <v>3053</v>
      </c>
      <c r="V121" s="88" t="s">
        <v>3054</v>
      </c>
    </row>
    <row r="122" spans="1:25" s="96" customFormat="1" ht="165.75" x14ac:dyDescent="0.2">
      <c r="A122" s="99">
        <v>45015</v>
      </c>
      <c r="B122" s="96" t="s">
        <v>98</v>
      </c>
      <c r="C122" s="99">
        <v>45134</v>
      </c>
      <c r="D122" s="99">
        <v>45135</v>
      </c>
      <c r="E122" s="96" t="s">
        <v>3071</v>
      </c>
      <c r="F122" s="96">
        <v>2310804</v>
      </c>
      <c r="G122" s="100" t="s">
        <v>3123</v>
      </c>
      <c r="H122" s="96">
        <v>6248971</v>
      </c>
      <c r="I122" s="96" t="s">
        <v>3124</v>
      </c>
      <c r="J122" s="88" t="s">
        <v>3076</v>
      </c>
      <c r="K122" s="75">
        <v>216115</v>
      </c>
      <c r="L122" s="96" t="s">
        <v>3047</v>
      </c>
      <c r="M122" s="96" t="s">
        <v>3048</v>
      </c>
      <c r="N122" s="88" t="s">
        <v>3103</v>
      </c>
      <c r="O122" s="88" t="s">
        <v>98</v>
      </c>
      <c r="P122" s="88" t="s">
        <v>98</v>
      </c>
      <c r="Q122" s="88" t="s">
        <v>98</v>
      </c>
      <c r="R122" s="88" t="s">
        <v>3114</v>
      </c>
      <c r="S122" s="88" t="s">
        <v>3081</v>
      </c>
      <c r="T122" s="88" t="s">
        <v>3052</v>
      </c>
      <c r="U122" s="96" t="s">
        <v>3053</v>
      </c>
      <c r="V122" s="88" t="s">
        <v>3054</v>
      </c>
    </row>
    <row r="123" spans="1:25" s="96" customFormat="1" ht="165.75" x14ac:dyDescent="0.2">
      <c r="A123" s="99">
        <v>45015</v>
      </c>
      <c r="B123" s="96" t="s">
        <v>98</v>
      </c>
      <c r="C123" s="99">
        <v>45134</v>
      </c>
      <c r="D123" s="99">
        <v>45135</v>
      </c>
      <c r="E123" s="96" t="s">
        <v>3071</v>
      </c>
      <c r="F123" s="96">
        <v>2310804</v>
      </c>
      <c r="G123" s="100" t="s">
        <v>3125</v>
      </c>
      <c r="H123" s="96">
        <v>6248963</v>
      </c>
      <c r="I123" s="96" t="s">
        <v>3126</v>
      </c>
      <c r="J123" s="88" t="s">
        <v>3076</v>
      </c>
      <c r="K123" s="75">
        <v>216136</v>
      </c>
      <c r="L123" s="96" t="s">
        <v>3047</v>
      </c>
      <c r="M123" s="96" t="s">
        <v>3048</v>
      </c>
      <c r="N123" s="88" t="s">
        <v>3103</v>
      </c>
      <c r="O123" s="88" t="s">
        <v>98</v>
      </c>
      <c r="P123" s="88" t="s">
        <v>98</v>
      </c>
      <c r="Q123" s="88" t="s">
        <v>98</v>
      </c>
      <c r="R123" s="88" t="s">
        <v>3114</v>
      </c>
      <c r="S123" s="88" t="s">
        <v>3081</v>
      </c>
      <c r="T123" s="88" t="s">
        <v>3052</v>
      </c>
      <c r="U123" s="96" t="s">
        <v>3053</v>
      </c>
      <c r="V123" s="88" t="s">
        <v>3054</v>
      </c>
    </row>
    <row r="124" spans="1:25" s="96" customFormat="1" ht="165.75" x14ac:dyDescent="0.2">
      <c r="A124" s="99">
        <v>45015</v>
      </c>
      <c r="B124" s="96" t="s">
        <v>98</v>
      </c>
      <c r="C124" s="99">
        <v>45134</v>
      </c>
      <c r="D124" s="99">
        <v>45135</v>
      </c>
      <c r="E124" s="96" t="s">
        <v>3071</v>
      </c>
      <c r="F124" s="96">
        <v>2310804</v>
      </c>
      <c r="G124" s="100" t="s">
        <v>3127</v>
      </c>
      <c r="H124" s="96">
        <v>6248955</v>
      </c>
      <c r="I124" s="96" t="s">
        <v>3128</v>
      </c>
      <c r="J124" s="88" t="s">
        <v>3076</v>
      </c>
      <c r="K124" s="75">
        <v>216277</v>
      </c>
      <c r="L124" s="96" t="s">
        <v>3047</v>
      </c>
      <c r="M124" s="96" t="s">
        <v>3048</v>
      </c>
      <c r="N124" s="88" t="s">
        <v>3103</v>
      </c>
      <c r="O124" s="88" t="s">
        <v>98</v>
      </c>
      <c r="P124" s="88" t="s">
        <v>98</v>
      </c>
      <c r="Q124" s="88" t="s">
        <v>98</v>
      </c>
      <c r="R124" s="88" t="s">
        <v>3114</v>
      </c>
      <c r="S124" s="88" t="s">
        <v>3081</v>
      </c>
      <c r="T124" s="88" t="s">
        <v>3052</v>
      </c>
      <c r="U124" s="96" t="s">
        <v>3053</v>
      </c>
      <c r="V124" s="88" t="s">
        <v>3054</v>
      </c>
    </row>
    <row r="125" spans="1:25" s="96" customFormat="1" ht="165.75" x14ac:dyDescent="0.2">
      <c r="A125" s="99">
        <v>45015</v>
      </c>
      <c r="B125" s="96" t="s">
        <v>98</v>
      </c>
      <c r="C125" s="99">
        <v>45134</v>
      </c>
      <c r="D125" s="99">
        <v>45135</v>
      </c>
      <c r="E125" s="96" t="s">
        <v>3071</v>
      </c>
      <c r="F125" s="96">
        <v>2310804</v>
      </c>
      <c r="G125" s="100" t="s">
        <v>3129</v>
      </c>
      <c r="H125" s="96">
        <v>6248947</v>
      </c>
      <c r="I125" s="96" t="s">
        <v>3130</v>
      </c>
      <c r="J125" s="88" t="s">
        <v>3076</v>
      </c>
      <c r="K125" s="75">
        <v>216281</v>
      </c>
      <c r="L125" s="96" t="s">
        <v>3047</v>
      </c>
      <c r="M125" s="96" t="s">
        <v>3048</v>
      </c>
      <c r="N125" s="88" t="s">
        <v>3103</v>
      </c>
      <c r="O125" s="88" t="s">
        <v>98</v>
      </c>
      <c r="P125" s="88" t="s">
        <v>98</v>
      </c>
      <c r="Q125" s="88" t="s">
        <v>98</v>
      </c>
      <c r="R125" s="88" t="s">
        <v>3114</v>
      </c>
      <c r="S125" s="88" t="s">
        <v>3081</v>
      </c>
      <c r="T125" s="88" t="s">
        <v>3052</v>
      </c>
      <c r="U125" s="96" t="s">
        <v>3053</v>
      </c>
      <c r="V125" s="88" t="s">
        <v>3054</v>
      </c>
    </row>
    <row r="126" spans="1:25" s="96" customFormat="1" ht="165.75" x14ac:dyDescent="0.2">
      <c r="A126" s="99">
        <v>45015</v>
      </c>
      <c r="B126" s="96" t="s">
        <v>98</v>
      </c>
      <c r="C126" s="99">
        <v>45134</v>
      </c>
      <c r="D126" s="99">
        <v>45135</v>
      </c>
      <c r="E126" s="96" t="s">
        <v>3071</v>
      </c>
      <c r="F126" s="96">
        <v>2310804</v>
      </c>
      <c r="G126" s="100" t="s">
        <v>3131</v>
      </c>
      <c r="H126" s="96">
        <v>6248939</v>
      </c>
      <c r="I126" s="96" t="s">
        <v>3132</v>
      </c>
      <c r="J126" s="88" t="s">
        <v>3076</v>
      </c>
      <c r="K126" s="75">
        <v>216293</v>
      </c>
      <c r="L126" s="96" t="s">
        <v>3047</v>
      </c>
      <c r="M126" s="96" t="s">
        <v>3048</v>
      </c>
      <c r="N126" s="88" t="s">
        <v>3103</v>
      </c>
      <c r="O126" s="88" t="s">
        <v>98</v>
      </c>
      <c r="P126" s="88" t="s">
        <v>98</v>
      </c>
      <c r="Q126" s="88" t="s">
        <v>98</v>
      </c>
      <c r="R126" s="88" t="s">
        <v>3114</v>
      </c>
      <c r="S126" s="88" t="s">
        <v>3081</v>
      </c>
      <c r="T126" s="88" t="s">
        <v>3052</v>
      </c>
      <c r="U126" s="96" t="s">
        <v>3053</v>
      </c>
      <c r="V126" s="88" t="s">
        <v>3054</v>
      </c>
    </row>
    <row r="127" spans="1:25" s="106" customFormat="1" ht="255" x14ac:dyDescent="0.2">
      <c r="A127" s="133">
        <v>45065</v>
      </c>
      <c r="B127" s="133">
        <v>45399</v>
      </c>
      <c r="C127" s="171" t="s">
        <v>3133</v>
      </c>
      <c r="D127" s="172">
        <v>45413</v>
      </c>
      <c r="E127" s="106" t="s">
        <v>3134</v>
      </c>
      <c r="G127" s="134" t="s">
        <v>3135</v>
      </c>
      <c r="H127" s="106">
        <v>6376543</v>
      </c>
      <c r="I127" s="106" t="s">
        <v>3136</v>
      </c>
      <c r="J127" s="104" t="s">
        <v>3137</v>
      </c>
      <c r="K127" s="135" t="s">
        <v>3138</v>
      </c>
      <c r="L127" s="106" t="s">
        <v>3139</v>
      </c>
      <c r="M127" s="106" t="s">
        <v>2804</v>
      </c>
      <c r="N127" s="104" t="s">
        <v>3140</v>
      </c>
      <c r="O127" s="104" t="s">
        <v>3141</v>
      </c>
      <c r="P127" s="88" t="s">
        <v>3142</v>
      </c>
      <c r="Q127" s="104"/>
      <c r="R127" s="104" t="s">
        <v>3143</v>
      </c>
      <c r="S127" s="88" t="s">
        <v>3144</v>
      </c>
      <c r="T127" s="165" t="s">
        <v>3145</v>
      </c>
      <c r="U127" s="54" t="s">
        <v>2810</v>
      </c>
      <c r="V127" s="88" t="s">
        <v>3146</v>
      </c>
      <c r="Y127" s="106" t="s">
        <v>3147</v>
      </c>
    </row>
    <row r="128" spans="1:25" s="96" customFormat="1" ht="255" x14ac:dyDescent="0.2">
      <c r="A128" s="99">
        <v>45065</v>
      </c>
      <c r="B128" s="133">
        <v>45399</v>
      </c>
      <c r="C128" s="171" t="s">
        <v>3133</v>
      </c>
      <c r="D128" s="172">
        <v>45413</v>
      </c>
      <c r="E128" s="96" t="s">
        <v>3134</v>
      </c>
      <c r="G128" s="100" t="s">
        <v>3148</v>
      </c>
      <c r="H128" s="96">
        <v>6376551</v>
      </c>
      <c r="I128" s="96" t="s">
        <v>3149</v>
      </c>
      <c r="J128" s="88" t="s">
        <v>3137</v>
      </c>
      <c r="K128" s="75" t="s">
        <v>3150</v>
      </c>
      <c r="L128" s="96" t="s">
        <v>3139</v>
      </c>
      <c r="M128" s="96" t="s">
        <v>2804</v>
      </c>
      <c r="N128" s="104" t="s">
        <v>3151</v>
      </c>
      <c r="O128" s="104" t="s">
        <v>3141</v>
      </c>
      <c r="P128" s="88" t="s">
        <v>3142</v>
      </c>
      <c r="Q128" s="88"/>
      <c r="R128" s="88" t="s">
        <v>3152</v>
      </c>
      <c r="S128" s="88" t="s">
        <v>3153</v>
      </c>
      <c r="T128" s="156" t="s">
        <v>3145</v>
      </c>
      <c r="U128" s="54" t="s">
        <v>2810</v>
      </c>
      <c r="V128" s="88" t="s">
        <v>3146</v>
      </c>
      <c r="Y128" s="96" t="s">
        <v>3147</v>
      </c>
    </row>
    <row r="129" spans="1:25" s="96" customFormat="1" ht="255" x14ac:dyDescent="0.2">
      <c r="A129" s="99">
        <v>45065</v>
      </c>
      <c r="B129" s="133">
        <v>45399</v>
      </c>
      <c r="C129" s="171" t="s">
        <v>3133</v>
      </c>
      <c r="D129" s="172">
        <v>45413</v>
      </c>
      <c r="E129" s="96" t="s">
        <v>3134</v>
      </c>
      <c r="G129" s="100" t="s">
        <v>3154</v>
      </c>
      <c r="H129" s="96">
        <v>6376561</v>
      </c>
      <c r="I129" s="96" t="s">
        <v>3155</v>
      </c>
      <c r="J129" s="88" t="s">
        <v>3156</v>
      </c>
      <c r="K129" s="75" t="s">
        <v>3157</v>
      </c>
      <c r="L129" s="96" t="s">
        <v>3139</v>
      </c>
      <c r="M129" s="96" t="s">
        <v>2804</v>
      </c>
      <c r="N129" s="88" t="s">
        <v>3158</v>
      </c>
      <c r="O129" s="104" t="s">
        <v>3141</v>
      </c>
      <c r="P129" s="88" t="s">
        <v>3142</v>
      </c>
      <c r="Q129" s="88"/>
      <c r="R129" s="88" t="s">
        <v>3152</v>
      </c>
      <c r="S129" s="88" t="s">
        <v>3153</v>
      </c>
      <c r="T129" s="156" t="s">
        <v>3145</v>
      </c>
      <c r="U129" s="54" t="s">
        <v>2810</v>
      </c>
      <c r="V129" s="88" t="s">
        <v>3146</v>
      </c>
      <c r="Y129" s="96" t="s">
        <v>3147</v>
      </c>
    </row>
    <row r="130" spans="1:25" s="105" customFormat="1" ht="51" x14ac:dyDescent="0.2">
      <c r="A130" s="168">
        <v>45065</v>
      </c>
      <c r="B130" s="105" t="s">
        <v>3159</v>
      </c>
      <c r="C130" s="171" t="s">
        <v>3133</v>
      </c>
      <c r="D130" s="173"/>
      <c r="E130" s="105" t="s">
        <v>3134</v>
      </c>
      <c r="G130" s="169" t="s">
        <v>3160</v>
      </c>
      <c r="H130" s="105">
        <v>6376578</v>
      </c>
      <c r="I130" s="105" t="s">
        <v>3161</v>
      </c>
      <c r="J130" s="103" t="s">
        <v>3137</v>
      </c>
      <c r="K130" s="170" t="s">
        <v>3162</v>
      </c>
      <c r="L130" s="105" t="s">
        <v>3139</v>
      </c>
      <c r="M130" s="105" t="s">
        <v>2804</v>
      </c>
      <c r="N130" s="103" t="s">
        <v>98</v>
      </c>
      <c r="O130" s="103" t="s">
        <v>98</v>
      </c>
      <c r="P130" s="103" t="s">
        <v>98</v>
      </c>
      <c r="Q130" s="103"/>
      <c r="R130" s="103" t="s">
        <v>98</v>
      </c>
      <c r="S130" s="103" t="s">
        <v>98</v>
      </c>
      <c r="T130" s="166" t="s">
        <v>3163</v>
      </c>
      <c r="U130" s="103" t="s">
        <v>3164</v>
      </c>
      <c r="V130" s="103" t="s">
        <v>3165</v>
      </c>
      <c r="Y130" s="105" t="s">
        <v>3147</v>
      </c>
    </row>
    <row r="131" spans="1:25" s="96" customFormat="1" ht="255" x14ac:dyDescent="0.2">
      <c r="A131" s="99">
        <v>45065</v>
      </c>
      <c r="B131" s="133">
        <v>45399</v>
      </c>
      <c r="C131" s="171" t="s">
        <v>3133</v>
      </c>
      <c r="D131" s="172">
        <v>45413</v>
      </c>
      <c r="E131" s="96" t="s">
        <v>3134</v>
      </c>
      <c r="G131" s="100" t="s">
        <v>3166</v>
      </c>
      <c r="H131" s="96">
        <v>6376586</v>
      </c>
      <c r="I131" s="96" t="s">
        <v>3167</v>
      </c>
      <c r="J131" s="88" t="s">
        <v>3168</v>
      </c>
      <c r="K131" s="75" t="s">
        <v>3169</v>
      </c>
      <c r="L131" s="96" t="s">
        <v>3139</v>
      </c>
      <c r="M131" s="96" t="s">
        <v>2804</v>
      </c>
      <c r="N131" s="88" t="s">
        <v>3170</v>
      </c>
      <c r="O131" s="104" t="s">
        <v>3141</v>
      </c>
      <c r="P131" s="88" t="s">
        <v>3142</v>
      </c>
      <c r="Q131" s="88"/>
      <c r="R131" s="88" t="s">
        <v>3152</v>
      </c>
      <c r="S131" s="88" t="s">
        <v>3153</v>
      </c>
      <c r="T131" s="156" t="s">
        <v>3145</v>
      </c>
      <c r="U131" s="54" t="s">
        <v>2810</v>
      </c>
      <c r="V131" s="88" t="s">
        <v>3146</v>
      </c>
      <c r="Y131" s="96" t="s">
        <v>3147</v>
      </c>
    </row>
    <row r="132" spans="1:25" s="96" customFormat="1" ht="255" x14ac:dyDescent="0.2">
      <c r="A132" s="99">
        <v>45065</v>
      </c>
      <c r="B132" s="133">
        <v>45399</v>
      </c>
      <c r="C132" s="171" t="s">
        <v>3133</v>
      </c>
      <c r="D132" s="172">
        <v>45413</v>
      </c>
      <c r="E132" s="96" t="s">
        <v>3134</v>
      </c>
      <c r="G132" s="100" t="s">
        <v>3171</v>
      </c>
      <c r="H132" s="96">
        <v>6376594</v>
      </c>
      <c r="I132" s="96" t="s">
        <v>3172</v>
      </c>
      <c r="J132" s="88" t="s">
        <v>3173</v>
      </c>
      <c r="K132" s="75" t="s">
        <v>3174</v>
      </c>
      <c r="L132" s="96" t="s">
        <v>3139</v>
      </c>
      <c r="M132" s="96" t="s">
        <v>2804</v>
      </c>
      <c r="N132" s="88" t="s">
        <v>3175</v>
      </c>
      <c r="O132" s="104" t="s">
        <v>3141</v>
      </c>
      <c r="P132" s="88" t="s">
        <v>3142</v>
      </c>
      <c r="Q132" s="88"/>
      <c r="R132" s="88" t="s">
        <v>3152</v>
      </c>
      <c r="S132" s="88" t="s">
        <v>3153</v>
      </c>
      <c r="T132" s="156" t="s">
        <v>3145</v>
      </c>
      <c r="U132" s="54" t="s">
        <v>2810</v>
      </c>
      <c r="V132" s="88" t="s">
        <v>3146</v>
      </c>
      <c r="Y132" s="96" t="s">
        <v>3147</v>
      </c>
    </row>
    <row r="133" spans="1:25" s="96" customFormat="1" ht="408.75" customHeight="1" x14ac:dyDescent="0.2">
      <c r="A133" s="99">
        <v>45065</v>
      </c>
      <c r="B133" s="96" t="s">
        <v>3159</v>
      </c>
      <c r="C133" s="167" t="s">
        <v>3176</v>
      </c>
      <c r="D133" s="172">
        <v>45413</v>
      </c>
      <c r="E133" s="96" t="s">
        <v>3134</v>
      </c>
      <c r="G133" s="100" t="s">
        <v>3177</v>
      </c>
      <c r="H133" s="96">
        <v>6376607</v>
      </c>
      <c r="I133" s="96" t="s">
        <v>3178</v>
      </c>
      <c r="J133" s="88" t="s">
        <v>3179</v>
      </c>
      <c r="K133" s="75" t="s">
        <v>3180</v>
      </c>
      <c r="L133" s="96" t="s">
        <v>3139</v>
      </c>
      <c r="M133" s="96" t="s">
        <v>2804</v>
      </c>
      <c r="N133" s="88" t="s">
        <v>3181</v>
      </c>
      <c r="O133" s="104" t="s">
        <v>3182</v>
      </c>
      <c r="P133" s="88" t="s">
        <v>3142</v>
      </c>
      <c r="Q133" s="88"/>
      <c r="R133" s="88" t="s">
        <v>3183</v>
      </c>
      <c r="S133" s="88" t="s">
        <v>3184</v>
      </c>
      <c r="T133" s="156" t="s">
        <v>3185</v>
      </c>
      <c r="U133" s="54" t="s">
        <v>3186</v>
      </c>
      <c r="V133" s="88" t="s">
        <v>3187</v>
      </c>
      <c r="Y133" s="96" t="s">
        <v>3147</v>
      </c>
    </row>
    <row r="134" spans="1:25" s="96" customFormat="1" ht="255" x14ac:dyDescent="0.2">
      <c r="A134" s="99">
        <v>45065</v>
      </c>
      <c r="B134" s="99">
        <v>45399</v>
      </c>
      <c r="C134" s="171" t="s">
        <v>3133</v>
      </c>
      <c r="D134" s="172">
        <v>45413</v>
      </c>
      <c r="E134" s="96" t="s">
        <v>3134</v>
      </c>
      <c r="G134" s="100" t="s">
        <v>3188</v>
      </c>
      <c r="H134" s="96">
        <v>6376615</v>
      </c>
      <c r="I134" s="96" t="s">
        <v>3189</v>
      </c>
      <c r="J134" s="88" t="s">
        <v>3190</v>
      </c>
      <c r="K134" s="75" t="s">
        <v>3191</v>
      </c>
      <c r="L134" s="96" t="s">
        <v>3139</v>
      </c>
      <c r="M134" s="96" t="s">
        <v>2804</v>
      </c>
      <c r="N134" s="88" t="s">
        <v>3192</v>
      </c>
      <c r="O134" s="104" t="s">
        <v>3141</v>
      </c>
      <c r="P134" s="88" t="s">
        <v>3142</v>
      </c>
      <c r="Q134" s="88"/>
      <c r="R134" s="88" t="s">
        <v>3152</v>
      </c>
      <c r="S134" s="88" t="s">
        <v>3153</v>
      </c>
      <c r="T134" s="156" t="s">
        <v>3145</v>
      </c>
      <c r="U134" s="54" t="s">
        <v>2810</v>
      </c>
      <c r="V134" s="88" t="s">
        <v>3146</v>
      </c>
      <c r="Y134" s="96" t="s">
        <v>3147</v>
      </c>
    </row>
    <row r="135" spans="1:25" s="96" customFormat="1" ht="255" x14ac:dyDescent="0.2">
      <c r="A135" s="99">
        <v>45065</v>
      </c>
      <c r="B135" s="99">
        <v>45399</v>
      </c>
      <c r="C135" s="171" t="s">
        <v>3133</v>
      </c>
      <c r="D135" s="172">
        <v>45413</v>
      </c>
      <c r="E135" s="96" t="s">
        <v>3134</v>
      </c>
      <c r="G135" s="100" t="s">
        <v>3193</v>
      </c>
      <c r="H135" s="96">
        <v>6376623</v>
      </c>
      <c r="I135" s="96" t="s">
        <v>3194</v>
      </c>
      <c r="J135" s="88" t="s">
        <v>3168</v>
      </c>
      <c r="K135" s="75" t="s">
        <v>3195</v>
      </c>
      <c r="L135" s="96" t="s">
        <v>3139</v>
      </c>
      <c r="M135" s="96" t="s">
        <v>2804</v>
      </c>
      <c r="N135" s="88" t="s">
        <v>3196</v>
      </c>
      <c r="O135" s="104" t="s">
        <v>3141</v>
      </c>
      <c r="P135" s="88" t="s">
        <v>3197</v>
      </c>
      <c r="Q135" s="88"/>
      <c r="R135" s="88" t="s">
        <v>3152</v>
      </c>
      <c r="S135" s="88" t="s">
        <v>3153</v>
      </c>
      <c r="T135" s="156" t="s">
        <v>3145</v>
      </c>
      <c r="U135" s="54" t="s">
        <v>2810</v>
      </c>
      <c r="V135" s="88" t="s">
        <v>3146</v>
      </c>
      <c r="W135" s="88"/>
      <c r="Y135" s="96" t="s">
        <v>3147</v>
      </c>
    </row>
    <row r="136" spans="1:25" s="96" customFormat="1" ht="255" x14ac:dyDescent="0.2">
      <c r="A136" s="99">
        <v>45065</v>
      </c>
      <c r="B136" s="99">
        <v>45399</v>
      </c>
      <c r="C136" s="171" t="s">
        <v>3133</v>
      </c>
      <c r="D136" s="172">
        <v>45413</v>
      </c>
      <c r="E136" s="96" t="s">
        <v>3134</v>
      </c>
      <c r="G136" s="100" t="s">
        <v>3198</v>
      </c>
      <c r="H136" s="96">
        <v>6376631</v>
      </c>
      <c r="I136" s="96" t="s">
        <v>3199</v>
      </c>
      <c r="J136" s="88" t="s">
        <v>3200</v>
      </c>
      <c r="K136" s="75" t="s">
        <v>3201</v>
      </c>
      <c r="L136" s="96" t="s">
        <v>3139</v>
      </c>
      <c r="M136" s="96" t="s">
        <v>2804</v>
      </c>
      <c r="N136" s="88" t="s">
        <v>3202</v>
      </c>
      <c r="O136" s="104" t="s">
        <v>3141</v>
      </c>
      <c r="P136" s="88" t="s">
        <v>3203</v>
      </c>
      <c r="Q136" s="88"/>
      <c r="R136" s="88" t="s">
        <v>3204</v>
      </c>
      <c r="S136" s="88" t="s">
        <v>3205</v>
      </c>
      <c r="T136" s="156" t="s">
        <v>3206</v>
      </c>
      <c r="U136" s="54" t="s">
        <v>2810</v>
      </c>
      <c r="V136" s="88" t="s">
        <v>3146</v>
      </c>
      <c r="Y136" s="96" t="s">
        <v>3147</v>
      </c>
    </row>
    <row r="137" spans="1:25" s="96" customFormat="1" ht="51" x14ac:dyDescent="0.2">
      <c r="A137" s="99">
        <v>45065</v>
      </c>
      <c r="C137" s="174" t="s">
        <v>3207</v>
      </c>
      <c r="D137" s="99"/>
      <c r="E137" s="96" t="s">
        <v>3134</v>
      </c>
      <c r="G137" s="100" t="s">
        <v>3208</v>
      </c>
      <c r="H137" s="96">
        <v>6376641</v>
      </c>
      <c r="I137" s="96" t="s">
        <v>3209</v>
      </c>
      <c r="J137" s="88" t="s">
        <v>3168</v>
      </c>
      <c r="K137" s="75" t="s">
        <v>3210</v>
      </c>
      <c r="L137" s="96" t="s">
        <v>3139</v>
      </c>
      <c r="M137" s="96" t="s">
        <v>2804</v>
      </c>
      <c r="N137" s="88"/>
      <c r="O137" s="88"/>
      <c r="P137" s="88"/>
      <c r="Q137" s="88"/>
      <c r="R137" s="88"/>
      <c r="S137" s="88"/>
      <c r="T137" s="156" t="s">
        <v>3211</v>
      </c>
      <c r="U137" s="88"/>
      <c r="V137" s="88"/>
      <c r="Y137" s="96" t="s">
        <v>3147</v>
      </c>
    </row>
    <row r="138" spans="1:25" s="96" customFormat="1" ht="38.25" x14ac:dyDescent="0.2">
      <c r="A138" s="99">
        <v>45065</v>
      </c>
      <c r="C138" s="174" t="s">
        <v>3207</v>
      </c>
      <c r="D138" s="99"/>
      <c r="E138" s="96" t="s">
        <v>3134</v>
      </c>
      <c r="G138" s="100" t="s">
        <v>3212</v>
      </c>
      <c r="H138" s="96">
        <v>6376658</v>
      </c>
      <c r="I138" s="96" t="s">
        <v>3213</v>
      </c>
      <c r="J138" s="88" t="s">
        <v>3214</v>
      </c>
      <c r="K138" s="75" t="s">
        <v>3215</v>
      </c>
      <c r="L138" s="96" t="s">
        <v>3139</v>
      </c>
      <c r="M138" s="96" t="s">
        <v>2804</v>
      </c>
      <c r="N138" s="88"/>
      <c r="O138" s="88"/>
      <c r="P138" s="88"/>
      <c r="Q138" s="88"/>
      <c r="R138" s="88"/>
      <c r="S138" s="88"/>
      <c r="T138" s="88"/>
      <c r="U138" s="88"/>
      <c r="V138" s="88"/>
      <c r="Y138" s="96" t="s">
        <v>3147</v>
      </c>
    </row>
    <row r="139" spans="1:25" s="96" customFormat="1" ht="25.5" x14ac:dyDescent="0.2">
      <c r="A139" s="99">
        <v>45065</v>
      </c>
      <c r="C139" s="174" t="s">
        <v>3207</v>
      </c>
      <c r="D139" s="99"/>
      <c r="E139" s="96" t="s">
        <v>3134</v>
      </c>
      <c r="G139" s="100" t="s">
        <v>3216</v>
      </c>
      <c r="H139" s="96">
        <v>6376666</v>
      </c>
      <c r="I139" s="96" t="s">
        <v>3217</v>
      </c>
      <c r="J139" s="88" t="s">
        <v>3218</v>
      </c>
      <c r="K139" s="75" t="s">
        <v>3219</v>
      </c>
      <c r="L139" s="96" t="s">
        <v>3139</v>
      </c>
      <c r="M139" s="96" t="s">
        <v>2804</v>
      </c>
      <c r="N139" s="88"/>
      <c r="O139" s="88"/>
      <c r="P139" s="88"/>
      <c r="Q139" s="88"/>
      <c r="R139" s="88"/>
      <c r="S139" s="88"/>
      <c r="T139" s="88"/>
      <c r="U139" s="88"/>
      <c r="V139" s="88"/>
      <c r="Y139" s="96" t="s">
        <v>3147</v>
      </c>
    </row>
    <row r="140" spans="1:25" s="96" customFormat="1" ht="25.5" x14ac:dyDescent="0.2">
      <c r="A140" s="99">
        <v>45065</v>
      </c>
      <c r="C140" s="174" t="s">
        <v>3207</v>
      </c>
      <c r="D140" s="99"/>
      <c r="E140" s="96" t="s">
        <v>3134</v>
      </c>
      <c r="G140" s="100" t="s">
        <v>3220</v>
      </c>
      <c r="H140" s="96">
        <v>6376674</v>
      </c>
      <c r="I140" s="96" t="s">
        <v>3221</v>
      </c>
      <c r="J140" s="88" t="s">
        <v>3222</v>
      </c>
      <c r="K140" s="75" t="s">
        <v>3223</v>
      </c>
      <c r="L140" s="96" t="s">
        <v>3139</v>
      </c>
      <c r="M140" s="96" t="s">
        <v>2804</v>
      </c>
      <c r="N140" s="88"/>
      <c r="O140" s="88"/>
      <c r="P140" s="88"/>
      <c r="Q140" s="88"/>
      <c r="R140" s="88"/>
      <c r="S140" s="88"/>
      <c r="T140" s="88"/>
      <c r="U140" s="88"/>
      <c r="V140" s="88"/>
      <c r="Y140" s="96" t="s">
        <v>3147</v>
      </c>
    </row>
    <row r="141" spans="1:25" s="96" customFormat="1" ht="38.25" x14ac:dyDescent="0.2">
      <c r="A141" s="99">
        <v>45065</v>
      </c>
      <c r="C141" s="174" t="s">
        <v>3207</v>
      </c>
      <c r="D141" s="99"/>
      <c r="E141" s="96" t="s">
        <v>3134</v>
      </c>
      <c r="G141" s="100" t="s">
        <v>3224</v>
      </c>
      <c r="H141" s="96">
        <v>6376682</v>
      </c>
      <c r="I141" s="96" t="s">
        <v>3225</v>
      </c>
      <c r="J141" s="88" t="s">
        <v>3226</v>
      </c>
      <c r="K141" s="75" t="s">
        <v>3227</v>
      </c>
      <c r="L141" s="96" t="s">
        <v>3139</v>
      </c>
      <c r="M141" s="96" t="s">
        <v>2804</v>
      </c>
      <c r="N141" s="88"/>
      <c r="O141" s="88"/>
      <c r="P141" s="88"/>
      <c r="Q141" s="88"/>
      <c r="R141" s="88"/>
      <c r="S141" s="88"/>
      <c r="T141" s="88"/>
      <c r="U141" s="88"/>
      <c r="V141" s="88"/>
      <c r="Y141" s="96" t="s">
        <v>3147</v>
      </c>
    </row>
    <row r="142" spans="1:25" s="96" customFormat="1" ht="25.5" x14ac:dyDescent="0.2">
      <c r="A142" s="99">
        <v>45065</v>
      </c>
      <c r="C142" s="174" t="s">
        <v>3207</v>
      </c>
      <c r="D142" s="99"/>
      <c r="E142" s="96" t="s">
        <v>3134</v>
      </c>
      <c r="G142" s="100" t="s">
        <v>3228</v>
      </c>
      <c r="H142" s="96">
        <v>6376690</v>
      </c>
      <c r="I142" s="96" t="s">
        <v>3229</v>
      </c>
      <c r="J142" s="88" t="s">
        <v>3230</v>
      </c>
      <c r="K142" s="75" t="s">
        <v>3231</v>
      </c>
      <c r="L142" s="96" t="s">
        <v>3139</v>
      </c>
      <c r="M142" s="96" t="s">
        <v>2804</v>
      </c>
      <c r="N142" s="88"/>
      <c r="O142" s="88"/>
      <c r="P142" s="88"/>
      <c r="Q142" s="88"/>
      <c r="R142" s="88"/>
      <c r="S142" s="88"/>
      <c r="T142" s="88"/>
      <c r="U142" s="88"/>
      <c r="V142" s="88"/>
      <c r="Y142" s="96" t="s">
        <v>3147</v>
      </c>
    </row>
    <row r="143" spans="1:25" s="96" customFormat="1" ht="25.5" x14ac:dyDescent="0.2">
      <c r="A143" s="99">
        <v>45065</v>
      </c>
      <c r="C143" s="174" t="s">
        <v>3207</v>
      </c>
      <c r="D143" s="99"/>
      <c r="E143" s="96" t="s">
        <v>3134</v>
      </c>
      <c r="G143" s="100" t="s">
        <v>3232</v>
      </c>
      <c r="H143" s="96">
        <v>6376703</v>
      </c>
      <c r="I143" s="96" t="s">
        <v>3233</v>
      </c>
      <c r="J143" s="88" t="s">
        <v>3234</v>
      </c>
      <c r="K143" s="75" t="s">
        <v>3235</v>
      </c>
      <c r="L143" s="96" t="s">
        <v>3139</v>
      </c>
      <c r="M143" s="96" t="s">
        <v>2804</v>
      </c>
      <c r="N143" s="88"/>
      <c r="O143" s="88"/>
      <c r="P143" s="88"/>
      <c r="Q143" s="88"/>
      <c r="R143" s="88"/>
      <c r="S143" s="88"/>
      <c r="T143" s="88"/>
      <c r="U143" s="88"/>
      <c r="V143" s="88"/>
      <c r="Y143" s="96" t="s">
        <v>3147</v>
      </c>
    </row>
    <row r="144" spans="1:25" s="96" customFormat="1" ht="25.5" x14ac:dyDescent="0.2">
      <c r="A144" s="99">
        <v>45065</v>
      </c>
      <c r="C144" s="174" t="s">
        <v>3207</v>
      </c>
      <c r="D144" s="99"/>
      <c r="E144" s="96" t="s">
        <v>3134</v>
      </c>
      <c r="G144" s="100" t="s">
        <v>3236</v>
      </c>
      <c r="H144" s="96">
        <v>6376711</v>
      </c>
      <c r="I144" s="96" t="s">
        <v>3237</v>
      </c>
      <c r="J144" s="88" t="s">
        <v>3238</v>
      </c>
      <c r="K144" s="75" t="s">
        <v>3239</v>
      </c>
      <c r="L144" s="96" t="s">
        <v>3139</v>
      </c>
      <c r="M144" s="96" t="s">
        <v>2804</v>
      </c>
      <c r="N144" s="88"/>
      <c r="O144" s="88"/>
      <c r="P144" s="88"/>
      <c r="Q144" s="88"/>
      <c r="R144" s="88"/>
      <c r="S144" s="88"/>
      <c r="T144" s="88"/>
      <c r="U144" s="88"/>
      <c r="V144" s="88"/>
      <c r="Y144" s="96" t="s">
        <v>3147</v>
      </c>
    </row>
    <row r="145" spans="1:25" s="96" customFormat="1" ht="25.5" x14ac:dyDescent="0.2">
      <c r="A145" s="99">
        <v>45065</v>
      </c>
      <c r="C145" s="174" t="s">
        <v>3207</v>
      </c>
      <c r="D145" s="99"/>
      <c r="E145" s="96" t="s">
        <v>3134</v>
      </c>
      <c r="G145" s="100" t="s">
        <v>3240</v>
      </c>
      <c r="H145" s="96">
        <v>6376721</v>
      </c>
      <c r="I145" s="96" t="s">
        <v>3241</v>
      </c>
      <c r="J145" s="88" t="s">
        <v>3238</v>
      </c>
      <c r="K145" s="75" t="s">
        <v>3242</v>
      </c>
      <c r="L145" s="96" t="s">
        <v>3139</v>
      </c>
      <c r="M145" s="96" t="s">
        <v>2804</v>
      </c>
      <c r="N145" s="88"/>
      <c r="O145" s="88"/>
      <c r="P145" s="88"/>
      <c r="Q145" s="88"/>
      <c r="R145" s="88"/>
      <c r="S145" s="88"/>
      <c r="T145" s="88"/>
      <c r="U145" s="88"/>
      <c r="V145" s="88"/>
      <c r="Y145" s="96" t="s">
        <v>3147</v>
      </c>
    </row>
    <row r="146" spans="1:25" s="96" customFormat="1" ht="38.25" x14ac:dyDescent="0.2">
      <c r="A146" s="99">
        <v>45065</v>
      </c>
      <c r="C146" s="174" t="s">
        <v>3207</v>
      </c>
      <c r="D146" s="99"/>
      <c r="E146" s="96" t="s">
        <v>3134</v>
      </c>
      <c r="G146" s="100" t="s">
        <v>3243</v>
      </c>
      <c r="H146" s="96">
        <v>6376738</v>
      </c>
      <c r="I146" s="96" t="s">
        <v>3244</v>
      </c>
      <c r="J146" s="88" t="s">
        <v>3179</v>
      </c>
      <c r="K146" s="75" t="s">
        <v>3245</v>
      </c>
      <c r="L146" s="96" t="s">
        <v>3139</v>
      </c>
      <c r="M146" s="96" t="s">
        <v>2804</v>
      </c>
      <c r="N146" s="88"/>
      <c r="O146" s="88"/>
      <c r="P146" s="88"/>
      <c r="Q146" s="88"/>
      <c r="R146" s="88"/>
      <c r="S146" s="88"/>
      <c r="T146" s="88"/>
      <c r="U146" s="88"/>
      <c r="V146" s="88"/>
      <c r="Y146" s="96" t="s">
        <v>3147</v>
      </c>
    </row>
    <row r="147" spans="1:25" s="96" customFormat="1" ht="165.75" x14ac:dyDescent="0.2">
      <c r="A147" s="99">
        <v>45120</v>
      </c>
      <c r="B147" s="96" t="s">
        <v>98</v>
      </c>
      <c r="C147" s="164" t="s">
        <v>3246</v>
      </c>
      <c r="D147" s="99">
        <v>45202</v>
      </c>
      <c r="E147" s="96" t="s">
        <v>3247</v>
      </c>
      <c r="F147" s="96">
        <v>2312294</v>
      </c>
      <c r="G147" s="100" t="s">
        <v>3248</v>
      </c>
      <c r="H147" s="96">
        <v>6248867</v>
      </c>
      <c r="I147" s="150" t="s">
        <v>3249</v>
      </c>
      <c r="J147" s="88" t="s">
        <v>197</v>
      </c>
      <c r="K147" s="75" t="s">
        <v>3250</v>
      </c>
      <c r="L147" s="96" t="s">
        <v>3047</v>
      </c>
      <c r="M147" s="96" t="s">
        <v>3048</v>
      </c>
      <c r="N147" s="88" t="s">
        <v>3251</v>
      </c>
      <c r="O147" s="88" t="s">
        <v>98</v>
      </c>
      <c r="P147" s="88" t="s">
        <v>98</v>
      </c>
      <c r="Q147" s="88" t="s">
        <v>98</v>
      </c>
      <c r="R147" s="88" t="s">
        <v>3252</v>
      </c>
      <c r="S147" s="88" t="s">
        <v>3253</v>
      </c>
      <c r="T147" s="88"/>
      <c r="U147" s="96" t="s">
        <v>3053</v>
      </c>
      <c r="V147" s="88" t="s">
        <v>3254</v>
      </c>
    </row>
    <row r="148" spans="1:25" s="96" customFormat="1" ht="165.75" x14ac:dyDescent="0.2">
      <c r="A148" s="99">
        <v>45120</v>
      </c>
      <c r="B148" s="96" t="s">
        <v>98</v>
      </c>
      <c r="C148" s="164" t="s">
        <v>3246</v>
      </c>
      <c r="D148" s="99">
        <v>45202</v>
      </c>
      <c r="E148" s="96" t="s">
        <v>3255</v>
      </c>
      <c r="F148" s="96">
        <v>2312294</v>
      </c>
      <c r="G148" s="100" t="s">
        <v>3256</v>
      </c>
      <c r="H148" s="96">
        <v>6248859</v>
      </c>
      <c r="I148" s="150" t="s">
        <v>3257</v>
      </c>
      <c r="J148" s="88" t="s">
        <v>197</v>
      </c>
      <c r="K148" s="75" t="s">
        <v>3258</v>
      </c>
      <c r="L148" s="96" t="s">
        <v>3047</v>
      </c>
      <c r="M148" s="96" t="s">
        <v>3048</v>
      </c>
      <c r="N148" s="88" t="s">
        <v>3251</v>
      </c>
      <c r="O148" s="88" t="s">
        <v>98</v>
      </c>
      <c r="P148" s="88" t="s">
        <v>98</v>
      </c>
      <c r="Q148" s="88" t="s">
        <v>98</v>
      </c>
      <c r="R148" s="88" t="s">
        <v>3252</v>
      </c>
      <c r="S148" s="88" t="s">
        <v>3253</v>
      </c>
      <c r="T148" s="88"/>
      <c r="U148" s="96" t="s">
        <v>3053</v>
      </c>
      <c r="V148" s="88" t="s">
        <v>3254</v>
      </c>
    </row>
    <row r="149" spans="1:25" s="96" customFormat="1" ht="165.75" x14ac:dyDescent="0.2">
      <c r="A149" s="99">
        <v>45120</v>
      </c>
      <c r="B149" s="96" t="s">
        <v>98</v>
      </c>
      <c r="C149" s="164" t="s">
        <v>3246</v>
      </c>
      <c r="D149" s="99">
        <v>45202</v>
      </c>
      <c r="E149" s="96" t="s">
        <v>3259</v>
      </c>
      <c r="F149" s="96">
        <v>2312294</v>
      </c>
      <c r="G149" s="100" t="s">
        <v>3260</v>
      </c>
      <c r="H149" s="96">
        <v>6248840</v>
      </c>
      <c r="I149" s="150" t="s">
        <v>3261</v>
      </c>
      <c r="J149" s="88" t="s">
        <v>197</v>
      </c>
      <c r="K149" s="75" t="s">
        <v>3262</v>
      </c>
      <c r="L149" s="96" t="s">
        <v>3047</v>
      </c>
      <c r="M149" s="96" t="s">
        <v>3048</v>
      </c>
      <c r="N149" s="88" t="s">
        <v>3251</v>
      </c>
      <c r="O149" s="88" t="s">
        <v>98</v>
      </c>
      <c r="P149" s="88" t="s">
        <v>98</v>
      </c>
      <c r="Q149" s="88" t="s">
        <v>98</v>
      </c>
      <c r="R149" s="88" t="s">
        <v>3252</v>
      </c>
      <c r="S149" s="88" t="s">
        <v>3253</v>
      </c>
      <c r="T149" s="88"/>
      <c r="U149" s="96" t="s">
        <v>3053</v>
      </c>
      <c r="V149" s="88" t="s">
        <v>3254</v>
      </c>
    </row>
    <row r="150" spans="1:25" s="96" customFormat="1" ht="165.75" x14ac:dyDescent="0.2">
      <c r="A150" s="99">
        <v>45120</v>
      </c>
      <c r="B150" s="96" t="s">
        <v>98</v>
      </c>
      <c r="C150" s="164" t="s">
        <v>3246</v>
      </c>
      <c r="D150" s="99">
        <v>45202</v>
      </c>
      <c r="E150" s="96" t="s">
        <v>3259</v>
      </c>
      <c r="F150" s="96">
        <v>2312294</v>
      </c>
      <c r="G150" s="100" t="s">
        <v>3263</v>
      </c>
      <c r="H150" s="96">
        <v>6248832</v>
      </c>
      <c r="I150" s="150" t="s">
        <v>3264</v>
      </c>
      <c r="J150" s="88" t="s">
        <v>197</v>
      </c>
      <c r="K150" s="75" t="s">
        <v>3265</v>
      </c>
      <c r="L150" s="96" t="s">
        <v>3047</v>
      </c>
      <c r="M150" s="96" t="s">
        <v>3048</v>
      </c>
      <c r="N150" s="88" t="s">
        <v>3251</v>
      </c>
      <c r="O150" s="88" t="s">
        <v>98</v>
      </c>
      <c r="P150" s="88" t="s">
        <v>98</v>
      </c>
      <c r="Q150" s="88" t="s">
        <v>98</v>
      </c>
      <c r="R150" s="88" t="s">
        <v>3252</v>
      </c>
      <c r="S150" s="88" t="s">
        <v>3253</v>
      </c>
      <c r="T150" s="88"/>
      <c r="U150" s="96" t="s">
        <v>3053</v>
      </c>
      <c r="V150" s="88" t="s">
        <v>3254</v>
      </c>
    </row>
    <row r="151" spans="1:25" s="96" customFormat="1" ht="165.75" x14ac:dyDescent="0.2">
      <c r="A151" s="99">
        <v>45120</v>
      </c>
      <c r="B151" s="96" t="s">
        <v>98</v>
      </c>
      <c r="C151" s="164" t="s">
        <v>3246</v>
      </c>
      <c r="D151" s="99">
        <v>45202</v>
      </c>
      <c r="E151" s="96" t="s">
        <v>3259</v>
      </c>
      <c r="F151" s="96">
        <v>2312294</v>
      </c>
      <c r="G151" s="100" t="s">
        <v>3266</v>
      </c>
      <c r="H151" s="96">
        <v>6248824</v>
      </c>
      <c r="I151" s="150" t="s">
        <v>3267</v>
      </c>
      <c r="J151" s="88" t="s">
        <v>197</v>
      </c>
      <c r="K151" s="75" t="s">
        <v>3268</v>
      </c>
      <c r="L151" s="96" t="s">
        <v>3047</v>
      </c>
      <c r="M151" s="96" t="s">
        <v>3048</v>
      </c>
      <c r="N151" s="88" t="s">
        <v>3251</v>
      </c>
      <c r="O151" s="88" t="s">
        <v>98</v>
      </c>
      <c r="P151" s="88" t="s">
        <v>98</v>
      </c>
      <c r="Q151" s="88" t="s">
        <v>98</v>
      </c>
      <c r="R151" s="88" t="s">
        <v>3252</v>
      </c>
      <c r="S151" s="88" t="s">
        <v>3253</v>
      </c>
      <c r="T151" s="88"/>
      <c r="U151" s="96" t="s">
        <v>3053</v>
      </c>
      <c r="V151" s="88" t="s">
        <v>3254</v>
      </c>
    </row>
    <row r="152" spans="1:25" s="96" customFormat="1" ht="165.75" x14ac:dyDescent="0.2">
      <c r="A152" s="99">
        <v>45120</v>
      </c>
      <c r="B152" s="96" t="s">
        <v>98</v>
      </c>
      <c r="C152" s="164" t="s">
        <v>3246</v>
      </c>
      <c r="D152" s="99">
        <v>45202</v>
      </c>
      <c r="E152" s="96" t="s">
        <v>3259</v>
      </c>
      <c r="F152" s="96">
        <v>2312294</v>
      </c>
      <c r="G152" s="100" t="s">
        <v>3269</v>
      </c>
      <c r="H152" s="96">
        <v>6248816</v>
      </c>
      <c r="I152" s="150" t="s">
        <v>3270</v>
      </c>
      <c r="J152" s="88" t="s">
        <v>197</v>
      </c>
      <c r="K152" s="75" t="s">
        <v>3271</v>
      </c>
      <c r="L152" s="96" t="s">
        <v>3047</v>
      </c>
      <c r="M152" s="96" t="s">
        <v>3048</v>
      </c>
      <c r="N152" s="88" t="s">
        <v>3251</v>
      </c>
      <c r="O152" s="88" t="s">
        <v>98</v>
      </c>
      <c r="P152" s="88" t="s">
        <v>98</v>
      </c>
      <c r="Q152" s="88" t="s">
        <v>98</v>
      </c>
      <c r="R152" s="88" t="s">
        <v>3252</v>
      </c>
      <c r="S152" s="88" t="s">
        <v>3253</v>
      </c>
      <c r="T152" s="88"/>
      <c r="U152" s="96" t="s">
        <v>3053</v>
      </c>
      <c r="V152" s="88" t="s">
        <v>3254</v>
      </c>
    </row>
    <row r="153" spans="1:25" s="96" customFormat="1" ht="165.75" x14ac:dyDescent="0.2">
      <c r="A153" s="99">
        <v>45120</v>
      </c>
      <c r="B153" s="96" t="s">
        <v>98</v>
      </c>
      <c r="C153" s="164" t="s">
        <v>3246</v>
      </c>
      <c r="D153" s="99">
        <v>45202</v>
      </c>
      <c r="E153" s="96" t="s">
        <v>3272</v>
      </c>
      <c r="F153" s="96">
        <v>2312294</v>
      </c>
      <c r="G153" s="100" t="s">
        <v>3273</v>
      </c>
      <c r="H153" s="96">
        <v>6248808</v>
      </c>
      <c r="I153" s="150" t="s">
        <v>3274</v>
      </c>
      <c r="J153" s="88" t="s">
        <v>197</v>
      </c>
      <c r="K153" s="75" t="s">
        <v>3275</v>
      </c>
      <c r="L153" s="96" t="s">
        <v>3047</v>
      </c>
      <c r="M153" s="96" t="s">
        <v>3048</v>
      </c>
      <c r="N153" s="88" t="s">
        <v>3251</v>
      </c>
      <c r="O153" s="88" t="s">
        <v>98</v>
      </c>
      <c r="P153" s="88" t="s">
        <v>98</v>
      </c>
      <c r="Q153" s="88" t="s">
        <v>98</v>
      </c>
      <c r="R153" s="88" t="s">
        <v>3252</v>
      </c>
      <c r="S153" s="88" t="s">
        <v>3253</v>
      </c>
      <c r="T153" s="88"/>
      <c r="U153" s="96" t="s">
        <v>3053</v>
      </c>
      <c r="V153" s="88" t="s">
        <v>3254</v>
      </c>
    </row>
    <row r="154" spans="1:25" s="96" customFormat="1" ht="165.75" x14ac:dyDescent="0.2">
      <c r="A154" s="99">
        <v>45120</v>
      </c>
      <c r="B154" s="96" t="s">
        <v>98</v>
      </c>
      <c r="C154" s="164" t="s">
        <v>3246</v>
      </c>
      <c r="D154" s="99">
        <v>45202</v>
      </c>
      <c r="E154" s="96" t="s">
        <v>3259</v>
      </c>
      <c r="F154" s="96">
        <v>2312294</v>
      </c>
      <c r="G154" s="100" t="s">
        <v>3276</v>
      </c>
      <c r="H154" s="96">
        <v>6248795</v>
      </c>
      <c r="I154" s="150" t="s">
        <v>3277</v>
      </c>
      <c r="J154" s="88" t="s">
        <v>3278</v>
      </c>
      <c r="K154" s="75" t="s">
        <v>3279</v>
      </c>
      <c r="L154" s="96" t="s">
        <v>3047</v>
      </c>
      <c r="M154" s="96" t="s">
        <v>3048</v>
      </c>
      <c r="N154" s="88" t="s">
        <v>3280</v>
      </c>
      <c r="O154" s="88" t="s">
        <v>98</v>
      </c>
      <c r="P154" s="88" t="s">
        <v>98</v>
      </c>
      <c r="Q154" s="88" t="s">
        <v>98</v>
      </c>
      <c r="R154" s="88" t="s">
        <v>3281</v>
      </c>
      <c r="S154" s="88" t="s">
        <v>3282</v>
      </c>
      <c r="T154" s="88"/>
      <c r="U154" s="96" t="s">
        <v>3053</v>
      </c>
      <c r="V154" s="88" t="s">
        <v>3254</v>
      </c>
    </row>
    <row r="155" spans="1:25" s="96" customFormat="1" ht="165.75" x14ac:dyDescent="0.2">
      <c r="A155" s="99">
        <v>45120</v>
      </c>
      <c r="B155" s="96" t="s">
        <v>98</v>
      </c>
      <c r="C155" s="164" t="s">
        <v>3246</v>
      </c>
      <c r="D155" s="99">
        <v>45202</v>
      </c>
      <c r="E155" s="96" t="s">
        <v>3259</v>
      </c>
      <c r="F155" s="96">
        <v>2312294</v>
      </c>
      <c r="G155" s="100" t="s">
        <v>3283</v>
      </c>
      <c r="H155" s="96">
        <v>6248787</v>
      </c>
      <c r="I155" s="150" t="s">
        <v>3284</v>
      </c>
      <c r="J155" s="88" t="s">
        <v>3278</v>
      </c>
      <c r="K155" s="75" t="s">
        <v>3285</v>
      </c>
      <c r="L155" s="96" t="s">
        <v>3047</v>
      </c>
      <c r="M155" s="96" t="s">
        <v>3048</v>
      </c>
      <c r="N155" s="88" t="s">
        <v>3280</v>
      </c>
      <c r="O155" s="88" t="s">
        <v>98</v>
      </c>
      <c r="P155" s="88" t="s">
        <v>98</v>
      </c>
      <c r="Q155" s="88" t="s">
        <v>98</v>
      </c>
      <c r="R155" s="88" t="s">
        <v>3281</v>
      </c>
      <c r="S155" s="88" t="s">
        <v>3282</v>
      </c>
      <c r="T155" s="88"/>
      <c r="U155" s="96" t="s">
        <v>3053</v>
      </c>
      <c r="V155" s="88" t="s">
        <v>3254</v>
      </c>
    </row>
    <row r="156" spans="1:25" s="96" customFormat="1" ht="165.75" x14ac:dyDescent="0.2">
      <c r="A156" s="99">
        <v>45120</v>
      </c>
      <c r="B156" s="96" t="s">
        <v>98</v>
      </c>
      <c r="C156" s="164" t="s">
        <v>3246</v>
      </c>
      <c r="D156" s="99">
        <v>45202</v>
      </c>
      <c r="E156" s="96" t="s">
        <v>3259</v>
      </c>
      <c r="F156" s="96">
        <v>2312294</v>
      </c>
      <c r="G156" s="100" t="s">
        <v>3286</v>
      </c>
      <c r="H156" s="96">
        <v>6248779</v>
      </c>
      <c r="I156" s="150" t="s">
        <v>3287</v>
      </c>
      <c r="J156" s="88" t="s">
        <v>3278</v>
      </c>
      <c r="K156" s="75" t="s">
        <v>3288</v>
      </c>
      <c r="L156" s="96" t="s">
        <v>3047</v>
      </c>
      <c r="M156" s="96" t="s">
        <v>3048</v>
      </c>
      <c r="N156" s="88" t="s">
        <v>3280</v>
      </c>
      <c r="O156" s="88" t="s">
        <v>98</v>
      </c>
      <c r="P156" s="88" t="s">
        <v>98</v>
      </c>
      <c r="Q156" s="88" t="s">
        <v>98</v>
      </c>
      <c r="R156" s="88" t="s">
        <v>3281</v>
      </c>
      <c r="S156" s="88" t="s">
        <v>3282</v>
      </c>
      <c r="T156" s="88"/>
      <c r="U156" s="96" t="s">
        <v>3053</v>
      </c>
      <c r="V156" s="88" t="s">
        <v>3254</v>
      </c>
    </row>
    <row r="157" spans="1:25" s="106" customFormat="1" ht="165.75" x14ac:dyDescent="0.2">
      <c r="A157" s="133">
        <v>45120</v>
      </c>
      <c r="B157" s="96" t="s">
        <v>98</v>
      </c>
      <c r="C157" s="164" t="s">
        <v>3246</v>
      </c>
      <c r="D157" s="99">
        <v>45202</v>
      </c>
      <c r="E157" s="106" t="s">
        <v>3259</v>
      </c>
      <c r="F157" s="106">
        <v>2312294</v>
      </c>
      <c r="G157" s="134" t="s">
        <v>3289</v>
      </c>
      <c r="H157" s="106">
        <v>6248760</v>
      </c>
      <c r="I157" s="150" t="s">
        <v>3290</v>
      </c>
      <c r="J157" s="104" t="s">
        <v>3278</v>
      </c>
      <c r="K157" s="135" t="s">
        <v>3291</v>
      </c>
      <c r="L157" s="106" t="s">
        <v>3047</v>
      </c>
      <c r="M157" s="106" t="s">
        <v>3048</v>
      </c>
      <c r="N157" s="88" t="s">
        <v>3280</v>
      </c>
      <c r="O157" s="88" t="s">
        <v>98</v>
      </c>
      <c r="P157" s="88" t="s">
        <v>98</v>
      </c>
      <c r="Q157" s="88" t="s">
        <v>98</v>
      </c>
      <c r="R157" s="88" t="s">
        <v>3281</v>
      </c>
      <c r="S157" s="88" t="s">
        <v>3282</v>
      </c>
      <c r="T157" s="104"/>
      <c r="U157" s="96" t="s">
        <v>3053</v>
      </c>
      <c r="V157" s="88" t="s">
        <v>3254</v>
      </c>
    </row>
    <row r="158" spans="1:25" s="96" customFormat="1" ht="165.75" x14ac:dyDescent="0.2">
      <c r="A158" s="99">
        <v>45120</v>
      </c>
      <c r="B158" s="96" t="s">
        <v>98</v>
      </c>
      <c r="C158" s="164" t="s">
        <v>3246</v>
      </c>
      <c r="D158" s="99">
        <v>45202</v>
      </c>
      <c r="E158" s="96" t="s">
        <v>3259</v>
      </c>
      <c r="F158" s="96">
        <v>2312294</v>
      </c>
      <c r="G158" s="100" t="s">
        <v>3292</v>
      </c>
      <c r="H158" s="96">
        <v>6248752</v>
      </c>
      <c r="I158" s="150" t="s">
        <v>3293</v>
      </c>
      <c r="J158" s="88" t="s">
        <v>3278</v>
      </c>
      <c r="K158" s="75" t="s">
        <v>3294</v>
      </c>
      <c r="L158" s="96" t="s">
        <v>3047</v>
      </c>
      <c r="M158" s="96" t="s">
        <v>3048</v>
      </c>
      <c r="N158" s="88" t="s">
        <v>3280</v>
      </c>
      <c r="O158" s="88" t="s">
        <v>98</v>
      </c>
      <c r="P158" s="88" t="s">
        <v>98</v>
      </c>
      <c r="Q158" s="88" t="s">
        <v>98</v>
      </c>
      <c r="R158" s="88" t="s">
        <v>3281</v>
      </c>
      <c r="S158" s="88" t="s">
        <v>3282</v>
      </c>
      <c r="T158" s="88"/>
      <c r="U158" s="96" t="s">
        <v>3053</v>
      </c>
      <c r="V158" s="88" t="s">
        <v>3254</v>
      </c>
    </row>
    <row r="159" spans="1:25" s="96" customFormat="1" ht="165.75" x14ac:dyDescent="0.2">
      <c r="A159" s="99">
        <v>45120</v>
      </c>
      <c r="B159" s="96" t="s">
        <v>98</v>
      </c>
      <c r="C159" s="164" t="s">
        <v>3246</v>
      </c>
      <c r="D159" s="99">
        <v>45202</v>
      </c>
      <c r="E159" s="96" t="s">
        <v>3295</v>
      </c>
      <c r="F159" s="96">
        <v>2312294</v>
      </c>
      <c r="G159" s="100" t="s">
        <v>3296</v>
      </c>
      <c r="H159" s="96">
        <v>6248744</v>
      </c>
      <c r="I159" s="150" t="s">
        <v>3297</v>
      </c>
      <c r="J159" s="88" t="s">
        <v>3278</v>
      </c>
      <c r="K159" s="75" t="s">
        <v>3298</v>
      </c>
      <c r="L159" s="96" t="s">
        <v>3047</v>
      </c>
      <c r="M159" s="96" t="s">
        <v>3048</v>
      </c>
      <c r="N159" s="88" t="s">
        <v>3280</v>
      </c>
      <c r="O159" s="88" t="s">
        <v>98</v>
      </c>
      <c r="P159" s="88" t="s">
        <v>98</v>
      </c>
      <c r="Q159" s="88" t="s">
        <v>98</v>
      </c>
      <c r="R159" s="88" t="s">
        <v>3281</v>
      </c>
      <c r="S159" s="88" t="s">
        <v>3282</v>
      </c>
      <c r="T159" s="88"/>
      <c r="U159" s="96" t="s">
        <v>3053</v>
      </c>
      <c r="V159" s="88" t="s">
        <v>3254</v>
      </c>
    </row>
    <row r="160" spans="1:25" s="106" customFormat="1" ht="165.75" x14ac:dyDescent="0.2">
      <c r="A160" s="133">
        <v>45120</v>
      </c>
      <c r="B160" s="96" t="s">
        <v>98</v>
      </c>
      <c r="C160" s="164" t="s">
        <v>3246</v>
      </c>
      <c r="D160" s="99">
        <v>45202</v>
      </c>
      <c r="E160" s="106" t="s">
        <v>3295</v>
      </c>
      <c r="F160" s="106">
        <v>2312294</v>
      </c>
      <c r="G160" s="134" t="s">
        <v>3299</v>
      </c>
      <c r="H160" s="106">
        <v>6248736</v>
      </c>
      <c r="I160" s="150" t="s">
        <v>3300</v>
      </c>
      <c r="J160" s="104" t="s">
        <v>3278</v>
      </c>
      <c r="K160" s="135" t="s">
        <v>3301</v>
      </c>
      <c r="L160" s="106" t="s">
        <v>3047</v>
      </c>
      <c r="M160" s="106" t="s">
        <v>3048</v>
      </c>
      <c r="N160" s="88" t="s">
        <v>3280</v>
      </c>
      <c r="O160" s="88" t="s">
        <v>98</v>
      </c>
      <c r="P160" s="88" t="s">
        <v>98</v>
      </c>
      <c r="Q160" s="88" t="s">
        <v>98</v>
      </c>
      <c r="R160" s="88" t="s">
        <v>3302</v>
      </c>
      <c r="S160" s="88" t="s">
        <v>3282</v>
      </c>
      <c r="T160" s="104"/>
      <c r="U160" s="96" t="s">
        <v>3053</v>
      </c>
      <c r="V160" s="88" t="s">
        <v>3254</v>
      </c>
    </row>
    <row r="161" spans="1:22" s="96" customFormat="1" ht="165.75" x14ac:dyDescent="0.2">
      <c r="A161" s="99">
        <v>45120</v>
      </c>
      <c r="B161" s="96" t="s">
        <v>98</v>
      </c>
      <c r="C161" s="164" t="s">
        <v>3246</v>
      </c>
      <c r="D161" s="99">
        <v>45202</v>
      </c>
      <c r="E161" s="96" t="s">
        <v>3295</v>
      </c>
      <c r="F161" s="96">
        <v>2312294</v>
      </c>
      <c r="G161" s="100" t="s">
        <v>3303</v>
      </c>
      <c r="H161" s="96">
        <v>6248728</v>
      </c>
      <c r="I161" s="150" t="s">
        <v>3304</v>
      </c>
      <c r="J161" s="88" t="s">
        <v>3278</v>
      </c>
      <c r="K161" s="75" t="s">
        <v>3305</v>
      </c>
      <c r="L161" s="96" t="s">
        <v>3047</v>
      </c>
      <c r="M161" s="96" t="s">
        <v>3048</v>
      </c>
      <c r="N161" s="88" t="s">
        <v>3280</v>
      </c>
      <c r="O161" s="88" t="s">
        <v>98</v>
      </c>
      <c r="P161" s="88" t="s">
        <v>98</v>
      </c>
      <c r="Q161" s="88" t="s">
        <v>98</v>
      </c>
      <c r="R161" s="88" t="s">
        <v>3281</v>
      </c>
      <c r="S161" s="88" t="s">
        <v>3282</v>
      </c>
      <c r="T161" s="88"/>
      <c r="U161" s="96" t="s">
        <v>3053</v>
      </c>
      <c r="V161" s="88" t="s">
        <v>3254</v>
      </c>
    </row>
    <row r="162" spans="1:22" s="96" customFormat="1" ht="165.75" x14ac:dyDescent="0.2">
      <c r="A162" s="98">
        <v>45120</v>
      </c>
      <c r="B162" s="96" t="s">
        <v>98</v>
      </c>
      <c r="C162" s="164" t="s">
        <v>3246</v>
      </c>
      <c r="D162" s="99">
        <v>45202</v>
      </c>
      <c r="E162" s="96" t="s">
        <v>3295</v>
      </c>
      <c r="F162" s="96">
        <v>2312294</v>
      </c>
      <c r="G162" s="100" t="s">
        <v>3306</v>
      </c>
      <c r="H162" s="96">
        <v>6248711</v>
      </c>
      <c r="I162" s="150" t="s">
        <v>3307</v>
      </c>
      <c r="J162" s="88" t="s">
        <v>3278</v>
      </c>
      <c r="K162" s="75" t="s">
        <v>3308</v>
      </c>
      <c r="L162" s="96" t="s">
        <v>3047</v>
      </c>
      <c r="M162" s="96" t="s">
        <v>3048</v>
      </c>
      <c r="N162" s="88" t="s">
        <v>3280</v>
      </c>
      <c r="O162" s="88" t="s">
        <v>98</v>
      </c>
      <c r="P162" s="88" t="s">
        <v>98</v>
      </c>
      <c r="Q162" s="88" t="s">
        <v>98</v>
      </c>
      <c r="R162" s="88" t="s">
        <v>3281</v>
      </c>
      <c r="S162" s="88" t="s">
        <v>3282</v>
      </c>
      <c r="T162" s="88"/>
      <c r="U162" s="96" t="s">
        <v>3053</v>
      </c>
      <c r="V162" s="88" t="s">
        <v>3254</v>
      </c>
    </row>
    <row r="163" spans="1:22" s="96" customFormat="1" ht="165.75" x14ac:dyDescent="0.2">
      <c r="A163" s="99">
        <v>45244</v>
      </c>
      <c r="C163" s="163" t="s">
        <v>3309</v>
      </c>
      <c r="D163" s="99">
        <v>45335</v>
      </c>
      <c r="E163" s="88" t="s">
        <v>3310</v>
      </c>
      <c r="F163" s="96">
        <v>2313320</v>
      </c>
      <c r="G163" s="96" t="s">
        <v>3061</v>
      </c>
      <c r="H163" s="96">
        <v>6376211</v>
      </c>
      <c r="I163" s="96" t="s">
        <v>3311</v>
      </c>
      <c r="J163" s="160" t="s">
        <v>197</v>
      </c>
      <c r="K163" s="75" t="s">
        <v>3062</v>
      </c>
      <c r="L163" s="96" t="s">
        <v>3047</v>
      </c>
      <c r="M163" s="96" t="s">
        <v>3048</v>
      </c>
      <c r="N163" s="88" t="s">
        <v>3312</v>
      </c>
      <c r="P163" s="88"/>
      <c r="R163" s="88" t="s">
        <v>3313</v>
      </c>
      <c r="S163" s="88" t="s">
        <v>3314</v>
      </c>
      <c r="T163" s="88" t="s">
        <v>3315</v>
      </c>
      <c r="U163" s="96" t="s">
        <v>3053</v>
      </c>
      <c r="V163" s="88" t="s">
        <v>3316</v>
      </c>
    </row>
    <row r="164" spans="1:22" s="96" customFormat="1" ht="165.75" x14ac:dyDescent="0.2">
      <c r="A164" s="99">
        <v>45244</v>
      </c>
      <c r="C164" s="163" t="s">
        <v>3309</v>
      </c>
      <c r="D164" s="99">
        <v>45335</v>
      </c>
      <c r="E164" s="88" t="s">
        <v>3317</v>
      </c>
      <c r="F164" s="96">
        <v>2313320</v>
      </c>
      <c r="G164" s="96" t="s">
        <v>3318</v>
      </c>
      <c r="H164" s="96">
        <v>6376228</v>
      </c>
      <c r="I164" s="96" t="s">
        <v>3319</v>
      </c>
      <c r="J164" s="160" t="s">
        <v>197</v>
      </c>
      <c r="K164" s="75" t="s">
        <v>3320</v>
      </c>
      <c r="L164" s="96" t="s">
        <v>3047</v>
      </c>
      <c r="M164" s="96" t="s">
        <v>3048</v>
      </c>
      <c r="N164" s="88" t="s">
        <v>3312</v>
      </c>
      <c r="P164" s="88"/>
      <c r="R164" s="88" t="s">
        <v>3313</v>
      </c>
      <c r="S164" s="88" t="s">
        <v>3314</v>
      </c>
      <c r="T164" s="88" t="s">
        <v>3315</v>
      </c>
      <c r="U164" s="96" t="s">
        <v>3053</v>
      </c>
      <c r="V164" s="88" t="s">
        <v>3316</v>
      </c>
    </row>
    <row r="165" spans="1:22" s="96" customFormat="1" ht="165.75" x14ac:dyDescent="0.2">
      <c r="A165" s="99">
        <v>45244</v>
      </c>
      <c r="C165" s="163" t="s">
        <v>3309</v>
      </c>
      <c r="D165" s="99">
        <v>45335</v>
      </c>
      <c r="E165" s="88" t="s">
        <v>3321</v>
      </c>
      <c r="F165" s="96">
        <v>2313320</v>
      </c>
      <c r="G165" s="96" t="s">
        <v>3322</v>
      </c>
      <c r="H165" s="96">
        <v>6376236</v>
      </c>
      <c r="I165" s="96" t="s">
        <v>3323</v>
      </c>
      <c r="J165" s="160" t="s">
        <v>197</v>
      </c>
      <c r="K165" s="75" t="s">
        <v>3324</v>
      </c>
      <c r="L165" s="96" t="s">
        <v>3047</v>
      </c>
      <c r="M165" s="96" t="s">
        <v>3048</v>
      </c>
      <c r="N165" s="88" t="s">
        <v>3312</v>
      </c>
      <c r="P165" s="88"/>
      <c r="R165" s="88" t="s">
        <v>3313</v>
      </c>
      <c r="S165" s="88" t="s">
        <v>3314</v>
      </c>
      <c r="T165" s="88" t="s">
        <v>3315</v>
      </c>
      <c r="U165" s="96" t="s">
        <v>3053</v>
      </c>
      <c r="V165" s="88" t="s">
        <v>3316</v>
      </c>
    </row>
    <row r="166" spans="1:22" s="96" customFormat="1" ht="165.75" x14ac:dyDescent="0.2">
      <c r="A166" s="99">
        <v>45244</v>
      </c>
      <c r="C166" s="163" t="s">
        <v>3309</v>
      </c>
      <c r="D166" s="99">
        <v>45335</v>
      </c>
      <c r="E166" s="88" t="s">
        <v>3321</v>
      </c>
      <c r="F166" s="96">
        <v>2313320</v>
      </c>
      <c r="G166" s="96" t="s">
        <v>3325</v>
      </c>
      <c r="H166" s="96">
        <v>6376244</v>
      </c>
      <c r="I166" s="96" t="s">
        <v>3326</v>
      </c>
      <c r="J166" s="160" t="s">
        <v>197</v>
      </c>
      <c r="K166" s="75" t="s">
        <v>3327</v>
      </c>
      <c r="L166" s="96" t="s">
        <v>3047</v>
      </c>
      <c r="M166" s="96" t="s">
        <v>3048</v>
      </c>
      <c r="N166" s="88" t="s">
        <v>3312</v>
      </c>
      <c r="P166" s="88"/>
      <c r="R166" s="88" t="s">
        <v>3313</v>
      </c>
      <c r="S166" s="88" t="s">
        <v>3314</v>
      </c>
      <c r="T166" s="88" t="s">
        <v>3315</v>
      </c>
      <c r="U166" s="96" t="s">
        <v>3053</v>
      </c>
      <c r="V166" s="88" t="s">
        <v>3316</v>
      </c>
    </row>
    <row r="167" spans="1:22" s="96" customFormat="1" ht="165.75" x14ac:dyDescent="0.2">
      <c r="A167" s="99">
        <v>45244</v>
      </c>
      <c r="C167" s="163" t="s">
        <v>3309</v>
      </c>
      <c r="D167" s="99">
        <v>45335</v>
      </c>
      <c r="E167" s="88" t="s">
        <v>3321</v>
      </c>
      <c r="F167" s="96">
        <v>2313320</v>
      </c>
      <c r="G167" s="96" t="s">
        <v>3328</v>
      </c>
      <c r="H167" s="96">
        <v>6376260</v>
      </c>
      <c r="I167" s="96" t="s">
        <v>3329</v>
      </c>
      <c r="J167" s="160" t="s">
        <v>197</v>
      </c>
      <c r="K167" s="75" t="s">
        <v>3330</v>
      </c>
      <c r="L167" s="96" t="s">
        <v>3047</v>
      </c>
      <c r="M167" s="96" t="s">
        <v>3048</v>
      </c>
      <c r="N167" s="88" t="s">
        <v>3312</v>
      </c>
      <c r="P167" s="88"/>
      <c r="R167" s="88" t="s">
        <v>3313</v>
      </c>
      <c r="S167" s="88" t="s">
        <v>3314</v>
      </c>
      <c r="T167" s="88" t="s">
        <v>3315</v>
      </c>
      <c r="U167" s="96" t="s">
        <v>3053</v>
      </c>
      <c r="V167" s="88" t="s">
        <v>3316</v>
      </c>
    </row>
    <row r="168" spans="1:22" s="96" customFormat="1" ht="165.75" x14ac:dyDescent="0.2">
      <c r="A168" s="99">
        <v>45244</v>
      </c>
      <c r="C168" s="163" t="s">
        <v>3309</v>
      </c>
      <c r="D168" s="99">
        <v>45335</v>
      </c>
      <c r="E168" s="88" t="s">
        <v>3321</v>
      </c>
      <c r="F168" s="96">
        <v>2313320</v>
      </c>
      <c r="G168" s="96" t="s">
        <v>3331</v>
      </c>
      <c r="H168" s="96">
        <v>6376279</v>
      </c>
      <c r="I168" s="96" t="s">
        <v>3332</v>
      </c>
      <c r="J168" s="160" t="s">
        <v>197</v>
      </c>
      <c r="K168" s="75" t="s">
        <v>3333</v>
      </c>
      <c r="L168" s="96" t="s">
        <v>3047</v>
      </c>
      <c r="M168" s="96" t="s">
        <v>3048</v>
      </c>
      <c r="N168" s="88" t="s">
        <v>3312</v>
      </c>
      <c r="P168" s="88"/>
      <c r="R168" s="88" t="s">
        <v>3313</v>
      </c>
      <c r="S168" s="88" t="s">
        <v>3314</v>
      </c>
      <c r="T168" s="88" t="s">
        <v>3315</v>
      </c>
      <c r="U168" s="96" t="s">
        <v>3053</v>
      </c>
      <c r="V168" s="88" t="s">
        <v>3316</v>
      </c>
    </row>
    <row r="169" spans="1:22" s="96" customFormat="1" ht="165.75" x14ac:dyDescent="0.2">
      <c r="A169" s="99">
        <v>45244</v>
      </c>
      <c r="C169" s="163" t="s">
        <v>3309</v>
      </c>
      <c r="D169" s="99">
        <v>45335</v>
      </c>
      <c r="E169" s="88" t="s">
        <v>3321</v>
      </c>
      <c r="F169" s="96">
        <v>2313320</v>
      </c>
      <c r="G169" s="96" t="s">
        <v>3334</v>
      </c>
      <c r="H169" s="96">
        <v>6376287</v>
      </c>
      <c r="I169" s="96" t="s">
        <v>3335</v>
      </c>
      <c r="J169" s="160" t="s">
        <v>197</v>
      </c>
      <c r="K169" s="75" t="s">
        <v>3336</v>
      </c>
      <c r="L169" s="96" t="s">
        <v>3047</v>
      </c>
      <c r="M169" s="96" t="s">
        <v>3048</v>
      </c>
      <c r="N169" s="88" t="s">
        <v>3312</v>
      </c>
      <c r="P169" s="88"/>
      <c r="R169" s="88" t="s">
        <v>3313</v>
      </c>
      <c r="S169" s="88" t="s">
        <v>3314</v>
      </c>
      <c r="T169" s="88" t="s">
        <v>3315</v>
      </c>
      <c r="U169" s="96" t="s">
        <v>3053</v>
      </c>
      <c r="V169" s="88" t="s">
        <v>3316</v>
      </c>
    </row>
    <row r="170" spans="1:22" s="96" customFormat="1" ht="165.75" x14ac:dyDescent="0.2">
      <c r="A170" s="99">
        <v>45244</v>
      </c>
      <c r="C170" s="163" t="s">
        <v>3309</v>
      </c>
      <c r="D170" s="99">
        <v>45335</v>
      </c>
      <c r="E170" s="88" t="s">
        <v>3321</v>
      </c>
      <c r="F170" s="96">
        <v>2313320</v>
      </c>
      <c r="G170" s="96" t="s">
        <v>3337</v>
      </c>
      <c r="H170" s="96">
        <v>6376295</v>
      </c>
      <c r="I170" s="96" t="s">
        <v>3338</v>
      </c>
      <c r="J170" s="160" t="s">
        <v>197</v>
      </c>
      <c r="K170" s="75" t="s">
        <v>3339</v>
      </c>
      <c r="L170" s="96" t="s">
        <v>3047</v>
      </c>
      <c r="M170" s="96" t="s">
        <v>3048</v>
      </c>
      <c r="N170" s="88" t="s">
        <v>3312</v>
      </c>
      <c r="P170" s="88"/>
      <c r="R170" s="88" t="s">
        <v>3313</v>
      </c>
      <c r="S170" s="88" t="s">
        <v>3314</v>
      </c>
      <c r="T170" s="88" t="s">
        <v>3315</v>
      </c>
      <c r="U170" s="96" t="s">
        <v>3053</v>
      </c>
      <c r="V170" s="88" t="s">
        <v>3316</v>
      </c>
    </row>
    <row r="171" spans="1:22" s="96" customFormat="1" ht="165.75" x14ac:dyDescent="0.2">
      <c r="A171" s="99">
        <v>45244</v>
      </c>
      <c r="C171" s="163" t="s">
        <v>3309</v>
      </c>
      <c r="D171" s="99">
        <v>45335</v>
      </c>
      <c r="E171" s="88" t="s">
        <v>3321</v>
      </c>
      <c r="F171" s="96">
        <v>2313320</v>
      </c>
      <c r="G171" s="96" t="s">
        <v>3340</v>
      </c>
      <c r="H171" s="96">
        <v>6376308</v>
      </c>
      <c r="I171" s="96" t="s">
        <v>3341</v>
      </c>
      <c r="J171" s="160" t="s">
        <v>197</v>
      </c>
      <c r="K171" s="75" t="s">
        <v>3342</v>
      </c>
      <c r="L171" s="96" t="s">
        <v>3047</v>
      </c>
      <c r="M171" s="96" t="s">
        <v>3048</v>
      </c>
      <c r="N171" s="88" t="s">
        <v>3312</v>
      </c>
      <c r="P171" s="88"/>
      <c r="R171" s="88" t="s">
        <v>3313</v>
      </c>
      <c r="S171" s="88" t="s">
        <v>3314</v>
      </c>
      <c r="T171" s="88" t="s">
        <v>3315</v>
      </c>
      <c r="U171" s="96" t="s">
        <v>3053</v>
      </c>
      <c r="V171" s="88" t="s">
        <v>3316</v>
      </c>
    </row>
    <row r="172" spans="1:22" s="96" customFormat="1" ht="165.75" x14ac:dyDescent="0.2">
      <c r="A172" s="99">
        <v>45244</v>
      </c>
      <c r="C172" s="163" t="s">
        <v>3309</v>
      </c>
      <c r="D172" s="99">
        <v>45335</v>
      </c>
      <c r="E172" s="88" t="s">
        <v>3321</v>
      </c>
      <c r="F172" s="96">
        <v>2313320</v>
      </c>
      <c r="G172" s="96" t="s">
        <v>3343</v>
      </c>
      <c r="H172" s="96">
        <v>6376316</v>
      </c>
      <c r="I172" s="96" t="s">
        <v>3344</v>
      </c>
      <c r="J172" s="161" t="s">
        <v>197</v>
      </c>
      <c r="K172" s="75" t="s">
        <v>3345</v>
      </c>
      <c r="L172" s="96" t="s">
        <v>3047</v>
      </c>
      <c r="M172" s="96" t="s">
        <v>3048</v>
      </c>
      <c r="N172" s="88" t="s">
        <v>3312</v>
      </c>
      <c r="P172" s="88"/>
      <c r="R172" s="88" t="s">
        <v>3346</v>
      </c>
      <c r="S172" s="88" t="s">
        <v>3314</v>
      </c>
      <c r="T172" s="88" t="s">
        <v>3315</v>
      </c>
      <c r="U172" s="96" t="s">
        <v>3053</v>
      </c>
      <c r="V172" s="88" t="s">
        <v>3316</v>
      </c>
    </row>
    <row r="173" spans="1:22" s="96" customFormat="1" ht="165.75" x14ac:dyDescent="0.2">
      <c r="A173" s="99">
        <v>45244</v>
      </c>
      <c r="C173" s="163" t="s">
        <v>3309</v>
      </c>
      <c r="D173" s="99">
        <v>45335</v>
      </c>
      <c r="E173" s="88" t="s">
        <v>3347</v>
      </c>
      <c r="F173" s="96">
        <v>2313320</v>
      </c>
      <c r="G173" s="96" t="s">
        <v>3348</v>
      </c>
      <c r="H173" s="96">
        <v>6376332</v>
      </c>
      <c r="I173" s="96" t="s">
        <v>3349</v>
      </c>
      <c r="J173" s="161" t="s">
        <v>197</v>
      </c>
      <c r="K173" s="75">
        <v>214813</v>
      </c>
      <c r="L173" s="96" t="s">
        <v>3047</v>
      </c>
      <c r="M173" s="96" t="s">
        <v>3048</v>
      </c>
      <c r="N173" s="88" t="s">
        <v>3350</v>
      </c>
      <c r="P173" s="88"/>
      <c r="R173" s="88" t="s">
        <v>3346</v>
      </c>
      <c r="S173" s="88" t="s">
        <v>3314</v>
      </c>
      <c r="T173" s="88" t="s">
        <v>3315</v>
      </c>
      <c r="U173" s="96" t="s">
        <v>3053</v>
      </c>
      <c r="V173" s="88" t="s">
        <v>3316</v>
      </c>
    </row>
    <row r="174" spans="1:22" s="96" customFormat="1" ht="165.75" x14ac:dyDescent="0.2">
      <c r="A174" s="99">
        <v>45244</v>
      </c>
      <c r="C174" s="163" t="s">
        <v>3309</v>
      </c>
      <c r="D174" s="99">
        <v>45335</v>
      </c>
      <c r="E174" s="88" t="s">
        <v>3321</v>
      </c>
      <c r="F174" s="96">
        <v>2313320</v>
      </c>
      <c r="G174" s="96" t="s">
        <v>3351</v>
      </c>
      <c r="H174" s="96">
        <v>6376340</v>
      </c>
      <c r="I174" s="96" t="s">
        <v>3352</v>
      </c>
      <c r="J174" s="161" t="s">
        <v>3278</v>
      </c>
      <c r="K174" s="75" t="s">
        <v>3353</v>
      </c>
      <c r="L174" s="96" t="s">
        <v>3047</v>
      </c>
      <c r="M174" s="96" t="s">
        <v>3048</v>
      </c>
      <c r="N174" s="88" t="s">
        <v>3312</v>
      </c>
      <c r="P174" s="88"/>
      <c r="R174" s="88" t="s">
        <v>3346</v>
      </c>
      <c r="S174" s="88" t="s">
        <v>3314</v>
      </c>
      <c r="T174" s="88" t="s">
        <v>3315</v>
      </c>
      <c r="U174" s="96" t="s">
        <v>3053</v>
      </c>
      <c r="V174" s="88" t="s">
        <v>3316</v>
      </c>
    </row>
    <row r="175" spans="1:22" s="96" customFormat="1" ht="165.75" x14ac:dyDescent="0.2">
      <c r="A175" s="99">
        <v>45244</v>
      </c>
      <c r="C175" s="163" t="s">
        <v>3309</v>
      </c>
      <c r="D175" s="99">
        <v>45335</v>
      </c>
      <c r="E175" s="88" t="s">
        <v>3321</v>
      </c>
      <c r="F175" s="96">
        <v>2313320</v>
      </c>
      <c r="G175" s="96" t="s">
        <v>3354</v>
      </c>
      <c r="H175" s="96">
        <v>6376367</v>
      </c>
      <c r="I175" s="96" t="s">
        <v>3355</v>
      </c>
      <c r="J175" s="161" t="s">
        <v>3278</v>
      </c>
      <c r="K175" s="75" t="s">
        <v>3356</v>
      </c>
      <c r="L175" s="96" t="s">
        <v>3047</v>
      </c>
      <c r="M175" s="96" t="s">
        <v>3048</v>
      </c>
      <c r="N175" s="88" t="s">
        <v>3357</v>
      </c>
      <c r="P175" s="88"/>
      <c r="R175" s="88" t="s">
        <v>3346</v>
      </c>
      <c r="S175" s="88" t="s">
        <v>3314</v>
      </c>
      <c r="T175" s="88" t="s">
        <v>3315</v>
      </c>
      <c r="U175" s="96" t="s">
        <v>3053</v>
      </c>
      <c r="V175" s="88" t="s">
        <v>3316</v>
      </c>
    </row>
    <row r="176" spans="1:22" s="96" customFormat="1" ht="165.75" x14ac:dyDescent="0.2">
      <c r="A176" s="99">
        <v>45244</v>
      </c>
      <c r="C176" s="163" t="s">
        <v>3309</v>
      </c>
      <c r="D176" s="99">
        <v>45335</v>
      </c>
      <c r="E176" s="88" t="s">
        <v>3321</v>
      </c>
      <c r="F176" s="96">
        <v>2313320</v>
      </c>
      <c r="G176" s="96" t="s">
        <v>3358</v>
      </c>
      <c r="H176" s="96">
        <v>6376375</v>
      </c>
      <c r="I176" s="96" t="s">
        <v>3359</v>
      </c>
      <c r="J176" s="161" t="s">
        <v>3278</v>
      </c>
      <c r="K176" s="75" t="s">
        <v>3360</v>
      </c>
      <c r="L176" s="96" t="s">
        <v>3047</v>
      </c>
      <c r="M176" s="96" t="s">
        <v>3048</v>
      </c>
      <c r="N176" s="88" t="s">
        <v>3350</v>
      </c>
      <c r="P176" s="88"/>
      <c r="R176" s="88" t="s">
        <v>3346</v>
      </c>
      <c r="S176" s="88" t="s">
        <v>3314</v>
      </c>
      <c r="T176" s="88" t="s">
        <v>3315</v>
      </c>
      <c r="U176" s="96" t="s">
        <v>3053</v>
      </c>
      <c r="V176" s="88" t="s">
        <v>3316</v>
      </c>
    </row>
    <row r="177" spans="1:22" s="96" customFormat="1" ht="165.75" x14ac:dyDescent="0.2">
      <c r="A177" s="99">
        <v>45244</v>
      </c>
      <c r="C177" s="163" t="s">
        <v>3309</v>
      </c>
      <c r="D177" s="99">
        <v>45335</v>
      </c>
      <c r="E177" s="88" t="s">
        <v>3321</v>
      </c>
      <c r="F177" s="96">
        <v>2313320</v>
      </c>
      <c r="G177" s="96" t="s">
        <v>3361</v>
      </c>
      <c r="H177" s="96">
        <v>6376383</v>
      </c>
      <c r="I177" s="96" t="s">
        <v>3362</v>
      </c>
      <c r="J177" s="161" t="s">
        <v>3278</v>
      </c>
      <c r="K177" s="75" t="s">
        <v>3363</v>
      </c>
      <c r="L177" s="96" t="s">
        <v>3047</v>
      </c>
      <c r="M177" s="96" t="s">
        <v>3048</v>
      </c>
      <c r="N177" s="88" t="s">
        <v>3357</v>
      </c>
      <c r="P177" s="88"/>
      <c r="R177" s="88" t="s">
        <v>3346</v>
      </c>
      <c r="S177" s="88" t="s">
        <v>3314</v>
      </c>
      <c r="T177" s="88" t="s">
        <v>3315</v>
      </c>
      <c r="U177" s="96" t="s">
        <v>3053</v>
      </c>
      <c r="V177" s="88" t="s">
        <v>3316</v>
      </c>
    </row>
    <row r="178" spans="1:22" s="96" customFormat="1" ht="165.75" x14ac:dyDescent="0.2">
      <c r="A178" s="99">
        <v>45244</v>
      </c>
      <c r="C178" s="163" t="s">
        <v>3309</v>
      </c>
      <c r="D178" s="99">
        <v>45335</v>
      </c>
      <c r="E178" s="88" t="s">
        <v>3321</v>
      </c>
      <c r="F178" s="96">
        <v>2313320</v>
      </c>
      <c r="G178" s="96" t="s">
        <v>3364</v>
      </c>
      <c r="H178" s="96">
        <v>6376391</v>
      </c>
      <c r="I178" s="96" t="s">
        <v>3365</v>
      </c>
      <c r="J178" s="161" t="s">
        <v>3278</v>
      </c>
      <c r="K178" s="75" t="s">
        <v>3366</v>
      </c>
      <c r="L178" s="96" t="s">
        <v>3047</v>
      </c>
      <c r="M178" s="96" t="s">
        <v>3048</v>
      </c>
      <c r="N178" s="88" t="s">
        <v>3357</v>
      </c>
      <c r="P178" s="88"/>
      <c r="R178" s="88" t="s">
        <v>3346</v>
      </c>
      <c r="S178" s="88" t="s">
        <v>3314</v>
      </c>
      <c r="T178" s="88" t="s">
        <v>3315</v>
      </c>
      <c r="U178" s="96" t="s">
        <v>3053</v>
      </c>
      <c r="V178" s="88" t="s">
        <v>3316</v>
      </c>
    </row>
    <row r="179" spans="1:22" s="96" customFormat="1" ht="165.75" x14ac:dyDescent="0.2">
      <c r="A179" s="99">
        <v>45244</v>
      </c>
      <c r="C179" s="163" t="s">
        <v>3309</v>
      </c>
      <c r="D179" s="99">
        <v>45335</v>
      </c>
      <c r="E179" s="88" t="s">
        <v>3321</v>
      </c>
      <c r="F179" s="96">
        <v>2313320</v>
      </c>
      <c r="G179" s="96" t="s">
        <v>3367</v>
      </c>
      <c r="H179" s="96">
        <v>6376404</v>
      </c>
      <c r="I179" s="96" t="s">
        <v>3368</v>
      </c>
      <c r="J179" s="161" t="s">
        <v>3278</v>
      </c>
      <c r="K179" s="75" t="s">
        <v>3369</v>
      </c>
      <c r="L179" s="96" t="s">
        <v>3047</v>
      </c>
      <c r="M179" s="96" t="s">
        <v>3048</v>
      </c>
      <c r="N179" s="88" t="s">
        <v>3350</v>
      </c>
      <c r="P179" s="88"/>
      <c r="R179" s="88" t="s">
        <v>3346</v>
      </c>
      <c r="S179" s="88" t="s">
        <v>3314</v>
      </c>
      <c r="T179" s="88" t="s">
        <v>3315</v>
      </c>
      <c r="U179" s="96" t="s">
        <v>3053</v>
      </c>
      <c r="V179" s="88" t="s">
        <v>3316</v>
      </c>
    </row>
    <row r="180" spans="1:22" s="96" customFormat="1" ht="165.75" x14ac:dyDescent="0.2">
      <c r="A180" s="99">
        <v>45244</v>
      </c>
      <c r="C180" s="163" t="s">
        <v>3309</v>
      </c>
      <c r="D180" s="99">
        <v>45335</v>
      </c>
      <c r="E180" s="88" t="s">
        <v>3321</v>
      </c>
      <c r="F180" s="96">
        <v>2313320</v>
      </c>
      <c r="G180" s="96" t="s">
        <v>3370</v>
      </c>
      <c r="H180" s="96">
        <v>6376412</v>
      </c>
      <c r="I180" s="96" t="s">
        <v>3371</v>
      </c>
      <c r="J180" s="161" t="s">
        <v>3278</v>
      </c>
      <c r="K180" s="75" t="s">
        <v>3372</v>
      </c>
      <c r="L180" s="96" t="s">
        <v>3047</v>
      </c>
      <c r="M180" s="96" t="s">
        <v>3048</v>
      </c>
      <c r="N180" s="88" t="s">
        <v>3357</v>
      </c>
      <c r="P180" s="88"/>
      <c r="R180" s="88" t="s">
        <v>3346</v>
      </c>
      <c r="S180" s="88" t="s">
        <v>3314</v>
      </c>
      <c r="T180" s="88" t="s">
        <v>3315</v>
      </c>
      <c r="U180" s="96" t="s">
        <v>3053</v>
      </c>
      <c r="V180" s="88" t="s">
        <v>3316</v>
      </c>
    </row>
    <row r="181" spans="1:22" s="96" customFormat="1" ht="165.75" x14ac:dyDescent="0.2">
      <c r="A181" s="99">
        <v>45244</v>
      </c>
      <c r="C181" s="163" t="s">
        <v>3309</v>
      </c>
      <c r="D181" s="99">
        <v>45335</v>
      </c>
      <c r="E181" s="88" t="s">
        <v>3321</v>
      </c>
      <c r="F181" s="96">
        <v>2313320</v>
      </c>
      <c r="G181" s="96" t="s">
        <v>3373</v>
      </c>
      <c r="H181" s="96">
        <v>6376420</v>
      </c>
      <c r="I181" s="96" t="s">
        <v>3374</v>
      </c>
      <c r="J181" s="158" t="s">
        <v>3278</v>
      </c>
      <c r="K181" s="75" t="s">
        <v>3375</v>
      </c>
      <c r="L181" s="96" t="s">
        <v>3047</v>
      </c>
      <c r="M181" s="96" t="s">
        <v>3048</v>
      </c>
      <c r="N181" s="88" t="s">
        <v>3350</v>
      </c>
      <c r="P181" s="88"/>
      <c r="R181" s="88" t="s">
        <v>3376</v>
      </c>
      <c r="S181" s="88" t="s">
        <v>3314</v>
      </c>
      <c r="T181" s="88" t="s">
        <v>3315</v>
      </c>
      <c r="U181" s="96" t="s">
        <v>3053</v>
      </c>
      <c r="V181" s="88" t="s">
        <v>3316</v>
      </c>
    </row>
    <row r="182" spans="1:22" s="96" customFormat="1" ht="165.75" x14ac:dyDescent="0.2">
      <c r="A182" s="99">
        <v>45244</v>
      </c>
      <c r="C182" s="163" t="s">
        <v>3309</v>
      </c>
      <c r="D182" s="99">
        <v>45335</v>
      </c>
      <c r="E182" s="88" t="s">
        <v>3321</v>
      </c>
      <c r="F182" s="96">
        <v>2313320</v>
      </c>
      <c r="G182" s="96" t="s">
        <v>3377</v>
      </c>
      <c r="H182" s="96">
        <v>6376439</v>
      </c>
      <c r="I182" s="96" t="s">
        <v>3378</v>
      </c>
      <c r="J182" s="158" t="s">
        <v>3278</v>
      </c>
      <c r="K182" s="75" t="s">
        <v>3379</v>
      </c>
      <c r="L182" s="96" t="s">
        <v>3047</v>
      </c>
      <c r="M182" s="96" t="s">
        <v>3048</v>
      </c>
      <c r="N182" s="88" t="s">
        <v>3350</v>
      </c>
      <c r="P182" s="88"/>
      <c r="R182" s="88" t="s">
        <v>3376</v>
      </c>
      <c r="S182" s="88" t="s">
        <v>3314</v>
      </c>
      <c r="T182" s="88" t="s">
        <v>3315</v>
      </c>
      <c r="U182" s="96" t="s">
        <v>3053</v>
      </c>
      <c r="V182" s="88" t="s">
        <v>3316</v>
      </c>
    </row>
    <row r="183" spans="1:22" s="96" customFormat="1" ht="165.75" x14ac:dyDescent="0.2">
      <c r="A183" s="99">
        <v>45244</v>
      </c>
      <c r="C183" s="163" t="s">
        <v>3309</v>
      </c>
      <c r="D183" s="99">
        <v>45335</v>
      </c>
      <c r="E183" s="88" t="s">
        <v>3380</v>
      </c>
      <c r="F183" s="96">
        <v>2313320</v>
      </c>
      <c r="G183" s="96" t="s">
        <v>3381</v>
      </c>
      <c r="H183" s="96">
        <v>6376447</v>
      </c>
      <c r="I183" s="96" t="s">
        <v>3382</v>
      </c>
      <c r="J183" s="158" t="s">
        <v>3076</v>
      </c>
      <c r="K183" s="75">
        <v>15273</v>
      </c>
      <c r="L183" s="96" t="s">
        <v>3047</v>
      </c>
      <c r="M183" s="96" t="s">
        <v>3048</v>
      </c>
      <c r="N183" s="88" t="s">
        <v>3357</v>
      </c>
      <c r="P183" s="88"/>
      <c r="R183" s="88" t="s">
        <v>3376</v>
      </c>
      <c r="S183" s="88" t="s">
        <v>3314</v>
      </c>
      <c r="T183" s="88" t="s">
        <v>3315</v>
      </c>
      <c r="U183" s="96" t="s">
        <v>3053</v>
      </c>
      <c r="V183" s="88" t="s">
        <v>3316</v>
      </c>
    </row>
    <row r="184" spans="1:22" s="96" customFormat="1" ht="165.75" x14ac:dyDescent="0.2">
      <c r="A184" s="99">
        <v>45244</v>
      </c>
      <c r="C184" s="163" t="s">
        <v>3309</v>
      </c>
      <c r="D184" s="99">
        <v>45335</v>
      </c>
      <c r="E184" s="88" t="s">
        <v>3380</v>
      </c>
      <c r="F184" s="96">
        <v>2313320</v>
      </c>
      <c r="G184" s="96" t="s">
        <v>3383</v>
      </c>
      <c r="H184" s="96">
        <v>6376455</v>
      </c>
      <c r="I184" s="96" t="s">
        <v>3384</v>
      </c>
      <c r="J184" s="158" t="s">
        <v>3076</v>
      </c>
      <c r="K184" s="75">
        <v>14677</v>
      </c>
      <c r="L184" s="96" t="s">
        <v>3047</v>
      </c>
      <c r="M184" s="96" t="s">
        <v>3048</v>
      </c>
      <c r="N184" s="88" t="s">
        <v>3357</v>
      </c>
      <c r="P184" s="88"/>
      <c r="R184" s="88" t="s">
        <v>3376</v>
      </c>
      <c r="S184" s="88" t="s">
        <v>3314</v>
      </c>
      <c r="T184" s="88" t="s">
        <v>3315</v>
      </c>
      <c r="U184" s="96" t="s">
        <v>3053</v>
      </c>
      <c r="V184" s="88" t="s">
        <v>3316</v>
      </c>
    </row>
    <row r="185" spans="1:22" s="96" customFormat="1" ht="165.75" x14ac:dyDescent="0.2">
      <c r="A185" s="99">
        <v>45244</v>
      </c>
      <c r="C185" s="163" t="s">
        <v>3309</v>
      </c>
      <c r="D185" s="99">
        <v>45335</v>
      </c>
      <c r="E185" s="88" t="s">
        <v>3380</v>
      </c>
      <c r="F185" s="96">
        <v>2313320</v>
      </c>
      <c r="G185" s="96" t="s">
        <v>3385</v>
      </c>
      <c r="H185" s="96">
        <v>6376463</v>
      </c>
      <c r="I185" s="96" t="s">
        <v>3386</v>
      </c>
      <c r="J185" s="158" t="s">
        <v>3076</v>
      </c>
      <c r="K185" s="75">
        <v>15068</v>
      </c>
      <c r="L185" s="96" t="s">
        <v>3047</v>
      </c>
      <c r="M185" s="96" t="s">
        <v>3048</v>
      </c>
      <c r="N185" s="88" t="s">
        <v>3357</v>
      </c>
      <c r="P185" s="88"/>
      <c r="R185" s="88" t="s">
        <v>3376</v>
      </c>
      <c r="S185" s="88" t="s">
        <v>3314</v>
      </c>
      <c r="T185" s="88" t="s">
        <v>3315</v>
      </c>
      <c r="U185" s="96" t="s">
        <v>3053</v>
      </c>
      <c r="V185" s="88" t="s">
        <v>3316</v>
      </c>
    </row>
    <row r="186" spans="1:22" s="96" customFormat="1" ht="165.75" x14ac:dyDescent="0.2">
      <c r="A186" s="99">
        <v>45244</v>
      </c>
      <c r="C186" s="163" t="s">
        <v>3309</v>
      </c>
      <c r="D186" s="99">
        <v>45335</v>
      </c>
      <c r="E186" s="88" t="s">
        <v>3380</v>
      </c>
      <c r="F186" s="96">
        <v>2313320</v>
      </c>
      <c r="G186" s="96" t="s">
        <v>3387</v>
      </c>
      <c r="H186" s="96">
        <v>6376471</v>
      </c>
      <c r="I186" s="96" t="s">
        <v>3388</v>
      </c>
      <c r="J186" s="158" t="s">
        <v>3076</v>
      </c>
      <c r="K186" s="75">
        <v>15288</v>
      </c>
      <c r="L186" s="96" t="s">
        <v>3047</v>
      </c>
      <c r="M186" s="96" t="s">
        <v>3048</v>
      </c>
      <c r="N186" s="88" t="s">
        <v>3357</v>
      </c>
      <c r="P186" s="88"/>
      <c r="R186" s="88" t="s">
        <v>3376</v>
      </c>
      <c r="S186" s="88" t="s">
        <v>3314</v>
      </c>
      <c r="T186" s="88" t="s">
        <v>3315</v>
      </c>
      <c r="U186" s="96" t="s">
        <v>3053</v>
      </c>
      <c r="V186" s="88" t="s">
        <v>3316</v>
      </c>
    </row>
    <row r="187" spans="1:22" s="96" customFormat="1" ht="165.75" x14ac:dyDescent="0.2">
      <c r="A187" s="99">
        <v>45244</v>
      </c>
      <c r="C187" s="163" t="s">
        <v>3309</v>
      </c>
      <c r="D187" s="99">
        <v>45335</v>
      </c>
      <c r="E187" s="88" t="s">
        <v>3380</v>
      </c>
      <c r="F187" s="96">
        <v>2313320</v>
      </c>
      <c r="G187" s="96" t="s">
        <v>3389</v>
      </c>
      <c r="H187" s="96">
        <v>6376481</v>
      </c>
      <c r="I187" s="96" t="s">
        <v>3390</v>
      </c>
      <c r="J187" s="158" t="s">
        <v>3076</v>
      </c>
      <c r="K187" s="75">
        <v>15076</v>
      </c>
      <c r="L187" s="96" t="s">
        <v>3047</v>
      </c>
      <c r="M187" s="96" t="s">
        <v>3048</v>
      </c>
      <c r="N187" s="88" t="s">
        <v>3357</v>
      </c>
      <c r="P187" s="88"/>
      <c r="R187" s="88" t="s">
        <v>3376</v>
      </c>
      <c r="S187" s="88" t="s">
        <v>3314</v>
      </c>
      <c r="T187" s="88" t="s">
        <v>3315</v>
      </c>
      <c r="U187" s="96" t="s">
        <v>3053</v>
      </c>
      <c r="V187" s="88" t="s">
        <v>3316</v>
      </c>
    </row>
    <row r="188" spans="1:22" s="96" customFormat="1" ht="165.75" x14ac:dyDescent="0.2">
      <c r="A188" s="99">
        <v>45244</v>
      </c>
      <c r="C188" s="163" t="s">
        <v>3309</v>
      </c>
      <c r="D188" s="99">
        <v>45335</v>
      </c>
      <c r="E188" s="88" t="s">
        <v>3380</v>
      </c>
      <c r="F188" s="96">
        <v>2313320</v>
      </c>
      <c r="G188" s="96" t="s">
        <v>3391</v>
      </c>
      <c r="H188" s="96">
        <v>6376498</v>
      </c>
      <c r="I188" s="96" t="s">
        <v>3392</v>
      </c>
      <c r="J188" s="158" t="s">
        <v>3076</v>
      </c>
      <c r="K188" s="75">
        <v>15207</v>
      </c>
      <c r="L188" s="96" t="s">
        <v>3047</v>
      </c>
      <c r="M188" s="96" t="s">
        <v>3048</v>
      </c>
      <c r="N188" s="88" t="s">
        <v>3350</v>
      </c>
      <c r="P188" s="88"/>
      <c r="R188" s="88" t="s">
        <v>3376</v>
      </c>
      <c r="S188" s="88" t="s">
        <v>3314</v>
      </c>
      <c r="T188" s="88" t="s">
        <v>3315</v>
      </c>
      <c r="U188" s="96" t="s">
        <v>3053</v>
      </c>
      <c r="V188" s="88" t="s">
        <v>3316</v>
      </c>
    </row>
    <row r="189" spans="1:22" s="96" customFormat="1" ht="306" x14ac:dyDescent="0.2">
      <c r="A189" s="99">
        <v>45244</v>
      </c>
      <c r="C189" s="163" t="s">
        <v>3393</v>
      </c>
      <c r="D189" s="99">
        <v>45335</v>
      </c>
      <c r="E189" s="88" t="s">
        <v>3394</v>
      </c>
      <c r="F189" s="96">
        <v>2313320</v>
      </c>
      <c r="G189" s="96" t="s">
        <v>3395</v>
      </c>
      <c r="H189" s="96">
        <v>6376500</v>
      </c>
      <c r="I189" s="96" t="s">
        <v>3396</v>
      </c>
      <c r="J189" s="159" t="s">
        <v>3397</v>
      </c>
      <c r="K189" s="75" t="s">
        <v>3398</v>
      </c>
      <c r="L189" s="96" t="s">
        <v>3047</v>
      </c>
      <c r="M189" s="96" t="s">
        <v>3048</v>
      </c>
      <c r="N189" s="162" t="s">
        <v>3399</v>
      </c>
      <c r="O189" s="88" t="s">
        <v>3400</v>
      </c>
      <c r="P189" s="104" t="s">
        <v>3401</v>
      </c>
      <c r="R189" s="88" t="s">
        <v>3402</v>
      </c>
      <c r="S189" s="88" t="s">
        <v>3314</v>
      </c>
      <c r="T189" s="88" t="s">
        <v>3315</v>
      </c>
      <c r="U189" s="119" t="s">
        <v>2810</v>
      </c>
      <c r="V189" s="88" t="s">
        <v>3403</v>
      </c>
    </row>
    <row r="190" spans="1:22" s="96" customFormat="1" ht="306" x14ac:dyDescent="0.2">
      <c r="A190" s="99">
        <v>45244</v>
      </c>
      <c r="C190" s="163" t="s">
        <v>3393</v>
      </c>
      <c r="D190" s="99">
        <v>45335</v>
      </c>
      <c r="E190" s="88" t="s">
        <v>3404</v>
      </c>
      <c r="F190" s="96">
        <v>2313320</v>
      </c>
      <c r="G190" s="96" t="s">
        <v>3405</v>
      </c>
      <c r="H190" s="96">
        <v>6376519</v>
      </c>
      <c r="I190" s="96" t="s">
        <v>3406</v>
      </c>
      <c r="J190" s="159" t="s">
        <v>3397</v>
      </c>
      <c r="K190" s="75" t="s">
        <v>3407</v>
      </c>
      <c r="L190" s="96" t="s">
        <v>3047</v>
      </c>
      <c r="M190" s="96" t="s">
        <v>3048</v>
      </c>
      <c r="N190" s="162" t="s">
        <v>3399</v>
      </c>
      <c r="O190" s="88" t="s">
        <v>3400</v>
      </c>
      <c r="P190" s="88" t="s">
        <v>3408</v>
      </c>
      <c r="R190" s="88" t="s">
        <v>3402</v>
      </c>
      <c r="S190" s="88" t="s">
        <v>3314</v>
      </c>
      <c r="T190" s="88" t="s">
        <v>3315</v>
      </c>
      <c r="U190" s="119" t="s">
        <v>3409</v>
      </c>
      <c r="V190" s="88" t="s">
        <v>3403</v>
      </c>
    </row>
    <row r="191" spans="1:22" s="96" customFormat="1" ht="306" x14ac:dyDescent="0.2">
      <c r="A191" s="99">
        <v>45244</v>
      </c>
      <c r="C191" s="163" t="s">
        <v>3393</v>
      </c>
      <c r="D191" s="99">
        <v>45335</v>
      </c>
      <c r="E191" s="88" t="s">
        <v>3404</v>
      </c>
      <c r="F191" s="96">
        <v>2313320</v>
      </c>
      <c r="G191" s="96" t="s">
        <v>3410</v>
      </c>
      <c r="H191" s="96">
        <v>6376527</v>
      </c>
      <c r="I191" s="96" t="s">
        <v>3411</v>
      </c>
      <c r="J191" s="159" t="s">
        <v>3397</v>
      </c>
      <c r="K191" s="75" t="s">
        <v>3412</v>
      </c>
      <c r="L191" s="96" t="s">
        <v>3047</v>
      </c>
      <c r="M191" s="96" t="s">
        <v>3048</v>
      </c>
      <c r="N191" s="162" t="s">
        <v>3399</v>
      </c>
      <c r="O191" s="88" t="s">
        <v>3400</v>
      </c>
      <c r="P191" s="88" t="s">
        <v>3413</v>
      </c>
      <c r="R191" s="88" t="s">
        <v>3402</v>
      </c>
      <c r="S191" s="88" t="s">
        <v>3314</v>
      </c>
      <c r="T191" s="88" t="s">
        <v>3315</v>
      </c>
      <c r="U191" s="119"/>
      <c r="V191" s="88" t="s">
        <v>3403</v>
      </c>
    </row>
    <row r="192" spans="1:22" x14ac:dyDescent="0.2">
      <c r="D192" s="99"/>
    </row>
  </sheetData>
  <autoFilter ref="A1:Y191" xr:uid="{1669D278-B35B-48B9-A4AF-72124817D357}"/>
  <printOptions gridLines="1"/>
  <pageMargins left="0.70866141732283472" right="0.70866141732283472" top="0.74803149606299213" bottom="0.74803149606299213" header="0.31496062992125984" footer="0.31496062992125984"/>
  <pageSetup paperSize="9" scale="28" orientation="landscape" r:id="rId1"/>
  <colBreaks count="1" manualBreakCount="1">
    <brk id="2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D11"/>
  <sheetViews>
    <sheetView view="pageBreakPreview" topLeftCell="A15" zoomScale="70" zoomScaleNormal="70" zoomScaleSheetLayoutView="70" workbookViewId="0">
      <selection activeCell="Q33" sqref="Q33"/>
    </sheetView>
  </sheetViews>
  <sheetFormatPr defaultColWidth="9" defaultRowHeight="12.75" x14ac:dyDescent="0.2"/>
  <cols>
    <col min="1" max="1" width="42.5703125" customWidth="1"/>
    <col min="2" max="2" width="15.42578125" customWidth="1"/>
    <col min="10" max="10" width="8.5703125" customWidth="1"/>
  </cols>
  <sheetData>
    <row r="4" spans="2:4" x14ac:dyDescent="0.2">
      <c r="B4" t="s">
        <v>3414</v>
      </c>
    </row>
    <row r="5" spans="2:4" x14ac:dyDescent="0.2">
      <c r="B5" t="s">
        <v>3415</v>
      </c>
      <c r="D5" s="37"/>
    </row>
    <row r="6" spans="2:4" x14ac:dyDescent="0.2">
      <c r="B6" t="s">
        <v>3416</v>
      </c>
    </row>
    <row r="7" spans="2:4" x14ac:dyDescent="0.2">
      <c r="B7" t="s">
        <v>3417</v>
      </c>
      <c r="C7" t="s">
        <v>3418</v>
      </c>
    </row>
    <row r="11" spans="2:4" x14ac:dyDescent="0.2">
      <c r="B11" t="s">
        <v>3419</v>
      </c>
    </row>
  </sheetData>
  <sheetProtection selectLockedCells="1" selectUnlockedCells="1"/>
  <customSheetViews>
    <customSheetView guid="{A250F9AB-EFF9-45C1-A1D5-27A70D4C08E9}" scale="70">
      <selection activeCell="N44" sqref="N44"/>
      <pageMargins left="0" right="0" top="0" bottom="0" header="0" footer="0"/>
      <pageSetup paperSize="9" firstPageNumber="0" orientation="portrait" horizontalDpi="300" verticalDpi="300" r:id="rId1"/>
      <headerFooter alignWithMargins="0"/>
    </customSheetView>
    <customSheetView guid="{368D3097-ED69-4CB3-A3A3-F94E276C261F}" scale="70">
      <selection activeCell="C28" sqref="C28"/>
      <pageMargins left="0" right="0" top="0" bottom="0" header="0" footer="0"/>
      <pageSetup paperSize="9" firstPageNumber="0" orientation="portrait" horizontalDpi="300" verticalDpi="300" r:id="rId2"/>
      <headerFooter alignWithMargins="0"/>
    </customSheetView>
    <customSheetView guid="{F2C11455-5319-4B11-B4FB-9E6E63959786}" scale="70">
      <selection activeCell="C28" sqref="C28"/>
      <pageMargins left="0" right="0" top="0" bottom="0" header="0" footer="0"/>
      <pageSetup paperSize="9" firstPageNumber="0" orientation="portrait" horizontalDpi="300" verticalDpi="300" r:id="rId3"/>
      <headerFooter alignWithMargins="0"/>
    </customSheetView>
    <customSheetView guid="{494BC147-3066-409B-8827-8AC470F2E1C2}" scale="70">
      <selection activeCell="N44" sqref="N44"/>
      <pageMargins left="0" right="0" top="0" bottom="0" header="0" footer="0"/>
      <pageSetup paperSize="9" firstPageNumber="0" orientation="portrait" horizontalDpi="300" verticalDpi="300" r:id="rId4"/>
      <headerFooter alignWithMargins="0"/>
    </customSheetView>
    <customSheetView guid="{A4E4BFDC-ACDE-4E2E-8C4F-3078F4A23A0C}" scale="70">
      <selection activeCell="N44" sqref="N44"/>
      <pageMargins left="0" right="0" top="0" bottom="0" header="0" footer="0"/>
      <pageSetup paperSize="9" firstPageNumber="0" orientation="portrait" horizontalDpi="300" verticalDpi="300" r:id="rId5"/>
      <headerFooter alignWithMargins="0"/>
    </customSheetView>
    <customSheetView guid="{D4EE8649-1C85-4530-B112-71152B12B643}" scale="70">
      <selection activeCell="N44" sqref="N44"/>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scale="49" firstPageNumber="0" orientation="landscape" r:id="rId7"/>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87"/>
  <sheetViews>
    <sheetView view="pageBreakPreview" topLeftCell="C44" zoomScale="70" zoomScaleNormal="40" zoomScaleSheetLayoutView="70" workbookViewId="0">
      <selection activeCell="C27" sqref="C27"/>
    </sheetView>
  </sheetViews>
  <sheetFormatPr defaultRowHeight="12.75" x14ac:dyDescent="0.2"/>
  <cols>
    <col min="1" max="1" width="18.28515625" style="5" customWidth="1"/>
    <col min="2" max="2" width="38.140625" style="5" customWidth="1"/>
    <col min="3" max="3" width="78.5703125" style="5" customWidth="1"/>
    <col min="4" max="4" width="38.5703125" style="6" customWidth="1"/>
    <col min="5" max="5" width="18.85546875" style="5" customWidth="1"/>
    <col min="6" max="6" width="16.42578125" style="5" customWidth="1"/>
    <col min="7" max="7" width="57.42578125" style="5" customWidth="1"/>
    <col min="8" max="8" width="80.5703125" style="5" customWidth="1"/>
    <col min="9" max="9" width="9.140625" style="5" customWidth="1"/>
    <col min="10" max="10" width="14" style="5" customWidth="1"/>
    <col min="11" max="11" width="71.5703125" style="5" customWidth="1"/>
    <col min="12" max="16384" width="9.140625" style="5"/>
  </cols>
  <sheetData>
    <row r="1" spans="1:8" s="7" customFormat="1" ht="11.25" x14ac:dyDescent="0.15">
      <c r="A1" s="7" t="s">
        <v>3420</v>
      </c>
      <c r="B1" s="8" t="s">
        <v>3421</v>
      </c>
      <c r="C1" s="9"/>
      <c r="D1" s="10" t="s">
        <v>3422</v>
      </c>
      <c r="E1" s="11" t="s">
        <v>3423</v>
      </c>
      <c r="F1" s="12" t="s">
        <v>3424</v>
      </c>
      <c r="G1" s="13" t="s">
        <v>3425</v>
      </c>
      <c r="H1" s="14" t="s">
        <v>3426</v>
      </c>
    </row>
    <row r="3" spans="1:8" x14ac:dyDescent="0.2">
      <c r="A3" s="15" t="s">
        <v>3427</v>
      </c>
      <c r="B3" s="15" t="s">
        <v>3428</v>
      </c>
      <c r="C3" s="15" t="s">
        <v>3429</v>
      </c>
      <c r="D3" s="16"/>
      <c r="E3" s="15"/>
      <c r="F3" s="16"/>
      <c r="G3" s="16"/>
      <c r="H3" s="16"/>
    </row>
    <row r="4" spans="1:8" x14ac:dyDescent="0.2">
      <c r="A4" s="15" t="s">
        <v>3430</v>
      </c>
      <c r="B4" s="15"/>
      <c r="C4" s="15" t="s">
        <v>3431</v>
      </c>
      <c r="D4" s="16"/>
      <c r="E4" s="15"/>
      <c r="F4" s="16"/>
      <c r="G4" s="16"/>
      <c r="H4" s="16"/>
    </row>
    <row r="5" spans="1:8" x14ac:dyDescent="0.2">
      <c r="A5" s="17" t="s">
        <v>3430</v>
      </c>
      <c r="B5" s="16" t="s">
        <v>3432</v>
      </c>
      <c r="C5" s="16" t="s">
        <v>3433</v>
      </c>
      <c r="D5" s="38" t="s">
        <v>3434</v>
      </c>
      <c r="E5" s="16" t="s">
        <v>3434</v>
      </c>
      <c r="F5" s="16" t="s">
        <v>3435</v>
      </c>
      <c r="G5" s="74" t="s">
        <v>3436</v>
      </c>
      <c r="H5" s="16"/>
    </row>
    <row r="6" spans="1:8" x14ac:dyDescent="0.2">
      <c r="A6" s="17" t="s">
        <v>3430</v>
      </c>
      <c r="B6" s="16" t="s">
        <v>3437</v>
      </c>
      <c r="C6" s="16" t="s">
        <v>3438</v>
      </c>
      <c r="D6" s="16" t="s">
        <v>3439</v>
      </c>
      <c r="E6" s="16"/>
      <c r="F6" s="16"/>
      <c r="G6" s="16"/>
      <c r="H6" s="16"/>
    </row>
    <row r="7" spans="1:8" x14ac:dyDescent="0.2">
      <c r="A7" s="15" t="s">
        <v>3440</v>
      </c>
      <c r="B7" s="15"/>
      <c r="C7" s="15" t="s">
        <v>3441</v>
      </c>
      <c r="D7" s="16"/>
      <c r="E7" s="16"/>
      <c r="F7" s="16"/>
      <c r="G7" s="16"/>
      <c r="H7" s="16"/>
    </row>
    <row r="8" spans="1:8" x14ac:dyDescent="0.2">
      <c r="A8" s="17" t="s">
        <v>3440</v>
      </c>
      <c r="B8" s="16" t="s">
        <v>3442</v>
      </c>
      <c r="C8" s="1" t="s">
        <v>3443</v>
      </c>
      <c r="D8" s="16" t="s">
        <v>3444</v>
      </c>
      <c r="E8" s="16" t="s">
        <v>3445</v>
      </c>
      <c r="F8" s="16" t="s">
        <v>3446</v>
      </c>
      <c r="G8" s="16" t="s">
        <v>3447</v>
      </c>
      <c r="H8" s="16"/>
    </row>
    <row r="9" spans="1:8" x14ac:dyDescent="0.2">
      <c r="A9" s="17"/>
      <c r="B9" s="16"/>
      <c r="C9" s="16" t="s">
        <v>3448</v>
      </c>
      <c r="D9" s="16"/>
      <c r="E9" s="16"/>
      <c r="F9" s="16"/>
      <c r="G9" s="16"/>
      <c r="H9" s="16"/>
    </row>
    <row r="10" spans="1:8" x14ac:dyDescent="0.2">
      <c r="A10" s="17" t="s">
        <v>3440</v>
      </c>
      <c r="B10" s="16" t="s">
        <v>3449</v>
      </c>
      <c r="C10" s="16" t="s">
        <v>3450</v>
      </c>
      <c r="D10" s="16" t="s">
        <v>3451</v>
      </c>
      <c r="E10" s="16" t="s">
        <v>3452</v>
      </c>
      <c r="F10" s="16" t="s">
        <v>3453</v>
      </c>
      <c r="G10" s="16" t="s">
        <v>3447</v>
      </c>
      <c r="H10" s="16"/>
    </row>
    <row r="11" spans="1:8" x14ac:dyDescent="0.2">
      <c r="A11" s="17"/>
      <c r="B11" s="16"/>
      <c r="C11" s="16" t="s">
        <v>3454</v>
      </c>
      <c r="D11" s="16"/>
      <c r="E11" s="16"/>
      <c r="F11" s="16"/>
      <c r="G11" s="16"/>
      <c r="H11" s="16"/>
    </row>
    <row r="12" spans="1:8" x14ac:dyDescent="0.2">
      <c r="A12" s="17" t="s">
        <v>3440</v>
      </c>
      <c r="B12" s="16" t="s">
        <v>3455</v>
      </c>
      <c r="C12" s="16" t="s">
        <v>3456</v>
      </c>
      <c r="D12" s="16" t="s">
        <v>3457</v>
      </c>
      <c r="E12" s="16"/>
      <c r="F12" s="16"/>
      <c r="G12" s="16" t="s">
        <v>3447</v>
      </c>
      <c r="H12" s="16"/>
    </row>
    <row r="13" spans="1:8" x14ac:dyDescent="0.2">
      <c r="A13" s="17"/>
      <c r="B13" s="16"/>
      <c r="C13" s="16" t="s">
        <v>3458</v>
      </c>
      <c r="D13" s="16"/>
      <c r="E13" s="16"/>
      <c r="F13" s="16"/>
      <c r="G13" s="16"/>
      <c r="H13" s="16"/>
    </row>
    <row r="14" spans="1:8" s="20" customFormat="1" x14ac:dyDescent="0.2">
      <c r="A14" s="18" t="s">
        <v>3440</v>
      </c>
      <c r="B14" s="19" t="s">
        <v>3459</v>
      </c>
      <c r="C14" s="19" t="s">
        <v>3460</v>
      </c>
      <c r="D14" s="19"/>
      <c r="E14" s="19" t="s">
        <v>3445</v>
      </c>
      <c r="F14" s="19" t="s">
        <v>3461</v>
      </c>
      <c r="G14" s="19"/>
      <c r="H14" s="19" t="s">
        <v>3462</v>
      </c>
    </row>
    <row r="15" spans="1:8" s="20" customFormat="1" x14ac:dyDescent="0.2">
      <c r="A15" s="18"/>
      <c r="B15" s="19"/>
      <c r="C15" s="19" t="s">
        <v>3463</v>
      </c>
      <c r="D15" s="19"/>
      <c r="E15" s="19"/>
      <c r="F15" s="19"/>
      <c r="G15" s="19"/>
      <c r="H15" s="19"/>
    </row>
    <row r="16" spans="1:8" s="21" customFormat="1" x14ac:dyDescent="0.2">
      <c r="A16" s="15" t="s">
        <v>3464</v>
      </c>
      <c r="B16" s="15" t="s">
        <v>3465</v>
      </c>
      <c r="C16" s="15"/>
      <c r="D16" s="16"/>
      <c r="E16" s="15"/>
      <c r="F16" s="15"/>
      <c r="G16" s="15"/>
      <c r="H16" s="15"/>
    </row>
    <row r="17" spans="1:8" x14ac:dyDescent="0.2">
      <c r="A17" s="22"/>
      <c r="B17" s="16" t="s">
        <v>3466</v>
      </c>
      <c r="C17" s="16" t="s">
        <v>3467</v>
      </c>
      <c r="D17" s="16" t="s">
        <v>3468</v>
      </c>
      <c r="E17" s="16"/>
      <c r="F17" s="16" t="s">
        <v>3469</v>
      </c>
      <c r="G17" s="16"/>
      <c r="H17" s="16"/>
    </row>
    <row r="18" spans="1:8" x14ac:dyDescent="0.2">
      <c r="A18" s="23"/>
      <c r="B18" s="16" t="s">
        <v>3470</v>
      </c>
      <c r="C18" s="16" t="s">
        <v>3471</v>
      </c>
      <c r="D18" s="16" t="s">
        <v>3472</v>
      </c>
      <c r="E18" s="16"/>
      <c r="F18" s="16" t="s">
        <v>3461</v>
      </c>
      <c r="G18" s="16"/>
      <c r="H18" s="16"/>
    </row>
    <row r="19" spans="1:8" x14ac:dyDescent="0.2">
      <c r="A19" s="15" t="s">
        <v>3473</v>
      </c>
      <c r="B19" s="15"/>
      <c r="C19" s="15" t="s">
        <v>3474</v>
      </c>
      <c r="D19" s="16"/>
      <c r="E19" s="16"/>
      <c r="F19" s="16"/>
      <c r="G19" s="16"/>
      <c r="H19" s="16"/>
    </row>
    <row r="20" spans="1:8" x14ac:dyDescent="0.2">
      <c r="A20" s="17" t="s">
        <v>3473</v>
      </c>
      <c r="B20" s="16" t="s">
        <v>3475</v>
      </c>
      <c r="C20" s="16" t="s">
        <v>3476</v>
      </c>
      <c r="D20" s="16"/>
      <c r="E20" s="16"/>
      <c r="F20" s="16"/>
      <c r="G20" s="16"/>
      <c r="H20" s="16"/>
    </row>
    <row r="21" spans="1:8" x14ac:dyDescent="0.2">
      <c r="A21" s="15" t="s">
        <v>3477</v>
      </c>
      <c r="B21" s="15"/>
      <c r="C21" s="15" t="s">
        <v>3478</v>
      </c>
      <c r="D21" s="16"/>
      <c r="E21" s="16"/>
      <c r="F21" s="16"/>
      <c r="G21" s="16"/>
      <c r="H21" s="16"/>
    </row>
    <row r="22" spans="1:8" x14ac:dyDescent="0.2">
      <c r="A22" s="22"/>
      <c r="B22" s="16" t="s">
        <v>3479</v>
      </c>
      <c r="C22" s="16" t="s">
        <v>3480</v>
      </c>
      <c r="D22" s="16" t="s">
        <v>3481</v>
      </c>
      <c r="E22" s="16" t="s">
        <v>3445</v>
      </c>
      <c r="F22" s="16"/>
      <c r="G22" s="16"/>
      <c r="H22" s="16"/>
    </row>
    <row r="23" spans="1:8" x14ac:dyDescent="0.2">
      <c r="A23" s="22"/>
      <c r="B23" s="16" t="s">
        <v>3482</v>
      </c>
      <c r="C23" s="16" t="s">
        <v>3483</v>
      </c>
      <c r="D23" s="16" t="s">
        <v>3484</v>
      </c>
      <c r="E23" s="16" t="s">
        <v>3445</v>
      </c>
      <c r="F23" s="16"/>
      <c r="G23" s="16"/>
      <c r="H23" s="16"/>
    </row>
    <row r="24" spans="1:8" x14ac:dyDescent="0.2">
      <c r="A24" s="22"/>
      <c r="B24" s="16" t="s">
        <v>3485</v>
      </c>
      <c r="C24" s="16" t="s">
        <v>3486</v>
      </c>
      <c r="D24" s="16"/>
      <c r="E24" s="16"/>
      <c r="F24" s="16"/>
      <c r="G24" s="16"/>
      <c r="H24" s="16"/>
    </row>
    <row r="25" spans="1:8" x14ac:dyDescent="0.2">
      <c r="A25" s="15" t="s">
        <v>3487</v>
      </c>
      <c r="B25" s="15"/>
      <c r="C25" s="15" t="s">
        <v>3488</v>
      </c>
      <c r="D25" s="16"/>
      <c r="E25" s="16"/>
      <c r="F25" s="16"/>
      <c r="G25" s="16"/>
      <c r="H25" s="16"/>
    </row>
    <row r="26" spans="1:8" x14ac:dyDescent="0.2">
      <c r="A26" s="17" t="s">
        <v>3487</v>
      </c>
      <c r="B26" s="16" t="s">
        <v>3489</v>
      </c>
      <c r="C26" s="16" t="s">
        <v>3490</v>
      </c>
      <c r="D26" s="16"/>
      <c r="E26" s="16"/>
      <c r="F26" s="16"/>
      <c r="G26" s="16"/>
      <c r="H26" s="16"/>
    </row>
    <row r="27" spans="1:8" x14ac:dyDescent="0.2">
      <c r="A27" s="17" t="s">
        <v>3487</v>
      </c>
      <c r="B27" s="16" t="s">
        <v>3491</v>
      </c>
      <c r="C27" s="16" t="s">
        <v>3492</v>
      </c>
      <c r="D27" s="16" t="s">
        <v>3493</v>
      </c>
      <c r="E27" s="16"/>
      <c r="F27" s="16"/>
      <c r="G27" s="16"/>
      <c r="H27" s="16"/>
    </row>
    <row r="28" spans="1:8" x14ac:dyDescent="0.2">
      <c r="A28" s="17"/>
      <c r="B28" s="16" t="s">
        <v>3494</v>
      </c>
      <c r="C28" s="16" t="s">
        <v>3495</v>
      </c>
      <c r="D28" s="16"/>
      <c r="E28" s="16" t="s">
        <v>3445</v>
      </c>
      <c r="F28" s="16"/>
      <c r="G28" s="16" t="s">
        <v>3496</v>
      </c>
      <c r="H28" s="16" t="s">
        <v>3497</v>
      </c>
    </row>
    <row r="29" spans="1:8" x14ac:dyDescent="0.2">
      <c r="A29" s="17"/>
      <c r="B29" s="16" t="s">
        <v>3498</v>
      </c>
      <c r="C29" s="16" t="s">
        <v>3499</v>
      </c>
      <c r="D29" s="16"/>
      <c r="E29" s="16" t="s">
        <v>3445</v>
      </c>
      <c r="F29" s="16"/>
      <c r="G29" s="16" t="s">
        <v>3496</v>
      </c>
      <c r="H29" s="16"/>
    </row>
    <row r="30" spans="1:8" x14ac:dyDescent="0.2">
      <c r="A30" s="15" t="s">
        <v>3500</v>
      </c>
      <c r="B30" s="15"/>
      <c r="C30" s="15" t="s">
        <v>3501</v>
      </c>
      <c r="D30" s="16"/>
      <c r="E30" s="16"/>
      <c r="F30" s="16"/>
      <c r="G30" s="16"/>
      <c r="H30" s="16"/>
    </row>
    <row r="31" spans="1:8" x14ac:dyDescent="0.2">
      <c r="A31" s="17" t="s">
        <v>3500</v>
      </c>
      <c r="B31" s="16" t="s">
        <v>3502</v>
      </c>
      <c r="C31" s="16" t="s">
        <v>3503</v>
      </c>
      <c r="D31" s="16"/>
      <c r="E31" s="16"/>
      <c r="F31" s="16"/>
      <c r="G31" s="16"/>
      <c r="H31" s="16"/>
    </row>
    <row r="32" spans="1:8" x14ac:dyDescent="0.2">
      <c r="A32" s="17" t="s">
        <v>3500</v>
      </c>
      <c r="B32" s="16" t="s">
        <v>3504</v>
      </c>
      <c r="C32" s="16" t="s">
        <v>3505</v>
      </c>
      <c r="D32" s="16"/>
      <c r="E32" s="16"/>
      <c r="F32" s="16"/>
      <c r="G32" s="1"/>
      <c r="H32" s="16"/>
    </row>
    <row r="33" spans="1:8" x14ac:dyDescent="0.2">
      <c r="A33" s="17" t="s">
        <v>3500</v>
      </c>
      <c r="B33" s="16" t="s">
        <v>3506</v>
      </c>
      <c r="C33" s="16" t="s">
        <v>3507</v>
      </c>
      <c r="D33" s="16" t="s">
        <v>3508</v>
      </c>
      <c r="E33" s="16"/>
      <c r="F33" s="16"/>
      <c r="G33" s="16"/>
      <c r="H33" s="16"/>
    </row>
    <row r="34" spans="1:8" x14ac:dyDescent="0.2">
      <c r="A34" s="17" t="s">
        <v>3500</v>
      </c>
      <c r="B34" s="16" t="s">
        <v>3509</v>
      </c>
      <c r="C34" s="16" t="s">
        <v>3510</v>
      </c>
      <c r="D34" s="16"/>
      <c r="E34" s="16"/>
      <c r="F34" s="16"/>
      <c r="G34" s="16"/>
      <c r="H34" s="16"/>
    </row>
    <row r="35" spans="1:8" x14ac:dyDescent="0.2">
      <c r="A35" s="17" t="s">
        <v>3500</v>
      </c>
      <c r="B35" s="16" t="s">
        <v>3511</v>
      </c>
      <c r="C35" s="16" t="s">
        <v>3512</v>
      </c>
      <c r="D35" s="16"/>
      <c r="E35" s="16"/>
      <c r="F35" s="16"/>
      <c r="G35" s="16"/>
      <c r="H35" s="16"/>
    </row>
    <row r="36" spans="1:8" x14ac:dyDescent="0.2">
      <c r="A36" s="22"/>
      <c r="B36" s="16" t="s">
        <v>3513</v>
      </c>
      <c r="C36" s="16" t="s">
        <v>3514</v>
      </c>
      <c r="D36" s="16"/>
      <c r="E36" s="16" t="s">
        <v>3445</v>
      </c>
      <c r="F36" s="16" t="s">
        <v>3515</v>
      </c>
      <c r="G36" s="16"/>
      <c r="H36" s="16"/>
    </row>
    <row r="37" spans="1:8" x14ac:dyDescent="0.2">
      <c r="A37" s="22"/>
      <c r="B37" s="16" t="s">
        <v>3516</v>
      </c>
      <c r="C37" s="16" t="s">
        <v>3517</v>
      </c>
      <c r="D37" s="16"/>
      <c r="E37" s="16"/>
      <c r="F37" s="16" t="s">
        <v>3518</v>
      </c>
      <c r="G37" s="16"/>
      <c r="H37" s="16"/>
    </row>
    <row r="38" spans="1:8" x14ac:dyDescent="0.2">
      <c r="A38" s="22"/>
      <c r="B38" s="16" t="s">
        <v>3519</v>
      </c>
      <c r="C38" s="16" t="s">
        <v>3520</v>
      </c>
      <c r="D38" s="16"/>
      <c r="E38" s="16"/>
      <c r="F38" s="16"/>
      <c r="G38" s="16"/>
      <c r="H38" s="16"/>
    </row>
    <row r="39" spans="1:8" x14ac:dyDescent="0.2">
      <c r="A39" s="15" t="s">
        <v>3521</v>
      </c>
      <c r="B39" s="15"/>
      <c r="C39" s="15" t="s">
        <v>3522</v>
      </c>
      <c r="D39" s="16"/>
      <c r="E39" s="15"/>
      <c r="F39" s="16"/>
      <c r="G39" s="16"/>
      <c r="H39" s="16"/>
    </row>
    <row r="40" spans="1:8" x14ac:dyDescent="0.2">
      <c r="A40" s="17" t="s">
        <v>3521</v>
      </c>
      <c r="B40" s="16" t="s">
        <v>3523</v>
      </c>
      <c r="C40" s="16" t="s">
        <v>3524</v>
      </c>
      <c r="D40" s="16" t="s">
        <v>3525</v>
      </c>
      <c r="E40" s="16"/>
      <c r="F40" s="16"/>
      <c r="G40" s="16"/>
      <c r="H40" s="16"/>
    </row>
    <row r="41" spans="1:8" x14ac:dyDescent="0.2">
      <c r="A41" s="15" t="s">
        <v>3526</v>
      </c>
      <c r="B41" s="16"/>
      <c r="C41" s="15" t="s">
        <v>3527</v>
      </c>
      <c r="D41" s="16"/>
      <c r="E41" s="15"/>
      <c r="F41" s="16"/>
      <c r="G41" s="16"/>
      <c r="H41" s="16"/>
    </row>
    <row r="42" spans="1:8" x14ac:dyDescent="0.2">
      <c r="A42" s="17" t="s">
        <v>3526</v>
      </c>
      <c r="B42" s="16" t="s">
        <v>3528</v>
      </c>
      <c r="C42" s="24" t="s">
        <v>3529</v>
      </c>
      <c r="D42" s="16"/>
      <c r="E42" s="16" t="s">
        <v>3445</v>
      </c>
      <c r="F42" s="16"/>
      <c r="G42" s="16"/>
      <c r="H42" s="16"/>
    </row>
    <row r="43" spans="1:8" x14ac:dyDescent="0.2">
      <c r="A43" s="17" t="s">
        <v>3526</v>
      </c>
      <c r="B43" s="16" t="s">
        <v>3530</v>
      </c>
      <c r="C43" s="24" t="s">
        <v>3531</v>
      </c>
      <c r="D43" s="16"/>
      <c r="E43" s="16" t="s">
        <v>3445</v>
      </c>
      <c r="F43" s="16"/>
      <c r="G43" s="16"/>
      <c r="H43" s="16"/>
    </row>
    <row r="44" spans="1:8" x14ac:dyDescent="0.2">
      <c r="A44" s="17" t="s">
        <v>3526</v>
      </c>
      <c r="B44" s="16" t="s">
        <v>3532</v>
      </c>
      <c r="C44" s="24" t="s">
        <v>3533</v>
      </c>
      <c r="D44" s="16"/>
      <c r="E44" s="16" t="s">
        <v>3445</v>
      </c>
      <c r="F44" s="16"/>
      <c r="G44" s="16"/>
      <c r="H44" s="16"/>
    </row>
    <row r="45" spans="1:8" x14ac:dyDescent="0.2">
      <c r="A45" s="17" t="s">
        <v>3526</v>
      </c>
      <c r="B45" s="16" t="s">
        <v>3534</v>
      </c>
      <c r="C45" s="24" t="s">
        <v>3535</v>
      </c>
      <c r="D45" s="16"/>
      <c r="E45" s="16" t="s">
        <v>3445</v>
      </c>
      <c r="F45" s="16"/>
      <c r="G45" s="16"/>
      <c r="H45" s="16"/>
    </row>
    <row r="46" spans="1:8" x14ac:dyDescent="0.2">
      <c r="A46" s="17" t="s">
        <v>3526</v>
      </c>
      <c r="B46" s="16" t="s">
        <v>3536</v>
      </c>
      <c r="C46" s="24" t="s">
        <v>3537</v>
      </c>
      <c r="D46" s="16"/>
      <c r="E46" s="16" t="s">
        <v>3445</v>
      </c>
      <c r="F46" s="16"/>
      <c r="G46" s="16"/>
      <c r="H46" s="16"/>
    </row>
    <row r="47" spans="1:8" x14ac:dyDescent="0.2">
      <c r="A47" s="17" t="s">
        <v>3526</v>
      </c>
      <c r="B47" s="16" t="s">
        <v>3538</v>
      </c>
      <c r="C47" s="24" t="s">
        <v>3539</v>
      </c>
      <c r="D47" s="16" t="s">
        <v>3540</v>
      </c>
      <c r="E47" s="16" t="s">
        <v>3445</v>
      </c>
      <c r="F47" s="16"/>
      <c r="G47" s="16"/>
      <c r="H47" s="16"/>
    </row>
    <row r="48" spans="1:8" x14ac:dyDescent="0.2">
      <c r="A48" s="17" t="s">
        <v>3526</v>
      </c>
      <c r="B48" s="16" t="s">
        <v>3541</v>
      </c>
      <c r="C48" s="24" t="s">
        <v>3542</v>
      </c>
      <c r="D48" s="16"/>
      <c r="E48" s="16" t="s">
        <v>3543</v>
      </c>
      <c r="F48" s="16"/>
      <c r="G48" s="16"/>
      <c r="H48" s="16"/>
    </row>
    <row r="49" spans="1:8" x14ac:dyDescent="0.2">
      <c r="A49" s="17" t="s">
        <v>3526</v>
      </c>
      <c r="B49" s="16" t="s">
        <v>3544</v>
      </c>
      <c r="C49" s="24" t="s">
        <v>3545</v>
      </c>
      <c r="D49" s="16" t="s">
        <v>3546</v>
      </c>
      <c r="E49" s="16" t="s">
        <v>3543</v>
      </c>
      <c r="F49" s="16"/>
      <c r="G49" s="16"/>
      <c r="H49" s="16"/>
    </row>
    <row r="50" spans="1:8" x14ac:dyDescent="0.2">
      <c r="A50" s="17" t="s">
        <v>3526</v>
      </c>
      <c r="B50" s="16" t="s">
        <v>3547</v>
      </c>
      <c r="C50" s="24" t="s">
        <v>3548</v>
      </c>
      <c r="D50" s="16"/>
      <c r="E50" s="16" t="s">
        <v>3543</v>
      </c>
      <c r="F50" s="16"/>
      <c r="G50" s="16"/>
      <c r="H50" s="16"/>
    </row>
    <row r="51" spans="1:8" x14ac:dyDescent="0.2">
      <c r="A51" s="17" t="s">
        <v>3526</v>
      </c>
      <c r="B51" s="16" t="s">
        <v>3549</v>
      </c>
      <c r="C51" s="24" t="s">
        <v>3550</v>
      </c>
      <c r="D51" s="16"/>
      <c r="E51" s="16" t="s">
        <v>3543</v>
      </c>
      <c r="F51" s="16"/>
      <c r="G51" s="16"/>
      <c r="H51" s="16"/>
    </row>
    <row r="52" spans="1:8" ht="90" x14ac:dyDescent="0.2">
      <c r="A52" s="17" t="s">
        <v>3526</v>
      </c>
      <c r="B52" s="16" t="s">
        <v>3551</v>
      </c>
      <c r="C52" s="24" t="s">
        <v>3552</v>
      </c>
      <c r="D52" s="1" t="s">
        <v>3553</v>
      </c>
      <c r="E52" s="16" t="s">
        <v>3445</v>
      </c>
      <c r="F52" s="16"/>
      <c r="G52" s="16"/>
      <c r="H52" s="16"/>
    </row>
    <row r="53" spans="1:8" x14ac:dyDescent="0.2">
      <c r="A53" s="17" t="s">
        <v>3526</v>
      </c>
      <c r="B53" s="16" t="s">
        <v>3554</v>
      </c>
      <c r="C53" s="24" t="s">
        <v>3555</v>
      </c>
      <c r="D53" s="16"/>
      <c r="E53" s="16"/>
      <c r="F53" s="16"/>
      <c r="G53" s="16"/>
      <c r="H53" s="16"/>
    </row>
    <row r="54" spans="1:8" x14ac:dyDescent="0.2">
      <c r="A54" s="17" t="s">
        <v>3526</v>
      </c>
      <c r="B54" s="16" t="s">
        <v>3556</v>
      </c>
      <c r="C54" s="24" t="s">
        <v>3557</v>
      </c>
      <c r="D54" s="16"/>
      <c r="E54" s="16"/>
      <c r="F54" s="16"/>
      <c r="G54" s="16" t="s">
        <v>3558</v>
      </c>
      <c r="H54" s="16"/>
    </row>
    <row r="55" spans="1:8" x14ac:dyDescent="0.2">
      <c r="A55" s="17" t="s">
        <v>3526</v>
      </c>
      <c r="B55" s="16" t="s">
        <v>3559</v>
      </c>
      <c r="C55" s="24" t="s">
        <v>3560</v>
      </c>
      <c r="D55" s="16"/>
      <c r="E55" s="16" t="s">
        <v>3543</v>
      </c>
      <c r="F55" s="16"/>
      <c r="G55" s="16"/>
      <c r="H55" s="16"/>
    </row>
    <row r="56" spans="1:8" x14ac:dyDescent="0.2">
      <c r="A56" s="15" t="s">
        <v>3561</v>
      </c>
      <c r="B56" s="15"/>
      <c r="C56" s="15" t="s">
        <v>3562</v>
      </c>
      <c r="D56" s="16"/>
      <c r="E56" s="15"/>
      <c r="F56" s="16"/>
      <c r="G56" s="16"/>
      <c r="H56" s="16"/>
    </row>
    <row r="57" spans="1:8" ht="67.5" x14ac:dyDescent="0.2">
      <c r="A57" s="16" t="s">
        <v>3561</v>
      </c>
      <c r="B57" s="16" t="s">
        <v>3563</v>
      </c>
      <c r="C57" s="16" t="s">
        <v>3564</v>
      </c>
      <c r="D57" s="1" t="s">
        <v>3565</v>
      </c>
      <c r="E57" s="16" t="s">
        <v>3445</v>
      </c>
      <c r="F57" s="16"/>
      <c r="G57" s="16"/>
      <c r="H57" s="16" t="s">
        <v>3566</v>
      </c>
    </row>
    <row r="58" spans="1:8" x14ac:dyDescent="0.2">
      <c r="A58" s="17" t="s">
        <v>3561</v>
      </c>
      <c r="B58" s="16" t="s">
        <v>3567</v>
      </c>
      <c r="C58" s="16" t="s">
        <v>3568</v>
      </c>
      <c r="D58" s="16" t="s">
        <v>3569</v>
      </c>
      <c r="E58" s="16"/>
      <c r="F58" s="16"/>
      <c r="G58" s="16"/>
      <c r="H58" s="16"/>
    </row>
    <row r="59" spans="1:8" x14ac:dyDescent="0.2">
      <c r="A59" s="15" t="s">
        <v>3570</v>
      </c>
      <c r="B59" s="15"/>
      <c r="C59" s="15" t="s">
        <v>3571</v>
      </c>
      <c r="D59" s="16"/>
      <c r="E59" s="15"/>
      <c r="F59" s="16"/>
      <c r="G59" s="16"/>
      <c r="H59" s="16"/>
    </row>
    <row r="60" spans="1:8" x14ac:dyDescent="0.2">
      <c r="A60" s="17" t="s">
        <v>3561</v>
      </c>
      <c r="B60" s="16" t="s">
        <v>3572</v>
      </c>
      <c r="C60" s="16" t="s">
        <v>3573</v>
      </c>
      <c r="D60" s="16" t="s">
        <v>3574</v>
      </c>
      <c r="E60" s="16" t="s">
        <v>3445</v>
      </c>
      <c r="F60" s="16" t="s">
        <v>3575</v>
      </c>
      <c r="G60" s="16"/>
      <c r="H60" s="16"/>
    </row>
    <row r="61" spans="1:8" x14ac:dyDescent="0.2">
      <c r="A61" s="15" t="s">
        <v>3576</v>
      </c>
      <c r="B61" s="15"/>
      <c r="C61" s="15" t="s">
        <v>3577</v>
      </c>
      <c r="D61" s="16"/>
      <c r="E61" s="15"/>
      <c r="F61" s="16"/>
      <c r="G61" s="16"/>
      <c r="H61" s="16"/>
    </row>
    <row r="62" spans="1:8" x14ac:dyDescent="0.2">
      <c r="A62" s="22" t="s">
        <v>3578</v>
      </c>
      <c r="B62" s="16" t="s">
        <v>3579</v>
      </c>
      <c r="C62" s="16" t="s">
        <v>3577</v>
      </c>
      <c r="D62" s="16"/>
      <c r="E62" s="16"/>
      <c r="F62" s="16"/>
      <c r="G62" s="16"/>
      <c r="H62" s="16"/>
    </row>
    <row r="63" spans="1:8" x14ac:dyDescent="0.2">
      <c r="A63" s="16" t="s">
        <v>3580</v>
      </c>
      <c r="B63" s="23"/>
      <c r="C63" s="15" t="s">
        <v>3581</v>
      </c>
      <c r="D63" s="16"/>
      <c r="E63" s="16"/>
      <c r="F63" s="16"/>
      <c r="G63" s="16"/>
      <c r="H63" s="16"/>
    </row>
    <row r="64" spans="1:8" x14ac:dyDescent="0.2">
      <c r="A64" s="17" t="s">
        <v>3580</v>
      </c>
      <c r="B64" s="16" t="s">
        <v>3582</v>
      </c>
      <c r="C64" s="16" t="s">
        <v>3583</v>
      </c>
      <c r="D64" s="16"/>
      <c r="E64" s="16"/>
      <c r="F64" s="16"/>
      <c r="G64" s="16"/>
      <c r="H64" s="16"/>
    </row>
    <row r="65" spans="1:16" ht="146.25" x14ac:dyDescent="0.2">
      <c r="A65" s="15" t="s">
        <v>3584</v>
      </c>
      <c r="B65" s="16"/>
      <c r="C65" s="15" t="s">
        <v>3585</v>
      </c>
      <c r="D65" s="16"/>
      <c r="E65" s="16"/>
      <c r="F65" s="16"/>
      <c r="G65" s="1" t="s">
        <v>3586</v>
      </c>
      <c r="H65" s="16"/>
    </row>
    <row r="66" spans="1:16" ht="67.5" x14ac:dyDescent="0.2">
      <c r="A66" s="16"/>
      <c r="B66" s="16" t="s">
        <v>3587</v>
      </c>
      <c r="C66" s="1" t="s">
        <v>3588</v>
      </c>
      <c r="D66" s="16" t="s">
        <v>3589</v>
      </c>
      <c r="E66" s="16" t="s">
        <v>3445</v>
      </c>
      <c r="F66" s="16"/>
      <c r="G66" s="16"/>
      <c r="H66" s="1" t="s">
        <v>3590</v>
      </c>
    </row>
    <row r="67" spans="1:16" x14ac:dyDescent="0.2">
      <c r="A67" s="22"/>
      <c r="B67" s="16" t="s">
        <v>3591</v>
      </c>
      <c r="C67" s="1" t="s">
        <v>3592</v>
      </c>
      <c r="D67" s="16" t="s">
        <v>3589</v>
      </c>
      <c r="E67" s="16" t="s">
        <v>3445</v>
      </c>
      <c r="F67" s="16"/>
      <c r="G67" s="16"/>
      <c r="H67" s="16"/>
    </row>
    <row r="68" spans="1:16" x14ac:dyDescent="0.2">
      <c r="A68" s="22"/>
      <c r="B68" s="16" t="s">
        <v>3593</v>
      </c>
      <c r="C68" s="16" t="s">
        <v>3594</v>
      </c>
      <c r="D68" s="16" t="s">
        <v>3589</v>
      </c>
      <c r="E68" s="16"/>
      <c r="F68" s="16"/>
      <c r="G68" s="16"/>
      <c r="H68" s="16"/>
    </row>
    <row r="69" spans="1:16" x14ac:dyDescent="0.2">
      <c r="A69" s="22"/>
      <c r="B69" s="16" t="s">
        <v>3595</v>
      </c>
      <c r="C69" s="16" t="s">
        <v>3596</v>
      </c>
      <c r="D69" s="16" t="s">
        <v>3589</v>
      </c>
      <c r="E69" s="16"/>
      <c r="F69" s="16"/>
      <c r="G69" s="16"/>
      <c r="H69" s="16"/>
    </row>
    <row r="71" spans="1:16" x14ac:dyDescent="0.2">
      <c r="A71" s="25" t="s">
        <v>3597</v>
      </c>
      <c r="B71" s="25"/>
      <c r="C71" s="26" t="s">
        <v>3598</v>
      </c>
    </row>
    <row r="72" spans="1:16" x14ac:dyDescent="0.2">
      <c r="A72" s="27" t="s">
        <v>3597</v>
      </c>
      <c r="B72" s="25" t="s">
        <v>3599</v>
      </c>
      <c r="C72" s="25" t="s">
        <v>3600</v>
      </c>
    </row>
    <row r="73" spans="1:16" x14ac:dyDescent="0.2">
      <c r="A73" s="27" t="s">
        <v>3597</v>
      </c>
      <c r="B73" s="25" t="s">
        <v>3601</v>
      </c>
      <c r="C73" s="25" t="s">
        <v>3602</v>
      </c>
    </row>
    <row r="74" spans="1:16" x14ac:dyDescent="0.2">
      <c r="A74" s="27" t="s">
        <v>3597</v>
      </c>
      <c r="B74" s="25" t="s">
        <v>3603</v>
      </c>
      <c r="C74" s="25" t="s">
        <v>3604</v>
      </c>
    </row>
    <row r="75" spans="1:16" x14ac:dyDescent="0.2">
      <c r="A75" s="25" t="s">
        <v>3605</v>
      </c>
      <c r="B75" s="25"/>
      <c r="C75" s="26" t="s">
        <v>3606</v>
      </c>
    </row>
    <row r="76" spans="1:16" x14ac:dyDescent="0.2">
      <c r="A76" s="27" t="s">
        <v>3605</v>
      </c>
      <c r="B76" s="25" t="s">
        <v>3607</v>
      </c>
      <c r="C76" s="25" t="s">
        <v>3608</v>
      </c>
    </row>
    <row r="77" spans="1:16" x14ac:dyDescent="0.2">
      <c r="A77" s="25" t="s">
        <v>3609</v>
      </c>
      <c r="B77" s="25"/>
      <c r="C77" s="26" t="s">
        <v>3610</v>
      </c>
    </row>
    <row r="78" spans="1:16" x14ac:dyDescent="0.2">
      <c r="A78" s="27"/>
      <c r="B78" s="25" t="s">
        <v>3611</v>
      </c>
      <c r="C78" s="25" t="s">
        <v>3612</v>
      </c>
      <c r="D78" s="6" t="s">
        <v>3613</v>
      </c>
      <c r="E78" s="5" t="s">
        <v>3445</v>
      </c>
      <c r="F78" s="28" t="s">
        <v>3614</v>
      </c>
    </row>
    <row r="79" spans="1:16" x14ac:dyDescent="0.2">
      <c r="A79" s="26" t="s">
        <v>3615</v>
      </c>
      <c r="B79" s="25"/>
      <c r="C79" s="26" t="s">
        <v>3616</v>
      </c>
    </row>
    <row r="80" spans="1:16" s="25" customFormat="1" x14ac:dyDescent="0.2">
      <c r="B80" s="25" t="s">
        <v>3617</v>
      </c>
      <c r="C80" s="25" t="s">
        <v>3618</v>
      </c>
      <c r="D80" s="6"/>
      <c r="E80" s="29"/>
      <c r="F80" s="29"/>
      <c r="L80" s="29"/>
      <c r="M80" s="29"/>
      <c r="N80" s="29"/>
      <c r="O80" s="29"/>
      <c r="P80" s="29"/>
    </row>
    <row r="81" spans="1:16" s="25" customFormat="1" x14ac:dyDescent="0.2">
      <c r="B81" s="25" t="s">
        <v>3619</v>
      </c>
      <c r="C81" s="25" t="s">
        <v>3620</v>
      </c>
      <c r="D81" s="6"/>
      <c r="E81" s="29"/>
      <c r="F81" s="29"/>
      <c r="L81" s="29"/>
      <c r="M81" s="29"/>
      <c r="N81" s="29"/>
      <c r="O81" s="29"/>
      <c r="P81" s="29"/>
    </row>
    <row r="82" spans="1:16" s="25" customFormat="1" x14ac:dyDescent="0.2">
      <c r="B82" s="25" t="s">
        <v>3621</v>
      </c>
      <c r="C82" s="25" t="s">
        <v>3622</v>
      </c>
      <c r="D82" s="6"/>
      <c r="E82" s="29"/>
      <c r="F82" s="29"/>
      <c r="L82" s="29"/>
      <c r="M82" s="29"/>
      <c r="N82" s="29"/>
      <c r="O82" s="29"/>
      <c r="P82" s="29"/>
    </row>
    <row r="83" spans="1:16" s="25" customFormat="1" x14ac:dyDescent="0.2">
      <c r="B83" s="25" t="s">
        <v>3623</v>
      </c>
      <c r="C83" s="25" t="s">
        <v>3624</v>
      </c>
      <c r="D83" s="6"/>
      <c r="E83" s="29"/>
      <c r="F83" s="29"/>
      <c r="L83" s="29"/>
      <c r="M83" s="29"/>
      <c r="N83" s="29"/>
      <c r="O83" s="29"/>
      <c r="P83" s="29"/>
    </row>
    <row r="84" spans="1:16" x14ac:dyDescent="0.2">
      <c r="A84" s="30" t="s">
        <v>3625</v>
      </c>
      <c r="B84" s="25" t="s">
        <v>3626</v>
      </c>
      <c r="C84" s="25" t="s">
        <v>3627</v>
      </c>
      <c r="D84" s="6" t="s">
        <v>3628</v>
      </c>
    </row>
    <row r="86" spans="1:16" x14ac:dyDescent="0.2">
      <c r="A86" s="26" t="s">
        <v>3629</v>
      </c>
    </row>
    <row r="87" spans="1:16" x14ac:dyDescent="0.2">
      <c r="A87" s="26"/>
    </row>
  </sheetData>
  <sheetProtection selectLockedCells="1" selectUnlockedCells="1"/>
  <customSheetViews>
    <customSheetView guid="{A250F9AB-EFF9-45C1-A1D5-27A70D4C08E9}" scale="85" showPageBreaks="1" fitToPage="1" printArea="1">
      <selection activeCell="C39" sqref="C39"/>
      <pageMargins left="0" right="0" top="0" bottom="0" header="0" footer="0"/>
      <pageSetup paperSize="9" scale="67" firstPageNumber="0" fitToHeight="0" orientation="portrait" horizontalDpi="300" verticalDpi="300" r:id="rId1"/>
      <headerFooter alignWithMargins="0"/>
    </customSheetView>
    <customSheetView guid="{368D3097-ED69-4CB3-A3A3-F94E276C261F}" fitToPage="1" topLeftCell="A69">
      <selection activeCell="B80" sqref="B80"/>
      <pageMargins left="0" right="0" top="0" bottom="0" header="0" footer="0"/>
      <pageSetup paperSize="9" scale="66" firstPageNumber="0" fitToHeight="0" orientation="portrait" horizontalDpi="300" verticalDpi="300" r:id="rId2"/>
      <headerFooter alignWithMargins="0"/>
    </customSheetView>
    <customSheetView guid="{F2C11455-5319-4B11-B4FB-9E6E63959786}" showPageBreaks="1" fitToPage="1" printArea="1" topLeftCell="A69">
      <selection activeCell="B80" sqref="B80"/>
      <pageMargins left="0" right="0" top="0" bottom="0" header="0" footer="0"/>
      <pageSetup paperSize="9" scale="66" firstPageNumber="0" fitToHeight="0" orientation="portrait" horizontalDpi="300" verticalDpi="300" r:id="rId3"/>
      <headerFooter alignWithMargins="0"/>
    </customSheetView>
    <customSheetView guid="{494BC147-3066-409B-8827-8AC470F2E1C2}" scale="85" showPageBreaks="1" fitToPage="1" printArea="1">
      <selection activeCell="C39" sqref="C39"/>
      <pageMargins left="0" right="0" top="0" bottom="0" header="0" footer="0"/>
      <pageSetup paperSize="9" scale="67" firstPageNumber="0" fitToHeight="0" orientation="portrait" horizontalDpi="300" verticalDpi="300" r:id="rId4"/>
      <headerFooter alignWithMargins="0"/>
    </customSheetView>
    <customSheetView guid="{A4E4BFDC-ACDE-4E2E-8C4F-3078F4A23A0C}" scale="85" fitToPage="1">
      <selection activeCell="C39" sqref="C39"/>
      <pageMargins left="0" right="0" top="0" bottom="0" header="0" footer="0"/>
      <pageSetup paperSize="9" scale="67" firstPageNumber="0" fitToHeight="0" orientation="portrait" horizontalDpi="300" verticalDpi="300" r:id="rId5"/>
      <headerFooter alignWithMargins="0"/>
    </customSheetView>
    <customSheetView guid="{D4EE8649-1C85-4530-B112-71152B12B643}" scale="85" fitToPage="1">
      <selection activeCell="C39" sqref="C39"/>
      <pageMargins left="0" right="0" top="0" bottom="0" header="0" footer="0"/>
      <pageSetup paperSize="9" scale="65" firstPageNumber="0" fitToHeight="0" orientation="portrait" horizontalDpi="300" verticalDpi="300" r:id="rId6"/>
      <headerFooter alignWithMargins="0"/>
    </customSheetView>
  </customSheetViews>
  <pageMargins left="0.75" right="0.75" top="1" bottom="1" header="0.51180555555555551" footer="0.51180555555555551"/>
  <pageSetup paperSize="9" scale="25" firstPageNumber="0" fitToHeight="0" orientation="portrait" r:id="rId7"/>
  <headerFooter alignWithMargins="0"/>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12"/>
  <sheetViews>
    <sheetView view="pageBreakPreview" zoomScaleNormal="100" zoomScaleSheetLayoutView="100" workbookViewId="0">
      <selection activeCell="L20" sqref="L20"/>
    </sheetView>
  </sheetViews>
  <sheetFormatPr defaultColWidth="9" defaultRowHeight="12.75" x14ac:dyDescent="0.2"/>
  <cols>
    <col min="1" max="1" width="34.42578125" customWidth="1"/>
    <col min="2" max="2" width="19.7109375" customWidth="1"/>
  </cols>
  <sheetData>
    <row r="2" spans="1:4" x14ac:dyDescent="0.2">
      <c r="A2" s="31" t="s">
        <v>3630</v>
      </c>
      <c r="B2" s="31"/>
    </row>
    <row r="3" spans="1:4" x14ac:dyDescent="0.2">
      <c r="A3" s="31"/>
      <c r="B3" s="31"/>
    </row>
    <row r="4" spans="1:4" x14ac:dyDescent="0.2">
      <c r="A4" s="31" t="s">
        <v>3631</v>
      </c>
      <c r="B4" s="31" t="s">
        <v>3632</v>
      </c>
      <c r="C4" s="31" t="s">
        <v>3633</v>
      </c>
    </row>
    <row r="5" spans="1:4" x14ac:dyDescent="0.2">
      <c r="A5" s="3" t="s">
        <v>3634</v>
      </c>
      <c r="B5" s="3" t="s">
        <v>2751</v>
      </c>
      <c r="C5" s="3" t="s">
        <v>3635</v>
      </c>
      <c r="D5" s="37"/>
    </row>
    <row r="6" spans="1:4" x14ac:dyDescent="0.2">
      <c r="A6" s="3" t="s">
        <v>3636</v>
      </c>
      <c r="B6" s="3" t="s">
        <v>3637</v>
      </c>
    </row>
    <row r="7" spans="1:4" x14ac:dyDescent="0.2">
      <c r="A7" s="3" t="s">
        <v>3638</v>
      </c>
      <c r="B7" s="3" t="s">
        <v>3637</v>
      </c>
      <c r="C7" s="3" t="s">
        <v>3639</v>
      </c>
    </row>
    <row r="8" spans="1:4" x14ac:dyDescent="0.2">
      <c r="A8" s="3" t="s">
        <v>3640</v>
      </c>
      <c r="C8" s="3" t="s">
        <v>3641</v>
      </c>
    </row>
    <row r="9" spans="1:4" x14ac:dyDescent="0.2">
      <c r="A9" s="3" t="s">
        <v>3642</v>
      </c>
      <c r="C9" s="3" t="s">
        <v>3643</v>
      </c>
    </row>
    <row r="10" spans="1:4" x14ac:dyDescent="0.2">
      <c r="A10" t="s">
        <v>3644</v>
      </c>
      <c r="C10" s="3" t="s">
        <v>3643</v>
      </c>
    </row>
    <row r="11" spans="1:4" x14ac:dyDescent="0.2">
      <c r="A11" s="3" t="s">
        <v>3645</v>
      </c>
      <c r="C11" s="3" t="s">
        <v>3643</v>
      </c>
    </row>
    <row r="12" spans="1:4" x14ac:dyDescent="0.2">
      <c r="A12" s="3" t="s">
        <v>3646</v>
      </c>
      <c r="C12" s="3" t="s">
        <v>3643</v>
      </c>
    </row>
  </sheetData>
  <sheetProtection selectLockedCells="1" selectUnlockedCells="1"/>
  <customSheetViews>
    <customSheetView guid="{A250F9AB-EFF9-45C1-A1D5-27A70D4C08E9}">
      <selection activeCell="D5" sqref="D5"/>
      <pageMargins left="0" right="0" top="0" bottom="0" header="0" footer="0"/>
      <pageSetup paperSize="9" firstPageNumber="0" orientation="portrait" horizontalDpi="300" verticalDpi="300" r:id="rId1"/>
      <headerFooter alignWithMargins="0"/>
    </customSheetView>
    <customSheetView guid="{368D3097-ED69-4CB3-A3A3-F94E276C261F}">
      <selection activeCell="D5" sqref="D5"/>
      <pageMargins left="0" right="0" top="0" bottom="0" header="0" footer="0"/>
      <pageSetup paperSize="9" firstPageNumber="0" orientation="portrait" horizontalDpi="300" verticalDpi="300" r:id="rId2"/>
      <headerFooter alignWithMargins="0"/>
    </customSheetView>
    <customSheetView guid="{F2C11455-5319-4B11-B4FB-9E6E63959786}">
      <selection activeCell="D5" sqref="D5"/>
      <pageMargins left="0" right="0" top="0" bottom="0" header="0" footer="0"/>
      <pageSetup paperSize="9" firstPageNumber="0" orientation="portrait" horizontalDpi="300" verticalDpi="300" r:id="rId3"/>
      <headerFooter alignWithMargins="0"/>
    </customSheetView>
    <customSheetView guid="{494BC147-3066-409B-8827-8AC470F2E1C2}">
      <selection activeCell="D5" sqref="D5"/>
      <pageMargins left="0" right="0" top="0" bottom="0" header="0" footer="0"/>
      <pageSetup paperSize="9" firstPageNumber="0" orientation="portrait" horizontalDpi="300" verticalDpi="300" r:id="rId4"/>
      <headerFooter alignWithMargins="0"/>
    </customSheetView>
    <customSheetView guid="{A4E4BFDC-ACDE-4E2E-8C4F-3078F4A23A0C}">
      <selection activeCell="D5" sqref="D5"/>
      <pageMargins left="0" right="0" top="0" bottom="0" header="0" footer="0"/>
      <pageSetup paperSize="9" firstPageNumber="0" orientation="portrait" horizontalDpi="300" verticalDpi="300" r:id="rId5"/>
      <headerFooter alignWithMargins="0"/>
    </customSheetView>
    <customSheetView guid="{D4EE8649-1C85-4530-B112-71152B12B643}">
      <selection activeCell="D5" sqref="D5"/>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scale="59" firstPageNumber="0" orientation="portrait" r:id="rId7"/>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6"/>
  <sheetViews>
    <sheetView view="pageBreakPreview" topLeftCell="A6" zoomScale="70" zoomScaleNormal="85" zoomScaleSheetLayoutView="70" workbookViewId="0">
      <selection activeCell="I20" sqref="I20"/>
    </sheetView>
  </sheetViews>
  <sheetFormatPr defaultColWidth="9" defaultRowHeight="12.75" x14ac:dyDescent="0.2"/>
  <cols>
    <col min="1" max="1" width="9" customWidth="1"/>
    <col min="2" max="2" width="29.7109375" customWidth="1"/>
    <col min="3" max="3" width="9" customWidth="1"/>
    <col min="4" max="4" width="7.85546875" customWidth="1"/>
    <col min="5" max="5" width="58.5703125" customWidth="1"/>
    <col min="6" max="10" width="9" customWidth="1"/>
    <col min="11" max="11" width="11.28515625" customWidth="1"/>
  </cols>
  <sheetData>
    <row r="1" spans="1:22" x14ac:dyDescent="0.2">
      <c r="A1" s="2"/>
      <c r="B1" s="2"/>
      <c r="C1" s="2"/>
    </row>
    <row r="2" spans="1:22" x14ac:dyDescent="0.2">
      <c r="A2" s="2"/>
      <c r="B2" s="32" t="s">
        <v>3647</v>
      </c>
      <c r="C2" s="2"/>
      <c r="E2" s="33" t="s">
        <v>3648</v>
      </c>
    </row>
    <row r="3" spans="1:22" x14ac:dyDescent="0.2">
      <c r="A3" s="2"/>
      <c r="I3" s="34"/>
      <c r="J3" s="34"/>
      <c r="K3" s="34"/>
      <c r="L3" s="34"/>
      <c r="M3" s="34"/>
      <c r="N3" s="34"/>
      <c r="O3" s="34"/>
      <c r="P3" s="34"/>
      <c r="Q3" s="34"/>
      <c r="R3" s="34"/>
      <c r="S3" s="34"/>
      <c r="T3" s="34"/>
      <c r="U3" s="34"/>
      <c r="V3" s="34"/>
    </row>
    <row r="4" spans="1:22" x14ac:dyDescent="0.2">
      <c r="A4" s="2"/>
      <c r="B4" s="31" t="s">
        <v>3649</v>
      </c>
      <c r="C4" s="32" t="s">
        <v>3650</v>
      </c>
      <c r="E4" s="31" t="s">
        <v>3649</v>
      </c>
      <c r="F4" s="32" t="s">
        <v>3650</v>
      </c>
      <c r="I4" s="33" t="s">
        <v>3651</v>
      </c>
      <c r="J4" s="34"/>
      <c r="K4" s="34"/>
      <c r="L4" s="34"/>
      <c r="M4" s="34"/>
      <c r="N4" s="34"/>
      <c r="O4" s="34"/>
      <c r="P4" s="34"/>
      <c r="Q4" s="34"/>
      <c r="R4" s="34"/>
      <c r="S4" s="34"/>
      <c r="T4" s="34"/>
      <c r="U4" s="34"/>
      <c r="V4" s="34"/>
    </row>
    <row r="5" spans="1:22" ht="12.75" customHeight="1" x14ac:dyDescent="0.2">
      <c r="A5" s="2"/>
      <c r="B5" s="2" t="s">
        <v>12</v>
      </c>
      <c r="C5" s="2">
        <f>COUNTA(#REF!)</f>
        <v>1</v>
      </c>
      <c r="D5" s="37"/>
      <c r="E5" s="2" t="s">
        <v>12</v>
      </c>
      <c r="F5" s="2">
        <f>COUNTA(#REF!)</f>
        <v>1</v>
      </c>
      <c r="I5" s="177" t="s">
        <v>3652</v>
      </c>
      <c r="J5" s="177"/>
      <c r="K5" s="177"/>
      <c r="L5" s="177"/>
      <c r="M5" s="177"/>
      <c r="N5" s="177"/>
      <c r="O5" s="177"/>
      <c r="P5" s="177"/>
      <c r="Q5" s="177"/>
      <c r="R5" s="177"/>
      <c r="S5" s="34"/>
      <c r="T5" s="34"/>
      <c r="U5" s="34"/>
      <c r="V5" s="34"/>
    </row>
    <row r="6" spans="1:22" x14ac:dyDescent="0.2">
      <c r="B6" s="2" t="s">
        <v>13</v>
      </c>
      <c r="C6" s="2">
        <f>COUNTA(#REF!)</f>
        <v>1</v>
      </c>
      <c r="E6" s="2" t="s">
        <v>13</v>
      </c>
      <c r="F6" s="2">
        <f>COUNTA(#REF!)</f>
        <v>1</v>
      </c>
      <c r="I6" s="177"/>
      <c r="J6" s="177"/>
      <c r="K6" s="177"/>
      <c r="L6" s="177"/>
      <c r="M6" s="177"/>
      <c r="N6" s="177"/>
      <c r="O6" s="177"/>
      <c r="P6" s="177"/>
      <c r="Q6" s="177"/>
      <c r="R6" s="177"/>
      <c r="S6" s="34"/>
      <c r="T6" s="34"/>
      <c r="U6" s="34"/>
      <c r="V6" s="34"/>
    </row>
    <row r="7" spans="1:22" x14ac:dyDescent="0.2">
      <c r="B7" s="2" t="s">
        <v>14</v>
      </c>
      <c r="C7">
        <f>COUNTA(#REF!)</f>
        <v>1</v>
      </c>
      <c r="E7" s="2" t="s">
        <v>14</v>
      </c>
      <c r="F7">
        <f>COUNTA(#REF!)</f>
        <v>1</v>
      </c>
      <c r="I7" s="177"/>
      <c r="J7" s="177"/>
      <c r="K7" s="177"/>
      <c r="L7" s="177"/>
      <c r="M7" s="177"/>
      <c r="N7" s="177"/>
      <c r="O7" s="177"/>
      <c r="P7" s="177"/>
      <c r="Q7" s="177"/>
      <c r="R7" s="177"/>
      <c r="S7" s="34"/>
      <c r="T7" s="34"/>
      <c r="U7" s="34"/>
      <c r="V7" s="34"/>
    </row>
    <row r="8" spans="1:22" x14ac:dyDescent="0.2">
      <c r="B8" s="2" t="s">
        <v>3653</v>
      </c>
      <c r="C8">
        <f>COUNTA(#REF!)</f>
        <v>1</v>
      </c>
      <c r="E8" s="2" t="s">
        <v>3653</v>
      </c>
      <c r="F8">
        <f>COUNTA(#REF!)</f>
        <v>1</v>
      </c>
      <c r="I8" s="177"/>
      <c r="J8" s="177"/>
      <c r="K8" s="177"/>
      <c r="L8" s="177"/>
      <c r="M8" s="177"/>
      <c r="N8" s="177"/>
      <c r="O8" s="177"/>
      <c r="P8" s="177"/>
      <c r="Q8" s="177"/>
      <c r="R8" s="177"/>
      <c r="S8" s="34"/>
      <c r="T8" s="34"/>
      <c r="U8" s="34"/>
      <c r="V8" s="34"/>
    </row>
    <row r="9" spans="1:22" x14ac:dyDescent="0.2">
      <c r="B9" s="2" t="s">
        <v>3654</v>
      </c>
      <c r="C9">
        <f>SUM(C5:C8)</f>
        <v>4</v>
      </c>
      <c r="E9" s="2" t="s">
        <v>3654</v>
      </c>
      <c r="F9">
        <f>SUM(F5:F8)</f>
        <v>4</v>
      </c>
      <c r="I9" s="177"/>
      <c r="J9" s="177"/>
      <c r="K9" s="177"/>
      <c r="L9" s="177"/>
      <c r="M9" s="177"/>
      <c r="N9" s="177"/>
      <c r="O9" s="177"/>
      <c r="P9" s="177"/>
      <c r="Q9" s="177"/>
      <c r="R9" s="177"/>
      <c r="S9" s="34"/>
      <c r="T9" s="34"/>
      <c r="U9" s="34"/>
      <c r="V9" s="34"/>
    </row>
    <row r="10" spans="1:22" x14ac:dyDescent="0.2">
      <c r="B10" s="2"/>
      <c r="E10" s="2"/>
      <c r="I10" s="34" t="s">
        <v>3655</v>
      </c>
      <c r="J10" s="34">
        <v>90</v>
      </c>
      <c r="K10" s="34" t="s">
        <v>3656</v>
      </c>
      <c r="L10" s="34"/>
      <c r="M10" s="34"/>
      <c r="N10" s="34"/>
      <c r="O10" s="34"/>
      <c r="P10" s="34"/>
      <c r="Q10" s="34"/>
      <c r="R10" s="34"/>
      <c r="S10" s="34"/>
      <c r="T10" s="34"/>
      <c r="U10" s="34"/>
      <c r="V10" s="34"/>
    </row>
    <row r="11" spans="1:22" x14ac:dyDescent="0.2">
      <c r="B11" s="32" t="s">
        <v>3657</v>
      </c>
      <c r="C11" s="32" t="s">
        <v>3650</v>
      </c>
      <c r="E11" s="32" t="s">
        <v>3657</v>
      </c>
      <c r="F11" s="32" t="s">
        <v>3650</v>
      </c>
      <c r="I11" s="34" t="s">
        <v>3658</v>
      </c>
      <c r="J11" s="34">
        <v>28</v>
      </c>
      <c r="K11" s="34" t="s">
        <v>3656</v>
      </c>
      <c r="L11" s="34"/>
      <c r="M11" s="34"/>
      <c r="N11" s="34"/>
      <c r="O11" s="34"/>
      <c r="P11" s="34"/>
      <c r="Q11" s="34"/>
      <c r="R11" s="34"/>
      <c r="S11" s="34"/>
      <c r="T11" s="34"/>
      <c r="U11" s="34"/>
      <c r="V11" s="34"/>
    </row>
    <row r="12" spans="1:22" x14ac:dyDescent="0.2">
      <c r="B12" s="2" t="s">
        <v>3659</v>
      </c>
      <c r="C12" t="e">
        <f>COUNTIF(#REF!,"onbekend")</f>
        <v>#REF!</v>
      </c>
      <c r="E12" s="2" t="s">
        <v>3659</v>
      </c>
      <c r="F12" t="e">
        <f>COUNTIF(#REF!,"onbekend")</f>
        <v>#REF!</v>
      </c>
      <c r="I12" s="34"/>
      <c r="J12" s="34"/>
      <c r="K12" s="34"/>
      <c r="L12" s="34"/>
      <c r="M12" s="34"/>
      <c r="N12" s="34"/>
      <c r="O12" s="34"/>
      <c r="P12" s="34"/>
      <c r="Q12" s="34"/>
      <c r="R12" s="34"/>
      <c r="S12" s="34"/>
      <c r="T12" s="34"/>
      <c r="U12" s="34"/>
      <c r="V12" s="34"/>
    </row>
    <row r="13" spans="1:22" x14ac:dyDescent="0.2">
      <c r="B13" s="2" t="s">
        <v>3660</v>
      </c>
      <c r="C13" t="e">
        <f>COUNTIF(#REF!,"virus negatief")</f>
        <v>#REF!</v>
      </c>
      <c r="E13" s="2" t="s">
        <v>3661</v>
      </c>
      <c r="F13" t="e">
        <f>COUNTIF(#REF!,"geen virussymptomen")</f>
        <v>#REF!</v>
      </c>
      <c r="I13" s="34"/>
      <c r="J13" s="34"/>
      <c r="K13" s="34"/>
      <c r="L13" s="34"/>
      <c r="M13" s="34"/>
      <c r="N13" s="34"/>
      <c r="O13" s="34"/>
      <c r="P13" s="34"/>
      <c r="Q13" s="34"/>
      <c r="R13" s="34"/>
      <c r="S13" s="34"/>
      <c r="T13" s="34"/>
      <c r="U13" s="34"/>
      <c r="V13" s="34"/>
    </row>
    <row r="14" spans="1:22" x14ac:dyDescent="0.2">
      <c r="B14" s="2" t="s">
        <v>3661</v>
      </c>
      <c r="C14" t="e">
        <f>COUNTIF(#REF!,"geen virussymptomen")</f>
        <v>#REF!</v>
      </c>
      <c r="I14" s="33" t="s">
        <v>3662</v>
      </c>
      <c r="J14" s="34"/>
      <c r="K14" s="34"/>
      <c r="L14" s="34"/>
      <c r="M14" s="34"/>
      <c r="N14" s="34"/>
      <c r="O14" s="34"/>
      <c r="P14" s="34"/>
      <c r="Q14" s="34"/>
      <c r="R14" s="34"/>
      <c r="S14" s="34"/>
      <c r="T14" s="34"/>
      <c r="U14" s="34"/>
      <c r="V14" s="34"/>
    </row>
    <row r="15" spans="1:22" x14ac:dyDescent="0.2">
      <c r="B15" s="2" t="s">
        <v>3663</v>
      </c>
      <c r="C15" t="e">
        <f>COUNTIF(#REF!,"monster afgewezen")</f>
        <v>#REF!</v>
      </c>
      <c r="E15" s="2" t="s">
        <v>3664</v>
      </c>
      <c r="F15" t="e">
        <f>COUNTIF(#REF!,"Geen orthotospovirus")</f>
        <v>#REF!</v>
      </c>
      <c r="I15" s="34" t="s">
        <v>3665</v>
      </c>
      <c r="J15" s="34"/>
      <c r="K15" s="34"/>
      <c r="L15" s="34" t="s">
        <v>3666</v>
      </c>
      <c r="M15" s="34"/>
      <c r="N15" s="34"/>
      <c r="O15" s="34"/>
      <c r="P15" s="34"/>
      <c r="Q15" s="34"/>
      <c r="R15" s="34"/>
      <c r="S15" s="34" t="s">
        <v>3667</v>
      </c>
      <c r="T15" s="34"/>
      <c r="U15" s="34"/>
      <c r="V15" s="34"/>
    </row>
    <row r="16" spans="1:22" x14ac:dyDescent="0.2">
      <c r="B16" s="2" t="s">
        <v>98</v>
      </c>
      <c r="C16" t="e">
        <f>COUNTIF(#REF!,"nvt")</f>
        <v>#REF!</v>
      </c>
      <c r="E16" s="2" t="s">
        <v>3668</v>
      </c>
      <c r="F16" t="e">
        <f>COUNTIF(#REF!,"geen tospovirus")</f>
        <v>#REF!</v>
      </c>
      <c r="I16" s="35" t="s">
        <v>3669</v>
      </c>
      <c r="J16" s="35"/>
      <c r="K16" s="35"/>
      <c r="L16" s="34" t="s">
        <v>3670</v>
      </c>
      <c r="M16" s="34"/>
      <c r="N16" s="34"/>
      <c r="O16" s="34"/>
      <c r="P16" s="34"/>
      <c r="Q16" s="34"/>
      <c r="R16" s="34"/>
      <c r="S16" s="34" t="s">
        <v>3671</v>
      </c>
      <c r="T16" s="34"/>
      <c r="U16" s="34"/>
      <c r="V16" s="34"/>
    </row>
    <row r="17" spans="2:22" x14ac:dyDescent="0.2">
      <c r="E17" s="2" t="s">
        <v>3672</v>
      </c>
      <c r="F17" t="e">
        <f>COUNTIF(#REF!,"geen PlAMV, SLRSV, TVX, TBRV, TRSV en ToRSV ")</f>
        <v>#REF!</v>
      </c>
      <c r="I17" s="36" t="s">
        <v>3673</v>
      </c>
      <c r="J17" s="36"/>
      <c r="K17" s="36"/>
      <c r="L17" s="34" t="s">
        <v>3674</v>
      </c>
      <c r="M17" s="34"/>
      <c r="N17" s="34"/>
      <c r="O17" s="34"/>
      <c r="P17" s="34"/>
      <c r="Q17" s="34"/>
      <c r="R17" s="34"/>
      <c r="S17" s="34" t="s">
        <v>3671</v>
      </c>
      <c r="T17" s="34"/>
      <c r="U17" s="34"/>
      <c r="V17" s="34"/>
    </row>
    <row r="18" spans="2:22" ht="25.5" x14ac:dyDescent="0.2">
      <c r="B18" s="2" t="s">
        <v>3675</v>
      </c>
      <c r="C18" t="e">
        <f>COUNTIF(#REF!,"virus")</f>
        <v>#REF!</v>
      </c>
      <c r="E18" s="2" t="s">
        <v>3676</v>
      </c>
      <c r="F18" t="e">
        <f>COUNTIF(#REF!,"geen PlAMV, SLRSV, TVX, TBRV, TRSV en ToRSV; wel TRV")</f>
        <v>#REF!</v>
      </c>
      <c r="I18" s="36" t="s">
        <v>3677</v>
      </c>
      <c r="J18" s="36"/>
      <c r="K18" s="36"/>
      <c r="L18" s="34" t="s">
        <v>3678</v>
      </c>
      <c r="M18" s="34"/>
      <c r="N18" s="34"/>
      <c r="O18" s="34"/>
      <c r="P18" s="34"/>
      <c r="Q18" s="34"/>
      <c r="R18" s="34"/>
      <c r="S18" s="34" t="s">
        <v>3679</v>
      </c>
      <c r="T18" s="34"/>
      <c r="U18" s="34"/>
      <c r="V18" s="34"/>
    </row>
    <row r="19" spans="2:22" x14ac:dyDescent="0.2">
      <c r="B19" s="2" t="s">
        <v>3680</v>
      </c>
      <c r="C19" t="e">
        <f>COUNTIF(#REF!,"virus positief")</f>
        <v>#REF!</v>
      </c>
      <c r="I19" s="36" t="s">
        <v>3681</v>
      </c>
      <c r="J19" s="36"/>
      <c r="K19" s="36"/>
      <c r="L19" s="34" t="s">
        <v>3682</v>
      </c>
      <c r="M19" s="34"/>
      <c r="N19" s="34"/>
      <c r="O19" s="34"/>
      <c r="P19" s="34"/>
      <c r="Q19" s="34"/>
      <c r="R19" s="34"/>
      <c r="S19" s="34" t="s">
        <v>3683</v>
      </c>
      <c r="T19" s="34"/>
      <c r="U19" s="34"/>
      <c r="V19" s="34"/>
    </row>
    <row r="20" spans="2:22" x14ac:dyDescent="0.2">
      <c r="B20" s="2" t="s">
        <v>3684</v>
      </c>
      <c r="C20" t="e">
        <f>COUNTIF(#REF!,"virussymptomen")</f>
        <v>#REF!</v>
      </c>
      <c r="E20" s="2" t="s">
        <v>3685</v>
      </c>
      <c r="F20" t="e">
        <f>COUNTIF(#REF!,"cucumber green mottle mosaic virus")</f>
        <v>#REF!</v>
      </c>
      <c r="I20" s="36" t="s">
        <v>3686</v>
      </c>
      <c r="J20" s="36"/>
      <c r="K20" s="36"/>
      <c r="L20" s="34" t="s">
        <v>3687</v>
      </c>
      <c r="M20" s="34"/>
      <c r="N20" s="34"/>
      <c r="O20" s="34"/>
      <c r="P20" s="34"/>
      <c r="Q20" s="34"/>
      <c r="R20" s="34"/>
      <c r="S20" s="34" t="s">
        <v>3679</v>
      </c>
      <c r="T20" s="34"/>
      <c r="U20" s="34"/>
      <c r="V20" s="34"/>
    </row>
    <row r="21" spans="2:22" x14ac:dyDescent="0.2">
      <c r="B21" s="2" t="s">
        <v>3688</v>
      </c>
      <c r="C21" t="e">
        <f>COUNTIF(#REF!,"pospiviroid")</f>
        <v>#REF!</v>
      </c>
      <c r="E21" s="2" t="s">
        <v>3689</v>
      </c>
      <c r="F21" t="e">
        <f>COUNTIF(#REF!,"pepino mosaic virus")</f>
        <v>#REF!</v>
      </c>
      <c r="I21" s="34"/>
      <c r="J21" s="34"/>
      <c r="K21" s="34"/>
      <c r="L21" s="34"/>
      <c r="M21" s="34"/>
      <c r="N21" s="34"/>
      <c r="O21" s="34"/>
      <c r="P21" s="34"/>
      <c r="Q21" s="34"/>
      <c r="R21" s="34"/>
      <c r="S21" s="34"/>
      <c r="T21" s="34"/>
      <c r="U21" s="34"/>
      <c r="V21" s="34"/>
    </row>
    <row r="22" spans="2:22" x14ac:dyDescent="0.2">
      <c r="B22" s="2"/>
      <c r="E22" s="2" t="s">
        <v>3690</v>
      </c>
      <c r="F22" t="e">
        <f>COUNTIF(#REF!,"tomato spotted wilt virus")</f>
        <v>#REF!</v>
      </c>
      <c r="I22" s="34"/>
      <c r="J22" s="34"/>
      <c r="K22" s="34"/>
      <c r="L22" s="34"/>
      <c r="M22" s="34"/>
      <c r="N22" s="34"/>
      <c r="O22" s="34"/>
      <c r="P22" s="34"/>
      <c r="Q22" s="34"/>
      <c r="R22" s="34"/>
      <c r="S22" s="34"/>
      <c r="T22" s="34"/>
      <c r="U22" s="34"/>
      <c r="V22" s="34"/>
    </row>
    <row r="23" spans="2:22" x14ac:dyDescent="0.2">
      <c r="B23" s="2" t="s">
        <v>3691</v>
      </c>
      <c r="C23" t="e">
        <f>COUNTIF(#REF!,"tomato chlorotic spot virus")</f>
        <v>#REF!</v>
      </c>
      <c r="E23" s="2" t="s">
        <v>3692</v>
      </c>
      <c r="F23" t="e">
        <f>COUNTIF(#REF!,"Impatiens necrotic spot tospovirus")</f>
        <v>#REF!</v>
      </c>
      <c r="I23" s="33" t="s">
        <v>3693</v>
      </c>
      <c r="J23" s="34"/>
      <c r="K23" s="34"/>
      <c r="L23" s="34"/>
      <c r="M23" s="34"/>
      <c r="N23" s="34"/>
      <c r="O23" s="34"/>
      <c r="P23" s="34"/>
      <c r="Q23" s="34"/>
      <c r="R23" s="34"/>
      <c r="S23" s="34"/>
      <c r="T23" s="34"/>
      <c r="U23" s="34"/>
      <c r="V23" s="34"/>
    </row>
    <row r="24" spans="2:22" x14ac:dyDescent="0.2">
      <c r="B24" s="2" t="s">
        <v>3694</v>
      </c>
      <c r="C24" t="e">
        <f>COUNTIF(#REF!,"tomato ringspot virus")</f>
        <v>#REF!</v>
      </c>
      <c r="I24" s="34" t="s">
        <v>3695</v>
      </c>
      <c r="J24" s="34"/>
      <c r="K24" s="34"/>
      <c r="L24" s="34"/>
      <c r="M24" s="34"/>
      <c r="N24" s="34"/>
      <c r="O24" s="34"/>
      <c r="P24" s="34"/>
      <c r="Q24" s="34"/>
      <c r="R24" s="34"/>
      <c r="S24" s="34"/>
      <c r="T24" s="34"/>
      <c r="U24" s="34"/>
      <c r="V24" s="34"/>
    </row>
    <row r="25" spans="2:22" ht="12.75" customHeight="1" x14ac:dyDescent="0.2">
      <c r="B25" s="2" t="s">
        <v>3696</v>
      </c>
      <c r="C25" t="e">
        <f>COUNTIF(#REF!,"tomato chlorotic dwarf viroid")</f>
        <v>#REF!</v>
      </c>
      <c r="E25" s="2" t="s">
        <v>18</v>
      </c>
      <c r="F25" t="e">
        <f>F27-SUM(F12:F23)</f>
        <v>#REF!</v>
      </c>
      <c r="I25" s="177" t="s">
        <v>3697</v>
      </c>
      <c r="J25" s="177"/>
      <c r="K25" s="177"/>
      <c r="L25" s="177"/>
      <c r="M25" s="177"/>
      <c r="N25" s="177"/>
      <c r="O25" s="177"/>
      <c r="P25" s="177"/>
      <c r="Q25" s="177"/>
      <c r="R25" s="177"/>
      <c r="S25" s="34"/>
      <c r="T25" s="34"/>
      <c r="U25" s="34"/>
      <c r="V25" s="34"/>
    </row>
    <row r="26" spans="2:22" x14ac:dyDescent="0.2">
      <c r="B26" s="2" t="s">
        <v>3698</v>
      </c>
      <c r="C26" t="e">
        <f>COUNTIF(#REF!,"potato spindle tuber viroid")</f>
        <v>#REF!</v>
      </c>
      <c r="E26" s="2"/>
      <c r="F26" s="31"/>
      <c r="I26" s="177"/>
      <c r="J26" s="177"/>
      <c r="K26" s="177"/>
      <c r="L26" s="177"/>
      <c r="M26" s="177"/>
      <c r="N26" s="177"/>
      <c r="O26" s="177"/>
      <c r="P26" s="177"/>
      <c r="Q26" s="177"/>
      <c r="R26" s="177"/>
      <c r="S26" s="34"/>
      <c r="T26" s="34"/>
      <c r="U26" s="34"/>
      <c r="V26" s="34"/>
    </row>
    <row r="27" spans="2:22" x14ac:dyDescent="0.2">
      <c r="B27" s="2" t="s">
        <v>3699</v>
      </c>
      <c r="C27" t="e">
        <f>COUNTIF(#REF!,"alfalfa mosaic virus")</f>
        <v>#REF!</v>
      </c>
      <c r="E27" s="32" t="s">
        <v>3700</v>
      </c>
      <c r="F27">
        <f>COUNTA(#REF!)</f>
        <v>1</v>
      </c>
      <c r="I27" s="177"/>
      <c r="J27" s="177"/>
      <c r="K27" s="177"/>
      <c r="L27" s="177"/>
      <c r="M27" s="177"/>
      <c r="N27" s="177"/>
      <c r="O27" s="177"/>
      <c r="P27" s="177"/>
      <c r="Q27" s="177"/>
      <c r="R27" s="177"/>
      <c r="S27" s="34"/>
      <c r="T27" s="34"/>
      <c r="U27" s="34"/>
      <c r="V27" s="34"/>
    </row>
    <row r="28" spans="2:22" x14ac:dyDescent="0.2">
      <c r="B28" s="2" t="s">
        <v>3701</v>
      </c>
      <c r="C28" t="e">
        <f>COUNTIF(#REF!,"tobacco ringspot virus")</f>
        <v>#REF!</v>
      </c>
      <c r="I28" s="177"/>
      <c r="J28" s="177"/>
      <c r="K28" s="177"/>
      <c r="L28" s="177"/>
      <c r="M28" s="177"/>
      <c r="N28" s="177"/>
      <c r="O28" s="177"/>
      <c r="P28" s="177"/>
      <c r="Q28" s="177"/>
      <c r="R28" s="177"/>
      <c r="S28" s="34"/>
      <c r="T28" s="34"/>
      <c r="U28" s="34"/>
      <c r="V28" s="34"/>
    </row>
    <row r="29" spans="2:22" x14ac:dyDescent="0.2">
      <c r="B29" s="2" t="s">
        <v>3689</v>
      </c>
      <c r="C29" t="e">
        <f>COUNTIF(#REF!,"pepino mosaic virus")</f>
        <v>#REF!</v>
      </c>
      <c r="E29" s="2"/>
      <c r="I29" s="34"/>
      <c r="J29" s="34"/>
      <c r="K29" s="34"/>
      <c r="L29" s="34"/>
      <c r="M29" s="34"/>
      <c r="N29" s="34"/>
      <c r="O29" s="34"/>
      <c r="P29" s="34"/>
      <c r="Q29" s="34"/>
      <c r="R29" s="34"/>
      <c r="S29" s="34"/>
      <c r="T29" s="34"/>
      <c r="U29" s="34"/>
      <c r="V29" s="34"/>
    </row>
    <row r="30" spans="2:22" x14ac:dyDescent="0.2">
      <c r="I30" s="40" t="s">
        <v>3702</v>
      </c>
      <c r="J30" s="39"/>
      <c r="K30" s="39"/>
      <c r="L30" s="39"/>
      <c r="M30" s="39"/>
      <c r="N30" s="39"/>
      <c r="O30" s="39"/>
      <c r="P30" s="39"/>
      <c r="Q30" s="39"/>
      <c r="R30" s="39"/>
      <c r="S30" s="34"/>
      <c r="T30" s="34"/>
      <c r="U30" s="34"/>
      <c r="V30" s="34"/>
    </row>
    <row r="31" spans="2:22" x14ac:dyDescent="0.2">
      <c r="B31" s="2" t="s">
        <v>18</v>
      </c>
      <c r="C31" t="e">
        <f>C33-SUM(C12:C29)</f>
        <v>#REF!</v>
      </c>
      <c r="I31" s="4" t="s">
        <v>3703</v>
      </c>
      <c r="J31" s="34"/>
      <c r="K31" s="34"/>
      <c r="L31" s="34"/>
      <c r="M31" s="34"/>
      <c r="N31" s="34"/>
      <c r="O31" s="34"/>
      <c r="P31" s="34"/>
      <c r="Q31" s="34"/>
      <c r="R31" s="34"/>
      <c r="S31" s="34"/>
      <c r="T31" s="34"/>
      <c r="U31" s="34"/>
      <c r="V31" s="34"/>
    </row>
    <row r="32" spans="2:22" x14ac:dyDescent="0.2">
      <c r="B32" s="2"/>
      <c r="C32" s="31"/>
      <c r="I32" s="34"/>
      <c r="J32" s="34"/>
      <c r="K32" s="34"/>
      <c r="L32" s="34"/>
      <c r="M32" s="34"/>
      <c r="N32" s="34"/>
      <c r="O32" s="34"/>
      <c r="P32" s="34"/>
      <c r="Q32" s="34"/>
      <c r="R32" s="34"/>
      <c r="S32" s="34"/>
      <c r="T32" s="34"/>
      <c r="U32" s="34"/>
      <c r="V32" s="34"/>
    </row>
    <row r="33" spans="2:22" x14ac:dyDescent="0.2">
      <c r="B33" s="32" t="s">
        <v>3700</v>
      </c>
      <c r="C33">
        <f>COUNTA(#REF!)</f>
        <v>1</v>
      </c>
      <c r="I33" s="34"/>
      <c r="J33" s="34"/>
      <c r="K33" s="34"/>
      <c r="L33" s="34"/>
      <c r="M33" s="34"/>
      <c r="N33" s="34"/>
      <c r="O33" s="34"/>
      <c r="P33" s="34"/>
      <c r="Q33" s="34"/>
      <c r="R33" s="34"/>
      <c r="S33" s="34"/>
      <c r="T33" s="34"/>
      <c r="U33" s="34"/>
      <c r="V33" s="34"/>
    </row>
    <row r="34" spans="2:22" x14ac:dyDescent="0.2">
      <c r="B34" s="2"/>
      <c r="I34" s="34"/>
      <c r="J34" s="34"/>
      <c r="K34" s="34"/>
      <c r="L34" s="34"/>
      <c r="M34" s="2"/>
      <c r="N34" s="2"/>
      <c r="O34" s="34"/>
      <c r="P34" s="34"/>
      <c r="Q34" s="34"/>
      <c r="R34" s="34"/>
      <c r="S34" s="34"/>
      <c r="T34" s="34"/>
      <c r="U34" s="34"/>
      <c r="V34" s="34"/>
    </row>
    <row r="35" spans="2:22" x14ac:dyDescent="0.2">
      <c r="I35" s="34"/>
      <c r="J35" s="34"/>
      <c r="K35" s="34"/>
      <c r="L35" s="34"/>
      <c r="M35" s="34"/>
      <c r="N35" s="34"/>
      <c r="O35" s="34"/>
      <c r="P35" s="34"/>
      <c r="Q35" s="34"/>
      <c r="R35" s="34"/>
      <c r="S35" s="34"/>
      <c r="T35" s="34"/>
      <c r="U35" s="34"/>
      <c r="V35" s="34"/>
    </row>
    <row r="36" spans="2:22" x14ac:dyDescent="0.2">
      <c r="I36" s="34"/>
      <c r="J36" s="34"/>
      <c r="K36" s="34"/>
      <c r="L36" s="34"/>
      <c r="M36" s="34"/>
      <c r="N36" s="34"/>
      <c r="O36" s="34"/>
      <c r="P36" s="34"/>
      <c r="Q36" s="34"/>
      <c r="R36" s="34"/>
      <c r="S36" s="34"/>
      <c r="T36" s="34"/>
      <c r="U36" s="34"/>
      <c r="V36" s="34"/>
    </row>
  </sheetData>
  <sheetProtection selectLockedCells="1" selectUnlockedCells="1"/>
  <customSheetViews>
    <customSheetView guid="{A250F9AB-EFF9-45C1-A1D5-27A70D4C08E9}">
      <selection activeCell="I31" sqref="I31"/>
      <pageMargins left="0" right="0" top="0" bottom="0" header="0" footer="0"/>
      <pageSetup paperSize="9" firstPageNumber="0" orientation="portrait" horizontalDpi="300" verticalDpi="300" r:id="rId1"/>
      <headerFooter alignWithMargins="0"/>
    </customSheetView>
    <customSheetView guid="{368D3097-ED69-4CB3-A3A3-F94E276C261F}">
      <selection activeCell="I31" sqref="I31"/>
      <pageMargins left="0" right="0" top="0" bottom="0" header="0" footer="0"/>
      <pageSetup paperSize="9" firstPageNumber="0" orientation="portrait" horizontalDpi="300" verticalDpi="300" r:id="rId2"/>
      <headerFooter alignWithMargins="0"/>
    </customSheetView>
    <customSheetView guid="{F2C11455-5319-4B11-B4FB-9E6E63959786}">
      <selection activeCell="I31" sqref="I31"/>
      <pageMargins left="0" right="0" top="0" bottom="0" header="0" footer="0"/>
      <pageSetup paperSize="9" firstPageNumber="0" orientation="portrait" horizontalDpi="300" verticalDpi="300" r:id="rId3"/>
      <headerFooter alignWithMargins="0"/>
    </customSheetView>
    <customSheetView guid="{494BC147-3066-409B-8827-8AC470F2E1C2}">
      <selection activeCell="I31" sqref="I31"/>
      <pageMargins left="0" right="0" top="0" bottom="0" header="0" footer="0"/>
      <pageSetup paperSize="9" firstPageNumber="0" orientation="portrait" horizontalDpi="300" verticalDpi="300" r:id="rId4"/>
      <headerFooter alignWithMargins="0"/>
    </customSheetView>
    <customSheetView guid="{A4E4BFDC-ACDE-4E2E-8C4F-3078F4A23A0C}">
      <selection activeCell="I31" sqref="I31"/>
      <pageMargins left="0" right="0" top="0" bottom="0" header="0" footer="0"/>
      <pageSetup paperSize="9" firstPageNumber="0" orientation="portrait" horizontalDpi="300" verticalDpi="300" r:id="rId5"/>
      <headerFooter alignWithMargins="0"/>
    </customSheetView>
    <customSheetView guid="{D4EE8649-1C85-4530-B112-71152B12B643}">
      <selection activeCell="I31" sqref="I31"/>
      <pageMargins left="0" right="0" top="0" bottom="0" header="0" footer="0"/>
      <pageSetup paperSize="9" firstPageNumber="0" orientation="portrait" horizontalDpi="300" verticalDpi="300" r:id="rId6"/>
      <headerFooter alignWithMargins="0"/>
    </customSheetView>
  </customSheetViews>
  <mergeCells count="2">
    <mergeCell ref="I5:R9"/>
    <mergeCell ref="I25:R28"/>
  </mergeCells>
  <pageMargins left="0.7" right="0.7" top="0.75" bottom="0.75" header="0.51180555555555551" footer="0.51180555555555551"/>
  <pageSetup paperSize="9" scale="23" firstPageNumber="0" orientation="portrait" r:id="rId7"/>
  <headerFooter alignWithMargins="0"/>
  <colBreaks count="1" manualBreakCount="1">
    <brk id="34"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D48B85CDFC0344BDA60A33F7923A99" ma:contentTypeVersion="0" ma:contentTypeDescription="Een nieuw document maken." ma:contentTypeScope="" ma:versionID="49d34a6321f7fbd3a016da70fb195572">
  <xsd:schema xmlns:xsd="http://www.w3.org/2001/XMLSchema" xmlns:xs="http://www.w3.org/2001/XMLSchema" xmlns:p="http://schemas.microsoft.com/office/2006/metadata/properties" targetNamespace="http://schemas.microsoft.com/office/2006/metadata/properties" ma:root="true" ma:fieldsID="0c1291706f4da62e3ca33d24920cb5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3C91F2-3C67-49AF-92BC-25EC25DDAB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BBDEDDB-2040-47C2-8EA5-892D67962685}">
  <ds:schemaRefs>
    <ds:schemaRef ds:uri="http://schemas.microsoft.com/sharepoint/v3/contenttype/forms"/>
  </ds:schemaRefs>
</ds:datastoreItem>
</file>

<file path=customXml/itemProps3.xml><?xml version="1.0" encoding="utf-8"?>
<ds:datastoreItem xmlns:ds="http://schemas.openxmlformats.org/officeDocument/2006/customXml" ds:itemID="{F031A21E-8B77-4E30-93D4-8640FF7F7AF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4</vt:i4>
      </vt:variant>
    </vt:vector>
  </HeadingPairs>
  <TitlesOfParts>
    <vt:vector size="12" baseType="lpstr">
      <vt:lpstr>lopend 2023</vt:lpstr>
      <vt:lpstr>surveys 2023</vt:lpstr>
      <vt:lpstr>Collectie_Onderzoek_HTS</vt:lpstr>
      <vt:lpstr>RKO &amp; 2019-829-EU</vt:lpstr>
      <vt:lpstr>ToBRFV_Incident off 2019-2021</vt:lpstr>
      <vt:lpstr>primercodes </vt:lpstr>
      <vt:lpstr>Lastige matrices TPO</vt:lpstr>
      <vt:lpstr>Info</vt:lpstr>
      <vt:lpstr>Info!Afdrukbereik</vt:lpstr>
      <vt:lpstr>'Lastige matrices TPO'!Afdrukbereik</vt:lpstr>
      <vt:lpstr>'primercodes '!Afdrukbereik</vt:lpstr>
      <vt:lpstr>'ToBRFV_Incident off 2019-2021'!Afdrukbereik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logboek 2020</dc:title>
  <dc:subject/>
  <dc:creator>Ministerie van Landbouw, Natuurbeheer en Visserij</dc:creator>
  <cp:keywords/>
  <dc:description/>
  <cp:lastModifiedBy>Oplaat, A.G. (Carla)</cp:lastModifiedBy>
  <cp:revision>1</cp:revision>
  <dcterms:created xsi:type="dcterms:W3CDTF">2006-01-03T14:37:18Z</dcterms:created>
  <dcterms:modified xsi:type="dcterms:W3CDTF">2024-09-05T11:15:10Z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DF_LAST_URL">
    <vt:lpwstr>Onwaar</vt:lpwstr>
  </property>
  <property fmtid="{D5CDD505-2E9C-101B-9397-08002B2CF9AE}" pid="3" name="ContentTypeId">
    <vt:lpwstr>0x0101008BD48B85CDFC0344BDA60A33F7923A99</vt:lpwstr>
  </property>
</Properties>
</file>