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T:\PD\NIVIP\Virologie\Conferentie\Logboeken oud Excel\Logboeken officiele documenten\"/>
    </mc:Choice>
  </mc:AlternateContent>
  <xr:revisionPtr revIDLastSave="0" documentId="13_ncr:1_{0621FB40-55B7-4C82-AED2-E3FC4054D06E}" xr6:coauthVersionLast="47" xr6:coauthVersionMax="47" xr10:uidLastSave="{00000000-0000-0000-0000-000000000000}"/>
  <bookViews>
    <workbookView xWindow="28680" yWindow="-120" windowWidth="29040" windowHeight="15840" xr2:uid="{00000000-000D-0000-FFFF-FFFF00000000}"/>
  </bookViews>
  <sheets>
    <sheet name="lopend 2022" sheetId="11" r:id="rId1"/>
    <sheet name="surveys 2022" sheetId="12" r:id="rId2"/>
    <sheet name="Collectie_Onderzoek_HTS" sheetId="14" r:id="rId3"/>
    <sheet name="RKO &amp; 2019-829-EU" sheetId="13" r:id="rId4"/>
    <sheet name="ToBRFV_Incident off 2019-2021" sheetId="5" r:id="rId5"/>
    <sheet name="primercodes " sheetId="7" r:id="rId6"/>
    <sheet name="Lastige matrices TPO" sheetId="8" r:id="rId7"/>
    <sheet name="Info" sheetId="9" r:id="rId8"/>
  </sheets>
  <definedNames>
    <definedName name="__xlfn_CONCAT">#N/A</definedName>
    <definedName name="_xlnm._FilterDatabase" localSheetId="0" hidden="1">'lopend 2022'!$1:$1</definedName>
    <definedName name="_xlnm._FilterDatabase" localSheetId="3" hidden="1">'RKO &amp; 2019-829-EU'!$A$1:$Y$225</definedName>
    <definedName name="_xlnm._FilterDatabase" localSheetId="1" hidden="1">'surveys 2022'!$A$1:$Y$1</definedName>
    <definedName name="_xlnm.Print_Area" localSheetId="7">Info!$A$1:$U$52</definedName>
    <definedName name="_xlnm.Print_Area" localSheetId="6">'Lastige matrices TPO'!$A$1:$M$29</definedName>
    <definedName name="_xlnm.Print_Area" localSheetId="5">'primercodes '!$A$1:$I$91</definedName>
    <definedName name="_xlnm.Print_Area" localSheetId="4">'ToBRFV_Incident off 2019-2021'!$A$1:$T$67</definedName>
    <definedName name="Z_368D3097_ED69_4CB3_A3A3_F94E276C261F_.wvu.PrintArea" localSheetId="5" hidden="1">'primercodes '!$A$3:$C$69</definedName>
    <definedName name="Z_494BC147_3066_409B_8827_8AC470F2E1C2_.wvu.PrintArea" localSheetId="5" hidden="1">'primercodes '!$A$3:$C$69</definedName>
    <definedName name="Z_A250F9AB_EFF9_45C1_A1D5_27A70D4C08E9_.wvu.PrintArea" localSheetId="5" hidden="1">'primercodes '!$A$3:$C$69</definedName>
    <definedName name="Z_A4E4BFDC_ACDE_4E2E_8C4F_3078F4A23A0C_.wvu.PrintArea" localSheetId="5" hidden="1">'primercodes '!$A$3:$C$69</definedName>
    <definedName name="Z_D4EE8649_1C85_4530_B112_71152B12B643_.wvu.PrintArea" localSheetId="5" hidden="1">'primercodes '!$A$3:$C$69</definedName>
  </definedNames>
  <calcPr calcId="191029"/>
  <customWorkbookViews>
    <customWorkbookView name="Oplaat, A.G. (Carla) - Persoonlijke weergave" guid="{A250F9AB-EFF9-45C1-A1D5-27A70D4C08E9}" mergeInterval="0" personalView="1" maximized="1" xWindow="-8" yWindow="-8" windowWidth="1936" windowHeight="1056" activeSheetId="1"/>
    <customWorkbookView name="Botermans, ir. M. (Marleen) - Persoonlijke weergave" guid="{368D3097-ED69-4CB3-A3A3-F94E276C261F}" mergeInterval="0" personalView="1" maximized="1" xWindow="-13" yWindow="-13" windowWidth="2586" windowHeight="1386" tabRatio="817" activeSheetId="1"/>
    <customWorkbookView name="Gemert, J.M. van (Jerom) - Persoonlijke weergave" guid="{F2C11455-5319-4B11-B4FB-9E6E63959786}" mergeInterval="0" personalView="1" maximized="1" xWindow="-8" yWindow="-8" windowWidth="1936" windowHeight="1056" tabRatio="817" activeSheetId="1"/>
    <customWorkbookView name="Oorspronk, J.A. van (Joanieke) - Persoonlijke weergave" guid="{494BC147-3066-409B-8827-8AC470F2E1C2}" mergeInterval="0" personalView="1" windowWidth="960" windowHeight="1040" tabRatio="817" activeSheetId="1"/>
    <customWorkbookView name="Krom, C.E. MSc de (Christel) - Persoonlijke weergave" guid="{A4E4BFDC-ACDE-4E2E-8C4F-3078F4A23A0C}" mergeInterval="0" personalView="1" maximized="1" xWindow="-1928" yWindow="-8" windowWidth="1936" windowHeight="1056" activeSheetId="2"/>
    <customWorkbookView name="Koning, P.P.M. de (Pier) - Persoonlijke weergave" guid="{D4EE8649-1C85-4530-B112-71152B12B643}" mergeInterval="0" personalView="1" maximized="1" xWindow="-1928" yWindow="-189"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B8" i="11"/>
  <c r="B7" i="11"/>
  <c r="B6" i="11"/>
  <c r="B5" i="11"/>
  <c r="B4" i="11"/>
  <c r="B3" i="11"/>
  <c r="B2" i="11"/>
  <c r="C5" i="9"/>
  <c r="C6" i="9"/>
  <c r="C7" i="9"/>
  <c r="C8" i="9"/>
  <c r="C9" i="9"/>
  <c r="F5" i="9"/>
  <c r="F6" i="9"/>
  <c r="F7" i="9"/>
  <c r="F8" i="9"/>
  <c r="C12" i="9"/>
  <c r="F27" i="9"/>
  <c r="F13" i="9"/>
  <c r="F15" i="9"/>
  <c r="F16" i="9"/>
  <c r="F17" i="9"/>
  <c r="F18" i="9"/>
  <c r="F20" i="9"/>
  <c r="F21" i="9"/>
  <c r="F22" i="9"/>
  <c r="F23" i="9"/>
  <c r="C13" i="9"/>
  <c r="C14" i="9"/>
  <c r="C15" i="9"/>
  <c r="C16" i="9"/>
  <c r="C33" i="9"/>
  <c r="C18" i="9"/>
  <c r="C19" i="9"/>
  <c r="C20" i="9"/>
  <c r="C21" i="9"/>
  <c r="C23" i="9"/>
  <c r="C24" i="9"/>
  <c r="C25" i="9"/>
  <c r="C26" i="9"/>
  <c r="C27" i="9"/>
  <c r="C28" i="9"/>
  <c r="C29" i="9"/>
  <c r="C31" i="9"/>
  <c r="F25" i="9"/>
  <c r="F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67" authorId="0" shapeId="0" xr:uid="{00000000-0006-0000-0500-000001000000}">
      <text>
        <r>
          <rPr>
            <b/>
            <sz val="9"/>
            <color indexed="81"/>
            <rFont val="Tahoma"/>
            <family val="2"/>
          </rPr>
          <t xml:space="preserve">Botermans:
</t>
        </r>
        <r>
          <rPr>
            <sz val="9"/>
            <color indexed="81"/>
            <rFont val="Tahoma"/>
            <family val="2"/>
          </rPr>
          <t>verkeerd in molbio overzicht</t>
        </r>
      </text>
    </comment>
  </commentList>
</comments>
</file>

<file path=xl/sharedStrings.xml><?xml version="1.0" encoding="utf-8"?>
<sst xmlns="http://schemas.openxmlformats.org/spreadsheetml/2006/main" count="11467" uniqueCount="4101">
  <si>
    <t>ontvangst</t>
  </si>
  <si>
    <t>Termijn (dagen)</t>
  </si>
  <si>
    <t>Update</t>
  </si>
  <si>
    <t>datum afhandeling</t>
  </si>
  <si>
    <t>afgeh. door</t>
  </si>
  <si>
    <t>Monster nummer</t>
  </si>
  <si>
    <t>inzender</t>
  </si>
  <si>
    <t xml:space="preserve">kenmerk </t>
  </si>
  <si>
    <t>gewas genus</t>
  </si>
  <si>
    <t>gewas soort/
cultivar</t>
  </si>
  <si>
    <t>Symptomen/herkomst e.d.</t>
  </si>
  <si>
    <t>Sympt. beschrijving door:
Marleen (M) of Christel (Ch), Jerom (Je), Carla (Ca), Joanieke (Jo), Ruben (R), Anne (A), Pier (P)</t>
  </si>
  <si>
    <t>verantwoordelijke</t>
  </si>
  <si>
    <t>TPO</t>
  </si>
  <si>
    <t>ELISA</t>
  </si>
  <si>
    <t>(RT)-PCR</t>
  </si>
  <si>
    <t>(RT)-PCR sequencing</t>
  </si>
  <si>
    <t>HTS sequencing, BCF projectcode</t>
  </si>
  <si>
    <r>
      <t xml:space="preserve">HTS sequencing resultaat
</t>
    </r>
    <r>
      <rPr>
        <b/>
        <sz val="9"/>
        <color indexed="10"/>
        <rFont val="Verdana"/>
        <family val="2"/>
      </rPr>
      <t>denk aan zin in uitslag!</t>
    </r>
  </si>
  <si>
    <t>Overig</t>
  </si>
  <si>
    <t>diagnose</t>
  </si>
  <si>
    <t>Toelichting PRISMA en evt opmerkingen</t>
  </si>
  <si>
    <t>Op nieuwe vondstenlijst zetten</t>
  </si>
  <si>
    <t>Afwijkingen</t>
  </si>
  <si>
    <t>Lokatie opslag Q's</t>
  </si>
  <si>
    <t>7-3-22 Carla</t>
  </si>
  <si>
    <t>ca</t>
  </si>
  <si>
    <t>KCB
AJ Heijdra</t>
  </si>
  <si>
    <t>Solanum</t>
  </si>
  <si>
    <t>lycopersicum</t>
  </si>
  <si>
    <t>Herkomst Spanje. 2 vruchten met geel/groene vaag begrensde vlekken, onregemaltig verspreid. Virus? Blunervirus?
18-1, Ca, aanvullend herkomst: SAT Nicolases 6871. C.P.F.H. no 564 calle jovellanes 26. Vecinadario- danta lucia. Gran Canaria</t>
  </si>
  <si>
    <t>je</t>
  </si>
  <si>
    <t>Carla</t>
  </si>
  <si>
    <t>[vrucht]
PepMV +
TMV (agdia) -
ToBRFV (DSMZ) -</t>
  </si>
  <si>
    <t xml:space="preserve">HTS lijst wk 4, BCF104326-096. 
</t>
  </si>
  <si>
    <t>Based on analyses of 5759 nt of RNA1, 3604 nt of RNA2, 2772 nt of RNA3 and 1890 nt of RNA4 of the near complete genome in the NVWA and NCBI databases it can be concluded that sample 40045377 very likely contains tomato fruit blotch virus (ToFBV) (synonym: tomato blunervirus 1). 
remark molbio: 2 near complete genomes of PepMV were also detected, clustered in NCBI tree in species specific cluster. The sequences were not archived in this report and geneious in agreement with virology.
remark molbio: Southern tomato virus ctg komt 100% overeen met 41240238 en is waarschijnlijk contaminatie.</t>
  </si>
  <si>
    <t>[foto, HTS bu]
[Volledige monster opgestuurd naar CREA, extra bu zakje genomen 16/2/2022 JG]</t>
  </si>
  <si>
    <t>ToFBV+
PepMV+</t>
  </si>
  <si>
    <t>De symptomen op het monster leken volgens ons op symptomen zoals die veroorzaakt kunnen worden door het tomato fruit blotch virus (genus blunervirus; ToFBV). Omdat we geen specifieke toets hebben voor de detectie van ToFBV, is het monster geanalyseerd met de moleculaire techniek Illumina-sequencing (NGS). Hiermee werd de virussequentie van ToFBV verkregen en werd ons vermoeden bevestigd. Aanvullend is pepino mosaic virus gedetecteerd.  
Illumina-sequencing data zijn gegenereerd door Genomescan B.V. (accreditatie L518), analyse en interpretatie is uitgevoerd door NRC-Fyto.</t>
  </si>
  <si>
    <t>nee, misschien een ToFBV lijstje</t>
  </si>
  <si>
    <t>Naktuinbouw
AJ Starre</t>
  </si>
  <si>
    <t>Yucca</t>
  </si>
  <si>
    <t>Herkomst Costa Rica. 3 stekjes, Sommige bladeren hebben kleine witte ingezonken lesies, scherp begrensde en onregelmatig verspreid. Niet virologisch? (eerdere inzendingen met verglijkbare symptomen waren badnavirus)</t>
  </si>
  <si>
    <t>jerom</t>
  </si>
  <si>
    <t xml:space="preserve">[va blad]
HTS lijst wk 2, BCF104326-092 </t>
  </si>
  <si>
    <t>Based on analyses of 8260 nt of the complete genome in the NCBI and NVWA database it can be concluded that sample 38573867 very likely contains an UnID badnavirus.</t>
  </si>
  <si>
    <t>[foto, HTS BU]</t>
  </si>
  <si>
    <t>UnID badnavirus +</t>
  </si>
  <si>
    <t>Na visuele beoordeling van het door u ingezonden monster hebben wij besloten om het monster te analyseren met Illumina-sequencing (NGS). Hiermee is de volledige sequentie van een onbekend badnavirus gedetecteerd. Wij kunnen niet zeggen of het badnavirus als virus aanwezig is of dat het virusgenoom ingebouwd is in het plantgenoom, en of het de waargenomen symptomen kan veroorzaken.
Illumina-sequencing data zijn gegenereerd door Genomescan B.V. (accreditatie L518), analyse en interpretatie is uitgevoerd door NRC-Fyto.</t>
  </si>
  <si>
    <t>Toegevoegd</t>
  </si>
  <si>
    <t>KCB
Leon van Herk</t>
  </si>
  <si>
    <t>Pelargonium</t>
  </si>
  <si>
    <t>zonale</t>
  </si>
  <si>
    <t>Herkomst Ethiopië. Veel losse stekjes. Bladeren hebben scherpbegrensde ronde witte vlekjes. Onregelmatig verspreid. Niet virologisch?
Lijkt heel erg op monster 5813449 (uit 2014), die is afgehandeld als geen virus.</t>
  </si>
  <si>
    <t>[va blad]
P1 -/-
bent -/-
qui -/-</t>
  </si>
  <si>
    <t xml:space="preserve">[foto]
[va blad]
BU in -20 &amp; HTS bu 26
</t>
  </si>
  <si>
    <t>virus symptoms -</t>
  </si>
  <si>
    <t xml:space="preserve">Wij hebben het monster getoetst op mechanische overdraagbare virussen met toetsplantonderzoek. Hiermee zijn geen virussen gedetecteerd. Ook gezien de symptomen op de ingezonden plant is er volgens ons geen aanleiding om van een viruskwestie uit te gaan. Mogelijk betreft het een fysiologische kwestie.
</t>
  </si>
  <si>
    <t>nee</t>
  </si>
  <si>
    <t>KCB
JTM Janssen</t>
  </si>
  <si>
    <t>Raphanus</t>
  </si>
  <si>
    <t>sativus</t>
  </si>
  <si>
    <t>Herkomst (via schiphol) India. 1 klein blaadje, gekregen van Tom van Noort. er zat een rups op. Blaadje heeft chlorose aan de bladrand (niet heel virologisch) en een twee kleine chlorotische vlekjes rond rond nerven (wel virologisch). Tom heeft monster overgedragen aan vir.</t>
  </si>
  <si>
    <t>[va blad]
P1+/+
bent +/+
qui +/-
ckool +/+
[v.a bent]
bent +/+
dat -/-
glut -/-
WB +/-
komk -/+</t>
  </si>
  <si>
    <t xml:space="preserve">HTS lijst wk 3, BCF104326-095
</t>
  </si>
  <si>
    <t>Op basis van analyse van 9836 nt van het bijna compleet genoom in de NCBI en NVWA database kan geconcludeerd worden dat monster 40660759 zeer waarschijnlijk turnip mosaic virus (TuMV) bevat._x000D_
2. Op basis van analyse van 3555 (1) en 2869 (2) nt van de partiele virus genomen en 3 associated virus RNAs (2145, 2332, 1241 nt) in de NCBI en NVWA databases kan geconcludeerd worden dat monster 40660759 een UnID polerovirus bevat. Mogelijk betreft het turnip yellows virus (erkent door ICTV) en/of beet yellows virus (niet erkent door ICTV). (opmerking: mogelijk betreft het twee isolaten of verschillende polerovirussen).</t>
  </si>
  <si>
    <t>[foto, geen BU aanwezig, ook geen HTS bu. Er was te weinig materiaal om 3 zakjes te maken]</t>
  </si>
  <si>
    <t>TuMV +
Polerovirus +</t>
  </si>
  <si>
    <t>Het vakgebied Entomologie heeft het monster gedeeld met het vakgebied Virologie vanwege verdachte kleine gele vlekjes rondom de nerven.
Het monster is onderzocht met toetsplantonderzoek en Illumina sequencing (HTS). Met toetsplantonderzoek is een mechanisch overdraagbaar virus gedetecteerd dat wees op potyvirus. Met HTS is het potyvirus Turnip mosaic virus (TuMV) aangetroffen en daarnaast nog een niet mechanisch overdraagbaar, onbekend Polerovirus. 
TuMV kan de waargenomen symptomen op het blad veroorzaken. Mogelijk in combinatie met de onbekende polerovirussoort.  
Illumina-sequencing data zijn gegenereerd door Genomescan B.V. (accreditatie L518), analyse en interpretatie is uitgevoerd door NRC-Fyto.</t>
  </si>
  <si>
    <t>KCB
J. de Zeeuw</t>
  </si>
  <si>
    <t>Capsicum</t>
  </si>
  <si>
    <t>sp</t>
  </si>
  <si>
    <t>Herkomst Suriname. Zak met vruchten. Meerdere symptomen aanwezig. Meeste vruchten hebben geel/orange zones. Veel vruchten met witte ingezonken vlekjes (eerder gezien, was dit virologisch?). 1 vrucht met slecht doorgekleurde bodem (virologisch). enkele gebobbelde vruchten (virologisch). Enkele vruchten met necrotische streepjes? (niet virologisch).</t>
  </si>
  <si>
    <t>HTS lijst wk 3, BCF104326-095</t>
  </si>
  <si>
    <t>1 Op basis van analyse van 359 nt van het compleet genoom in NCBI en NVWA kan geconcludeerd worden dat monster 41240625 waarschijnlijk potato spindle tuber viroid (PSTVd) bevat.
2 Op basis van analyse van 9367 nt en 8711 nt van het bijna compleet genoom  in NCBI en NVWA database kan geconcludeerd worden dat monster 41240625 waarschijnlijk potato virus Y (PVY) bevat. (opmerking: Het gaat hier om genotype A en B)  
3 Op basis van analyse van 3305 (RNA1), 3002 (RNA2) en 2173 (RNA3) nt van het compleet genoom in NCBI en NVWA database kan geconcludeerd worden dat monster 41240625 zeer waarschijnlijk cucumber mosaic virus (CMV) bevat.      
4 Op basis van analyse van 6203 nt van het bijna compleet genoom in NCBI en NVWA database kan geconcludeerd worden dat monster 41240625 waarschijnlijk pepper vein yellows virus (PeVYV) bevat. (Opmerking: De de novo assembly is zeer gefragmenteerd. Mogelijk zijn er meerdere soorten of genotypen PeVYV, die niet uit elkaar te halen zijn. De consensus sequentie is verkregen met een reference assembly in CLC.)
opmerking molbio: ToBRFV contaminatie uit 104326-095-005.  (100% identiek aan monster -005)_x000D_
PepMV contaminatie uit 104326-095-005.  (100% identiek aan monster -005)</t>
  </si>
  <si>
    <t>[foto, va vrucht]
BU in -20 &amp; HTS bu 26
[seq data gedeeld met WUR, 2022]</t>
  </si>
  <si>
    <t>PSTVd +
PVY +
CMV +
polerovirus +</t>
  </si>
  <si>
    <t xml:space="preserve">Na visuele beoordeling is het monster geanalyseerd met Illumina-sequencing (HTS). Hiermee zijn de (bijna volledige) genoomsequenties van drie virussen en een viroide gedetecteerd:
1. cucumber mosiac virus, 
2. potato virus y,
3. polerovirus behorende tot het pepper vein yellows virus complex
4. potato spindle tuber viroid. 
Volgens ons kunnen deze virussen of een combinatie ervan de symptomen veroorzaken op de ingezonden vruchten
Illumina-sequencing data zijn gegenereerd door Genomescan B.V. (accreditatie L518), analyse en interpretatie is uitgevoerd door NIVIP.
</t>
  </si>
  <si>
    <t>Cestrum</t>
  </si>
  <si>
    <t>latifolium</t>
  </si>
  <si>
    <t>Herkomst Suriname. Zak met bladeren. Bladeren hebben witte vlekjes, grotendeels rond nerven, maar ook deels tussennervig op sommige bladeren (virologisch?).</t>
  </si>
  <si>
    <t>1. Based on analyses of 9586 nt of the near genome in NCBI and NVWA databases it can be concluded that sample 41240633 very likely contains potato virus Y (PVY)
2. Based on analyses of 9701 nt of the near genome in NCBI and NVWA databases it can be concluded that sample 41240633 very likely contains turnip mosaic virus (TuMV)
3. Based on analyses of 6562 &amp; 5303 nt of the partial genome in NCBI and NVWA databases it can be concluded that sample 41240633 possibly contains two (genotypes of an) unidentified potyviridae
opmerkingen molbio: 
1. UnID potyvirus (41240633) vergeleken met UnID potyviridae (33795807): geen contaminatie. 41240633 A en B komen voor 91% overeen met elkaar en ~36% met 33795807. 33795807  A en B komen voor 97% overeen met elkaar en ~36% met 41240633. _x000D_
2. 85,2% overkomst tussen TuMV uit monster 41240633 en 40660759. Dus waarschijnlijk ook geen contaminatie._x000D_
3. ~92% overeenkomt tussen PVY in monster 412140633 en 41240625. Dus waarschijnlijk geen contaminatie</t>
  </si>
  <si>
    <t>[foto]
HTS bu aanwezig</t>
  </si>
  <si>
    <t>PVY +
Turnip mosaic virus +
UnID potyviridae +</t>
  </si>
  <si>
    <t>Omdat er weinig bekend is over plantenvirussen in Cestrum latifolium hebben we het monster onderzocht met Illumina-sequencing (NGS). Hiermee zijn de sequenties gedecteerd van potato virus Y, turnip mosaic virus en een onbekend virus behorend tot de familie Potyviridae. Wij kunnen niet zeggen of één of een combinatie van deze virussen symptomen kan veroorzaken in Cestrum.    
Illumina-sequencing data zijn gegenereerd door Genomescan B.V. (accreditatie L518), analyse en interpretatie is uitgevoerd door NIVIP.</t>
  </si>
  <si>
    <t>Ch</t>
  </si>
  <si>
    <t>betaceum</t>
  </si>
  <si>
    <t>Herkomst Kenia. Op vruchten onregelmatige donkere vlekken, daarnaast zijn op enkele vruchten ook kleinere vlekjes aanwezig. Symptomen zijn niet heel erg virologisch. Mycologie en entomologie hebben ook gekeken naar het monster, maar zagen geen aanleiding voor onderzoek.</t>
  </si>
  <si>
    <t>Ch, je, ca, ,m</t>
  </si>
  <si>
    <t>Christel</t>
  </si>
  <si>
    <t>[v.a vrucht] 
P1 -/+
bent -/+
qui -/-
[v.a P1 24-01]
P1 -/+
glut +/+
WB -/+
Pap -
tom -/+
[v.a P1 15-02]
P1 +/+
dat -/+
phys -/+
qui -
aub -
bent -/+</t>
  </si>
  <si>
    <t>[va glut]
PepMV -
TMV (agdia) -</t>
  </si>
  <si>
    <t>1. Based on analyses of 13091 nt of the near complete genome in the NCBI and NVWA database it can be concluded that sample 33795807 very likely contains Kenyan potato cytorhabdovirus.
2. Based on analyses of 7225 (1) and 7203 (2) nt of the partial genomes in the NCBI and NVWA database can be concluded that sample 33795807 likely contains two UnID potyviruses. (Remark, it likely concerns two isolates of the same UnID potyvirus)
Remarks:
1. PepMV (2 isolaten) en ToBRFV zijn ook gedetecteerd in de de novo pipeline. Analyse laat 100% overeenkomst zien met de sequenties uit monster 104326-095-005_INS-21-27381_41979016. Gezien de overeenkomsten en coverage lijkt het erop dat het in dit monster contaminatie betreft.
2. 9 chunks in de unsampled dataset en 10 chunks in de sampled dataset welke een hit geven met een potyvirus. In de unsampled dataset zitten twee ctgs van ~7200 bp (97.4% overeenkomst, beiden hoge coverage), dus er lijken 2 genotypen aanwezig. De novo assembly in geneious geeft 3 contigs (2 van ~9000 bp en 1 van 3400 bp). In de twee lange assembly’s zijn veel mismatches, dus lijkt niet betrouwbaar om de genotypen te scheiden. In overleg met Marleen, voor nu analyse op de twee grote ctg’s uit de unsampled dataset.</t>
  </si>
  <si>
    <t>[foto]
bu aanwezig</t>
  </si>
  <si>
    <t>cytorhabdovirus +
potyvirus +</t>
  </si>
  <si>
    <t>We hebben het monster visueel beoordeeld en het is onduidelijk of de symptomen (onregelmatige donkere vlekken) een virologische oorzaak hebben. 
Via mechanische inoculatie is een virus overgedragen op toetsplanten. De waargenomen symptomen op toetsplanten wezen op een infectie met een potyvirus. 
Daarnaast hebben we het monster geanalyseerd middels Illumina sequencing (NGS). 
Hiermee is de aanwezigheid van een  onbekende soort potyvirus bevestigd. Daarnaast is ook de genoomsequentie gedetecteerd van een cytorhabdovirus, die het meest verwant is aan het nog niet officieel erkende Kenyan potato cytorhabdovirus.  
De vakgebieden mycologie en entomologie hebben het monster ook bekeken, maar zagen geen aanleiding voor vervolgonderzoek.
Illumina-sequencing data zijn gegenereerd door Genomescan B.V. (accreditatie L518), analyse en interpretatie is uitgevoerd door NRC-Fyto.</t>
  </si>
  <si>
    <t>toegevoegd</t>
  </si>
  <si>
    <t>Naktuinbouw
J. de Koning</t>
  </si>
  <si>
    <t>INS-22-27163</t>
  </si>
  <si>
    <t>lycopersicum
zaden (RNA)</t>
  </si>
  <si>
    <t xml:space="preserve">herkomst China. Bedrijf AFL Barendrecht
sub 1. VIC 26,78	FAM 24,46 &gt; PCR
sub 2. VIC 27,02	FAM 24,71
sub 3. VIC 26,09	FAM 24,22
</t>
  </si>
  <si>
    <t>nvt</t>
  </si>
  <si>
    <t>F-MOL-132-002 Menzel en Winter + (26.25/26.2)</t>
  </si>
  <si>
    <t>geen HTS, Ct te hoog</t>
  </si>
  <si>
    <t>bevestiging ToBRFV +</t>
  </si>
  <si>
    <t>Betreft 32659686. Door Naktuinbouw is met een moleculaire toets (real-time RT-PCR) ToBRFV gedetecteerd. Bevestiging is uitgevoerd door het NRC met een tweede moleculaire toets (real-time RT-PCR).</t>
  </si>
  <si>
    <t>KCB
Hoogervorst</t>
  </si>
  <si>
    <t>Mentha</t>
  </si>
  <si>
    <t>herkomst Kenia (via schiphol). Twee jonge topjes met enkele groene blaadjes. chl op/rondom nerven, niet op de allerjongste blaadjes (virusachtig). Op twee blaadjes chl tussen nerven, mn aan bovenkant blad  (niet virusachtig). Materiaal gesplits over twee zakjes</t>
  </si>
  <si>
    <t>Marleen</t>
  </si>
  <si>
    <t>1. Based on analyses of 13336 nt of the near complete genome in NCBI and NVWA databases it can be concluded that sample 40776962 very likely contains mint vein banding associated virus (MVBaV), which shares 99.9% identity with MVBaV from the Mentha samples 32653962 and 83% with 5378336_x000D_
2. Based on analyses of 5896 nt of the near complete genome in NCBI and NVWA databases it can be concluded that sample 40776962 very likely contains mint virus X (MVX), 99.8% similar to 32653962_x000D_
3. Based on analyses of 7181 nt of the near complete RNA1 and 3335 of the near complete RNA2 genome and 1202 of the near complete satellite RNA in NCBI and NVWA databases it can be concluded that sample 40776962 very likely contains strawberry latent ringspot virus (SLRSV) and its satellite (SLRSV satellite), RNA1 shares 99.9% identity with RNA1 from the Mentha samples 32653962 and 97% with 5378336, RNA2 shares 99,9% identity with 32653962 and 80% with 5378336 and the satellite shares 100% with 32653962._x000D_
4. Based on analyses of 13356 nt of the near complete genome in NCBI and NVWA databases it can be concluded that sample 40776962 very likely contains an UnID Cytorhabdovirus, 100% similar to 32653962._x000D_
5. Based on analyses of 11685 nt of the near complete genome in NCBI and NVWA databases it can be concluded that sample 40776962 very likely contains an UnID Waikavirus, 99.9% similar to 32653962.</t>
  </si>
  <si>
    <t>Mint vein banding associated virus  +
Mint virus X + 
Strawberry latent ringspot virus +
Cytorhabdovirus + 
Waikavirus +</t>
  </si>
  <si>
    <t>Na visuele beoordeling van het door u ingezonden monster hebben wij besloten om het monster te analyseren met Illumina-sequencing. Hiermee zijn de sequenties bepaald van vijf virussen: 
1. Mint vein banding associated virus (MVBaV), 
2. Mint virus X (MVX), 
3. Strawberry latent ringspot virus (SLRSV) 
Volgens ons kunnen deze virussen of een combinatie ervan de symptomen veroorzaken. 
Verder zijn twee nieuwe soorten voor de wetenschap gedetecteerd waarvan wij dus niet weten of er een verband is met de symptomen:
4. Analyse van een (bijna volledige) sequentie laat zien dat het een onbekende soort is uit het genus Cytorhabdovirus 
5. Analyse van een (bijna volledige) sequentie laat zien dat het een onbekende soort is uit het genus Waikavirus 
Illumina-sequencing data zijn gegenereerd door Genomescan B.V. (accreditatie L518), analyse en interpretatie is uitgevoerd door NIVIP-Fyto.</t>
  </si>
  <si>
    <t>KCB
Tim Hubbe</t>
  </si>
  <si>
    <t>Herkomst Spanje. 1 vrucht met vlekkerige zone, ook met veel kleine ingezonken plekjes in de zone. Kleur zone: geel/oranje.
Contact opgenomen met Peter voor meer info over oorsprong. Komt van het vasteland van Spanje.</t>
  </si>
  <si>
    <t xml:space="preserve">HTS lijst wk 4, BCF104326-096
</t>
  </si>
  <si>
    <t xml:space="preserve">Southern tomato virus gedetecteerd. Bijna complete genoom sequentie valt in soort specifiek cluster (blast in NCBI). In overleg met VIR geen rapport opgesteld en niet opgenomen in geneious. 
opm molbio: Let op, 77% rRNA reads </t>
  </si>
  <si>
    <t>Na visuele inspectie van het door u ingezonden monster hebben wij besloten om het monster te analyseren met Illumina-sequencing. Hiermee zijn geen virussen gedetecteerd die de waargenomen symptomen kunnen veroorzaken.
Illumina-sequencing data zijn gegenereerd door Genomescan B.V. (accreditatie L518), analyse en interpretatie is uitgevoerd door NRC-Fyto.</t>
  </si>
  <si>
    <t xml:space="preserve">nee  </t>
  </si>
  <si>
    <t>Serissa</t>
  </si>
  <si>
    <t>Herkomst China. Op bladeren onregelmatie chlorose langs de nerven op zowel jonge als oudere bladeren. Plant staat in de gaaskooi in de kas.</t>
  </si>
  <si>
    <t>Ch, je</t>
  </si>
  <si>
    <t>Based on analyses of 7025 nt of RNA1, 2248 of RNA2, 1272 of RNA3 and 1513 of RNA4 of the near complete genome in the NCBI and NVWA database it can be concluded that sample 42439476 very likely contains an UnID emaravirus.</t>
  </si>
  <si>
    <t xml:space="preserve">[foto] </t>
  </si>
  <si>
    <t>Emaravirus +</t>
  </si>
  <si>
    <t>Na visuele inspectie van het door u ingezonden monster hebben wij besloten om het monster te analyseren met Illumina-sequencing. Hiemee is de bijna volledige sequentie van een nog onbekend emaravirus gedetecteerd. Wij weten niet of dit virus de waargenomen symptomen kan veroorzaken.
Illumina-sequencing data zijn gegenereerd door Genomescan B.V. (accreditatie L518), analyse en interpretatie is uitgevoerd door NRC-Fyto.</t>
  </si>
  <si>
    <t>KCB
T. Buysman</t>
  </si>
  <si>
    <t>Baptisia</t>
  </si>
  <si>
    <t>Herkomst USA. Wortelstokken. Geen symptomen zichtbaar. 3 zijn opgepot in de kas. Na het uitlopen van de wortelstokken zijn ook geen symptomen waargenomen</t>
  </si>
  <si>
    <t>Jerom</t>
  </si>
  <si>
    <t>HTS lijst wk 9, bcf104326-107</t>
  </si>
  <si>
    <t>Geen relevante virussen gedetecteerd
opm molbio: %rRNA relatief hoog 34,7%</t>
  </si>
  <si>
    <t>[foto]</t>
  </si>
  <si>
    <t xml:space="preserve">Virus - </t>
  </si>
  <si>
    <t>ca, mbo</t>
  </si>
  <si>
    <t>KCB
B. Schuurmans</t>
  </si>
  <si>
    <t xml:space="preserve">Herkomst Spanje. Gevonden bij export naar Saudi-Arabië.  2 vruchten. Op vruchten deels ingezonken geel/groene vlekken bij de vruchtaanzet. </t>
  </si>
  <si>
    <t xml:space="preserve">[vrucht]
PepMV +
TMV (agdia) -
</t>
  </si>
  <si>
    <t>HTS lijst wk 4, BCF104326-096
prelim:  dit nummer staat niet in CLC, 36653468 wel... verkeerd gekopieerd? daar komt prelim uit: PepMV + bluner</t>
  </si>
  <si>
    <t>Based on analyses of 5757 nt (RNA1), 3688 nt (RNA2), 2724 nt (RNA3) and 1967 nt (RNA4) of the near complete genome in the NCBI and NVWA database can be concluded that sample 41159173 very likely contains tomato fruit blotch virus (ToFBV).
Remark molbio: 2 genotypes of PepMV detected in the de novo pipeline, confirmed by a additional blast in NCBI (species specific cluster). Not included in this report and geneious as requested by vir.</t>
  </si>
  <si>
    <t>KCB
M. Dekker</t>
  </si>
  <si>
    <t xml:space="preserve">Herkomst Marokko. 3 vruchten met geel/orange chlorose (marmering?). 1 vrucht heeft ook groene chlorotische vlekkerigheid. </t>
  </si>
  <si>
    <t>[vrucht]
PepMV +
TMV (agdia) -
PhCMoV -
CMV -</t>
  </si>
  <si>
    <t xml:space="preserve">HTS lijst wk 6, BCF104326-099
</t>
  </si>
  <si>
    <t>PepMV gedetecteerd, compleet genoom, valt in soort specifiek cluster. Geen sequentie analyse rapport gemaakt.</t>
  </si>
  <si>
    <t>[foto]
[HTS bu en 1x bu in -20]</t>
  </si>
  <si>
    <t>PepMV +</t>
  </si>
  <si>
    <t>Volgens ons kunnen de symptomen op de ingezonden vruchten veroorzaakt worden door pepino mosaic virus (PepMV).
Via serologische toetsing is pepino mosaic virus (PepMV) gedetecteerd. Daarnaast is het monster geanalyseerd met Illumina sequencing (NGS), waarbij de aanwezigheid van PepMV bevestigd is en geen andere virussen gedetecteerd zijn.
Illumina-sequencing data zijn gegenereerd door Genomescan B.V. (accreditatie L518), analyse en interpretatie is uitgevoerd door NRC-Fyto.</t>
  </si>
  <si>
    <t>allium</t>
  </si>
  <si>
    <t>schoenoprasum</t>
  </si>
  <si>
    <t>Herkomst Tanzania. Bosje bieslook. blad heeft witte/grijze necrotische vlekjes, onregelmatig verspreid. Virus?
[contact gehad met inspecteur; FB inzending oog en oor. Aangegeven dat symptomen niet per se virologisch zijn maar dat we HTS gaan doen en dat uitslag langer kan duren]</t>
  </si>
  <si>
    <t>je, ca</t>
  </si>
  <si>
    <t xml:space="preserve">HTS lijst wk 6, BCF104326-099 
</t>
  </si>
  <si>
    <t>Based on analyses of 4469 (L segment), 4777 (M segment) and 2843 (S segment) nt of the partial genome in the NVWA and NCBI databases can be concluded that sample 41214523 very likely contains iris yellow spot virus (IYSV).</t>
  </si>
  <si>
    <t>[foto]
[HTS bu en 1x bu in -20]
\[Cdk 3-6-2022, nagezocht symptomen kunnen veroorzaakt worden door IYSV]</t>
  </si>
  <si>
    <t>IYSV +</t>
  </si>
  <si>
    <t>Na visuele inspectie van het door u ingezonden monster hebben wij besloten om het monster te analyseren met Illumina-sequencing. Hiermee is de virussequentie gedetecteerd van Iris yellow spot virus. Volgens ons kunnen de symptomen (wit/grijs necrotische lesies) op het monster veroorzaakt worden door dit virus.
Illumina-sequencing data zijn gegenereerd door Genomescan B.V. (accreditatie L518), analyse en interpretatie is uitgevoerd door NIVIP.</t>
  </si>
  <si>
    <t>7-3-2022 Carla</t>
  </si>
  <si>
    <t>KCB
Bram Heijdra</t>
  </si>
  <si>
    <t>Herkomst Marokko. 11 vruchten, niet volledig doorgekleurd. Enkele vruchten mn kleine chl vlekjes onregelmatig over de vrucht. Enkele vruchten grote chl vlekken, soms licht ingezonken, groen tot geel, tomato fruit blotch achtig. vraag inspecteur is ToBRFV.  </t>
  </si>
  <si>
    <t>carla</t>
  </si>
  <si>
    <t>[vrucht]
PepMV +
TMV (agdia) -</t>
  </si>
  <si>
    <t xml:space="preserve">[vrucht, mn groene vlekken] HTS lijst wk 6, BCF104326-099
</t>
  </si>
  <si>
    <t xml:space="preserve">PepMV gedetecteerd, bijna compleet genoom, mogelijk meerdere genotypes, valt in soort specifiek cluster. Geen sequentie analyse rapport gemaakt._x000D_
Southern tomato virus gedetecteerd, bijna compleet genoom, valt in soort specifiek cluster. Geen sequentie analyse rapport gemaakt. </t>
  </si>
  <si>
    <t>[foto]
[HTS bu]</t>
  </si>
  <si>
    <t>PepMV +
ToBRFV -</t>
  </si>
  <si>
    <t>Volgens ons kunnen de symptomen op de ingezonden vruchten mogelijk veroorzaakt worden door pepino mosaic virus (PepMV) of een fysiologische oorzaak hebben.
Via serologische toetsing is pepino mosaic virus (PepMV) gedetecteerd. Daarnaast is het monster geanalyseerd met Illumina sequencing (NGS), waarbij de aanwezigheid van PepMV bevestigd is en geen andere virussen gedetecteerd zijn.
Illumina-sequencing data zijn gegenereerd door Genomescan B.V. (accreditatie L518), analyse en interpretatie is uitgevoerd door NRC-Fyto.</t>
  </si>
  <si>
    <t>INS-21-27229</t>
  </si>
  <si>
    <t xml:space="preserve">herkomst Israel. Bedrijf Cargolift (Rotterdam)
VIC            FAM  
33,50	33,46
31,22	29,02 &gt; PCR
31,60	30,33
</t>
  </si>
  <si>
    <t>F-MOL-132-002 Menzel en Winter + (32.1/32.05)</t>
  </si>
  <si>
    <t>Betreft 39340395 . Door Naktuinbouw is met een moleculaire toets (real-time RT-PCR) ToBRFV gedetecteerd. Bevestiging is uitgevoerd door het NRC met een tweede moleculaire toets (real-time RT-PCR).</t>
  </si>
  <si>
    <t>INS-21-27521</t>
  </si>
  <si>
    <t xml:space="preserve">herkomst thailand. Hazera Seeds
VIC            FAM  
28,92	28,16 &gt; PCR
28,11	27,13
28,36	28,02
</t>
  </si>
  <si>
    <t>F-MOL-132-002 Menzel en Winter + (30.23/30.18)</t>
  </si>
  <si>
    <t>Betreft 41367108. Door Naktuinbouw is met een moleculaire toets (real-time RT-PCR) ToBRFV gedetecteerd. Bevestiging is uitgevoerd door het NRC met een tweede moleculaire toets (real-time RT-PCR).</t>
  </si>
  <si>
    <t>INS--21-27526</t>
  </si>
  <si>
    <t xml:space="preserve">herkomst peru. Bedrijf Rhenus Airfreight
VIC            FAM  
28,88	26,46 &gt; PCR
36,19	40,00
32,75	40,00
</t>
  </si>
  <si>
    <t>F-MOL-132-002 Menzel en Winter + (29.58/29.4)</t>
  </si>
  <si>
    <t>Betreft 40780734 . Door Naktuinbouw is met een moleculaire toets (real-time RT-PCR) ToBRFV gedetecteerd. Bevestiging is uitgevoerd door het NRC met een tweede moleculaire toets (real-time RT-PCR).</t>
  </si>
  <si>
    <t>INS-21-58390</t>
  </si>
  <si>
    <t>herkomst onbekend. Bedrijf Nunhems
VIC            FAM  
13,56	12,63
3,59	        13,23 &gt; PCR
13,51	12,96
Let op, mogelijk is de 3.59 een typo van naktuinbouw. Voor resultaten maakt niet het uit</t>
  </si>
  <si>
    <t>F-MOL-132-002 Menzel en Winter + (13,25/13.3)</t>
  </si>
  <si>
    <t>nog niet op HTS lijst want herkomst niet bekend</t>
  </si>
  <si>
    <t>Betreft INS-21-58390 . Door Naktuinbouw is met een moleculaire toets (real-time RT-PCR) ToBRFV gedetecteerd. Bevestiging is uitgevoerd door het NRC met een tweede moleculaire toets (real-time RT-PCR).</t>
  </si>
  <si>
    <t>INS-22-00018</t>
  </si>
  <si>
    <t>annuum zaden (RNA)</t>
  </si>
  <si>
    <t xml:space="preserve">herkomst china. Bedrijf Universal services
VIC            FAM  
30,24	29,15
29,78	28,83 &gt; PCR
29,81	29,12
</t>
  </si>
  <si>
    <t>F-MOL-132-002 Menzel en Winter + (30.57/31.48)</t>
  </si>
  <si>
    <t>Betreft 40732978 . Door Naktuinbouw is met een moleculaire toets (real-time RT-PCR) ToBRFV gedetecteerd. Bevestiging is uitgevoerd door het NRC met een tweede moleculaire toets (real-time RT-PCR).</t>
  </si>
  <si>
    <t>INS-22-00021</t>
  </si>
  <si>
    <t xml:space="preserve">herkomst china. Bedrijf Universal Services
VIC            FAM  
31,41	30,42 &gt; PCR
31,48	40,00
31,72	33,21
</t>
  </si>
  <si>
    <t>F-MOL-132-002 Menzel en Winter + (32.86/32.05)</t>
  </si>
  <si>
    <t>Betreft 40733006 . Door Naktuinbouw is met een moleculaire toets (real-time RT-PCR) ToBRFV gedetecteerd. Bevestiging is uitgevoerd door het NRC met een tweede moleculaire toets (real-time RT-PCR).</t>
  </si>
  <si>
    <t>INS-21-27280</t>
  </si>
  <si>
    <t>herkomst Israel. Bedrijf Cargolift (Rotterdam)
VIC            FAM  
31,91	40,00 &gt; PCR
herhaling sub 1: VIC: 31.85 FAM: 34.58
32,84	40,00
Let op, naktuinbouw eerst PCR herhalen. dan lijst insturen naar molbio</t>
  </si>
  <si>
    <t>F-MOL-132-002 Menzel en Winter + (32.75/33.09)</t>
  </si>
  <si>
    <t>Betreft 41278471. Door Naktuinbouw is met een moleculaire toets (real-time RT-PCR) ToBRFV gedetecteerd. Bevestiging is uitgevoerd door het NRC met een tweede moleculaire toets (real-time RT-PCR).</t>
  </si>
  <si>
    <t>INS-21-27966</t>
  </si>
  <si>
    <t>herkomst Israel. Bedrijf ALS Customs support BV
VIC            FAM  
33,72	  40,00
31,68	  40,00 &gt; PCR
herhaling naktuinbouw sub 2: VIC 31.6 FAM 
35,12	  40,00
Let op, naktuinbouw eerst PCR herhalen. dan lijst insturen naar molbio</t>
  </si>
  <si>
    <t>F-MOL-132-002 Menzel en Winter + (32.15/32.29)</t>
  </si>
  <si>
    <t>Betreft 41278498. Door Naktuinbouw is met een moleculaire toets (real-time RT-PCR) ToBRFV gedetecteerd. Bevestiging is uitgevoerd door het NRC met een tweede moleculaire toets (real-time RT-PCR).</t>
  </si>
  <si>
    <t>KCB
N de Jong</t>
  </si>
  <si>
    <t>macrocarpon</t>
  </si>
  <si>
    <t>Herkomst Suriname. meerdere vruchten met necrotische plekken, sommige ingezonken. Niet virusverdacht. </t>
  </si>
  <si>
    <t>[va vrucht]
P1 -/-
bent -/-
qui -/-
glut -/-</t>
  </si>
  <si>
    <t>Geen relevante virussen gedetecteerd</t>
  </si>
  <si>
    <t>Wij hebben geen virussymptomen gezien op de ingezonden vruchten. Ook zijn er middels Illumina sequencing (NGS) geen virussen of viroiden gedetecteerd.
Illumina-sequencing data zijn gegenereerd door Genomescan B.V. (accreditatie L518), analyse en interpretatie is uitgevoerd door NRC-Fyto.</t>
  </si>
  <si>
    <t>KCB
Frans Flisijn</t>
  </si>
  <si>
    <t>Vaccinium</t>
  </si>
  <si>
    <t>corymbosum</t>
  </si>
  <si>
    <t>Herkomst Chili. Op bladeren vlekken en soms kringachtige patronen. Twijfelachtig of het om een virus gaat</t>
  </si>
  <si>
    <t>HTS lijst wk 6, BCF104326-099
https://www.sciencedirect.com/science/article/pii/S0168170210003564</t>
  </si>
  <si>
    <t>Based on analyses of 1174 nt of the partial genome in the NVWA and NCBI databases can be concluded that sample 32900230 likely contains blueberry latent virus (BBLV).</t>
  </si>
  <si>
    <t>Aangedragen voor Baseline study
[BAC, geen xylella]</t>
  </si>
  <si>
    <t>Blueberry latent virus +</t>
  </si>
  <si>
    <t>Wij vonden de symptomen op het monster niet virologisch maar hebben besloten om het monster te analyseren met Illumina-sequencing voor ons onderzoek naar het virusreservoir in gewassen van verschillende herkomsten. Hiermee is de virussequentie gedetecteerd van blueberry latent virus. Het is onduidelijk of dit virus symptomen kan veroorzaken. Vermoedelijk hebben de symptomen een fysiologische oorzaak. 
Illumina-sequencing data zijn gegenereerd door Genomescan B.V. (accreditatie L518), analyse en interpretatie is uitgevoerd door NIVIP.</t>
  </si>
  <si>
    <t>aethiopicum</t>
  </si>
  <si>
    <t>Herkomst Oeganda. Veel vruchten nog niet volledig doorgekleurd. Veel vruchten hebben kleine necrotische plekjes. Niet virologisch. </t>
  </si>
  <si>
    <t>HTS lijst wk 6, BCF104326-099
prelim: potyvirus + partial begomo
DNAseq lijkt wk 17 + RCA BCF104326-123
[wk 29, anne gevraagd de analyse op te pakken]</t>
  </si>
  <si>
    <t>104326-099:
1. Based on analyses of 9459 nt of the near complete genome in the NCBI and NVWA database it can be concluded that sample 41213598 likely contains tamarillo fruit ring virus (TFRV) (virus not recognized by ICTV).
2. Based on analyses of 2070 nt (DNA-A) of the partial genome in the NCBI and NVWA database it can be concluded that sample 41213598 possibly contains a UnID begomovirus. (Remark: Only DNA-A was detected. It is unknown whether a DNA-B sequence exist for this virus.)
opm molbio: Begomovirus analysis based on DNAseq 104326-123-004 (note: not detected in RCA).
104326-123:
Based on analyses of 2070 nt (DNA-A) of the partial genome in the NCBI and NVWA database it can be concluded that sample 41213598 possibly contains a UnID begomovirus. (Remark: Only DNA-A was detected. It is unknown whether a DNA-B sequence exist for this virus.)
opm molbio: Begomovirus not detected in RCA.
Tamarillo fruit ring virus TFRV detected in RNA seq 104326-099-010.</t>
  </si>
  <si>
    <t>[foto]
[HTS bu en 1x bu in -20]
 6 vruchten bemonsterd.</t>
  </si>
  <si>
    <t>Potyvirus +
[begomovirus niet genoemd in uitslag omdat deel genoom is gevonden en niet relevant is]</t>
  </si>
  <si>
    <t>Wij vonden de symptomen op het monster niet virologisch, maar om het virusreservoir in gewassen van verschillende herkomsten te onderzoeken hebben wij Illumina-sequencing uitgevoerd. Hiermee is de virussequentie gedetecteerd van het recent beschreven Tamarillo fruit ring virus (genus Potyvirus). Deze soort is nog niet officieel erkend. 
Daarnaast is ook een genoomfragment gedetecteerd van een nog onbekende soort uit het genus Begomovirus. Wij hebben deze vondst onderzocht met aanvullende sequencing-technieken (DNAseq) en hebben daarmee een groter genoomfragment verkregen. Indien wij deze onbekende soort nogmaals detecteren in een ander monster, hopen we meer te leren over deze soort en de eventuele fytosanitaire relevantie ervan.
Illumina-sequencing data zijn gegenereerd door Genomescan B.V. (accreditatie L518), analyse en interpretatie is uitgevoerd door NIVIP.</t>
  </si>
  <si>
    <t>Het door u ingezonden monster is visueel beoordeeld en wij hebben geen virussymptomen gezien op het ingezonden blad. Mogelijk betreft het een fysiologische kwestie. 
Om het virusreservoir in het gewas te onderzoeken hebben wij Illumina sequencing (NGS) uitgevoerd. Helaas is deze analyse niet gelukt en kon niet achterhaald worden waarom. Gezien de afwezigheid van virus symptomen en de mogelijkheid dat het om een mengmonster gaat van de cultivars 'bellevue' en ' orleans'  is besloten de NGS analyse niet te herhalen.
Illumina-sequencing data zijn gegenereerd door Genomescan B.V. (accreditatie L518)¸ analyse en interpretatie is uitgevoerd door NIVIP.</t>
  </si>
  <si>
    <t>niet in behandeling genomen</t>
  </si>
  <si>
    <t>Johan v Valkenburg</t>
  </si>
  <si>
    <t>NVWA
Merrienboer</t>
  </si>
  <si>
    <t>Herkomst onduidelijk (onderschept bij een passagier) mogelijk Dominicaanse Republiek, St. Eustatius, St. Maarten of Miami. Niet in behandeling genomen, omdat monster in te slechte staat was.
Monster behoorde tot de groep exotische planten voor Johan. Hij had dit monster al afgekeurd vanwege de slechte staat. Virologie heeft dit monster nooit gezien of in behandeling genomen.</t>
  </si>
  <si>
    <t>-</t>
  </si>
  <si>
    <t>Monster is afgekeurd door Johan valkenburg</t>
  </si>
  <si>
    <t>geen uitslag</t>
  </si>
  <si>
    <t xml:space="preserve">ca </t>
  </si>
  <si>
    <t>Bromelia (?)</t>
  </si>
  <si>
    <t>Herkomst onduidelijk (onderschept bij een passagier) mogelijk Dominicaanse Republiek, St. Eustatius, St. Maarten of Miami. Chlorotische vlekken.</t>
  </si>
  <si>
    <t>je, jo</t>
  </si>
  <si>
    <t>virus -</t>
  </si>
  <si>
    <t>Gezien de symptomen op het ingezonden monster hebben wij het monster geanalyseerd met Illumina-sequencing. Hiermee zijn geen virussen gedetecteerd die de waargenomen symptomen kunnen veroorzaken. Mogelijk is er een fysiologische oorzaak.
Illumina-sequencing data zijn gegenereerd door Genomescan B.V. (accreditatie L518), analyse en interpretatie is uitgevoerd door NRC-Fyto.</t>
  </si>
  <si>
    <t>Asperge</t>
  </si>
  <si>
    <t>sateceus</t>
  </si>
  <si>
    <t>Herkomst onduidelijk (onderschept bij een passagier) mogelijk Dominicaanse Republiek, St. Eustatius, St. Maarten of Miami. Plant al helemaal verdord. Groen blad (nieuwe scheutjes?) bemonsterd op 28-2-2022.</t>
  </si>
  <si>
    <t xml:space="preserve">Carla </t>
  </si>
  <si>
    <t>[HTS bu]</t>
  </si>
  <si>
    <t>Wij hebben geen virussymptomen gezien op de ingezonden plant. Ook zijn er middels Illumina sequencing (NGS) geen virussen of viroiden gedetecteerd.
Illumina-sequencing data zijn gegenereerd door Genomescan B.V. (accreditatie L518), analyse en interpretatie is uitgevoerd door NRC-Fyto.</t>
  </si>
  <si>
    <t>MBo</t>
  </si>
  <si>
    <t>Eurofins
Trudie Coenen</t>
  </si>
  <si>
    <t>Lolium</t>
  </si>
  <si>
    <t>perenne</t>
  </si>
  <si>
    <t>Herkomst Nederland. Engels raaigras waarbij verschillende sprieten  vergeeld zijn en op enkele ook kleine bruin necrotische vlekjes aanwezig zijn. Virologisch?.  Symptomen lijken overeen tekomen met die van monster 33790811 (2019)
[afgesproken tarief 435 euro]  trudiecoenen@eurofins.com en plantdoctor@eurofins.com</t>
  </si>
  <si>
    <t>ch</t>
  </si>
  <si>
    <t xml:space="preserve">HTS lijst wk 8, 104326-102 
</t>
  </si>
  <si>
    <t>1. Based on analyses of 5467 (1), 5512 (2) and 5479 (3) nt of the near complete genomes in the NCBI and NVWA databases it can be concluded that sample 39442084 very likely contains barley yellow dwarf virus (BYDV) (Remark: 3 genotypes of BYDV are found).
2. Based on analyses of 15402 nt of the near complete in the NCBI and NVWA database it can be concluded that sample 39442084 very likely contains an UnID closterovirus.
3. Based on analyses of 7107 (1), 5499 (2) and 6448 (3) nt of the near complete genomes in the NVWA and NCBI database it can be concluded that sample 39442084 likely contains lolium latent virus (LoLV). (Remark: 3 genotypes of LoLV are found).
4. Based on analyses of 8372 nt of the near complete genome in the NVWA and NCBI database it can be concluded that sample 39442084 very likely contains Reygrass mosaic virus (RgMV).
5. Based on analyses of 4672 nt of the partial genome in the NVWA and NCBI database it can be concluded that sample 39442084 very likely contains cereal yellow dwarf virus (CYDV).
6. Based on analyses of 5032 and 5515 nt of the near completes in the NVWA and NCBI database it can be concluded that sample 39442084 likely contains UnID totiviridae (Remark: 2 UnID totiviridae species or genotypes of the same species detected).
7. Based on analyses of 1758 nt (segment 7), 1794 nt (segment 8), 1761 nt (segment 9), 1269 nt (segment 10) of the partial genome in the NVWA and NCBI database it can be concluded that sample 39442084 very likely contains oat sterile dwarf virus (OSDV).
Remark: In Lolium perenne (33790811; 103165-033-009) the following viruses were detected and analyzed: BYVD, LoLV, OSDV and an UnID closteroviridae. The sequences obtained in this sample were compared with the sequences obtained in this sample, see figs in this report.</t>
  </si>
  <si>
    <t>Barley yellow dwarf virus (PAV)
Oat sterile dwarf virus
Lolium latent virus
Ryegrass mosaic virus  
Cereal yellow dwarf virus  
unknown Closteroviridae
unknown Totiviridae </t>
  </si>
  <si>
    <t>Wat betreft monster Lolium perenne kenmerk 733679/ 39442084: 
Via de moleculaire techniek High-Troughput Sequencing (HTS) zijn de sequenties bepaald van zeven virussen:
1: Analyse van een (bijna volledige) sequentie laat zien dat het de grootste overeenkomst toont met soorten uit het Barley yellow dwarf virus complex (Luteovirus: 3 genotypes). Symptomen zijn onder andere vergeling en verminderde plantengroei, zie oa Qadir et al. 2019.
2: Analyses van sequenties van 4 (segmenten 7 t/m 10) van de 10 gedetecteerde genoomsegmenten tonen de grootse overeenkomst met meerdere genotypes van het Fijivirus Oat sterile dwarf virus. Over dit virus is niet veel wetenschappelijke literatuur beschikbaar maar dit virus zou onder andere groeiremming veroorzaken.
3: Analyse van een (bijna volledige) sequentie laat zien dat het de grootste overeenkomst toont met het Lolavirus Lolium latent virus (3 genotypes). Planten die alleen met dit virus zijn geïnfecteerd vertonen ofwel geen symptomen of milde gele vlekken die samenvloeiden tot gele/necrotische strepen op de bladeren (Vaira et al. 2008).
4: Analyse van een (bijna volledige) sequentie laat zien dat het de grootste overeenkomst toont met het Rymovirus Ryegrass mosaic virus (onder andere verminderde plantengroei, zie oa Guy, 1993)
5: Analyse van een (bijna volledige) sequentie laat zien dat het de grootste overeenkomst toont met het Polerovirus Cereal yellow dwarf virus soortcomplex. Symptomen lijken op die genoemd bij Barley yellow dwarf virus.
Verder zijn 2 soorten nieuw voor de wetenschap gedetecteerd:
6: Analyse van een (bijna volledige) sequentie laat zien dat het een onbekende soort is uit de familie Closteroviridae. De genoomsequentie is sterk gelijkend (97%) op de sequentie bepaald in Lolium perenne kenmerk 729291/ 33790811 uit 2019.
7: Analyse van een (bijna volledige) sequentie laat zien dat het een onbekende soort is uit de familie Totiviridae (2 genotypes). Tot deze familie behoren virussen die schimmels of protozoa infecteren.
Volgens ons kunnen deze soorten of een combinatie ervan de geobserveerde symptomen veroorzaken. Echter waarschijnlijk is het onbekende Totiviridae geen plant-infecterende soort en van de onbekende soort Closteroviridae zijn nog geen gegevens gepubliceerd dus weten wij niet of er een verband is met de symptomen. 
Illumina-sequencing data zijn gegenereerd door Genomescan B.V. (accreditatie L518), analyse en interpretatie is uitgevoerd door NRC-Fyto.
1993)</t>
  </si>
  <si>
    <t>Sedum</t>
  </si>
  <si>
    <t>Herkomst Kenia (via schiphol). Aantal stekjes. groene blaadjes hebben witte kringactige vlekjes. onregelmatig verspreid over de bladeren. Virologisch? Potyvirus?</t>
  </si>
  <si>
    <t>[va blad]
P1 -/-
bent -/-
qui -/-
glut -/-</t>
  </si>
  <si>
    <t>HTS lijst wk 8, 104326-102 </t>
  </si>
  <si>
    <t>Based on analyses of 12615 nt of the near complete genome in NVWA and NCBI databases it can be concluded that sample 42336637 very likely contains an UnID Cytorhabdovirus</t>
  </si>
  <si>
    <t>[foto]
[HTS bu]
[ lijkt meest verwant aan Shuangao bedbug virus en daarna Rose virus R, Cytorabdovirus hordei en Junghan fly virus. Lijkt niet heel relevant om te noemen]</t>
  </si>
  <si>
    <t>cytorhabdovirus +</t>
  </si>
  <si>
    <t>Na visuele beoordeling van het door u ingezonden monster hebben wij besloten om het monster te analyseren met Illumina-sequencing (NGS). Hiermee is de genoomsequentie gedetecteerd van een onbekend cytorabdovirus. Voor andere cytorabdovirussen is beschreven dat ze symptomen kunnen veroorzaken, daarom kunnen de symptomen op de ingezonden bladeren volgens ons veroorzaakt worden. 
Illumina-sequencing data zijn gegenereerd door Genomescan B.V. (accreditatie L518), analyse en interpretatie is uitgevoerd door NIVIP.  </t>
  </si>
  <si>
    <t>Vanda</t>
  </si>
  <si>
    <t>Hybride</t>
  </si>
  <si>
    <t xml:space="preserve">Herkomst Thailand (via schiphol). 2 volledige planten. Onderste bladeren hebben enkele gele verkleuringen. Kan niet inschatten of dit virologisch is, overleggen met andere diagnostici. monster gedeeld met MYC, zij doen ook onderzoek.  </t>
  </si>
  <si>
    <t xml:space="preserve">geen relevante virussen gedetecteerd </t>
  </si>
  <si>
    <t>[foto]
[HTS bu]
Monster was niet meer in goede condititie om in in vivo collectie op te nemen: myc had veel bladeren losgehaald en in de koeling opgeslagen.</t>
  </si>
  <si>
    <t>Na visuele beoordeling van het door u ingezonden monster hebben wij besloten om het monster te analyseren met Illumina-sequencing. Hiermee zijn geen virussen gedetecteerd die de symptomen kunnen veroorzaken. Mogelijk hebben de symptomen een fysiologische oorzaak.
Illumina-sequencing data zijn gegenereerd door Genomescan B.V. (accreditatie L518), analyse en interpretatie is uitgevoerd door NRC-Fyto.</t>
  </si>
  <si>
    <t>KCB
W.v. Luijk</t>
  </si>
  <si>
    <t xml:space="preserve">Phoenix </t>
  </si>
  <si>
    <t>Roebelen II</t>
  </si>
  <si>
    <t>herkomst costa rica.dwergdadelpalm gedeeld monster met BAC.
enkele losse blaadjes ingestuurd, waarschijnlijk ouder blad. donkere necr vlekken pleksgewijs. kleine plekjes licht ingezonken. niet virologisch
[Peter aanvullend per mail: Het gaat om import van grote hoeveelheden van deze bladeren. Dit product wordt dus als decoratiegroen geïmporteerd. De bladeren worden per 10 verpakt in een plastic zak en daarin is het erg vochtig. _x000D_
Af en toe zien wij in een zak een blad met deze symptomen. We hebben geen idee hoe de verspreiding is op de kwekerij. De importeur klaagde tegen de inspecteur dat hij veel reclamaties krijgt omdat er ‘rottige’ bladeren aanwezig zijn. De importeur gaf ook aan dat waarschijnlijk een van de kwekers een probleem heeft met een ‘bacterie?’.]</t>
  </si>
  <si>
    <t>[foto ]</t>
  </si>
  <si>
    <t>Het ingezonden monster is visueel beoordeeld. De symptomen op het blad worden volgens ons niet veroorzaakt door een virus of een viroide.</t>
  </si>
  <si>
    <t>INS-22-01624</t>
  </si>
  <si>
    <t xml:space="preserve">herkomst China. Bedrijf Nagel NV 
CaTa        CSP
29,12	   27,49 &gt; PCR
32,39	   30,48
28,49	   27,12
</t>
  </si>
  <si>
    <t>F-MOL-132-002 Menzel en Winter + (29.01/29.17)</t>
  </si>
  <si>
    <t>Betreft 42335386. Door Naktuinbouw is met een moleculaire toets (real-time RT-PCR) ToBRFV gedetecteerd. Bevestiging is uitgevoerd door het NRC met een tweede moleculaire toets (real-time RT-PCR).</t>
  </si>
  <si>
    <t>INS-22-02130</t>
  </si>
  <si>
    <t xml:space="preserve">herkomst diversen ? Bedrijf Axia Vegetable Seeds BV
CaTa        CSP
31,34	   31,75&gt; PCR
37,29	   40,00
40,00	   40,00
</t>
  </si>
  <si>
    <t>F-MOL-132-002 Menzel en Winter + (32,96/33,14)</t>
  </si>
  <si>
    <t>Betreft INS-22-02130 . Door Naktuinbouw is met een moleculaire toets (real-time RT-PCR) ToBRFV gedetecteerd. Bevestiging is uitgevoerd door het NRC met een tweede moleculaire toets (real-time RT-PCR).</t>
  </si>
  <si>
    <t>INS-22-01460</t>
  </si>
  <si>
    <t xml:space="preserve">herkomst ? Bedrijf Barendrecht AFL
CaTa        CSP
36,68	   40,00
36,04   	   40,00
31,10	   28,03 &gt; PCR
</t>
  </si>
  <si>
    <t>F-MOL-132-002 Menzel en Winter + (30,29	/29,88)</t>
  </si>
  <si>
    <t>Betreft 33316984 . Door Naktuinbouw is met een moleculaire toets (real-time RT-PCR) ToBRFV gedetecteerd. Bevestiging is uitgevoerd door het NRC met een tweede moleculaire toets (real-time RT-PCR).</t>
  </si>
  <si>
    <t>INS-22-02391</t>
  </si>
  <si>
    <t xml:space="preserve">herkomst China. Bedrijf Barendrecht AFL 
CaTa         CSP
31,76	30,85 &gt; PCR
33,94	40,00
35,70	40,00
</t>
  </si>
  <si>
    <t>F-MOL-132-002 Menzel en Winter + (32,16	/31,55)</t>
  </si>
  <si>
    <t>Betreft 41240297 . Door Naktuinbouw is met een moleculaire toets (real-time RT-PCR) ToBRFV gedetecteerd. Bevestiging is uitgevoerd door het NRC met een tweede moleculaire toets (real-time RT-PCR).</t>
  </si>
  <si>
    <t>INS-22-01378</t>
  </si>
  <si>
    <t xml:space="preserve">herkomst israel. Bedrijf ALS Customer Support 
CaTa     CSP
29,85	28,16 &gt; PCR
</t>
  </si>
  <si>
    <t>F-MOL-132-002 Menzel en Winter + (31,04	/31,2)</t>
  </si>
  <si>
    <t>Betreft 39010492. Door Naktuinbouw is met een moleculaire toets (real-time RT-PCR) ToBRFV gedetecteerd. Bevestiging is uitgevoerd door het NRC met een tweede moleculaire toets (real-time RT-PCR).</t>
  </si>
  <si>
    <t>INS-22-00815</t>
  </si>
  <si>
    <t xml:space="preserve">herkomst China. Bedrijf Cargolift BV 
CaTa       CSP
27,15	26,45&gt; PCR
28,27	27,36
28,18	27,01
</t>
  </si>
  <si>
    <t>F-MOL-132-002 Menzel en Winter + (27,6	/27,4)</t>
  </si>
  <si>
    <t>Betreft 41331801. Door Naktuinbouw is met een moleculaire toets (real-time RT-PCR) ToBRFV gedetecteerd. Bevestiging is uitgevoerd door het NRC met een tweede moleculaire toets (real-time RT-PCR).</t>
  </si>
  <si>
    <t>INS-22-01786</t>
  </si>
  <si>
    <t xml:space="preserve">herkomst China. Bedrijf Cargolift (Rotterdam) 
CaTa        CSP
28,98	28,36 &gt; PCR
28,84	28,42
28,02	27,29
</t>
  </si>
  <si>
    <t>F-MOL-132-002 Menzel en Winter + (28,81	/ 28,45)</t>
  </si>
  <si>
    <t>Betreft 39010531. Door Naktuinbouw is met een moleculaire toets (real-time RT-PCR) ToBRFV gedetecteerd. Bevestiging is uitgevoerd door het NRC met een tweede moleculaire toets (real-time RT-PCR).</t>
  </si>
  <si>
    <t>Ca</t>
  </si>
  <si>
    <t>KCB 
M v Egmond</t>
  </si>
  <si>
    <t xml:space="preserve">lycopersicum </t>
  </si>
  <si>
    <t>herkomst NL, KCB 4407/ GLN8713783909973.
6 vruchten ingestuurd, erg rijp. niet volledig doorgekleurd enkele vruchten ook wat grotere chl plekken. zou ToBRFV kunnen zijn... voor de zekerheid ook PepMV mee
aanvullende info Imie per mail: AgroCare WP11</t>
  </si>
  <si>
    <t xml:space="preserve">[vrucht]
PepMV +
TMV (agdia) + 
</t>
  </si>
  <si>
    <t>[va vrucht] F-MOL-132-002 Menzel en Winter + 14.49/15.8</t>
  </si>
  <si>
    <t>{AgroCare WP11] wk12</t>
  </si>
  <si>
    <t>104326-113
MBo: cross-protectie sequentie type</t>
  </si>
  <si>
    <t>ToBRFV +
PepMV +</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</si>
  <si>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of een combinatie van ToBRFV en PepMV. 
We zullen proberen om de volledige sequentie van deze virussen te bepalen met Illumina Sequencing. We zullen U op de hoogte brengen mocht daar aanvullende informatie uit naar voren komen. </t>
  </si>
  <si>
    <t xml:space="preserve">INS-22-03440
</t>
  </si>
  <si>
    <t>lycopersicum
blad(RNA)</t>
  </si>
  <si>
    <t>CaTa        CSP
28,67	 27,19 &gt; PCR wk 9
34,93 	 40,00
31,51	 29,15 &gt; PCR wk 9b
33,51	 40,00
herkomst onbekend, WPK. Bedrijf Westlandse Plantenkwekerij BV</t>
  </si>
  <si>
    <t xml:space="preserve">wk 9 sub 1: F-MOL-132-002 Menzel en Winter +  (29.7/29.84) *
wk 9b sub 3: F-MOL-132-002 Menzel en Winter + (30.08/30.25)
* let op, deze Ct is waarsch lager, er lijkt iets geks gebeurt bij molbio
[sub 1]
F-MOL-132-005 Rodriquez +
F-MOL-132-006 Levitzky -
[sub 3]
F-MOL-132-005 Rodriquez -
F-MOL-132-006 Levitzky -
</t>
  </si>
  <si>
    <t>F-MOL-132-005 Rodriquez: 
Op basis van analyse van 427 nt van RdRp in NCBI, Q-bank en NVWA-database kan geconcludeerd worden dat monster 4968203 en 41833746 zeer waarschijnlijk Tomato brown rugose fruit virus (ToBRFV) bevatten.</t>
  </si>
  <si>
    <t>Betreft INS-22-03440. Door Naktuinbouw is met een moleculaire toets (real-time RT-PCR) ToBRFV gedetecteerd. Bevestiging is uitgevoerd door het NRC met een tweede moleculaire toets (real-time RT-PCR).</t>
  </si>
  <si>
    <t>INS-22-03323
KCB-monsternr 41835960</t>
  </si>
  <si>
    <t>CaTa        CSP
23,28	22,77 &gt; PCR wk 9
23,18	22,07
23,45	22,89
herkomst Peru. Bedrijf ALS Customs Support</t>
  </si>
  <si>
    <t>nvt
20220329 MBo mogelijke herbemonstering kwesite Syngenta</t>
  </si>
  <si>
    <t xml:space="preserve">
[sub 1] wk 9: F-MOL-132-002 Menzel en Winter +  (25.25/25.59)
[sub 2]
F-MOL-132-004 Alkowni -
F-MOL-132-005 Rodriquez + 
F-MOL-132-006 Levitzky +
</t>
  </si>
  <si>
    <t>F-MOL-132-005 Rodriquez 
Op basis van analyse van 427 nt van RdRp en 760 nt van MP CP 3’-UTR in NCBI, Q-Bank en NVWA-database kan geconcludeerd worden dat monster 41833754
zeer waarschijnlijk Tomato brown rugose fruit virus (ToBRFV) bevat.
F-MOL-132-006 Levitzky 
Op basis van analyse van 427 nt van RdRp en 760 nt van MP CP 3’-UTR in NCBI, Q-Bank en NVWA-database kan geconcludeerd worden dat monster 41833754
zeer waarschijnlijk Tomato brown rugose fruit virus (ToBRFV) bevat.</t>
  </si>
  <si>
    <t>[sub 1] 
HTS wk 14, BCF104326-114
prelim: no virus. maar %rRNA read hoog</t>
  </si>
  <si>
    <t>Geen virus gedetecteerd
opm molbio: Hoog % rRNA reads (85%)</t>
  </si>
  <si>
    <t>14/7/22 Marleen/Carla: op basis van seq analyse (sanger) bleek hoogste seq overeenkomst met sequeties van zaad uit Peru. Op basis hiervan is hypothese dat er geen contaminatie op het lab van naktuinbouw heeft plaatsgevonden (hypothese syngenta), maar mogelijk tijdens zaadprocessing. Info gedeeld met expertise</t>
  </si>
  <si>
    <t>Betreft 41835960. Door Naktuinbouw is met een moleculaire toets (real-time RT-PCR) ToBRFV gedetecteerd. Bevestiging is uitgevoerd door het NRC met een tweede moleculaire toets (real-time RT-PCR).</t>
  </si>
  <si>
    <t>INS-22-03576</t>
  </si>
  <si>
    <t>CaTa        CSP
31,14	30,85 &gt; PCR wk 9 +9b
31,05	30,33
31,16	31,52
herkomst China. Bedrijf Universal Services</t>
  </si>
  <si>
    <t>wk 9: F-MOL-132-002 Menzel en Winter + (33.74/34.16)
wk 9b: F-MOL-132-002 Menzel en Winter + (28.89/30.34)</t>
  </si>
  <si>
    <t>Betreft 41061475. Door Naktuinbouw is met een moleculaire toets (real-time RT-PCR) ToBRFV gedetecteerd. Bevestiging is uitgevoerd door het NRC met een tweede moleculaire toets (real-time RT-PCR).</t>
  </si>
  <si>
    <t>INS-22-03578</t>
  </si>
  <si>
    <t>CaTa        CSP
31,36	32,01 &gt; PCR wk 9b
31,09	30,99 &gt; PCR wk 9 +9b
32,28	39,31
herkomst China. Universal Seervices BV</t>
  </si>
  <si>
    <t xml:space="preserve">wk 9: F-MOL-132-002 Menzel en Winter - (35.49,36.34)
wk 9b sub 1: F-MOL-132-002 Menzel en Winter + (32.88/31.39)
wk 9b sub 2: F-MOL-132-002 Menzel en Winter + (28.96/29.19)
</t>
  </si>
  <si>
    <t>Betreft 41061491 . Door Naktuinbouw is met een moleculaire toets (real-time RT-PCR) ToBRFV gedetecteerd. Bevestiging is uitgevoerd door het NRC met een tweede moleculaire toets (real-time RT-PCR).</t>
  </si>
  <si>
    <t>INS-22-03581</t>
  </si>
  <si>
    <t>CaTa        CSP
29,04	28,49 &gt; PCR wk 9 +9b
33,15	36,23
32,74	32,60
herkomst China. Bedrijf Universal Services BV</t>
  </si>
  <si>
    <t>wk 9: F-MOL-132-002 Menzel en Winter + (33.16/33.84)
wk 9b: F-MOL-132-002 Menzel en Winter + (28.96/29.19)</t>
  </si>
  <si>
    <t>Betreft 41116771. Door Naktuinbouw is met een moleculaire toets (real-time RT-PCR) ToBRFV gedetecteerd. Bevestiging is uitgevoerd door het NRC met een tweede moleculaire toets (real-time RT-PCR).</t>
  </si>
  <si>
    <t xml:space="preserve">INS-22-03582
</t>
  </si>
  <si>
    <t>CaTa        CSP
32,66	32,48
31,91	32,69 &gt; PCR wk 9+9b
32,67	33,50
herkomst China. Bedrijf Universal Services BV</t>
  </si>
  <si>
    <t>wk 9: F-MOL-132-002 Menzel en Winter ? (34.76/36.17)
wk 9b: F-MOL-132-002 Menzel en Winter + (31.39/31.29)</t>
  </si>
  <si>
    <t>Betreft 41116763. Door Naktuinbouw is met een moleculaire toets (real-time RT-PCR) ToBRFV gedetecteerd. Bevestiging is uitgevoerd door het NRC met een tweede moleculaire toets (real-time RT-PCR).</t>
  </si>
  <si>
    <t>L. Krizbai</t>
  </si>
  <si>
    <t xml:space="preserve">1- Yarimaru WKP </t>
  </si>
  <si>
    <t>lycopersicum
(RNA)</t>
  </si>
  <si>
    <t xml:space="preserve">via Hongarije (Dr. Krizbai László). 13-5 2022 Botermans/Slegers: NVWA notificatie gekregen in maart 2022   Ct= 29,53 en 29,86 Yarimaru WKP sampled by Hungarian grower Veresi LTD. Levering januari 2022?  
MBO 14-7-2023 Maar zie ook nagestuurd materiaal 4966814: toetsresultaten van beide monsters gecombineerd in uitslag PRISMA </t>
  </si>
  <si>
    <t xml:space="preserve">F-MOL-132-002 Menzel en Winter + (29,53/29.86)
F-MOL-132-005 Rodriquez z+
F-MOL-132-006 Levitzky -
MBo, 16-7-2023: Maar zie ook nagestuurd materiaal 4966814: Levitzky +.  toetsresultaten van beide monsters gecombineerd in uitslag PRISMA 
</t>
  </si>
  <si>
    <t>ToBRFV +</t>
  </si>
  <si>
    <t>Informed via email 17 May 2022: Your sample, RNA extract of Yarimaru WKP, was analysed using real-time RT-PCR and RT-PCR sequencing. Using real-time RT-PCR tomato brown rugose fruit virus (ToBRFV) was detected. Additionally, we have been able to obtain a partial genome sequence of ToBRFV. 
opmerking MBo 14-7-2023: voor uitslag in PRIMSA ook data van aanvullend opgestuurd materiaal van zelfde monster (4966814) gebruikt daarbi was Levitzky wel +</t>
  </si>
  <si>
    <t>2- Brioso, Veresi LTD</t>
  </si>
  <si>
    <t>via Hongarije (Dr. Krizbai László) Ct=6,71 en 6,70
Brioso, Veresi LTD, sampled last year (4th November 2021)
13-5-2022 slegers: naam bedrijf Veresi LTD. Wij hebben Q-melding gehad. planten (WPK) die geleverd waren in aug 2021. Getoetst door autoriteit HU op 4 nov 2021 Bedrijf had ToBRFV op bedrijf planten ook afkomstig WPK). europhyt melding 1627 . </t>
  </si>
  <si>
    <t xml:space="preserve">F-MOL-132-002 Menzel en Winter + (6.71/6.70)
</t>
  </si>
  <si>
    <t>HTS wk 10_x000D_
BCF 104326-107</t>
  </si>
  <si>
    <t>Based on analyses of 5353-6378 nt of the partial and near complete genomes in the NVWA and NCBI databases has been confirmed that samples 4968190, 4968182, 39019913, 41833850, 4966910, 4966929 very likely contain tomato brown rugose fruit virus (ToBRFV). (Remark: for samples 4966929 and 4966910 the sequence depth was really low, in order to obtain more information the sequence was manually checked and the minimum sequence depth threshold was reduced to 2 (from 10). Still, the sequence from 4966929 contained 669 N’s.)
opm molbio: Partieel PepMV genoom gedetecteerd, valt in soort spec cluster. 
Southern tomato virus gedetecteerd, ~100 nt</t>
  </si>
  <si>
    <t>Your sample, RNA extract of Brioso, Veresi LTD, was analysed using real-time RT-PCR and Illumina sequencing. Using real-time RT-PCR tomato brown rugose fruit virus (ToBRFV) was detected. Subsequently, we have been able to obtain the (near complete genome) sequence of ToBRFV. Additionally, a partial genome sequence of pepino mosaic virus (PepMV) was detected. 
Illumina sequencing data was generated by Genomescan B.V. (accreditation L518), analysis and interpretation has been carried out by NIVIP (NVWA).</t>
  </si>
  <si>
    <t>KCB
A vd Plas</t>
  </si>
  <si>
    <t>Camellia</t>
  </si>
  <si>
    <t xml:space="preserve">Herkomst Spanje. 1 blaadje met klein bruin/necrotische vlekjes. Nerven lijken ook necrotisch. Niet virologisch. Het lijkt eerder fysiologisch (oedeem).Christel gaat mail sturen om meer informatie over monster te krijgen. [reactie Ik heb inderdaad wat weinig blad meegenomen, er zaten achteraf gezien meerdere bladeren op de planten, ik heb puur intuïtief gehandeld om 1 blad mee te nemen voor eigen oriëntatie, nogmaals wat ik kan aangeven is dat de Camelia uit Spanje kwam, desondanks stonden zij aanvankelijk als Nederlands op de inspectie lijst.
Voor de rest heb ik weinig symptomen waargenomen.
Zal in het vervolg meer blad meenemen.]
</t>
  </si>
  <si>
    <t>Het ingezonden monster is visueel beoordeeld. De symptomen op het blad worden volgens ons niet veroorzaakt door een virus of een viroide. Mogelijk betreft het een fysiologische kwestie.</t>
  </si>
  <si>
    <t>KCB 
Aziz Bagiran</t>
  </si>
  <si>
    <t>herkomst NL, KCB 4407, GLN 8713783909973. zak was lek :(. 
7 vruchten, 1 rot. Rotte weggegooid. niet volledig doorgekleurd, met lichte groene/gele zones. Niet super virologisch, maar gezien de recente ervaringen ELISA (pepmv/tobrfv). Gezien er toch al een monster naar molbio gaat voor M&amp;W volgende week, deze gelijk mee.</t>
  </si>
  <si>
    <t>KCB 4407/ GLN8713783909973.</t>
  </si>
  <si>
    <t>va vrucht:
TMV (agdia): + (&gt;3.5)
PepMV: +</t>
  </si>
  <si>
    <t>F-MOL-132-002 Menzel en Winter + (15.86/15.8)</t>
  </si>
  <si>
    <t>Agro Care WP 11 (3.017), ligt onder maatregelen, HTS op eerder monster van dit bedrijf 39019913</t>
  </si>
  <si>
    <t>Het door u ingezonden monster is visueel beoordeeld. Middels serologische toetsing zijn pepino mosaic virus (PepMV) en tomato brown rugose fruit virus (ToBRFV) gedetecteerd. De aanwezigheid van ToBRFV is vervolgens bevestigd met een moleculaire toets (real-time RT-PCR). _x000D_
_x000D_
Volgens ons kunnen de symptomen op de vruchten mogelijk veroorzaakt worden door ToBRFV of een combinatie van ToBRFV en PepMV. _x000D_
_x000D_
Aanvullend onderzoek middels Illumina sequencing zal worden uitgevoerd aan monster 39019913. Deze eerdere inzending betreft vruchten met hetzelfde GLN nummer.</t>
  </si>
  <si>
    <t>KCB
A. Amghar</t>
  </si>
  <si>
    <t>herkomst Italie. 
1 vrucht ingezonden, niet volledig doorgekleurd. mn aan een kant groene vlekken met een licht ingezonken plekje</t>
  </si>
  <si>
    <t>va vrucht:
TMV (agdia): -
PepMV: -</t>
  </si>
  <si>
    <t>F-MOL-132-002 Menzel en Winter + (29.18/29.13)
[BU zakje - dubbel check geen contaminatie bij molbio]
F-MOL-132-002 ISF verdacht
Ct FAM: 31,94; 31,81_x000D_
Ct VIC: 32,32; 32,29</t>
  </si>
  <si>
    <t>[foto] geen BU zakjes meer</t>
  </si>
  <si>
    <t xml:space="preserve">ToBRFV + </t>
  </si>
  <si>
    <t xml:space="preserve">Het door u ingezonden monster is visueel beoordeeld en toegevoegd aan ingeplande serologische en moleculaire toetsen voor de detectie van pepino mosaic virus (PepMV) en tomato brown rugose fruit virus (ToBRFV). In de serologische toets zijn PepMV en ToBRFV niet gedetecteerd. In de moleculaire toetsen (twee real-time RT-PCR toetsen), welke gevoeliger zijn dan serologische toetsen, is ToBRFV wel gedetecteerd.  
Wij denken niet dat de symptomen op de ingezonden vrucht veroorzaakt worden door ToBRFV vanwege de zeer lage concentratie van het virus. Mogelijk is er sprake van een fysiologische oorzaak.
</t>
  </si>
  <si>
    <t>INS-22-04762</t>
  </si>
  <si>
    <t xml:space="preserve">Herkomst Turkije. Bedrijf Cargolift (Rotterdam)
VIC   FAM
27,33	27,33 &gt; PCR
27,84	27,35
27,25	26,85
</t>
  </si>
  <si>
    <t>Carla/Marleen</t>
  </si>
  <si>
    <t>F-MOL-132-002 Menzel en Winter + (27.84/27.81)</t>
  </si>
  <si>
    <t>Betreft 40122311. Door Naktuinbouw is met een moleculaire toets (real-time RT-PCR) ToBRFV gedetecteerd. Bevestiging is uitgevoerd door het NRC met een tweede moleculaire toets (real-time RT-PCR).</t>
  </si>
  <si>
    <t>INS-22-04460</t>
  </si>
  <si>
    <t xml:space="preserve">Herkomst China. Bedrijf Veleha Logistics bv?
VIC   FAM
31,84	27,90 &gt; PCR
31,02	29,38
31,19	29,22
</t>
  </si>
  <si>
    <t>F-MOL-132-002 Menzel en Winter + (30.58/31.02)</t>
  </si>
  <si>
    <t>Betreft 40027195. Door Naktuinbouw is met een moleculaire toets (real-time RT-PCR) ToBRFV gedetecteerd. Bevestiging is uitgevoerd door het NRC met een tweede moleculaire toets (real-time RT-PCR).</t>
  </si>
  <si>
    <t xml:space="preserve">33391685
</t>
  </si>
  <si>
    <t>INS-22-06247
doorstuur nr: 41834001</t>
  </si>
  <si>
    <t xml:space="preserve">annuum zaden </t>
  </si>
  <si>
    <t>Herkomst onduidelijk, onderschepping post. Bedrijf Femix seeds of International Horti service. soort gedetermineerd door Johan van Valkenburg.
636 zaden; TP3701 SP1105
500 zaden naar naktuinbouw gestuurd voor ToBRFV toetsing en RNA naar ons voor sequencing
17-5-22 In overleg met Arjen doorstuur nummer verwijderd uit prisma. Dus uitslag alleen op orgineel inzendnummer. Ruud Barnhoorn bedanken en update sturen per mail.</t>
  </si>
  <si>
    <t>[isf naktuinbouw] - (CaTa 35.06; CSP37.56)</t>
  </si>
  <si>
    <t>HTS wk 16, BCF104326-118</t>
  </si>
  <si>
    <t>geen relevante virussen gevonden
opmerkingen molbio: 
- Troebel Eluaat_x000D_
- hoog % rRNA reads verkregen (73,7 %)</t>
  </si>
  <si>
    <t>[gekozen om het woordje "relevante" virussen toe te voegen in de toelichting omdat er wel Bell pepper alphaendornavirus en pepper cryptic virus 2 zijn gedetecteerd]
[gezien in monster 41833991 met vergelijkbaar % rRNA reads het complete genoom gedetecteerd is in de sampled dataset, ga ik er vanuit dat we in dit monster niks hebben gemist in de analyse]</t>
  </si>
  <si>
    <t>Totaal 636 zaden.
Door Naktuinbouw is met een moleculaire toets (real-time RT-PCR) geen ToBRFV gedetecteerd. Aanvullend zijn er geen relevante virussen of viroiden gedetecteerd middels Illumina sequencing. 
Illumina-sequencing data zijn gegenereerd door Genomescan B.V. (accreditatie L518), analyse en interpretatie is uitgevoerd door NRC-Fyto.</t>
  </si>
  <si>
    <t xml:space="preserve">33391693
</t>
  </si>
  <si>
    <t>INS-22-06248
doorstuur nr: 41833991</t>
  </si>
  <si>
    <t>Herkomst onduidelijk, onderschepping post. soort gedetermineerd door Johan van Valkenburg
609 zaden; TP2701 SP1407-5
500 zaden naar naktuinbouw gestuurd voor ToBRFV toetsing en RNA naar ons voor sequencing
17-5-22 In overleg met Arjen doorstuur nummer verwijderd uit prisma. Dus uitslag alleen op orgineel inzendnummer. Ruud Barnhoorn bedanken en update sturen per mail.</t>
  </si>
  <si>
    <t>[isf naktuinbouw] - (CaTa 37.67; CSP40)</t>
  </si>
  <si>
    <t xml:space="preserve">HTS wk 16, BCF104326-118
</t>
  </si>
  <si>
    <t xml:space="preserve">Op basis van analyse van 6330 nt van het bijna complete genoom in de NCBI en NVWA database kan geconcludeerd worden dat monster 41833991 zeer waarschijnlijk pepper mild mottle virus (PMMoV) bevat.
opmerking molbio: hoog % rRNA reads verkregen (74,47 %)
let op! in het verslag en deze uitslag staat het doorzendnummer vermeld. </t>
  </si>
  <si>
    <t>PMMoV +</t>
  </si>
  <si>
    <t>Totaal 609 zaden.
Door Naktuinbouw is met een moleculaire toets (real-time RT-PCR) geen ToBRFV gedetecteerd. Vervolgens is met behulp van Illumina-sequencing de sequentie van een virus bepaald. Analyse van de (bijna volledige) sequentie laat zien dat het pepper mild mottle virus (tobamovirus) betreft.  
Illumina-sequencing data zijn gegenereerd door Genomescan B.V. (accreditatie L518), analyse en interpretatie is uitgevoerd door NRC-Fyto.</t>
  </si>
  <si>
    <t xml:space="preserve">36902778
</t>
  </si>
  <si>
    <t>INS-22-06249
doorstuur nr: 41833981</t>
  </si>
  <si>
    <t>Herkomst onduidelijk, onderschepping post. soort gedetermineerd door Johan van Valkenburg
426 zaden; TP1701 SP0803-1
alle zaden naar naktuinbouw gestuurd voor ToBRFV toetsing en RNA naar ons voor sequencing
17-5-22 In overleg met Arjen doorstuur nummer verwijderd uit prisma. Dus uitslag alleen op orgineel inzendnummer. Ruud Barnhoorn bedanken en update sturen per mail.</t>
  </si>
  <si>
    <t>[isf naktuinbouw] - (CaTa 35.29; CSP40)</t>
  </si>
  <si>
    <t>geen relevante virussen gevonden
opmerkingen molbio: 
- hoog % rRNA reads verkregen (78.22 %)</t>
  </si>
  <si>
    <t>[gekozen om het woordje "relevante" virussen toe te voegen in de toelichting omdat er wel Bell pepper alphaendornavirus en pepper cryptic virus 2 zijn gedetecteerd]
_x000D_
[gezien in monster 41833991 met vergelijkbaar % rRNA reads het complete genoom gedetecteerd is in de sampled dataset, ga ik er vanuit dat we in dit monster niks hebben gemist in de analyse]</t>
  </si>
  <si>
    <t>Totaal 426 zaden.
Door Naktuinbouw is met een moleculaire toets (real-time RT-PCR) geen ToBRFV gedetecteerd. Aanvullend zijn er geen relevante virussen of viroiden gedetecteerd middels Illumina sequencing. 
Illumina-sequencing data zijn gegenereerd door Genomescan B.V. (accreditatie L518), analyse en interpretatie is uitgevoerd door NRC-Fyto.</t>
  </si>
  <si>
    <t xml:space="preserve">Herkomst Spanje.  3 Vruchten niet volledig doorgekleurd. Sommige plekken lijken op lichte marmering. </t>
  </si>
  <si>
    <t>va vrucht:
TMV (agdia): -
PepMV:+ (&gt;3.4/3.5)</t>
  </si>
  <si>
    <t xml:space="preserve">PepMV +
</t>
  </si>
  <si>
    <t>Volgens ons kunnen de symptomen op de vrucht veroorzaakt worden door PepMV, dit is bevestigd middels serologische toetsing. 
Aanvullend is dit monster is toegevoegd aan een ingeplande serologische toets voor de detectie van tomato brown rugose fruit virus (ToBRFV) waarbij ToBRFV niet is gedetecteerd.  </t>
  </si>
  <si>
    <t>INS-21-20070</t>
  </si>
  <si>
    <t>lycopersicum zaden (RNA)</t>
  </si>
  <si>
    <t>Illumina sequencing voor EPPO PRA - ToMMV VIC:21,83
FAM:25,59</t>
  </si>
  <si>
    <t>wk 11b, BCF104326-108</t>
  </si>
  <si>
    <t>Sequentie van ToMMV opgeslagen in Geneious, geen rapport opgesteld
Sequentie van ToMV opgeslagen in Geneious, geen rapport opgesteld
opm molbio: 
Zie Schoen et al. 2022 ToMMV_x000D_
10 chunks (150 - 400 nt) Alternanthera mosaic virus gedetecteerd_x000D_
Verschillende unclassified umbravirus gedetecteed 10 chunks (150-2000 nt)</t>
  </si>
  <si>
    <t>nvt, niet ingevoerd in PRISMA</t>
  </si>
  <si>
    <t>INS-21-20073</t>
  </si>
  <si>
    <t>Illumina sequencing voor EPPO PRA - ToMMV VIC:22,88
FAM:25,47</t>
  </si>
  <si>
    <t>Sequentie van ToMMV opgeslagen in Geneious, geen rapport opgesteld
Sequentie van ToMV opgeslagen in Geneious, geen rapport opgesteld
opm molbio:
Zie Schoen et al. 2022 ToMMV_x000D_
6 chunks (200 - 1500 nt) Alternanthera mosaic virus gedetecteerd_x000D_
2 chunks (150nt) Broad bean wilt virus gedetecteerd_x000D_
Bacopa chlorosis virus gedetecteerd, waarschijnlijk spike</t>
  </si>
  <si>
    <t>INS-21-20099</t>
  </si>
  <si>
    <t>Illumina sequencing voor EPPO PRA - ToMMV VIC:19,94
FAM:24,51</t>
  </si>
  <si>
    <t>Sequentie van ToMMV opgeslagen in Geneious, geen rapport opgesteld
Sequentie van ToMV opgeslagen in Geneious, geen rapport opgesteld
opm molbio:
Zie Schoen et al. 2022 ToMMV_x000D_
9 chunks (150 - 400 nt) Alternanthera mosaic virus gedetecteerd_x000D_
2 chunks (150-400 nt) CMV gedetecteerd</t>
  </si>
  <si>
    <t>INS-21-20103</t>
  </si>
  <si>
    <t>Illumina sequencing voor EPPO PRA - ToMMV VIC:22,76
FAM:26,49</t>
  </si>
  <si>
    <t>Sequentie van ToMMV opgeslagen in Geneious, geen rapport opgesteld
Sequentie van ToMV opgeslagen in Geneious, geen rapport opgesteld
opm molbio:
Zie Schoen et al. 2022 ToMMV_x000D_
Other tobamovirus 1 chunk (250 nt)  gedetecteerd, zeer waarschijnlijk van ToMV na handmatige BLAST</t>
  </si>
  <si>
    <t>INS-21-20104</t>
  </si>
  <si>
    <t>Illumina sequencing voor EPPO PRA - ToMMV VIC:18,56
FAM:22,08</t>
  </si>
  <si>
    <t xml:space="preserve">Sequentie van ToMMV opgeslagen in Geneious, geen rapport opgesteld
Sequentie van ToMV opgeslagen in Geneious, geen rapport opgesteld
opm molbio:
Zie Schoen et al. 2022 ToMMV_x000D_
</t>
  </si>
  <si>
    <t>INS-21-20105</t>
  </si>
  <si>
    <t>Illumina sequencing voor EPPO PRA - ToMMV VIC:22,88
FAM:26,26</t>
  </si>
  <si>
    <t xml:space="preserve">Sequentie van ToMMV opgeslagen in Geneious, geen rapport opgesteld
Sequentie van ToMV opgeslagen in Geneious, geen rapport opgesteld
opm molbio:
Zie Schoen et al. 2022 ToMMV_x000D_
1 chunks (150  nt)  Alternanthera mosaic virus gedetecteerd </t>
  </si>
  <si>
    <t>INS-21-20107</t>
  </si>
  <si>
    <t>Illumina sequencing voor EPPO PRA - ToMMV VIC:21,39
FAM:25,39</t>
  </si>
  <si>
    <t>Sequentie van ToMMV opgeslagen in Geneious, geen rapport opgesteld
Sequentie van ToMV opgeslagen in Geneious, geen rapport opgesteld
Sequentie van Alternanthera mosaic virus opgeslagen in Geneious, geen rapport opgesteld
opm molbio:
Zie Schoen et al. 2022 ToMMV_x000D_
2 chunks (totaal ± 3600 nt) Tobacco necrosis virus A  gedetecteerd , ook kleine chunk sampled data_x000D_
15 chunks (150-300 nt) Cucumber green mottle mosaic virus  gedetecteerd</t>
  </si>
  <si>
    <t>INS-21-20108</t>
  </si>
  <si>
    <t>Illumina sequencing voor EPPO PRA - ToMMV VIC:18,02
FAM:21,56</t>
  </si>
  <si>
    <t>Sequentie van ToMMV opgeslagen in Geneious, geen rapport opgesteld
Sequentie van ToMV opgeslagen in Geneious, geen rapport opgesteld
opm molbio:
Zie Schoen et al. 2022 ToMMV_x000D_
1 chunks (170 nt) southern tomato virus  gedetecteerd_x000D_
5 chunks (±150 nt) La Jolla virus gedetecteerd_x000D_
11 chunks mogelijk bijna compleet, maar gefragmenteerd tomato chlorosis virus gedetecteerd</t>
  </si>
  <si>
    <t>INS-21-23138</t>
  </si>
  <si>
    <t>Illumina sequencing voor EPPO PRA - ToMMV VIC:18,21
FAM:19,51</t>
  </si>
  <si>
    <t>Sequentie van ToMMV opgeslagen in Geneious, geen rapport opgesteld
Sequentie van ToMV opgeslagen in Geneious, geen rapport opgesteld
opm molbio:
Zie Schoen et al. 2022 ToMMV</t>
  </si>
  <si>
    <t>INS-21-23139</t>
  </si>
  <si>
    <t>Illumina sequencing voor EPPO PRA - ToMMV VIC:16,83
FAM:20,51</t>
  </si>
  <si>
    <t>Sequentie van ToMMV opgeslagen in Geneious, geen rapport opgesteld
Sequentie van ToMV opgeslagen in Geneious, geen rapport opgesteld
opm molbio: 
Zie Schoen et al. 2022 ToMMV_x000D_
10 chunks (150 - 400 nt)  gedetecteerd</t>
  </si>
  <si>
    <t>INS-21-23147</t>
  </si>
  <si>
    <t>Illumina sequencing voor EPPO PRA - ToMMV VIC:16,46
FAM:19,87</t>
  </si>
  <si>
    <t>Sequentie van ToMMV opgeslagen in Geneious, geen rapport opgesteld
Sequentie van ToMV opgeslagen in Geneious, geen rapport opgesteld
opm molbio:
Zie Schoen et al. 2022 ToMMV_x000D_
4 chunks mogelijk compleet genoom Alternanthera mosaic virus gedetecteerd</t>
  </si>
  <si>
    <t>INS-21-23242</t>
  </si>
  <si>
    <t>Illumina sequencing voor EPPO PRA - ToMMV VIC:16,72
FAM:17,99</t>
  </si>
  <si>
    <t>Sequentie van ToMMV opgeslagen in Geneious, geen rapport opgesteld
Sequentie van ToMV opgeslagen in Geneious, geen rapport opgesteld
opm molbio:
Zie Schoen et al. 2022 ToMMV_x000D_
15 chunks mogelijk compleet genoom TSWV gedetecteerd</t>
  </si>
  <si>
    <t>INS-21-23133</t>
  </si>
  <si>
    <t>Illumina sequencing voor EPPO PRA - ToMMV VIC:15,09
FAM:18,67</t>
  </si>
  <si>
    <t>Sequentie van ToMMV opgeslagen in Geneious, geen rapport opgesteld
Sequentie van ToMV opgeslagen in Geneious, geen rapport opgesteld
opm molbio:
Zie Schoen et al. 2022 ToMMV_x000D_
1 chunks (120nt) La Jolla virus  gedetecteerd_x000D_
2 chunks (±150 nt) Broad bean wilt virus gedetecteerd</t>
  </si>
  <si>
    <t>INS-21-23135</t>
  </si>
  <si>
    <t>Illumina sequencing voor EPPO PRA - ToMMV VIC; 3,06 FAM;8,38</t>
  </si>
  <si>
    <t>wk 11c, BCF104326-109</t>
  </si>
  <si>
    <t>INS-21-23158</t>
  </si>
  <si>
    <t>Illumina sequencing voor EPPO PRA - ToMMV VIC; 4,27 FAM;5,42</t>
  </si>
  <si>
    <t>Sequentie van ToMMV opgeslagen in Geneious, geen rapport opgesteld
_x000D_
opm molbio:_x000D_
Zie Schoen et al. 2022 ToMMV</t>
  </si>
  <si>
    <t>INS-21-23160</t>
  </si>
  <si>
    <t>Illumina sequencing voor EPPO PRA - ToMMV VIC; 4,42 FAM;6,89</t>
  </si>
  <si>
    <t>INS-21-23232</t>
  </si>
  <si>
    <t>Illumina sequencing voor EPPO PRA - ToMMV VIC; 10,52 FAM;12,95</t>
  </si>
  <si>
    <t>INS-21-23136</t>
  </si>
  <si>
    <t>Illumina sequencing voor EPPO PRA - ToMMV VIC; 13,49 FAM;17,44</t>
  </si>
  <si>
    <t>Sequentie van ToMMV opgeslagen in Geneious, geen rapport opgesteld
Sequentie van ToMV opgeslagen in Geneious, geen rapport opgesteld
Sequentie van BMV opgeslagen in Geneious, geen rapport opgesteld (lijkt afwijkend isolaat, voldoet aan species demarcation)
Sequentie van AltMV opgeslagen in Geneious, geen rapport opgesteld
_x000D_
opm molbio:_x000D_
Zie Schoen et al. 2022 ToMMV</t>
  </si>
  <si>
    <t>INS-22-04798</t>
  </si>
  <si>
    <t xml:space="preserve">Herkomst Israel. Bedrijf Cargolift BV
VIC   FAM  
32,52	31,54
31,45	30,42 &gt; PCR
31,90	31,98
</t>
  </si>
  <si>
    <t>F-MOL-132-002 Menzel en Winter + (31.54/31.4)</t>
  </si>
  <si>
    <t>Betreft 41331914. Door Naktuinbouw is met een moleculaire toets (real-time RT-PCR) ToBRFV gedetecteerd. Bevestiging is uitgevoerd door het NRC met een tweede moleculaire toets (real-time RT-PCR).</t>
  </si>
  <si>
    <t>KCB
Aziz Bagiran</t>
  </si>
  <si>
    <t>lycopersicum </t>
  </si>
  <si>
    <t>Herkomst Marokko. 8 vruchten, niet volledig doorgekleurd. 1 vrucht heeft een vlek die een klein beetje doet denken aan ToFBV, maar minder hevig... mengmonster gemaakt van deze vruchten. niet echt virusachtig, ELISA voor de zekerheid</t>
  </si>
  <si>
    <t>[foto]
[50 zakjes gemaakt, Carla en Robert, als negatieve controle voor ELISA]</t>
  </si>
  <si>
    <t>De symptomen op het door u ingezonden monster hebben volgens ons geen plantpathogene oorzaak. Mogelijk is er sprake van een fysiologische oorzaak. 
Aanvullend is dit monster toegevoegd aan een ingeplande serologische toets voor de detectie van pepino mosaic virus (PepMV) en tomato brown rugose fruit virus (ToBRFV) en zijn beiden niet gedetecteerd.</t>
  </si>
  <si>
    <t>Jerom ICB gewaarschuwd/teler info gevraagd</t>
  </si>
  <si>
    <t>KCB
C. Ravelli</t>
  </si>
  <si>
    <t xml:space="preserve">Solanum </t>
  </si>
  <si>
    <t>Herkomst Nederland. 3 vruchten met lichtgroene zones of spikkels. Zones hebben vage grenzen. Niet heel virologisch. 
25-3 Imie: 3.066 CombiVliet DijkVliet, niet onder maatregelen maar hoort wel bij dezelfde groep als 3.020 NoordVliet waar wel maatregelen op liggen.
mail jennifer 6-4-2022: NVWA plant in inspectie bij dit bedrijf. </t>
  </si>
  <si>
    <t>va vrucht:
TMV (agdia): + (&gt;3.5)
PepMV: + (&gt;3.5)</t>
  </si>
  <si>
    <t>F-MOL-132-002 Menzel en Winter + (10.4/10.41)</t>
  </si>
  <si>
    <t>[foto] 
[2x bu aanwezig in -20]
Voor HTS wachten we op het officiele monster dat nog volgt (inspectie staat geplant)</t>
  </si>
  <si>
    <t>PepMV +
ToBRFV +</t>
  </si>
  <si>
    <t xml:space="preserve">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of een combinatie van deze virussen, of een fysiologische oorzaak hebben. 
</t>
  </si>
  <si>
    <t>Herkomst Aalsmeer. 2 vruchten. 1 vrucht heeft kleine chlorotische vlekjes (vaag begrensd), en een paar grote. Andere vrucht die veel minder, slechts een paar aan de onderkant.</t>
  </si>
  <si>
    <t>[va vrucht]
P1 -+
bent -
qui -
WB -
[va P1]
P1 ++
bent --
WB --
qui-+</t>
  </si>
  <si>
    <t>wk 13, BCF104326-113
prelim torradovirus (1of meer), foveavirus, carlavirus, betaflexiviridae. vergelijk met monste 32639108 ui t2021
Physalis torrado virus (Torradovirus A), torradovirus B en C niet erkend door ICTV. Pier heeft deze namen gebruikt om te kunnen vergelijken met monster 32639108.</t>
  </si>
  <si>
    <t>1. Based on analyses of 7080 (RNA1) and 4550 (RNA2) nt of the near complete genome in the NVWA and NCBI database can be concluded that sample 39999691 very likely contains Physalis torrado virus (PhToV). (Remark: The virus was previously unidentified. The identity to UnID torradovirus A from 32639108 is 99.4% (RNA1) and 94% (RNA2).)
2. Based on analyses of 7214 (RNA1) and 5028 (RNA2) nt of the near complete genome in the NVWA and NCBI database can be concluded that sample 39999691 very likely contains UnID Torradovirus (B). (Remark: the virus is referred to as UnID torradovirus B.)
3. Based on analyses of 6821 nt of the partial complete genome in the NVWA and NCBI database can be concluded that sample 39999691 likely contains UnID Torradovirus (C). (Remark: Only RNA1 has been detected, similar to the 32639108. The virus is referred to as UnID torradovirus C.)
4. Based on analyses of 7764 and 5195 nt of the near complete genome in the NVWA and NCBI database can be concluded that sample 39999691 very likely contains tomato torrado virus (ToTV).
5. Based on analyses of 7366 nt of the partial genome in the NVWA and NCBI database can be concluded that sample 39999691 likely contains an UnID Foveavirus (A). (Remark: the virus is referred to as UnID Foveavirus A.)
6. Based on analyses of 8286 nt of the near complete genome in the NVWA and NCBI database can be concluded that sample 39999691 very likely contains an UnID Foveavirus (B). (Remark: the virus is referred to as UnID Foveavirus B.)
7. Based on analyses of 7238 nt of the near complete genome in the NVWA and NCBI database can be concluded that sample 39999691 very likely contains an UnID Betaflexiviridae.</t>
  </si>
  <si>
    <t>[foto, HTS BU 28]
[32639108 is ook KCB (Middel)] [ clustert tussen verschillende genera van betaflexiviridae dus op fam]</t>
  </si>
  <si>
    <t>tomato torrado virus +
Torradovirus +
Foveavirus +
Betaflexiviridae +</t>
  </si>
  <si>
    <t>Na visuele beoordeling van het door u ingezonden monster hebben wij besloten om het monster te analyseren met Illumina-sequencing. Hiermee zijn de sequenties bepaald van verschillende virussen: 
1. Tomato torrado virus (ToTV).
2. Analyse van drie andere sequenties laat de grootste overeenkomst zien met virussen uit het genus torradovirus, mogelijk betreft het drie verschillende virussoorten waarvan twee onbekend en een de nog niet erkende soort physalis torrado virus. 
3. Analyse van twee andere sequenties laat de grootste overeenkomst zien met virussen uit het genus foveavirus, mogelijk betreft het twee onbekende virussoorten.
4. analyse van een (bijna volledige) sequentie laat de grootste overeenkomst zien met virussen uit de familie Betaflexiviridae, het betreft een nog onbekende soort
In Solanum betaceaum vruchten uit een eerdere inzending (32639108) zijn vergelijkbare torradovirussen en foveavirussen gedetecteerd. We weten niet of de gele vlekjes op de vrucht veroorzaakt worden door een van deze virussen.
Illumina-sequencing data zijn gegenereerd door Genomescan B.V. (accreditatie L518), analyse en interpretatie is uitgevoerd door NIVIP.</t>
  </si>
  <si>
    <t xml:space="preserve">Capsicum </t>
  </si>
  <si>
    <t>spp</t>
  </si>
  <si>
    <t>Herkomst Suriname. 5 rode pepers (japelano model). bobbelig, misvormd en enkele witte ronde vlekjes. alle vruchtjes bemonsterd</t>
  </si>
  <si>
    <t>ca, je</t>
  </si>
  <si>
    <t>[va vrucht]
P1 -
bent -+
qui -
glut -
[va bent]
P1 -+
bent -+
qui --
glut -+</t>
  </si>
  <si>
    <t>van TPO bent:
PMMV -
PVY (niet gebeurt, fout gegaan bij aanvragen)</t>
  </si>
  <si>
    <t>[va vrucht/waardplant] wk 13, BCF104326-113
prelim PVY</t>
  </si>
  <si>
    <t>Based on analyses of 9677 nt of the near complete genome in the NCBI and NVWA databases it can be concluded that sample 41927902 very likely contains potato virus Y (PVY).</t>
  </si>
  <si>
    <t>[foto, HTS BU 28]</t>
  </si>
  <si>
    <t>PVY +</t>
  </si>
  <si>
    <t xml:space="preserve">Na visuele beoordeling van het door u ingezonden monster hebben wij besloten om het monster te onderzoeken met een serologische toets, toetsplantonderzoek en te analyseren met Illumina-sequencing (NGS). Met serologische toetsing is negatief getoetst op het tobamovirus pepper mild mottle virus. De symptomen op toetsplanten wezen op de aanwezigheid van een potyvirus en met NGS is vervolgens de volledige sequentie van potato virus Y (PVY; potyvirus) gedetecteerd. Daarnaast zijn geen andere virussen of viroiden gedetecteerd met NGS. PVY kan de waargenomen symptomen veroorzaken.
Illumina-sequencing data zijn gegenereerd door Genomescan B.V. (accreditatie L518), analyse en interpretatie is uitgevoerd door NIVIP.
</t>
  </si>
  <si>
    <t>Herkomst Suriname. ongeveer 20 vruchten ingezonden. veel kleine necro vlekjes/beschadegingen, soms wat grotere licht ingezonken bruine necr vlekken. niet virologisch. 10 vruchten bemonsterd</t>
  </si>
  <si>
    <t>[va vrucht]
P1 -
bent -
qui -
glut -</t>
  </si>
  <si>
    <t>[va 10 vruchten] wk 13, BCF104326-113
opmerking: fragmetn caulimovirus gevonden  in blastX &lt;1000bp. geen analyse gevraagd</t>
  </si>
  <si>
    <t>Herkomst Zuid Afrika. Veel kleine vruchtjes, misvormd en slecht doorgekleurde zones (groen/geel). Virusverdacht. 4 vruchten bemonsterd.</t>
  </si>
  <si>
    <t>wk 13, BCF104326-113</t>
  </si>
  <si>
    <t>geen relevante virussen gedetecteerd
opmerking
Cavemovirus (Caulimoviridae) gedetecteerd van 5000nt, maar geen goede ORFs aanwezig en hoogste identiteit met een Capsicum eiwit</t>
  </si>
  <si>
    <t>[foto, HTS BU 28, BU -20 jerom]</t>
  </si>
  <si>
    <t>Virus -</t>
  </si>
  <si>
    <t xml:space="preserve">Via toetsplantenonderzoek zijn geen mechanisch overdraagbare virussen gedetecteerd. Aanvullend is het monster geanalyseerd met Illumina-sequencing. Hiermee zijn ook geen virussen gedetecteerd. Mogelijk hebben de waargenomen symptomen een fysiologische oorzaak.
Illumina-sequencing data zijn gegenereerd door Genomescan B.V. (accreditatie L518), analyse en interpretatie is uitgevoerd door het NIVIP.  
</t>
  </si>
  <si>
    <t>Pilea</t>
  </si>
  <si>
    <t>peperomioides</t>
  </si>
  <si>
    <t>Herkomst Nederland. 1 blaadje, niet virologisch. Lijkt zuigschade, kleine necr putjes met een chl vlekje rondom. Bladrand krult aan kant</t>
  </si>
  <si>
    <t>Het ingezonden blad is visueel beoordeeld en volgens ons hebben de symptomen geen virologische oorzaak. 
Voor een eventuele volgende inzending willen wij U vragen meer bladmateriaal of indien mogelijk een hele plant in te sturen.</t>
  </si>
  <si>
    <t>Dioscorea</t>
  </si>
  <si>
    <t>alata</t>
  </si>
  <si>
    <t>Paarse yam/wateryam. Herkomst India. 1 grote knol ingezonden. eerst oppoten, dan blad bemonsteren voor HTS</t>
  </si>
  <si>
    <t>[va blad] lijst wk 28, BCF104326-134
prelim potyvirus (1 of 2)</t>
  </si>
  <si>
    <t>1. Based on analyses of 8186 nt and 8038 nt of the near complete genomes in the NVWA and NCBI database it can be concluded that sample 40230994 very likely contains yam chlorotic necrosis virus (YCNV). Remark; there are likely two genotypes of YCNV present in sample 40230994.
2. Based on analyses of 9484 nt of the near complete genome in the NVWA and NCBI database it can be concluded that sample 40230994 very likely contains yam mild mosaic virus (YMMV).
opm molbio:  relatief hoog % rRNA reads (32,7%)</t>
  </si>
  <si>
    <t>[foto]
[YCNV ten YMMV oegevoegd aan prisma 29-8]</t>
  </si>
  <si>
    <t>YCNV +
YMMV +</t>
  </si>
  <si>
    <t>Het door u ingezonden monster is visueel beoordeeld en de knol hebben we laten opgroeien in de kas. Vervolgens is bladmateriaal geanalyseerd met  Illumina sequencing (NGS). Hiermee zijn de bijna volledige sequenties bepaald van de volgende virussen: yam chlorotic necrosis virus en yam mild mosaic virus. Mogelijk worden de symptomen op het blad (mosaic) veroorzaakt door één of een combinatie van deze virussen. 
Illumina-sequencing data zijn gegenereerd door Genomescan B.V. (accreditatie L518), analyse en interpretatie is uitgevoerd door het NIVIP.  </t>
  </si>
  <si>
    <t>INS-22-05429</t>
  </si>
  <si>
    <t xml:space="preserve">Herkomst china. Bedrijf Cargolift (Rotterdam)
CaTa28     CSP1325
29,42	28,58
27,63	26,50 &gt; PCR
29,02	28,07
</t>
  </si>
  <si>
    <t>F-MOL-132-002 Menzel en Winter + ( 27.46/27.39)</t>
  </si>
  <si>
    <t>Betreft 41796025. Door Naktuinbouw is met een moleculaire toets (real-time RT-PCR) ToBRFV gedetecteerd. Bevestiging is uitgevoerd door het NRC met een tweede moleculaire toets (real-time RT-PCR).</t>
  </si>
  <si>
    <t>INS-22-05430</t>
  </si>
  <si>
    <t xml:space="preserve">Herkomst china. Bedrijf Cargolift (Rotterdam)
CaTa28     CSP1325
26,41	25,18
26,13	25,24 &gt; PCR
26,04	25,39
</t>
  </si>
  <si>
    <t>F-MOL-132-002 Menzel en Winter + (25.41/25.43)</t>
  </si>
  <si>
    <t>Betreft 41796033. Door Naktuinbouw is met een moleculaire toets (real-time RT-PCR) ToBRFV gedetecteerd. Bevestiging is uitgevoerd door het NRC met een tweede moleculaire toets (real-time RT-PCR).</t>
  </si>
  <si>
    <t>INS-22-05431</t>
  </si>
  <si>
    <t xml:space="preserve">Herkomst china. Bedrijf Cargolift (Rotterdam)
CaTa28     CSP1325
29,03	27,83
28,36	27,30 &gt; PCR
28,72	27,87
</t>
  </si>
  <si>
    <t>F-MOL-132-002 Menzel en Winter + (28.32/28.43)</t>
  </si>
  <si>
    <t>Betreft 41796041. Door Naktuinbouw is met een moleculaire toets (real-time RT-PCR) ToBRFV gedetecteerd. Bevestiging is uitgevoerd door het NRC met een tweede moleculaire toets (real-time RT-PCR).</t>
  </si>
  <si>
    <t>NVWA
Jerom van Gemert</t>
  </si>
  <si>
    <t>31/22 code op epjes</t>
  </si>
  <si>
    <t>lycopersicum 
blad (RNA)</t>
  </si>
  <si>
    <t>Herkomst AGES - NPPO Oostenrijk. Contactpersoon Sabine Grausgruber. 1 vd 2 epjes met RNA extract van tomatenblad besmet met ToBRFV. Ct onder 24 (Menzel PCR) bij AGES. Herkomst plant - dutch nursery. MBO: check met Sabine of vermoeden van Monique slegers klopt dat dit gaat om Austrian fruit producer in Styria (Frutura Obst &amp; Gemüse Kompetenzzentrum GmbH) on 15th and 22nd of December 2021.</t>
  </si>
  <si>
    <t>HTS wk 13
BCF 104326-113</t>
  </si>
  <si>
    <t>Based on analyses of 5353-6378 nt of the partial and near complete genomes in the NVWA and NCBI databases has been confirmed that samples 4968190, 4968182, 39019913, 41833850, 4966910, 4966929 very likely contain tomato brown rugose fruit virus (ToBRFV). (Remark: for samples 4966929 and 4966910 the sequence depth was really low, in order to obtain more information the sequence was manually checked and the minimum sequence depth threshold was reduced to 2 (from 10). Still, the sequence from 4966929 contained 669 N’s.)</t>
  </si>
  <si>
    <t>[ligt in -20 molbio, bij inzendingen VIR]</t>
  </si>
  <si>
    <t>Regarding tomato sample 31/22 (NVWA 4966910) and 32/22 (NVWA 4966929): we have been able to obtain the partial genome sequence with Illumina Sequencing. These results and additionals information was shared by email.
Illumina sequencing data was generated by Genomescan B.V. (accreditation L518), analysis and interpretation has been carried out by NIVIP (NVWA).
op 19-5-2023 heeft MBo inzender op de hoogte gebracht van resultaten. Onderzoeksmonster nav Notificatie</t>
  </si>
  <si>
    <t>32/22 code op epjes</t>
  </si>
  <si>
    <t>Herkomst AGES - NPPO Oostenrijk. Contactpersoon Sabine Grausgruber. 1 vd 2 epjes met RNA extract van tomatenblad besmet met ToBRFV. Ct onder 24 (Menzel PCR) bij AGES. Herkomst plant - dutch nursery. MBO: check met Sabine of vermoeden van Monique slegers klopt dat dit gaat om Austrian fruit producer in Styria (Frutura Obst &amp; Gemüse Kompetenzzentrum GmbH) on 15th and 22nd of </t>
  </si>
  <si>
    <t>ca, niet gedeeld in PRISMA met VIR</t>
  </si>
  <si>
    <t>MYC 
Touseef Hussain</t>
  </si>
  <si>
    <t>tuberosum</t>
  </si>
  <si>
    <t xml:space="preserve">S.scabies. 
1 knolletje, met aan een kant een gaatje en een kant wat onregelmatige necro. lastig te zien of er goed ogen aan zitten.
23-6-22 Carla: knol is niet uitgelopen. Na "opgegraven"bleek dat de knol weggerot is. </t>
  </si>
  <si>
    <t>[foto, email met achtergrond info: T:\PD\NRC\Virologie\Conferentie\Inzendingen 2022 - extra info\Solanum_tuberosum_India]</t>
  </si>
  <si>
    <t>via MYC: verantwoordelijkheid naar VIR overgezet</t>
  </si>
  <si>
    <t>C. Herkomst india.
verschillende lichte knolletjes met wat insnoeringen. 3 knolletje hebben een paar uitlopertjes</t>
  </si>
  <si>
    <t>Carla (Marleen in Prisma door MYC, ook opdracht)</t>
  </si>
  <si>
    <t>25/7/22 planten omgegooid. Geen symptomen waargenomen</t>
  </si>
  <si>
    <t>HTS va blad wk 17, 
BCF104326-119 &gt; afgekeurd door PPC
BCF104326-128
in beide seq runs een hoog percentage rRNA reads verkregen. totaal ongeveer 10000000 (dus minder dan validatie). Maar gezien in beide batches geen virus seq (ook geen kleine stukjes) zijn gevonden en geen symptomen op de plant zijn gezien afhandelen als virus -. </t>
  </si>
  <si>
    <t xml:space="preserve">Geen relevante virussen gedetecteerd
opmkering molbio: relatief hoog percentage rRNA reads gedetecteerd (89.9%). </t>
  </si>
  <si>
    <t>virus - </t>
  </si>
  <si>
    <t>Your sample (Solanum tuberosum, C) was analysed with the molecular technique Illumina sequencing (HTS) using developed leaves from sprouts growing from the tuber. No relevant plant virusses or viroids were detected.
Illumina sequencing data was generated by Genomescan B.V. (accreditation L518), analysis and interpretation has been carried out by NIVIP.</t>
  </si>
  <si>
    <t>R.solani. herkomst India. 
1 knolletje met wat uitlopertjes. wel een grote rotte plek aan een kant van de knol</t>
  </si>
  <si>
    <t>25/7/22 kasboek afgetekend zodat de plant do 28/7 om kan. mottle gezien op de plant.</t>
  </si>
  <si>
    <t>HTS va blad wk 17, BCF104326-128
[geen afwijkend/interesant isolaat. valt in een cluster met N en NTN isolaten]</t>
  </si>
  <si>
    <t>Based on analyses of 9697 nt of the near complete genome in the NVWA and NCBI databases can be concluded that sample 4631037 very likely contains potato virus Y (PVY).
opm molbio: relatief hoog percentage rRNA reads gedetecteerd (77,53%)</t>
  </si>
  <si>
    <t xml:space="preserve">PVY + </t>
  </si>
  <si>
    <t>Your sample (Solanum tuberosum, E, R.solani) was analysed with the molecular technique Illumina sequencing (HTS) using developed leaves from sprouts growing from the tuber. We obtained the (near complete) genome sequence of potato virus Y (PVY). 
Illumina sequencing data was generated by Genomescan B.V. (accreditation L518), analysis and interpretation has been carried out by NIVIP.
[ niks genoemd over symptomen gezien ik hier geen uitspraak over durf te doen]</t>
  </si>
  <si>
    <t>Herkomst Zuid Afrika. 5 vruchten. Lichtgele verkleuringen. 2 vruchten lijken lichte kringen te hebben over hele vrucht. (niet heel duidelijke virologisch)</t>
  </si>
  <si>
    <t>HTS lijst wk 13, BCF104326-113</t>
  </si>
  <si>
    <t>[foto]
[1x bu in -20] </t>
  </si>
  <si>
    <t>Na visuele inspectie van het door u ingezonden monster hebben wij besloten om het monster te analyseren met Illumina-sequencing. Hiermee zijn geen virussen gedetecteerd die de symtpomen kunnen veroorzaken. Mogelijk hebben de symptomen een fysiologische oorzaak.
Illumina-sequencing data zijn gegenereerd door Genomescan B.V. (accreditatie L518), analyse en interpretatie is uitgevoerd door NRC-Fyto.</t>
  </si>
  <si>
    <t>KCB
L. Vervloed</t>
  </si>
  <si>
    <t>Herkomst Canarische eilanden. 5 vruchten met groene chlorotische zones, soms licht ingezonken. ToFBV? Materiaal opgestuurd naar Antonio</t>
  </si>
  <si>
    <t>HTS lijst wk 13, BCF104326-113/
prelim: blunervirus en PepMV (2 volledige seq PepMV)</t>
  </si>
  <si>
    <t xml:space="preserve">Based on analyses of 5764 nt of RNA1, 3608 nt of RNA2, 2130 nt of RNA3, 1897 nt of RNA4 in the NCBI and NVWA database can be concluded that sample 41159253 very likely contains tomato fruit blotch virus (ToFBV)
opm molbio: </t>
  </si>
  <si>
    <t>[foto]
[groene delen van vijf vruchten bemonsterd - 1x bu in -20]</t>
  </si>
  <si>
    <t>Het ingezonden monster is visueel beoordeeld. Volgens ons kunnen de symptomen veroorzaakt worden door het tomato fruit blotch virus (genus blunervirus; ToFBV). Omdat we geen specifieke toets hebben voor de detectie van ToFBV, is het monster geanalyseerd met de moleculaire techniek Illumina-sequencing (NGS). Hiermee werd de virussequentie van ToFBV verkregen en werd ons vermoeden bevestigd. Aanvullend is pepino mosaic virus (PepMV)gedetecteerd.  _x000D_
_x000D_
Illumina-sequencing data zijn gegenereerd door Genomescan B.V. (accreditatie L518), analyse en interpretatie is uitgevoerd door NIVIP.</t>
  </si>
  <si>
    <t>nee, misschien ToFBV lijstje?</t>
  </si>
  <si>
    <t>melongena</t>
  </si>
  <si>
    <t>Herkomst Suriname. 5 vruchten. Op de vruchten lichte bobbeling aanwezig (virusachtig) , daarnaast zijn onregelmatige groene ruwe vlekken zichtbaar ( twijfel of dit virusachtig is)</t>
  </si>
  <si>
    <t>ch, ca</t>
  </si>
  <si>
    <t xml:space="preserve">carla </t>
  </si>
  <si>
    <t>P1 -
bent -
qui -
glut - 
pap -</t>
  </si>
  <si>
    <t xml:space="preserve">HTS lijst wk 14 (5 vruchten bemonsterd), BCF104326-114
</t>
  </si>
  <si>
    <t>Geen relevant virus/viroid gedetecteerd.</t>
  </si>
  <si>
    <t>[foto, HTS BU 29]</t>
  </si>
  <si>
    <t>Via toetsplantenonderzoek zijn geen mechanisch overdraagbare virussen gedetecteerd. Aanvullend is het monster geanalyseerd met Illumina-sequencing. Hiermee zijn ook geen virussen en viroiden gedetecteerd. Mogelijk hebben de waargenomen symptomen een fysiologische oorzaak.
Illumina-sequencing data zijn gegenereerd door Genomescan B.V. (accreditatie L518), analyse en interpretatie is uitgevoerd door het NIVIP. </t>
  </si>
  <si>
    <t>Herkomst Suriname. Geel groene vruchten. Sommige zijn niet goed doorgekleurd. Op vruchten sommige zijn bruin necrotische vlekjes aanwezig. Enkele vruchten hebben licht chlorotische strepen. Sommige vruchtsteeltjes hebben ook necrotische plekken.
29-4-22 Carla, Johan is op kantoor: mn ingestuurd om gekke bobbeling/blaren op de vruchten.</t>
  </si>
  <si>
    <t xml:space="preserve">HTS lijst wk 14 (10 vurchten bemonsterd), BCF104326-114
prelim: PVY, PeVYV
</t>
  </si>
  <si>
    <t>1. Based on analyses of 9686 nt of the near complete genome in the NVWA and NCBI databases can be concluded that sample 32897860 very likely contains potato virus Y (PVY). (Remark: possible two genotypes are present in the samples. However, the de novo assembly resulted in multiple very small contigs making genome assembly of the genotypes difficult.)_x000D_
2. Based on analyses of 6146 nt of the near complete genome in the NVWA and NCBI databases can be concluded that sample 32897860 very likely contains pepper vein yellows virus (PeVYV). (Remark: possible two genotypes are present in the samples. However, the de novo assembly resulted in multiple very small contigs making genome assembly of the genotypes difficult. In addition, in the reference assembly only paired reads where included to remove a single read assembly artefact (Fig 8 and 9).)</t>
  </si>
  <si>
    <t>PVY +
Polerovirus +</t>
  </si>
  <si>
    <t xml:space="preserve">Na visuele beoordeling is het monster geanalyseerd met Illumina-sequencing (HTS). Hiermee zijn de (bijna volledige) genoomsequenties van potato virus y (PVY) en van een polerovirus behorende tot het pepper vein yellows virus complex.
Volgens ons kunnen de symptomen op de vruchten veroorzaakt worden door één of een combinatie van deze virussen.
Illumina-sequencing data zijn gegenereerd door Genomescan B.V. (accreditatie L518), analyse en interpretatie is uitgevoerd door NIVIP.
</t>
  </si>
  <si>
    <t>nee, tenzij PYVV niet eerder gerapporteerd in suriname</t>
  </si>
  <si>
    <t>Herkomst Suriname. 4 groene vruchten met necr plekjes. twee vruchten met aan de onderzijde bruine verkleuring. niet virus achtig</t>
  </si>
  <si>
    <t>ca, ch</t>
  </si>
  <si>
    <t>P1 -
bent - 
qui -</t>
  </si>
  <si>
    <t>HTS lijst wk 14, BCF104326-114</t>
  </si>
  <si>
    <t>Het door u ingezonden monster is visueel beoordeeld. Volgens ons wijzen de symptomen niet op een infectie door een virus of viroïde. Voor de zekerheid is besloten het monster te analyseren met Illumina-sequencing. Hiermee zijn inderdaad geen virussen en viroiden gedetecteerd.
Illumina-sequencing data zijn gegenereerd door Genomescan B.V. (accreditatie L518), analyse en interpretatie is uitgevoerd door NIVIP.</t>
  </si>
  <si>
    <t>Chrysanthemum</t>
  </si>
  <si>
    <t>Herkomst Ecuador. enkele bladeren ingezonden (snijbloem). Veel necr stipjes op het blad, ook aan de onderkant te zien. Niet heel virus verdacht. 
1 blad met mineergangen, overgedragen aan ent (tom). MYC zal aanvullend onderzoek doen, maar op eerste oog niet-parasitair</t>
  </si>
  <si>
    <t>HTS lijst wk 14, BCF104326-114
[19-8-22 Carla, alle data/controles zagen er goed uit. Gezien de korte fragmenten en lage overeenkomst lijken deze virussen niet voor de symptomen te zorgen/niet aanwezig te zijn.]</t>
  </si>
  <si>
    <t xml:space="preserve">Geen relevant virus gedeteceerd
opm molbio: Divavirus gedetecteerd, meerdere contigs met divavirus hits op NCBI BLASTn, allemaal relatief klein (200 - 1100 nt). Kleine ORFs aanwezig met geen virus hit BLASTp. Geen verdere analyse uitgevoerd.
Pecluvirus gedetecteerd, 2 contigs (300 en 1550 nt). Hits met pecluvirussen op NCBI BLASTn, maar sequentie is relatief kort. Geen verdere analyse uitgevoed.
</t>
  </si>
  <si>
    <t>[foto, HTS BU 29] 11-4-22, myc onderzoek afgerond, geen schimmel</t>
  </si>
  <si>
    <t>Na visuele inspectie van het door u ingezonden monster hebben wij besloten om het monster te analyseren met Illumina-sequencing. Hiermee zijn geen virussen of viroiden gedetecteerd die de symptomen kunnen veroorzaken. Mogelijk is er sprake van een fysiologische oorzaak. _x000D_
_x000D_
Illumina-sequencing data zijn gegenereerd door Genomescan B.V. (accreditatie L518), analyse en interpretatie is uitgevoerd door NIVIP.</t>
  </si>
  <si>
    <t>KCB
Hans Weerheim</t>
  </si>
  <si>
    <t>Herkomst Spanje, andalucia. twee cherry tomaatjes. op beide vruchtjes grote groene vlekken. ToBFV achtig, maar niet ingezonken.</t>
  </si>
  <si>
    <t>va vrucht
TMV -
PepMV + ( &gt;3.5)</t>
  </si>
  <si>
    <t>HTS lijst wk 14, BCF104326-114
prelim: PepMV, ToFBV, Tomato yellow leaf curl virus 
carla/marleen: geen DNAseq voor ToYLCV</t>
  </si>
  <si>
    <t>1. Based on analyses of 5724 (RNA1), 3462 (RNA2), 1623 (RNA3) and 1897 (RNA4) nt of the partial genome in the NVWA and NCBI databases it can be concluded that sample 40962749 very likely contains tomato fruit blotch virus (ToFBV).
2. Based on analyses of 4323 nt of the partial genome (RNA2) in the NVWA and NCBI databases it can be concluded that sample 40962749 likely contains tomato chlorosis virus (ToCV). (Remark: only RNA2 was detected in the de novo assembly. In a reference assembly 171 reads mapped to RNA1, however the sequence depth was too low for analysis (Fig 16).)
3. Based on analyses of 996 nt of the partial genome in the NVWA and NCBI databases it can be concluded that sample 40962749 likely contains tomato yellow leaf curl virus (TYLCV). (Remark: complete genome seems to be present but with a low coverage (Fig 20).)
opm molbio: PepMV gedetecteerd, valt in soort specifiek cluster</t>
  </si>
  <si>
    <t>ToFBV+
PepMV+
TYLCV +</t>
  </si>
  <si>
    <t>De symptomen op het monster leken volgens ons op symptomen zoals die veroorzaakt kunnen worden door het tomato fruit blotch virus (genus blunervirus; ToFBV). Omdat we geen specifieke toets hebben voor de detectie van ToFBV, is het monster geanalyseerd met de moleculaire techniek Illumina-sequencing (NGS). Hiermee werd de virussequentie van ToFBV verkregen en werd ons vermoeden bevestigd. Aanvullend zijn pepino mosaic virus en tomato yellow leaf curl virus gedetecteerd.   
Illumina-sequencing data zijn gegenereerd door Genomescan B.V. (accreditatie L518), analyse en interpretatie is uitgevoerd door NIVIP.</t>
  </si>
  <si>
    <t>nee misschien een ToFBV lijstje?</t>
  </si>
  <si>
    <t>Herkomst Spanje. 4 kleine cherry tomaatjes, niet volledig doorgekleurd. 1 vruchtje wat vlekkeriger dan de rest, niet echt marmering. niet echt virusachtig. ELISA voor de zekerheid</t>
  </si>
  <si>
    <t>va vrucht
TMV -
PepMV + (&gt;3.5)</t>
  </si>
  <si>
    <t xml:space="preserve">virus symptoms -
PepMV +
</t>
  </si>
  <si>
    <t>De symptomen op het door u ingezonden monster worden volgens ons niet veroorzaakt door een virus of viroide. Mogelijk is er sprake van een fysiologische oorzaak. 
Dit monster is toegevoegd aan een ingeplande serologische toets voor de detectie van pepino mosaic virus (PepMV) en tomato brown rugose fruit virus (ToBRFV). Hierbij is PepMV wel, maar ToBRFV niet gedetecteerd. Zoals aangegeven verwachten wij niet dat PepMV de waargenomen symptomen veroorzaakt. </t>
  </si>
  <si>
    <t>Carla teler info gevraagd bij Imie</t>
  </si>
  <si>
    <t>KCB
Koos Klapwijk</t>
  </si>
  <si>
    <t>Herkomst Nederland. 3 vruchten. 1 vrucht met hele lichte verkleuring en een vrucht met kleine ingezonken gele vlekjes (niet virologisch). 
Peter R/Imie: inspecteur heeft telerinfo niet genoteerd.</t>
  </si>
  <si>
    <t>je, ch</t>
  </si>
  <si>
    <t>va vrucht
TMV + (&gt;3.5)
PepMV + (&gt;3.5/3.368)</t>
  </si>
  <si>
    <t>F-MOL-132-002 Menzel en Winter + (9.83/9.94)</t>
  </si>
  <si>
    <t xml:space="preserve">Het door u ingezonden monster is visueel beoordeeld. Middels serologische toetsing zijn pepino mosaic virus (PepMV) en tomato brown rugose fruit virus (ToBRFV) gedetecteerd. De aanwezigheid van ToBRFV is vervolgens bevestigd met een moleculaire toets (real-time RT-PCR). 
Wij verwachten niet dat de symptomen op de vruchten veroorzaakt zijn door deze virussen. Mogelijk hebben de symptomen een fysiologische oorzaak. 
</t>
  </si>
  <si>
    <t xml:space="preserve">christel telerinfo gevraagd bij imie. 
</t>
  </si>
  <si>
    <t>KCB
Marcel Wuurman</t>
  </si>
  <si>
    <t>Herkomst Nederland. 11 vruchten. Enkele vruchten hebben lijken mogelijke symptomen te hebben: lichte gele verkleuring (lijkt een klein beetje op marmering). een vrucht heeft ook een groene vlek aan de bovenkant. 
[informatie label: LvO Nederland Verp. KCB 4407, 814 5kg Klasse 1. GLN8713783914229 www. lans.nl] 
[Informatie expertise Lans Westland aan de Maasambacht 2B te Maasdijk (bedrijfsnr. 3.060).  Deze is afgelopen jaar n.a.v. een surveymonster besmet verklaard en ligt onder onze maatregelen. ]</t>
  </si>
  <si>
    <t>va vrucht
TMV + (&gt;3.343/3.336)
PepMV + (~ OD3.3)</t>
  </si>
  <si>
    <t>Gezien het bedrijf al onder maatregelen ligt geen M&amp;W  inzetten</t>
  </si>
  <si>
    <t>PepMV +
Tobamovirus +</t>
  </si>
  <si>
    <t>Middels een serologische toets is pepino mosaic virus (PepMV) en een tobamovirus (zoals tomato brown rugose fruit virus, ToBRFV) gedetecteerd. Wij vragen ons echter af of de symptomen op de vruchten veroorzaakt worden door deze virussen of een fysiologische oorzaak hebben. _x000D_
_x000D_
Op dit bedrijf is eerder ToBRFV aangetoond en daarom zal geen verder onderzoek naar de identiteit van het tobamovirus worden uitgevoerd.</t>
  </si>
  <si>
    <t>Asparagus</t>
  </si>
  <si>
    <t>officinalis</t>
  </si>
  <si>
    <t>Herkomst Mexico. 6 asperges (zoals je ze in de supermarkt koopt). Geen duidelijke symptomen te zien. Nog onduidelijk waarom inspecteur ze heeft ingestuurd. [aanvulling inspecteur: die gaf aan dat er in de bosjes asperges af en toe eentje zat met een afwijkende(gelige) kleur en die waren ook wat misvormd. Hij dacht hierdoor aan een virus.]</t>
  </si>
  <si>
    <t>[foto, HTS BU 29]
[van alle asperges materiaal van de top bemonsterd]</t>
  </si>
  <si>
    <t xml:space="preserve">virus - </t>
  </si>
  <si>
    <t>Het door u ingezonden monster is visueel beoordeeld. Volgens ons wijzen de symptomen niet op een infectie door een virus of viroïde. Mogelijk hebben de waargenomen symptomen een fysiologische oorzaak. Voor de zekerheid is besloten het monster te analyseren met Illumina-sequencing. Hiermee zijn inderdaad geen virussen en viroiden gedetecteerd.
Illumina-sequencing data zijn gegenereerd door Genomescan B.V. (accreditatie L518), analyse en interpretatie is uitgevoerd door NIVIP.</t>
  </si>
  <si>
    <t>INS-22-06275</t>
  </si>
  <si>
    <t>lycopersicum (RNA zaden)</t>
  </si>
  <si>
    <t>herkomst Israel. Bedrijf DSV Air &amp; Sea
CaTa28  CSP1325
31.81      34,56 &gt; PCR</t>
  </si>
  <si>
    <t>F-MOL-132-002 Menzel en Winter + (32.39/31.64)</t>
  </si>
  <si>
    <t>Betreft 41255966. Door Naktuinbouw is met een moleculaire toets (real-time RT-PCR) ToBRFV gedetecteerd. Bevestiging is uitgevoerd door het NRC met een tweede moleculaire toets (real-time RT-PCR).</t>
  </si>
  <si>
    <t>INS-22-06253</t>
  </si>
  <si>
    <t>annuum (RNA zaden)</t>
  </si>
  <si>
    <t xml:space="preserve">herkomst china. Bedrijf DSV Air &amp; Sea Nederland
CaTa28  CSP1325
28,61	28,52 &gt; PCR
28,51	28,79
29,79	29,69
</t>
  </si>
  <si>
    <t>F-MOL-132-002 Menzel en Winter + (30.09/29.8)</t>
  </si>
  <si>
    <t>Betreft 41322081. Door Naktuinbouw is met een moleculaire toets (real-time RT-PCR) ToBRFV gedetecteerd. Bevestiging is uitgevoerd door het NRC met een tweede moleculaire toets (real-time RT-PCR).</t>
  </si>
  <si>
    <t>KCB
AJH Heijdra</t>
  </si>
  <si>
    <t>Herkomst Nederland. GLN 8713783914236 Harvest of Health. 2 vruchten die deels slecht doorgekleurd zijn (lijkt op marmering)
11-4-22 extra info Imie: 
Het GLN-nummer (8713783914236) komt overeen met het bedrijf Lans Westland B.V. (Maasambacht 2B) - 3.060. Dit bedrijf is afgelopen jaar in de survey bemonsterd en aan de hand daarvan besmet verklaard. Ligt dus reeds onder onze maatregelen.</t>
  </si>
  <si>
    <t>va vrucht
TMV + (OD 3.5)
PepMV + (OD &gt; 3.5)</t>
  </si>
  <si>
    <t>[foto, HTS BU29]</t>
  </si>
  <si>
    <t>Middels een serologische toets is pepino mosaic virus (PepMV) en een tobamovirus (zoals tomato brown rugose fruit virus, ToBRFV) gedetecteerd. Wij vragen ons echter af of de symptomen op de vruchten veroorzaakt worden door deze virussen of een fysiologische oorzaak hebben. 
Op dit bedrijf is eerder ToBRFV aangetoond en daarom zal geen verder onderzoek naar de identiteit van het tobamovirus worden uitgevoerd.</t>
  </si>
  <si>
    <t>Herkomst Suriname. Op vruchten klein necrotsiche vlekjes (beschadigingen) en op vruchtsteeltje ook necrose zichtbaar. Niet virologisch</t>
  </si>
  <si>
    <t xml:space="preserve">HTS lijst wk 15, BCF104326-117
</t>
  </si>
  <si>
    <t>Na visuele beoordeling hebben wij geen virussymptomen gezien op de ingezonden vruchten. Ook zijn er middels Illumina sequencing (NGS) geen virussen of viroiden gedetecteerd.
Illumina-sequencing data zijn gegenereerd door Genomescan B.V. (accreditatie L518), analyse en interpretatie is uitgevoerd door NRC-Fyto.</t>
  </si>
  <si>
    <t>Naktuinbouw
A.J. Starre</t>
  </si>
  <si>
    <t>Ficus</t>
  </si>
  <si>
    <t>Herkomst China. [inspecteur korte loten op de plant afsterving v die loten]. Grote plant ingezonden, met veel kleine blaadjes en vertakkingen. 
let op plant staat in de gaaskooi - geen BU monsters genomen</t>
  </si>
  <si>
    <t>Ca, Robert</t>
  </si>
  <si>
    <t>marleen</t>
  </si>
  <si>
    <t>[va blad nerf]
F-MOL-022-005 Real-time PCR voor de detectie van fytoplasma - (COX 22.9/23.0)
Nested-PCR 16S rDNA Fytoplasma +
[va floeeem]
F-MOL-022-005 Real-time PCR voor de detectie van fytoplasma - (cox: 22.4/22.33)
Nested-PCR 16S rDNA Fytoplasma +</t>
  </si>
  <si>
    <t>Illumina sequencing op amplicon</t>
  </si>
  <si>
    <t>BCF 104326-121</t>
  </si>
  <si>
    <t>[va blad nerf]
Geen fytoplasma gedetecteerd met HTS (aspecifieke amplificatie).
[va floeeem]
Geen fytoplasma gedetecteerd met HTS (aspecifieke amplificatie).</t>
  </si>
  <si>
    <t>fytoplasma -</t>
  </si>
  <si>
    <t xml:space="preserve">Het door u ingezonden monster is visueel beoordeeld en de symptomen (vertakkingen met verkorte internodiën) leken het meest op een infectie met een fytoplasma. Moleculaire toetsen voor de detectie van fytoplasma’s waren negatief (real-time PCR en Illumina sequencing).
Illumina-sequencing data zijn gegenereerd door Genomescan B.V. (accreditatie L518), analyse en interpretatie is uitgevoerd door NIVIP.
</t>
  </si>
  <si>
    <t>KCB
E Middel</t>
  </si>
  <si>
    <t>Viburnum</t>
  </si>
  <si>
    <t>opulus</t>
  </si>
  <si>
    <t>herkomst Egypte. Enkele losse blaadjes ingezonden. nerfchlorose, sommige plekken tussennervige chl en op 1 blaadje wat mottle</t>
  </si>
  <si>
    <t>HTS lijst wk 15, BCF104326-117
[gezien het een partial genoom van badnavirus is het extra onduidelijk of dit virus erin zit en voor symptomen kan zorgen. pfam/krona formulier en krona rapport nog een keer bekeken, niks aanvullends gezien]</t>
  </si>
  <si>
    <t>Based on analyses of 2856 nt of the partial genome in the NCBI and NVWA databases can be concluded that sample 41888712 possibly contains an UnID badnavirus.
opm molbio: % gedetecteerde rRNA reads is hoog (30,27%)</t>
  </si>
  <si>
    <t>badnavirus +</t>
  </si>
  <si>
    <t>Na visuele beoordeling van het door u ingezonden monster hebben wij besloten om het monster te analyseren met Illumina-sequencing (NGS). Hiermee is de volledige sequentie van een onbekend badnavirus gedetecteerd. Wij kunnen niet zeggen of het badnavirus als virus aanwezig is of dat het virusgenoom ingebouwd is in het plantgenoom, en of het de waargenomen symptomen kan veroorzaken.
Illumina-sequencing data zijn gegenereerd door Genomescan B.V. (accreditatie L518), analyse en interpretatie is uitgevoerd door NIVIP</t>
  </si>
  <si>
    <t>4966814
(4968203)</t>
  </si>
  <si>
    <t>NVWA
Jerom van Gemert
(via L. Krizbai)</t>
  </si>
  <si>
    <t>via Hongarije, gekregen van Laszlo Krizbai. RNA is een week onderweg geweest (wel met koelelementen). 1 epje in zakje met daarop tekst: Veresi Yarimaru 2022-03-16 RNeasy. 2022 MBO: RNA van zelfde materiaal als eerder verzonden monster 4968203, zie daar voor extra info</t>
  </si>
  <si>
    <t>F-MOL-132-006 RT-PCR ToBRFV (F-5,476 – R-6,287) Levitzky: amplicon</t>
  </si>
  <si>
    <t>Levitzky: +</t>
  </si>
  <si>
    <t>[1 epje RNA]</t>
  </si>
  <si>
    <t xml:space="preserve">ToBRFV: geen uitslag </t>
  </si>
  <si>
    <t xml:space="preserve">Concerns same sample as NVWA 4968203. </t>
  </si>
  <si>
    <t>INS-21-58313 / 21TRC-V5</t>
  </si>
  <si>
    <t>habrochaites
MBo 19-4: Johan v Valkenburg gevraagd naam toe te voegen PRISMA. moet nog gebeuren</t>
  </si>
  <si>
    <t xml:space="preserve">op inzendformulier en mails staat S.lycopersicum!
herkomst Nederland. 
CaTa28  CSP1325
36,32	40,00
36,05	40,00
26,16	24,86 &gt; PCR
</t>
  </si>
  <si>
    <t>[sub 3] F-MOL-132-002 Menzel en Winter + (27.33/27.15)
F-MOL-132-005 RT-PCR ToBRFV Rodriguez +
F-MOL-132-006 RT-PCR ToBRFV (F-5476 R-6287) Levitzky et al 2019 -</t>
  </si>
  <si>
    <t xml:space="preserve">Rodriguez: +
427 nt gecombineerd met HTS data 104326-118-005 en samen een consensus gemaakt. Zie boom in de mail. 6-7-2022 Carla
</t>
  </si>
  <si>
    <t>HTS lijst wk 16, BCF104326-118
als HTS niet voldoende info geeft ook rodriques en levitzky</t>
  </si>
  <si>
    <t>RNAseq: Tomato brown rugose fruit virus gedetecteerd. Door een reference assembly in totaal 1921 nt met coverage van minimaal 2. De sequentie clustert met ToBRFV, maar niet in een specifiek cluster, zie afbeelding in uitslagmail. Sanger sequence data met name op het MP/CP kan extra info geven. </t>
  </si>
  <si>
    <t>boom zie email Pier  mail. 6-7-2022 Carla</t>
  </si>
  <si>
    <t>Betreft Solanum habrochaites monster INS-21-58313. Door Naktuinbouw is met een moleculaire toets (real-time RT-PCR) ToBRFV gedetecteerd. Bevestiging is uitgevoerd door het NIVIP met een tweede moleculaire toets (real-time RT-PCR). Aanvullend is vanwege onderzoeksdoeleinden het monster nader geanalyseerd met Illumina-sequencing (HTS) en RT-PCR/Sequencing. Hiermee is de gedeeltelijke genoomsequentie van ToBRFV verkregen welke clustert met andere ToBRFV sequenties. De ToBRFV sequentie valt niet in een nader gedefinieerd cluster.
Illumina-sequencing data zijn gegenereerd door Genomescan B.V. (accreditatie L518), analyse en interpretatie is uitgevoerd door NIVIP</t>
  </si>
  <si>
    <t>INS-22-07216</t>
  </si>
  <si>
    <t>herkomst Israel. Bedrijf ALS Customs Support BV
CaTa28  CSP1325
30,89	31,10
 </t>
  </si>
  <si>
    <t>[sub 1] F-MOL-132-002 Menzel en Winter + (29.85/29.77)</t>
  </si>
  <si>
    <t>Betreft 39010441. Door Naktuinbouw is met een moleculaire toets (real-time RT-PCR) ToBRFV gedetecteerd. Bevestiging is uitgevoerd door het NRC met een tweede moleculaire toets (real-time RT-PCR).</t>
  </si>
  <si>
    <t>INS-22-06726</t>
  </si>
  <si>
    <t xml:space="preserve">herkomst Israel. Bedrijf Caargolift (Rotterdam)
CaTa28  CSP1325
32,34	31,07
31,98	29,82 &gt; PCR
32,67	30,14
</t>
  </si>
  <si>
    <t>[sub 2] F-MOL-132-002 Menzel en Winter + (31.46/31.67)</t>
  </si>
  <si>
    <t>Betreft 42289076. Door Naktuinbouw is met een moleculaire toets (real-time RT-PCR) ToBRFV gedetecteerd. Bevestiging is uitgevoerd door het NRC met een tweede moleculaire toets (real-time RT-PCR).</t>
  </si>
  <si>
    <t>BKD
I Stulemeijer</t>
  </si>
  <si>
    <t>BKD-1</t>
  </si>
  <si>
    <t xml:space="preserve">Lillium </t>
  </si>
  <si>
    <t>RNA geisoleerd door BKD uit bollen.</t>
  </si>
  <si>
    <t>herkomst NL. van Iris voor sequentie analyse voor SLRSV</t>
  </si>
  <si>
    <t>HTS lijst wk 16, BCF104326-118</t>
  </si>
  <si>
    <t>SLRSV gedetecteerd, sequentie gedeeld met BKD.
opmerking molbio: % rRNA hoog (&gt;90%)</t>
  </si>
  <si>
    <t>collectie</t>
  </si>
  <si>
    <t>Op verzoek van de BKD is dit monster geanalyseerd met Illumina sequencing.
Illumina-sequencing data zijn gegenereerd door Genomescan B.V. (accreditatie L518), analyse en interpretatie is uitgevoerd door NRC-Fyto.</t>
  </si>
  <si>
    <t>BKD-2</t>
  </si>
  <si>
    <t>SLRSV gedetecteerd, sequentie gedeeld met BKD
opmerking molbio: % rRNA hoog (&gt;90%)</t>
  </si>
  <si>
    <t>BKD-3</t>
  </si>
  <si>
    <t>SLRSV gedetecteerd (2 genotypen RNA1), sequentie gedeeld met BKD
opmerking molbio: % rRNA hoog (&gt;90%)</t>
  </si>
  <si>
    <t>Carla, Peter herkomst en telerinfo gevraagd. Imie gevraagd teler uit te zoeken</t>
  </si>
  <si>
    <t>KCB
S. Diepa</t>
  </si>
  <si>
    <t>Herkomst NL. Enkele vruchten, niet volledig doorgekleurd/vage groenige chl plekken. doet een beetje denken aan ToFBV, dus sequencing
[GLN 8748711052707; Gebr. De Groot Kwekerijen BV. Dit bedrijf is bij ons bekend (3.073). Het heeft onder maatregelen gelegen maar is in 2020 weer vrijgegeven]</t>
  </si>
  <si>
    <t>va vruchten
PepMV: +  (&gt;3.5)
TMV: -</t>
  </si>
  <si>
    <t>Twee genotypen pepino mosaic virus (PepMV)  gedetecteerd (bijna complete genomen). Beide sequenties vallen in een soortspecifiek cluster na blast in NCBI._x000D_
_x000D_
opm molbio:In overleg met VIR geen rapport opgesteld en geen sequenties in geneious opgenomen.</t>
  </si>
  <si>
    <t>[foto, HTS BU 29, BU zakje -20]</t>
  </si>
  <si>
    <t>Volgens ons kunnen de symptomen op de vruchten mogelijk veroorzaakt worden door PepMV of een fysiologische oorzaak hebben.
Via serologische toetsing is pepino mosaic virus (PepMV) gedetecteerd. Daarnaast is het monster geanalyseerd met Illumina sequencing (NGS), waarbij de aanwezigheid van PepMV bevestigd is en geen andere virussen gedetecteerd zijn.
Illumina-sequencing data zijn gegenereerd door Genomescan B.V. (accreditatie L518), analyse en interpretatie is uitgevoerd door NRC-Fyto.</t>
  </si>
  <si>
    <t>KCB
van der Pas</t>
  </si>
  <si>
    <t>herkomst Canarische Eilanden. 4 vruchten. op elke vrucht zijn 1 of meerdere groene, ingezonken plekken, scherp begrensd. ToFBV? ELISA alvast voor de snelle check</t>
  </si>
  <si>
    <t xml:space="preserve">HTS lijst wk 16, BCF104326-118
</t>
  </si>
  <si>
    <t>1. Based on analyses of 5653 nt of the near complete RNA1, 3605 nt of the near complete RNA2, 2346 of the partial RNA3 and 1871 of the near complete RNA4 in NCBI and NVWA databases it can be concluded that sample very likely contains tomato fruit blotch virus (ToFBV).
opmerking molbio: 
PepMV gedetecteerd, heel veel verschillende chuncks waardoor het niet mogelijk was om te onderscheiden hoeveel genotypes aanwezig zijn. In sampled wel een volledig genoomsegment wat in soortspecifick cluster in valt na blast NCBI</t>
  </si>
  <si>
    <t>De symptomen op het monster leken volgens ons op symptomen zoals die veroorzaakt kunnen worden door het tomato fruit blotch virus (genus blunervirus; ToFBV). Omdat we geen specifieke toets hebben voor de detectie van ToFBV, is het monster geanalyseerd met de moleculaire techniek Illumina-sequencing (NGS). Hiermee werd de virussequentie van ToFBV verkregen en werd ons vermoeden bevestigd. Aanvullend is pepino mosaic virus gedetecteerd.  
Illumina-sequencing data zijn gegenereerd door Genomescan B.V. (accreditatie L518), analyse en interpretatie is uitgevoerd door NIVIP.</t>
  </si>
  <si>
    <t>nee, misschien ToFBV lijstje</t>
  </si>
  <si>
    <t>KCB
J de Zeeuw</t>
  </si>
  <si>
    <t>herkomst Suriname.  grote zak vruchten. op veel vrucht wat kleine necro plekjes en  daardoor soms wat vergroeingen - virus? Daarnaast, bobbeling, witte/gele en groene chl vlekken - virologisch. </t>
  </si>
  <si>
    <t>[va 10 vruchten vrucht]
P1 -+
bent -+
qui -+
glut -+
dat --
[va P1]
P1 ++ *
* lepelblad symptoom is niet opnieuw gezien</t>
  </si>
  <si>
    <t>HTS lijst wk 16, va vrucht
BCF104326-118
prelim: PVYV, PVY</t>
  </si>
  <si>
    <t xml:space="preserve">1.	Based on analyses of 9686 nt of the near complete genome in the NVWA and NCBI databases can be concluded that sample 40230820 very likely contains potato virus Y (PVY).
2.	Based on analyses of 4801 nt of the partial genome in the NVWA and NCBI database can be concluded that sample 40230820 likely contains pepper vein yellows virus (PeVYV).
</t>
  </si>
  <si>
    <t>polerovirus +
PVY +</t>
  </si>
  <si>
    <t xml:space="preserve">Vanuit het monster is via mechanische inoculatie een virus overgebracht op toetsplanten. De symptomen op de toetsplanten wezen op een infectie van potato virus Y (PVY). Dit is bevestigd met behulp van Illumina Sequencing (NGS), waarbij de (bijna volledige) sequentie is bepaald van PVY. Daarnaast is met NGS een sequentie gedetecteerd van een polerovirus behorende tot het pepper vein yellows virus complex. Volgens ons kunnen de symptomen op de vruchten veroorzaakt worden door één of een combinatie van deze virussen.
Illumina-sequencing data zijn gegenereerd door Genomescan B.V. (accreditatie L518), analyse en interpretatie is uitgevoerd door NIVIP.
</t>
  </si>
  <si>
    <t>nee, tenzij PYVV niet eerder in suriname</t>
  </si>
  <si>
    <t>NVWA
Visscher</t>
  </si>
  <si>
    <t>Begonia</t>
  </si>
  <si>
    <t>[korte samenvatting formulier: herkomst NL. kweker heeft stekgoed van 2 leveranciers en heeft dit gelijk behandeld en opgepot op  7 feb. Tray van Selecta blijft achter in groei (6x zo klein)]
4 plugjes in een grotere pot gezet. de plugjes zijn gemakkelijk uit de pot te halen en het wortelstelsel is nog maar deels door de plugjes gegroeid. Te jong overgepoot? De plantjes zijn klein en de groei lijkt wat gedrongen. Sommige bladeren zijn erg donkergroen - kou? enkele blaadjes wat natte necr. niet virologisch</t>
  </si>
  <si>
    <t>[foto]
[contact gehad met corine, ze stuurt nog foto's per mail. Doorgegeven dat we het niet virologisch vinden]</t>
  </si>
  <si>
    <t>De symptomen op het door u ingezonden monster worden volgens ons niet veroorzaakt door een virus of viroïde. Mogelijk is er sprake van een fysiologische oorzaak. </t>
  </si>
  <si>
    <t>[korte samenvatting formulier: herkomst NL. kweker heeft stekgoed van 2 leveranciers en heeft dit gelijk behandeld en opgepot op  7 feb. Tray van Selecta blijft achter in groei (6x zo klein)]
er zijn 5 plugjes in een grotere pot gezet. de plugjes zijn gemakkelijk uit de pot te halen en het wortelstelsel is nog maar deels door de plugjes gegroeid. Te jong overgepoot? De plantjes zijn klein en de groei lijkt wat gedrongen. Sommige bladeren zijn erg donkergroen - kou? enkele blaadjes wat natte necr. niet virologisch</t>
  </si>
  <si>
    <t>Herkomst Marokko. 3 vruchten met marmering. Marmering van groen tot rood
GGN 4059883404838</t>
  </si>
  <si>
    <t>va vruchten
PepMV + (&gt;3.5/3.3
TMV -</t>
  </si>
  <si>
    <t>KCB
K. Hapwijk</t>
  </si>
  <si>
    <t>Herkomst Nederland. 2 grote vleestomaten. beide vruchten kleine tot grote groene vlekken. symptomen lijken op die van inzending 40020794 - maar scherper begrensd... niet echt virusactig
GLN8719338000928</t>
  </si>
  <si>
    <t>[foto, BU -20]</t>
  </si>
  <si>
    <t>Het door u ingezonden monster is visueel beoordeeld. Via serologische toetsing is pepino mosaic virus (PepMV) gedetecteerd en is geen tomato brown rugose fruit virus (ToBRFV) gedetecteerd. Echter weten we niet zeker of de symptomen op de vruchten een virologische oorzaak hebben. </t>
  </si>
  <si>
    <t>INS-22-02703</t>
  </si>
  <si>
    <t xml:space="preserve">herkomst tanzania. Bedrijf Greenroad
CaTa28   CSP1325
31.2    30.55
</t>
  </si>
  <si>
    <t>[sub 5] F-MOL-132-002 Menzel en Winter +  31.58/31.5</t>
  </si>
  <si>
    <t>Betreft INS-22-02703. Door Naktuinbouw is met een moleculaire toets (real-time RT-PCR) ToBRFV gedetecteerd. Bevestiging is uitgevoerd door het NRC met een tweede moleculaire toets (real-time RT-PCR).</t>
  </si>
  <si>
    <t>INS-22-07268</t>
  </si>
  <si>
    <t xml:space="preserve">capsicum </t>
  </si>
  <si>
    <t>annuum zaden (RNA)</t>
  </si>
  <si>
    <t>herkomst China. Bedrijf DSV Air &amp; Sea Nederland BV
CaTa28   CSP1325
32.36   29.53</t>
  </si>
  <si>
    <t>[sub 3] F-MOL-132-002 Menzel en Winter + 30.29/31.11</t>
  </si>
  <si>
    <t>Betreft 40969270. Door Naktuinbouw is met een moleculaire toets (real-time RT-PCR) ToBRFV gedetecteerd. Bevestiging is uitgevoerd door het NRC met een tweede moleculaire toets (real-time RT-PCR).</t>
  </si>
  <si>
    <t>KCB 
L. Vriens</t>
  </si>
  <si>
    <t>Herkosmt Schenkeveld. tros tomaten, 6 vruchten met marmering. PepMV verdacht. </t>
  </si>
  <si>
    <t>KCB
J. Schroevers</t>
  </si>
  <si>
    <t>Herkomst Canarische eilanden. 1 vrucht met grote groene vlekken (niet rijp) midden op de vrucht (niet rondom calyx). niet ingezonken of iets dergelijks. niet virus verdacht</t>
  </si>
  <si>
    <t>Het door u ingezonden monster is visueel beoordeeld. Via serologische toetsing is pepino mosaic virus (PepMV) gedetecteerd en is geen tomato brown rugose fruit virus (ToBRFV) gedetecteerd. Volgens ons kunnen de symptomen op de vrucht mogelijk veroorzaakt worden door PepMV of een fysiologische oorzaak hebben.</t>
  </si>
  <si>
    <t>Herkomst Canarische eilanden. twee vruchten met marmering. PepMV verdacht</t>
  </si>
  <si>
    <t xml:space="preserve">Herkomst Canarische eilanden. 3 vruchten met grote groene, licht ingezonken vlekken. ToFBV achtig </t>
  </si>
  <si>
    <t>HTS lijst wk 17,BCF 104326-119 afgekeurd. opnieuw onder 
BCF104326-128</t>
  </si>
  <si>
    <t>Based on analyses of 5780 (RNA1), 3150 (RNA2), 2595 (RNA3) en 1896 (RNA4) nt of the partial genome in the NVWA and NCBI database  can be concluded that sample 40021439 very likely contains tomato fruit blotch virus (ToFBV)
opm molbio: 1 near complete genome sequence found of PepMV. NCBI blast valt in soortspecifiek cluster</t>
  </si>
  <si>
    <t>Naktuinbouw
W. Zijlstra</t>
  </si>
  <si>
    <t>INS-22-08712</t>
  </si>
  <si>
    <t>Herkomst China. 2 boompjes. veel blaadjes hebben chlorotische vlekjes, zowel vaag als scherp begrensd. Een paar blaadjes hebben ook enkele oplichtende nerven.  2022: opmerking Marleen: zit hier ook een unid emaravirus in? net als in monster 42439476?</t>
  </si>
  <si>
    <t>HTS lijst wk 19, Batch 104326-122</t>
  </si>
  <si>
    <t>1. Based on analyses of 5765 nt of the near complete genome in the NCBI and NVWA databases can be concluded that sample 39386019 very likely contains an UnID polerovirus.
2. Based on analyses of 7049 (RNA1), 2248 (RNA2), 1322 (RNA4) and 950 (RNA5) nt of the near complete genome in the NCBI and NVWA databases can be concluded that sample 39386019 very likely contains an UnID emaravirus. (Remark: In the previous sample 42439476 only RNA1-4 was detected. In this sample an additional RNA5 was detected.)</t>
  </si>
  <si>
    <t>[foto, HTS BU en BU -20]
eerdere inzending van Starre ook uit china. gezien beide naktuinbouw, nummer wel in uitslag</t>
  </si>
  <si>
    <t>Emaravirus +
Polerovirus +</t>
  </si>
  <si>
    <t>Na visuele inspectie van het door u ingezonden monster hebben wij besloten om het monster te analyseren met Illumina-sequencing. Hiemee zijn twee bijna volledige sequenties gedetecteerd van een nog onbekend emaravirus en een nog onbekend polerovirus. Het onbekende emaravirus is eerder dit jaar ook een serissa met vergelijkbare symptomen (42439476) gedetecteerd. 
Wij weten niet of een of een combanatie van deze virussen de waargenomen symptomen kan veroorzaken.
Illumina-sequencing data zijn gegenereerd door Genomescan B.V. (accreditatie L518), analyse en interpretatie is uitgevoerd door NRC-Fyto.
[ 26-8-22 Marleen en Carla bij de planten in F3 gekeken. de planten staan nu in grotere potten en de symptomen zijn eigenlijk niet te zien. Daarom geen aanvullende info over de symptomen. tzt leuk om te kijken of het dus misschien gelinkt is aan voeding of je symptomen ziet of niet, bv door maken van stekken]</t>
  </si>
  <si>
    <t>KCB
J vd Merwe</t>
  </si>
  <si>
    <t>Herkomst nederland. twee grote vleestomaten. beiden niet volledig doorgekleurd, grote groenige vlekken. lijkt wel alsof er iets over de vruchten is gelekt (lijkt beetje op monster 39962557 uit 2019, niet getoetst maar ingezonden in kader tobrfv)
[aavullend via mail: GLN 8713783913352. De meeste dozen in de steekproef vertoonde dezelfde symptomen. De inspecteur twijfelde eerst ook of het virussymptomen waren. Maar na de vondst van vruchten zoals op de foto met 1 vrucht heeft hij toch besloten om een monster te nemen.]
[Imie via mail: A. en G. van den Bosch B.V. teler nog niet in beeld. nieuw dossier gemaakt 3.164]</t>
  </si>
  <si>
    <t>va vruchten
PepMV +
TMV -</t>
  </si>
  <si>
    <t>HTS lijst wk 21. Let op, ingestuurd voor aanvullend onderzoek/ter lering/ opleiding VIR en inspecteurs. 
BCF104326-124
prelim: PepMV en southern tomato ivurs</t>
  </si>
  <si>
    <t xml:space="preserve">- opmerking, relatief hoog percentage rRNA reads (xx%), maar wel meer dan 12000000 non rRNA reads
- rapporteer, alleen PepMV gedetecteerd. In overleg met VIR geen rapport opgesteld/sequenties opgenomen in geneious. Sequentie (2 chunks van 1 ctg) in NCBI geblast, beide geven een hit en vallen in een soort specifiek cluster met CH2 isolaten (Carla al gechecked) </t>
  </si>
  <si>
    <t>[foto]
[ HTS aangevraagd ter lering  van ons en inspecteurs, zie ook T:\PD\NRC\Virologie\Conferentie\Inzendingen 2022 - extra info\Solanum_lycopersicum_gekke vlekken]</t>
  </si>
  <si>
    <t>Het door u ingezonden monster is visueel beoordeeld. Via serologische toetsing is pepino mosaic virus (PepMV) gedetecteerd en is geen tomato brown rugose fruit virus (ToBRFV) gedetecteerd. We weten niet zeker of de symptomen op de vruchten een virologische oorzaak hebben. </t>
  </si>
  <si>
    <t>GLN nummer gevraagd via Peter R.</t>
  </si>
  <si>
    <t>KCB
Termaat</t>
  </si>
  <si>
    <t>herkomst Nederland. 4 vruchten. niet volledig doorgekleurd. 
[aanvullend via mail Peter: Ik heb de inspecteur gesproken en die gaf aan dat in elke doos vruchten met symptomen zaten. Hij had geen foto gemaakt van de doos maar de tomaten waren van Van der Lans.]</t>
  </si>
  <si>
    <t>va vruchten
PepMV +
TMV + (3.34/3.35)</t>
  </si>
  <si>
    <t>F-MOL-132-002 Menzel en Winter + (9.04/9.09)</t>
  </si>
  <si>
    <t>Passiflora</t>
  </si>
  <si>
    <t>ligularia</t>
  </si>
  <si>
    <t>Herkomst Ecuador. Op vruchten kleine groene vlekken met een necrotische centrum. Lijkt een op passion fruit green spot virus.
[ 19-8-22 ca,  BAC ook heeft gekeken en niks gevonden]</t>
  </si>
  <si>
    <t>Je, Ch</t>
  </si>
  <si>
    <t>geen relevante virussen zijn gevonden
opmerking molbio: Badnavirus gedetecteerd, 4x klein fragment (180-550 nt)
Pahexavirus gedetecteerd, klein fragment &lt; 200 nt
[19-8-22 Carla, gezien dit om zeer kleine fragmenten gaat en de data er verder goed uitzag ga ik er vanuit dat deze virussen niet aanwezig zijn en/of de symptomen verklaren]</t>
  </si>
  <si>
    <t>Na visuele inspectie van het door u ingezonden monster hebben wij besloten om het monster te analyseren met Illumina-sequencing. Hiermee zijn geen virussen of viroiden gedetecteerd die de symptomen kunnen veroorzaken. Mogelijk is er sprake van een fysiologische oorzaak. 
Illumina-sequencing data zijn gegenereerd door Genomescan B.V. (accreditatie L518), analyse en interpretatie is uitgevoerd door NIVIP</t>
  </si>
  <si>
    <t>KCB
M. Bekker</t>
  </si>
  <si>
    <t>Herkomst Nederland. 6 vruchten met groene vlekken rond steelaanzet (niet ToFBV verdacht, maar wel virusverdacht). Alle vurchten bemonsterd. [mails Peter/Imie; herkomst Van der Lans onduidelijk welk bedrijf/locatie] [Carla: voor zekerheid en gemak, maar M&amp;W ter bevestiging - dan zoeken ze de rest later maar uit]</t>
  </si>
  <si>
    <t>va vruchten
PepMV +
TMV + (3.5&gt;/3.35)</t>
  </si>
  <si>
    <t>F-MOL-132-002 Menzel en Winter + (9.06/9.15)</t>
  </si>
  <si>
    <t>KCB
S. den Hartog</t>
  </si>
  <si>
    <t>Herkomst Israel. 8 kleine plantjes (met wortels en grond). Geen symptomen te zien. Alle plantjes bemonsterd (jong blad)</t>
  </si>
  <si>
    <t>va vruchten
PepMV -
TMV - (0.14/0.15)</t>
  </si>
  <si>
    <t>Wij hebben geen virussymptomen gezien op de ingezonden planten. Aanvullend is dit monster toegevoegd aan een ingeplande serologische toets voor de detectie van pepino mosaic virus (PepMV) en tomato brown rugose fruit virus (ToBRFV) en zijn beiden niet gedetecteerd.</t>
  </si>
  <si>
    <t>Herkomst Oeganda. 20 groene vruchten. Een aantal vruchten laten donkere onregelmatige verkleuringen, daarnaast hebben sommige ook bobbeling.</t>
  </si>
  <si>
    <t>[foto, BU]</t>
  </si>
  <si>
    <t>Na visuele inspectie van het door u ingezonden monster hebben wij besloten om het monster te analyseren met Illumina-sequencing. Hiermee zijn geen virussen gedetecteerd die de symptomen kunnen veroorzaken. 
Illumina-sequencing data zijn gegenereerd door Genomescan B.V. (accreditatie L518), analyse en interpretatie is uitgevoerd door NIVIP</t>
  </si>
  <si>
    <t>KCB
Walbeek</t>
  </si>
  <si>
    <t>Citrus</t>
  </si>
  <si>
    <t>sinensis</t>
  </si>
  <si>
    <t>Herkomst Egypte. Monster ook ingezonden voor BAC (inmiddels ook gedeeld met BAC in prisma). drie vruchten met kleine ingezonken necrotische lesies met donkere rand (niet virologisch?). MYC heeft er naar gekeken en gaat geen onderzoek doen. BAC gaat wel onderzoek doen.</t>
  </si>
  <si>
    <t>[foto, monster ligt bij bac]</t>
  </si>
  <si>
    <t>We hebben het monster visueel beoordeeld en volgens ons worden de symptomen niet veroorzaakt door een virus of viroïde. Tevens heeft een specialist van het vakgebied mycologie naar het monster gekeken, die vond het monster niet verdacht en heeft geen verder onderzoek gedaan. </t>
  </si>
  <si>
    <t>Herkomst Canarische eilanden. 2 vruchten. Op een vrucht onregelmatige chlorose (kringachtig) en wat dieper liggend op de vrucht. De andere vlucht liet wat slechte bij de vruchtaanzet zien. Symptomen mogelijk tomato fruit blotch virus?</t>
  </si>
  <si>
    <t>va vruchten
PepMV + (&gt;3.5)
TMV -</t>
  </si>
  <si>
    <t>HTS lijst wk 19, Batch 104326-122
prelim: ToFBV en PepMV</t>
  </si>
  <si>
    <t>Based on analyses of 5764 (RNA1), 2883 (RNA2), 2054 (RNA3) en 1967 (RNA4) nt of the partial genome in the NVWA en NCBI database can be concluded that sample 41008789 very likely contains tomato fruit blotch virus (ToFBV).
opm molbio: lijkt erop dat er twee genotypen PepMV zijn gevonden (chunks van ctg 1 en 2 in sampled dataset resulteren in bijna twee keer compleet genoom). Langste chunk geblast geeft hit met PepMV en in soortspecifiek cluster)</t>
  </si>
  <si>
    <t>nee, miscchien ToFBV lijstje</t>
  </si>
  <si>
    <t>Herkomst volgens formulier Nederland. Op basis van GGN nummer komen de vruchten van een Spaans bedrijf.
Vruchten lijken wat slecht doorgekleurd, beetje onregelmatig. Virus? [GGN 4049929959651]
[Mail Imie 10-5-2022
Spaans bedrijf: AGROCOLOR S.L.
Ik kan me herinneren dat we dit Spaanse bedrijf wel eerder zijn tegengekomen. Voor de NL tracering in ieder geval niet zo heel interessant. Als het monster positief is, horen we dat wel graag voor een terugkoppeling richting Spanje.] 
[Carla; dus indien ELISA + wel de M&amp;W PCR]</t>
  </si>
  <si>
    <t>va vruchten
PepMV + (&gt;3.5)
TMV + (3.0/2.8)</t>
  </si>
  <si>
    <t> F-MOL-132-002 Menzel en Winter: +
ToBRFV aangetoond met real-time RT-PCR (ct 6,63 / 6,33)</t>
  </si>
  <si>
    <t>HTS lijst wk 25, 104326-131 
prelim ToBRFV; pepMV voor tracering analyseren</t>
  </si>
  <si>
    <t>Based on analyses of 6212-6385 nt of the near complete genomes in the NCBI and NVWA databases has been confirmed that samples 41008770, 41927128, 41927072, 41926942, 41834183 and 41990864 very likely contain tomato brown rugose fruit virus (ToBRFV). (Remark: sample 41927072 and 41926942 possibly contains 2 genotypes.)
opm molbio: 
PepMV gedetecteerd, zeer waarschijnlijk 2 genotypen, valt in soort specifiek cluster
Soutern tomato virus gedetecteerd, mogelijk compleet genoom maar lage coverage. Valt in soort specifiek cluster.</t>
  </si>
  <si>
    <t>Het door u ingezonden monster is visueel beoordeeld. Middels serologische toetsing zijn pepino mosaic virus (PepMV) en tomato brown rugose fruit virus (ToBRFV) gedetecteerd. De aanwezigheid van ToBRFV is vervolgens bevestigd met een moleculaire toets (real-time RT-PCR). </t>
  </si>
  <si>
    <t>INS-22-08331</t>
  </si>
  <si>
    <t xml:space="preserve">herkomst China. Bedrijf Gebr. Bakker Zaadteelt
FAM  VIC
28,12	27,20
30,50	28,02 &gt; PCR
29,89	28,04
</t>
  </si>
  <si>
    <t>[sub 2] F-MOL-132-002 Menzel en Winter + 28.88/29.09 </t>
  </si>
  <si>
    <t>Betreft 42289041. Door Naktuinbouw is met een moleculaire toets (real-time RT-PCR) ToBRFV gedetecteerd. Bevestiging is uitgevoerd door het NRC met een tweede moleculaire toets (real-time RT-PCR).</t>
  </si>
  <si>
    <t>INS-22-08330</t>
  </si>
  <si>
    <t xml:space="preserve">herkomst China. Bedrijf Gebr. Bakker Zaadteelt
FAM  VIC
29,15	28,02 &gt; PCR
28,55	27,07
28,83	27,54
</t>
  </si>
  <si>
    <t>[sub 1] F-MOL-132-002 Menzel en Winter + 28.72/28.71 </t>
  </si>
  <si>
    <t>Betreft 42289051. Door Naktuinbouw is met een moleculaire toets (real-time RT-PCR) ToBRFV gedetecteerd. Bevestiging is uitgevoerd door het NRC met een tweede moleculaire toets (real-time RT-PCR).
[24-7-23, carla, toelichting opnieuw uit PRISMA gehaald - was waarschijnlijk overheen gekopieerd]</t>
  </si>
  <si>
    <t>Herkomt Suriname. Veel kleine misvormde pepertjes. Ze zijn ook niet goed doorgekleurd en veel hebben bruine zones (niet heel virologisch, sommige genetisch andere lijken op beschadigingen). De misvorming en slechte doorkleuring lijken wel virologisch.</t>
  </si>
  <si>
    <t>HTS lijst wk 21, BCF104326-124
prelim: PVY, Polerovirus, PSTVd</t>
  </si>
  <si>
    <t>1. Based on analyses of 9686 nt of the near complete in the NCBI and NVWA databases it can be concluded that sample 38651722 very likely contains potato virus Y (PVY).
2. Based on analyses of 4824 nt of the partial in the NCBI and NVWA databases it can be concluded that sample 38651722 likely contains pepper vein yellows virus (PeVYV).
3. Based on analyses of 359 nt of the complete in the NCBI and NVWA databases it can be concluded that sample 38651722 very likely contains potato spindle tuber viroid (PSTVd).
opm molbio: Relatief hoog %rRNA (32%), wel meer dan 12M non rRNA reads</t>
  </si>
  <si>
    <t>[foto, BU]
[alle vruchten bemonsterd]</t>
  </si>
  <si>
    <t>PVY +
PeVYV +
PSTVd +</t>
  </si>
  <si>
    <t>Na visuele beoordeling van het door u ingezonden monster hebben wij besloten om het monster te analyseren met Illumina-sequencing. Hiermee zijn de genoomsequenties gedetecteerd van twee virussen en een viroide: potato virus Y, pepper vein yellows virus en potato spindle tuber viroid. 
Volgens ons kunnen de symptomen (slechte doorkleuring en bobbeling) op de vruchten veroorzaakt worden door één of een combinatie van deze virussen en/of viroide.
Illumina-sequencing data zijn gegenereerd door Genomescan B.V. (accreditatie L518), analyse en interpretatie is uitgevoerd door NIVIP.</t>
  </si>
  <si>
    <t>INS-22-09025</t>
  </si>
  <si>
    <t xml:space="preserve">herkomst Israel. Bedrijf Cargolift (Rotterdam)
CaTa28   CSP1325
29,37	29,09 
36,41	40,00
36,99	40,00
</t>
  </si>
  <si>
    <t>[sub 1] F-MOL-132-002 Menzel en Winter + (30.33/30.37)</t>
  </si>
  <si>
    <t>Betreft 38623537. Door Naktuinbouw is met een moleculaire toets (real-time RT-PCR) ToBRFV gedetecteerd. Bevestiging is uitgevoerd door het NRC met een tweede moleculaire toets (real-time RT-PCR).</t>
  </si>
  <si>
    <t>INS-22-08729</t>
  </si>
  <si>
    <t>lycopersicum (RNA)</t>
  </si>
  <si>
    <t xml:space="preserve">herkomst Kenia. Bedrijf ALS
CaTa28   CSP1325
29,08	29,04 
40,00	40,00
40,00	40,00
</t>
  </si>
  <si>
    <t>[sub 1] F-MOL-132-002 Menzel en Winter + (30.72/30.62)</t>
  </si>
  <si>
    <t>Betreft 41928964. Door Naktuinbouw is met een moleculaire toets (real-time RT-PCR) ToBRFV gedetecteerd. Bevestiging is uitgevoerd door het NRC met een tweede moleculaire toets (real-time RT-PCR).</t>
  </si>
  <si>
    <t>KCB
Ruben Weeke</t>
  </si>
  <si>
    <t>herkomst NL, Kraayeveld Groente en fruit BV [nog controleren in de database]. 3 vruchten, niet volledig doorgekleurd. groen vlekken op de vruchten, best scherp begrensd. virus? symptomen lijken een beetje op die van monster 36261739/33326605.</t>
  </si>
  <si>
    <t>va vruchten
PepMV + (3.2/3.5)
TMV - </t>
  </si>
  <si>
    <t>KCB
Blen?????</t>
  </si>
  <si>
    <t>Herkomst Belgie. (GGN 404992992586).
5 vruchten ingestuurd, niet volledig doorgekleurd.</t>
  </si>
  <si>
    <t>va vruchten
PepMV +( &gt;3.5)
TMV -</t>
  </si>
  <si>
    <t>torvum</t>
  </si>
  <si>
    <t>Herkomst Mexico. Ongeveer 10 vruchtjes, waarvan 5 bemonsterd. Sommige vruchten zijn slecht doorgekleurd en op andere vruchten zijn bruin necrotische vlekken aanwezig (niet virologisch)</t>
  </si>
  <si>
    <t>[va 5 vruchten] HTS lijst wk 21, BCF104326-124
prelim no virus</t>
  </si>
  <si>
    <t>- opmerking, relatief hoog percentage rRNA reads (xx%).
- Rapporteer geen relevante virussen gedetecteerd.</t>
  </si>
  <si>
    <t>[foto, BU] </t>
  </si>
  <si>
    <t xml:space="preserve">Na visuele beoordeling hebben wij geen virussymptomen gezien op de ingezonden vruchten. Ook zijn er middels Illumina-sequencing geen virussen of viroiden gedetecteerd. 
Illumina-sequencing data zijn gegenereerd door Genomescan B.V. (accreditatie L518), analyse en interpretatie is uitgevoerd door NIVIP.
</t>
  </si>
  <si>
    <t>KCB
C. Vijverberg</t>
  </si>
  <si>
    <t>Herkomst Nederland. GLN 87137839117176. 5 overrijpe vruchten. Geen symptomen zijn zichtbaar op de vruchten.  [CdK 3-6-2022 Niet interessant voor tracering, omdat herkomst niet te achterhalen is. ]</t>
  </si>
  <si>
    <t>va vruchten
PepMV + (&gt;3.5)
TMV + (3.2/3.5)</t>
  </si>
  <si>
    <t> F-MOL-132-002 Menzel en Winter: +
ToBRFV aangetoond met real-time RT-PCR (ct 3,99 / 4,24)</t>
  </si>
  <si>
    <t xml:space="preserve"> - Rapporteer geen relevante virussen gedetecteerd.</t>
  </si>
  <si>
    <t>[foto] BU doosje Christel</t>
  </si>
  <si>
    <t>Middels serologische toetsing zijn pepino mosaic virus (PepMV) en tomato brown rugose fruit virus (ToBRFV) gedetecteerd. De aanwezigheid van ToBRFV is vervolgens bevestigd met een moleculaire toets (real-time RT-PCR). </t>
  </si>
  <si>
    <t>Naktuinbouw
M. Zweistra</t>
  </si>
  <si>
    <t>Herkomst Nederland. Op enkele buitenste bladeren chlorotische vlekken aan de rand en ook necrotische bruine vlekken. Op de binnenste bladeren zijn ook wat kleine chlorotische vlekjes zichtbaar. Niet virologisch</t>
  </si>
  <si>
    <t xml:space="preserve">We hebben het monster visueel beoordeeld en de symptomen worden volgens ons niet veroorzaakt door een virus of viroide. 
</t>
  </si>
  <si>
    <t>Beaucarnia</t>
  </si>
  <si>
    <t>Herkomst Nederland. Op bladeren chlorotische vlekken/strepen. Niet virologisch.</t>
  </si>
  <si>
    <t>We hebben het monster visueel beoordeeld en de symptomen  worden volgens ons niet veroorzaakt door een virus of viroide. In eerder ingezonden Beaucarnea monsters met soortgelijke symptomen zijn geen relevante virussen gedetecteerd. </t>
  </si>
  <si>
    <t>staat niet in prisma voor vir. Resultaten terugkoppelen naar Tim Buysman.</t>
  </si>
  <si>
    <t>KCB
Tim Buysman</t>
  </si>
  <si>
    <t>"nigrum"</t>
  </si>
  <si>
    <t>Herkomst: bijvangst van bonsaiboompjes uit China. Monster is van invasieve planten. NIET IN PRISMA INGEVOERD voor virologie. Geen symptomen op plant. Monster genomen voor onderzoek baseline.
Precieze plantensoort word nog vastgesteld door Johan.
[voor meer info zie map: extra info inzendingen 2022]</t>
  </si>
  <si>
    <t>HTS lijst wk 21, BCF104326-124
PRISMA nummer verkeerd op de HTS lijst!
prelim: no virus</t>
  </si>
  <si>
    <t>[foto, HTS BU] 
[voor meer info zie map: extra info inzendingen 2022]
Staat op HTS lijst met nummer 4966769 (verkeerde nummer overgenomen op HTS lijst)</t>
  </si>
  <si>
    <t>Na visuele beoordeling hebben wij geen virussymptomen gezien op de ingezonden vruchten. Ook zijn er middels Illumina sequencing (NGS) geen virussen of viroiden gedetecteerd. 
Illumina-sequencing data zijn gegenereerd door Genomescan B.V. (accreditatie L518), analyse en interpretatie is uitgevoerd door NIVIP.</t>
  </si>
  <si>
    <t>Herkomst: bijvangst van bonsaiboompjes uit China. Monster is van invasieve planten. NIET IN PRISMA INGEVOERD voor virologie. Geen symptomen op plant. Monster genomen voor onderzoek baseline.
[voor meer info zie map: extra info inzendingen 2022]</t>
  </si>
  <si>
    <t>HTS lijst wk 21, BCF104326-124</t>
  </si>
  <si>
    <t>- opmerking, relatief hoog percentage rRNA reads (xx%).</t>
  </si>
  <si>
    <t>[foto, HTS BU] 
[voor meer info zie map: extra info inzendingen 2022]</t>
  </si>
  <si>
    <t>INS-22-09665</t>
  </si>
  <si>
    <t xml:space="preserve">Herkomst Peru, DSV Air &amp; Sea Nederland BVCaTa28   CSP1325
14,85	14,49
15,65	15,21
15,75	15,39
</t>
  </si>
  <si>
    <t> [sub1] F-MOL-132-002 Menzel en Winter + (15,02/14,92)</t>
  </si>
  <si>
    <t>HTS: batch
marleen: zie mail aan Pier 28-11. cupje naar genomescan vermoedelijk verwisseld met kroonslipjes monster 41834175 rimato,  zie access overzicht  (de een viel in cross protectiecluster, de ander in peru zaad cluster). 28-11 aan jerom gevraagd om alkowni + sequencing uit te laten voeren op 41834175 (wk 20 om vast te stellen dat t wel cross-protectiecluster variant is)
Based on analyses of 6289-6478 nt of the near complete genomes in the NCBI and NVWA databases has been confirmed that samples 41834079, 41834087, 41834095, 41834028, 41834036, 41834175, 41834167, INS-22-10786_sub1 contain tomato brown rugose fruit virus (ToBRFV). (Remark: sample 41834079 likely contains 2 genotypes.)</t>
  </si>
  <si>
    <t>Betreft 41175886. Door Naktuinbouw is met een moleculaire toets (real-time RT-PCR) ToBRFV gedetecteerd. Bevestiging is uitgevoerd door het NRC met een tweede moleculaire toets (real-time RT-PCR).</t>
  </si>
  <si>
    <t>INS-22-08734</t>
  </si>
  <si>
    <t xml:space="preserve">herkomst onbekend. Pieterpikzonen BV
CaTa28   CSP1325
34,13	32,22
33,15	32,20
33,07	31,75
</t>
  </si>
  <si>
    <t> [sub 3] F-MOL-132-002 Menzel en Winter + (32,28/32,7)</t>
  </si>
  <si>
    <t>Betreft INS-22-08734. Door Naktuinbouw is met een moleculaire toets (real-time RT-PCR) ToBRFV gedetecteerd. Bevestiging is uitgevoerd door het NRC met een tweede moleculaire toets (real-time RT-PCR).</t>
  </si>
  <si>
    <t>INS-22-08733</t>
  </si>
  <si>
    <t xml:space="preserve">herkomst onbekend. Bedrijf Pieterpikzonen BV
CaTa28   CSP1325
34,88	31,90
40,00	40,00
35,44	31,58
</t>
  </si>
  <si>
    <t xml:space="preserve"> [sub1] F-MOL-132-002 Menzel en Winter + (34,1/32,55)
</t>
  </si>
  <si>
    <t>Betreft INS-22-08733. Door Naktuinbouw is met een moleculaire toets (real-time RT-PCR) ToBRFV gedetecteerd. Bevestiging is uitgevoerd door het NRC met een tweede moleculaire toets (real-time RT-PCR).</t>
  </si>
  <si>
    <t>INS-22-08732</t>
  </si>
  <si>
    <t>capsicum </t>
  </si>
  <si>
    <t xml:space="preserve">herkomst onbekend. Bedrijf Pieterpikzonen BV
CaTa28   CSP1325
32,26	31,10
32,53	30,81
35,06	32,89
</t>
  </si>
  <si>
    <t xml:space="preserve"> [sub1] F-MOL-132-002 Menzel en Winter + (31,54/32,16)
</t>
  </si>
  <si>
    <t>Betreft INS-22-08732. Door Naktuinbouw is met een moleculaire toets (real-time RT-PCR) ToBRFV gedetecteerd. Bevestiging is uitgevoerd door het NRC met een tweede moleculaire toets (real-time RT-PCR).</t>
  </si>
  <si>
    <t>Naktuinbouw
Jose Kerkvliet</t>
  </si>
  <si>
    <t>INS-22-07450</t>
  </si>
  <si>
    <t>Lavatera</t>
  </si>
  <si>
    <t>Barnsley baby (blad) en (RNA)</t>
  </si>
  <si>
    <t>Herkomst Nederland. Monster van originele plant Naktuinbouw, positief getoetst op Cotton leaf curl Gezira virus. Gewenst onderzoek: verificatie</t>
  </si>
  <si>
    <t xml:space="preserve">Wyatt&amp;Brown 'F-MOL-065-002:- 
'PCR Saison &amp; Gentit (2015): - 
'PCR Li et al (2004): +
</t>
  </si>
  <si>
    <t xml:space="preserve">PCR Li et al (2004):  Op basis van analyse van 852 nt van locus AC2-AC3-AC4 in database NCBI kan geconcludeerd worden dat monster 41903548 zeer waarschijnlijk Cotton leaf curl Gezira virus (CLCuGV) bevat. </t>
  </si>
  <si>
    <t>HTS lijst wk 21; 104326-124
HTS lijst wk 21 DNA +RCA lavatera, 104326-125</t>
  </si>
  <si>
    <t>RNAseq: 
Based on analyses of 2764 nt (of which 341 N’s) of the partial genome in NCBI can be concluded that sample 41903548 very likely contains Cotton leaf curl Gezira virus (CLCuGV)
 DNA (+RCA):</t>
  </si>
  <si>
    <t>Cotton leaf curl Gezira virus (CLCuGV)</t>
  </si>
  <si>
    <t xml:space="preserve">Betreft INS 22-07450: Met de moleculaire methode llumina Sequencing (RNASeq) is de bijna volledige genoomsequentie bepaald van een virus. Op basis van sequentieanalyse is de identiteit van het virus Cotton leaf curl Gezira virus (CLCuGV; genus Begomovirus). Dit is in overeenstemming met uw bevindingen.
Als wij uit mogelijk toekomstig onderzoek nog andere soorten virussen of viroïden detecteren in dit monster, dan zullen we u op de hoogte brengen.
llumina-sequencing data zijn gegenereerd door Genomescan B.V. (accreditatie L518), analyse en interpretatie is uitgevoerd door NRC-Fyto.
</t>
  </si>
  <si>
    <t>NVWA
P. Martens</t>
  </si>
  <si>
    <t>Barnsley baby</t>
  </si>
  <si>
    <t>1 plant! Herkomst Nederland. V.O.F. Daylight Boomkwekerij, Boskoop. [inspecteur: chlorotische vlekken op met name de oudere bladeren] Op bladeren zijn geen symptomen zichtbaar.
Plant in in vivo collectie</t>
  </si>
  <si>
    <t>Ch, R</t>
  </si>
  <si>
    <t xml:space="preserve">PCR Li et al (2004): Op basis van analyse van 852 nt van locus AC2-AC3-AC4 in database NCBI kan geconcludeerd worden dat monster 39927356 zeer waarschijnlijk Cotton leaf curl Gezira virus (CLCuGV) bevat. </t>
  </si>
  <si>
    <t xml:space="preserve">
wk 21 RNA lavatera; 104326-124 
wk 21 DNA+RCA lavatera; 104326-125
</t>
  </si>
  <si>
    <t>RNAseq:
Based on analyses of 2473 nt (of which 741 N’s) of the partial genome in NCBI can be concluded that sample 39927356 very likely contains Cotton leaf curl Gezira virus (CLCuGV)
 DNA (+RCA):</t>
  </si>
  <si>
    <t>[foto]
Plant komt in gaaskooi</t>
  </si>
  <si>
    <t xml:space="preserve">Met de moleculaire methode llumina Sequencing (RNASeq) is de bijna volledige genoomsequentie bepaald van een virus. Op basis van sequentieanalyse is de identiteit van het virus Cotton leaf curl Gezira virus (CLCuGV; genus Begomovirus). 
Als wij uit mogelijk toekomstig onderzoek aanvullend nog andere soorten virussen of viroïden detecteren in dit monster, dan zullen we u op de hoogte brengen.
llumina-sequencing data zijn gegenereerd door Genomescan B.V. (accreditatie L518), analyse en interpretatie is uitgevoerd door NRC-Fyto.
</t>
  </si>
  <si>
    <t>Barnsley - Alkemade</t>
  </si>
  <si>
    <t>Herkomst Nederland. V.O.F. Daylight Boomkwekerij, Boskoop. [inspecteur: chlorotische vlekken op met name de oudere bladeren] Op met name oude bladeren onregelmatige chlorotische vlekken. 2 submonsters zijn gemaakt van 9 scheuten.</t>
  </si>
  <si>
    <t>[40234485-1] 
Wyatt&amp;Brown 'F-MOL-065-002: -
PCR Saison &amp; Gentit (2015): +
PCR Li et al (2004): +
[40234485-2] 
Wyatt&amp;Brown 'F-MOL-065-002: -
PCR Saison &amp; Gentit (2015): -
PCR Li et al (2004): +</t>
  </si>
  <si>
    <t>[40234485-1] :Op basis van analyse van 852 nt van locus AC2-AC3-AC4 in database NCBI kan geconcludeerd worden dat monster 40234485-1 zeer waarschijnlijk Cotton leaf curl Gezira virus (CLCuGV) bevat. </t>
  </si>
  <si>
    <t xml:space="preserve">_x000D_
wk 21 RNA lavatera; 104326-124 
wk 21 DNA+RCA lavatera; 104326-125
</t>
  </si>
  <si>
    <t xml:space="preserve">RNAseq
[40234485-1]: Based on analyses of 2765 nt (of which 0 N’s) of the complete genome in NCBI can be concluded that sample 40234485-1 very likely contains Cotton leaf curl Gezira virus (CLCuGV)
[40234485-2]: No consensus sequenced obtained as there was no coverage above 10. 
DNAseq:
</t>
  </si>
  <si>
    <t>[foto, BU30]</t>
  </si>
  <si>
    <t xml:space="preserve">Met de moleculaire methode llumina Sequencing (RNASeq) is de volledige genoomsequentie bepaald van een virus. Op basis van sequentieanalyse is de identiteit van het virus Cotton leaf curl Gezira virus (CLCuGV; genus Begomovirus). 
Als wij uit mogelijk toekomstig onderzoek nog andere soorten virussen of viroïden detecteren in dit monster, dan zullen we u op de hoogte brengen.
llumina-sequencing data zijn gegenereerd door Genomescan B.V. (accreditatie L518), analyse en interpretatie is uitgevoerd door NRC-Fyto.
</t>
  </si>
  <si>
    <t>Rosea - Alkemade</t>
  </si>
  <si>
    <t>Herkomst Nederland. V.O.F. Daylight Boomkwekerij, Boskoop. [inspecteur: chlorotische vlekken op met name de oudere bladeren] Op met name oude bladeren onregelmatige chlorotische vlekken. 2 submonsters zijn gemaakt van 8 scheuten.</t>
  </si>
  <si>
    <t>[40234477-1 en -2]
Wyatt&amp;Brown 'F-MOL-065-002: + 
PCR Saison &amp; Gentit (2015): +
PCR Li et al (2004): +</t>
  </si>
  <si>
    <t>[40234477-1] Op basis van analyse van 852 nt van locus AC2-AC3-AC4 in database NCBI kan geconcludeerd worden dat monster 40234477-1 zeer waarschijnlijk Cotton leaf curl Gezira virus (CLCuGV) bevat. </t>
  </si>
  <si>
    <t>RNAseq:
[40234477-1] Based on analyses of 2763 nt (of which 0 N’s) of the complete genome in NCBI can be concluded that sample 40234477-1 very likely contains Cotton leaf curl Gezira virus (CLCuGV)
[40234477-2]: Based on analyses of 2763 nt (of which 0 N’s) of the complete genome in NCBI can be concluded that sample 40234477-2 very likely contains Cotton leaf curl Gezira virus (CLCuGV)
DNAseq:</t>
  </si>
  <si>
    <t>Barnsley baby - van Veen met symptomen</t>
  </si>
  <si>
    <t>Herkomst Nederland.  V.O.F. Daylight Boomkwekerij, Boskoop. [ monster met symptomen; inspecteur bladeren zijn misvormd aangetaste planten blijven achter in groei, t.o.v. gezonde planten] Bladmisvorming, bladbobbeling en chlorose op zowel jonge als oude bladeren. In monsterzak zaten 5 zakjes met 5 bladscheuten.  Hiervan zijn 5 submonsters gemaakt. Lavatera thuringiaca &amp; Lavatera olbia is Lavatera ×clementii</t>
  </si>
  <si>
    <t xml:space="preserve">
[39927321-1]  
Wyatt&amp;Brown 'F-MOL-065-002:- 
PCR Saison &amp; Gentit (2015): - 
PCR Li et al (2004): +
[39927321-2]
Wyatt&amp;Brown 'F-MOL-065-002:- 
PCR Saison &amp; Gentit (2015): - 
PCR Li et al (2004): +
[39927321-3]
Wyatt&amp;Brown 'F-MOL-065-002:- 
PCR Saison &amp; Gentit (2015): + 
PCR Li et al (2004): +
[39927321-4]
Wyatt&amp;Brown 'F-MOL-065-002:- 
PCR Saison &amp; Gentit (2015): + 
PCR Li et al (2004): +
[39927321-5]
Wyatt&amp;Brown 'F-MOL-065-002:- 
PCR Saison &amp; Gentit (2015): + 
PCR Li et al (2004): +
</t>
  </si>
  <si>
    <t xml:space="preserve">[39927321-1]  'PCR Li et al (2004):  
Op basis van analyse van 852 nt van locus AC2-AC3-AC4 in database NCBI kan geconcludeerd worden dat monster 39927321-1 zeer waarschijnlijk Cotton leaf curl Gezira virus (CLCuGV) bevat. 
</t>
  </si>
  <si>
    <t>RNAseq:
[39927321-1]: Based on analyses of 2765 nt (of which 451 N’s) of the partial genome in NCBI can be concluded that sample 39927321-1 very likely contains Cotton leaf curl Gezira virus (CLCuGV)
[39927321-2]: Based on analyses of 2764 nt (of which 0 N’s) of the complete genome in NCBI can be concluded that sample 39927321-2 very likely contains Cotton leaf curl Gezira virus (CLCuGV)
[39927321-3]: Based on analyses of 2570 nt (of which 0 N’s) of the partial genome in NCBI can be concluded that sample 39927321-3 very likely contains Cotton leaf curl Gezira virus (CLCuGV)
[39927321-4]: Based on analyses of 2764 nt (of which 0 N’s) of the complete genome in NCBI can be concluded that sample 39927321-4 very likely contains Cotton leaf curl Gezira virus (CLCuGV)
[39927321-5]: Based on analyses of 2598 nt (of which 0 N’s) of the partial genome in NCBI can be concluded that sample 39927321-5 very likely contains Cotton leaf curl Gezira virus (CLCuGV)
DNAseq:</t>
  </si>
  <si>
    <t>Barnsley baby - van Veen zonder symptomen</t>
  </si>
  <si>
    <t>Herkomst Nederland.  V.O.F. Daylight Boomkwekerij, Boskoop.   Geen symptomen zichtbaar op bladeren. In totaal 4 zakjes met 5 bladscheuten. Hier zijn 4 submonsters van gemaakt. Lavatera thuringiaca &amp; Lavatera olbia is Lavatera ×clementii</t>
  </si>
  <si>
    <t xml:space="preserve">39927331-1'-2'-3'-3'-4: allen:  
Wyatt&amp;Brown 'F-MOL-065-002:- 
PCR Saison &amp; Gentit (2015): - 
PCR Li et al (2004): +
</t>
  </si>
  <si>
    <t>39927331-1: Op basis van analyse van 852 nt van locus AC2-AC3-AC4 in database NCBI kan geconcludeerd worden dat monster 39927331-1 zeer waarschijnlijk Cotton leaf curl Gezira virus (CLCuGV) bevat. </t>
  </si>
  <si>
    <t xml:space="preserve">RNAseq:
[39927331-1]: Based on analyses of 2438 nt (of which 625 N’s) of the partial genome in NCBI can be concluded that sample 39927331-1 very likely contains Cotton leaf curl Gezira virus (CLCuGV)
[39927331-2]: Based on analyses of 2393 nt (of which 203 N’s) of the partial genome in NCBI can be concluded that sample 39927331-2 very likely contains Cotton leaf curl Gezira virus (CLCuGV)
[39927331-3]: Based on analyses of 2344 nt (of which 1137 N’s) of the partial genome in NCBI can be concluded that sample 39927331-3 very likely contains Cotton leaf curl Gezira virus (CLCuGV)
[39927331-4]: Based on analyses of 2454 nt (of which 92 N’s) of the partial genome in NCBI can be concluded that sample 39927331-4 very likely contains Cotton leaf curl Gezira virus (CLCuGV)
DNAseq:
</t>
  </si>
  <si>
    <t>[BU30]</t>
  </si>
  <si>
    <t xml:space="preserve">Met de moleculaire methode llumina Sequencing (RNASeq) is de bijna volledige genoomsequentie bepaald van een virus. Op basis van sequentieanalyse is de identiteit van het virus Cotton leaf curl Gezira virus (CLCuGV; genus Begomovirus). Als wij uit mogelijk toekomstig onderzoek nog andere soorten virussen of viroïden detecteren in dit monster, dan zullen we u op de hoogte brengen.
llumina-sequencing data zijn gegenereerd door Genomescan B.V. (accreditatie L518), analyse en interpretatie is uitgevoerd door NRC-Fyto.
</t>
  </si>
  <si>
    <t>Barnsley</t>
  </si>
  <si>
    <t>1 plant!  Herkomst Nederland.  V.O.F. Daylight Boomkwekerij, Boskoop. Op oudere bladeren chlorotische onregelmatige vlekken. De oudste bladeren hebben chlorose aan de bladrand. Lavatera thuringiaca &amp; Lavatera olbia is Lavatera ×clementii
Plant in in vivo collectie</t>
  </si>
  <si>
    <t xml:space="preserve">PCR Li et al (2004): Op basis van analyse van 852 nt van locus AC2-AC3-AC4 in database NCBI kan geconcludeerd worden dat monster 39927348 zeer waarschijnlijk Cotton leaf curl Gezira virus (CLCuGV) bevat. 
</t>
  </si>
  <si>
    <t xml:space="preserve">
wk 21 RNA lavatera; 104326-124 
wk 21 DNA+RCA lavatera; 104326-125
va plant in gaaskooi
RNA; BCF104326-133. 
DNA+RCA; 104326-153</t>
  </si>
  <si>
    <t>RNAseq:
Based on analyses of 151 nt (of which 0 N’s) of the partial genome in NCBI can be concluded that sample 39927348 very likely contains Cotton leaf curl Gezira virus (CLCuGV)
[104326-133 RNAseq]
de novo assembly en referentie assembly geven alleen fragmenten van CLCuGV gevonden (resp 6 en 9 chunks van max ± 500 bp)
opm %rRNA reads relatief hoog (12,86%), maar meer dan 12000000 non-rRNA reads.
[104326-153]
1. Based on analyses of 2763 nt of the complete genome in the NCBI and NVWA databases it can be concluded that sample 39927348 very likely contains cotton leaf curl Gezira virus (CLCuGV)_x000D_
2. Based on analyses of 1355 nt of the complete alphasatellite genome and 844 (1) and 339 (2) nt of the partial betasatellite genomes in the NCBI and NVWA databases it can be concluded that sample 39927348 likely contains one cotton leaf curl Gezira alphasatellite and two cotton leaf curl Gezira betasatellites (Remark: the betasattelites are possibly defective as they lack the rep ORF.)</t>
  </si>
  <si>
    <t>[foto] Plant komt in gaaskooi</t>
  </si>
  <si>
    <t xml:space="preserve">[ 24-6 met carla en marcel afgesproken om plant opnieuw te bemonsteren en RNA seq en DNA seq +RCA. ]
Betreft één plant afkomstig uit dezelfde partij als monster 40234485 (waarin CLCuGV inis aangetoond). Deze enkele plant is ingezonden voor opname in de collectie van Virologie. Een moleculaire toets (PCR) waarmee begomovirussen waaronder het Cotton leaf curl Gezira virus (CLCuGV) kunnen worden aangetoond was positief.  Vervolgens is met de moleculaire methode llumina Sequencing (RNASeq) ieen deel van de genoomsequentie bepaald van een virus. Op basis van sequentieanalyse is de identiteit van het virus CLCuGV.
llumina-sequencing data zijn gegenereerd door Genomescan B.V. (accreditatie L518), analyse en interpretatie is uitgevoerd door NRC-Fyto.
</t>
  </si>
  <si>
    <t>Naktuinbouw
Wybo Zijlstra</t>
  </si>
  <si>
    <t>INS-22-10940</t>
  </si>
  <si>
    <t>Morus</t>
  </si>
  <si>
    <t>Herkomst Spanje/NL. [inspecteur: virusachtige beelden op de bladeren. Lijkt wel dat de pant er doorheen groeit.] Op zowel jonge als oude bladeren scherpbegrensde chlorose aan de bladranden. niet virologisch</t>
  </si>
  <si>
    <t>We hebben het monster visueel beoordeeld en de symptomen worden volgens ons niet veroorzaakt door een virus of viroide. Mogelijk betreft het een genetische kwestie.</t>
  </si>
  <si>
    <t>Nee</t>
  </si>
  <si>
    <t>Hekromst Spanje/NL. [inspecteur: virus achtige beelden op de bladeren] Op zowel jonge als oudere bladeren, bladmisvorming en chlorose met name langs de nerven. Mogelijk virus</t>
  </si>
  <si>
    <t>HTS lijst wk 23 RNA; BCF104326-128</t>
  </si>
  <si>
    <t>Geen relevante virussen gevonden
opmerking molbio: hoog percentage rRNA reads (24,13%)</t>
  </si>
  <si>
    <t>Na visuele inspectie van het door u ingezonden monster hebben wij besloten om het monster te analyseren met Illumina-sequencing. Hiermee zijn geen virussen gedetecteerd die de symptomen kunnen veroorzaken. Mogelijk hebben de symptomen een fysiologische of genetische oorzaak.
Illumina-sequencing data zijn gegenereerd door Genomescan B.V. (accreditatie L518), analyse en interpretatie is uitgevoerd door NIVIP</t>
  </si>
  <si>
    <t>NVWA
A. Fonken</t>
  </si>
  <si>
    <t>Herkomst Kenia, NR 121. [In totaal 40 x 5 monster,  maar 10 bemonsterd voor toetsing] partij van 1000 planten</t>
  </si>
  <si>
    <t>Ch, R, Je</t>
  </si>
  <si>
    <t>I-MOL-020 DNA isolatie met KingFisher
Li et al (2004) PCR voor detectie Begomovirus 
[10 submonsters van 5 scheuten]
sub-1 +
sub-2 +
sub-3 +
sub-4 +
sub-5 +
sub-6 +
sub-7 +
sub-8 +
sub-9 +
sub-10 +</t>
  </si>
  <si>
    <t>RNAseq: 104326-126 HTS_RNA_wk_22_Lavatera
[submonster 39203403-10]
DNAseq: 104326-127</t>
  </si>
  <si>
    <t> Based on analyses of 2765 nt (of which 0 N’s) of the complete genome in NCBI can be concluded that sample 39203403-10 very likely contains Cotton leaf curl Gezira virus (CLCuGV)
opmerking molbio: Sequences are based on DNAseq in combination with rolling circle amplification. Additionally, RNAseq data was also obtained and CLCuGV was detected.</t>
  </si>
  <si>
    <t>[bu zakje (1ox 5 plantjes per cultivar) in -20]</t>
  </si>
  <si>
    <t xml:space="preserve">Met de moleculaire methode llumina Sequencing is de volledige genoomsequentie bepaald van een virus. Op basis van sequentieanalyse is de identiteit van het virus Cotton leaf curl Gezira virus (CLCuGV; genus Begomovirus). 
llumina-sequencing data zijn gegenereerd door Genomescan B.V. (accreditatie L518), analyse en interpretatie is uitgevoerd door NRC-Fyto.
</t>
  </si>
  <si>
    <t>Maritima</t>
  </si>
  <si>
    <t>Herkomst Kenia, NR174. partijn van 250 planten [In totaal 40 x 5 monster,  maar 10 bemonsterd voor toetsing] </t>
  </si>
  <si>
    <t>I-MOL-020 DNA isolatie met KingFisher
Li et al (2004) PCR voor detectie Begomovirus 
[10 submonsters van 5 scheuten]
sub-1 -
sub-2 +
sub-3 +
sub-4 -
sub-5 -
sub-6 -
sub-7 -
sub-8 -
sub-9 -
sub-10 -</t>
  </si>
  <si>
    <t>HTS_RNA_wk_22_Lavatera
[submonster 39203390-2]</t>
  </si>
  <si>
    <t>Based on analyses of 2764 nt (of which 1422 N’s) of the partial genome in NCBI can be concluded that sample 39203390-2 very likely contains Cotton leaf curl Gezira virus (CLCuGV)</t>
  </si>
  <si>
    <t xml:space="preserve">Met de moleculaire methode llumina Sequencing is de gedeeltelijke genoomsequentie bepaald van een virus. Op basis van sequentieanalyse is de identiteit van het virus Cotton leaf curl Gezira virus (CLCuGV; genus Begomovirus). 
llumina-sequencing data zijn gegenereerd door Genomescan B.V. (accreditatie L518), analyse en interpretatie is uitgevoerd door NRC-Fyto.
</t>
  </si>
  <si>
    <t>Herkomst Israel, NR 134. partijn van 4300 planten [In totaal 40 x 5 monster,  maar 10 bemonsterd voor toetsing] </t>
  </si>
  <si>
    <t>HTS_RNA_wk_22_Lavatera
[submonster 39203411-8]</t>
  </si>
  <si>
    <t>Based on analyses of 2764 nt (of which 0 N’s) of the complete genome in NCBI can be concluded that sample 39203411-8 very likely contains Cotton leaf curl Gezira virus (CLCuGV)
opmerking molbio: Sequences are based on DNAseq in combination with rolling circle amplification. Additionally, RNAseq data was also obtained and CLCuGV was detected.</t>
  </si>
  <si>
    <t xml:space="preserve">Met de moleculaire methode llumina Sequencing is de volledige genoomsequentie bepaald van een virus. Op basis van sequentieanalyse is de identiteit van het virus Cotton leaf curl Gezira virus (CLCuGV; genus Begomovirus). 
llumina-sequencing data zijn gegenereerd door Genomescan B.V. (accreditatie L518), analyse en interpretatie is uitgevoerd door NIVIP.
</t>
  </si>
  <si>
    <t>Barnsley Baby</t>
  </si>
  <si>
    <t>Herkomst Israel, NR 189 partij van 1600 planten [In totaal 40 x 5 monster,  maar 10 bemonsterd voor toetsing] </t>
  </si>
  <si>
    <t>HTS_RNA_wk_22_Lavatera
[submonster 39203382-7]</t>
  </si>
  <si>
    <t>Based on analyses of 2764 nt (of which 0 N’s) of the complete genome in NCBI can be concluded that sample 39203382-7 very likely contains Cotton leaf curl Gezira virus (CLCuGV)
opmerking molbio: Sequences are based on DNAseq in combination with rolling circle amplification. Additionally, RNAseq data was also obtained and CLCuGV was detected.</t>
  </si>
  <si>
    <t>Burgandy Wine</t>
  </si>
  <si>
    <t>Herkomst Israel, NR 85 partij van 2000 planten [In totaal 40 x 5 monster,  maar 10 bemonsterd voor toetsing] </t>
  </si>
  <si>
    <t>I-MOL-020 DNA isolatie met KingFisher
Li et al (2004) PCR voor detectie Begomovirus 
[10 submonsters van 5 scheuten]
sub-1 -
sub-2 -
sub-3 +
sub-4 -
sub-5 +
sub-6 -
sub-7 +
sub-8 +
sub-9 -
sub-10 -</t>
  </si>
  <si>
    <t>HTS_RNA_wk_22_Lavatera
[submonster 39203438-3]</t>
  </si>
  <si>
    <t>Based on analyses of 2764 nt (of which 126 N’s) of the partial genome in NCBI can be concluded that sample 39203438-3 very likely contains Cotton leaf curl Gezira virus (CLCuGV)
opmerking molbio: Sequences are based on DNAseq in combination with rolling circle amplification. Additionally, RNAseq data was also obtained and CLCuGV was detected.</t>
  </si>
  <si>
    <t xml:space="preserve">Met de moleculaire methode llumina Sequencing is de bijna volledige genoomsequentie bepaald van een virus. Op basis van sequentieanalyse is de identiteit van het virus Cotton leaf curl Gezira virus (CLCuGV; genus Begomovirus). 
llumina-sequencing data zijn gegenereerd door Genomescan B.V. (accreditatie L518), analyse en interpretatie is uitgevoerd door NIVIP.
</t>
  </si>
  <si>
    <t>Rosea</t>
  </si>
  <si>
    <t>Herkomst Israel, NR 59 partij van 500 planten [In totaal 40 x 5 monster,  maar 10 bemonsterd voor toetsing] </t>
  </si>
  <si>
    <t>HTS_RNA_wk_22_Lavatera
[submonster 39203446-1]</t>
  </si>
  <si>
    <t>Based on analyses of 2763 nt (of which 0 N’s) of the complete genome in NCBI can be concluded that sample 39203446-1 very likely contains Cotton leaf curl Gezira virus (CLCuGV)
opmerking mobio: Sequences are based on DNAseq in combination with rolling circle amplification. Additionally, RNAseq data was also obtained and CLCuGV was detected.</t>
  </si>
  <si>
    <t>Bredon Springs</t>
  </si>
  <si>
    <t>Herkomst Israel, NR 14 partij van 2000 planten [In totaal 40 x 5 monster,  maar 10 bemonsterd voor toetsing] </t>
  </si>
  <si>
    <t>I-MOL-020 DNA isolatie met KingFisher
Li et al (2004) PCR voor detectie Begomovirus 
[10 submonsters van 5 scheuten]
sub-1 +_x000D_
sub-2 +_x000D_
sub-3 +_x000D_
sub-4 +_x000D_
sub-5 +_x000D_
sub-6 +_x000D_
sub-7 +_x000D_
sub-8 +_x000D_
sub-9 +_x000D_
sub-10 +</t>
  </si>
  <si>
    <t>HTS_RNA_wk_22_Lavatera
[submonster 39203454-4]</t>
  </si>
  <si>
    <t>Based on analyses of 2766 nt (of which 325 N’s) of the partial genome in NCBI can be concluded that sample 39203454-4 very likely contains Cotton leaf curl Gezira virus (CLCuGV)
opmerking molbio: Sequences are based on DNAseq in combination with rolling circle amplification. Additionally, RNAseq data was also obtained and CLCuGV was detected.</t>
  </si>
  <si>
    <t>KCB
 Sagar Diepa/ Roy Martens</t>
  </si>
  <si>
    <t>Herkomst Nederland. 4 vruchten. paar vruchten hebben groene (slecht doorgekleurde) zones. 
GLN 8718711052707</t>
  </si>
  <si>
    <t>va vruchten
PepMV + (&gt;3.5)
TMV + (0.284/0.275)
Herhaling va vrucht
TMV - (afgelezen na 1 uur)
+ (0.181/0.187 na 2 uur)</t>
  </si>
  <si>
    <t>F-MOL-132-002 Menzel en Winter: - (38.32/NA)
[check RNA isolate ivm met twijfelachtige resultaten]
F-MOL-089-004 Controle op RNA isolatie middels NAD5 mbv real-time RT-PCR: + (22,18 / 22,19 ct)</t>
  </si>
  <si>
    <t>[foto)
Van vruchten met symptomen verwachten we dat ze een duidelijk signaal/ hoge OD geven in de ELISA. twee keer net boven de grenswaarde icm negatieve M&amp;W. Daarom verwachten we niet dat deze vruchten geinfecteerd zijn en handelen we af als virussymptomen negatief. Toetsing niet noemen, dus ook PepMV niet.</t>
  </si>
  <si>
    <t>De symptomen op het door u ingezonden monster worden volgens ons niet veroorzaakt door een virus of viroide. Mogelijk is er sprake van een fysiologische oorzaak. </t>
  </si>
  <si>
    <t>Naktuinbouw</t>
  </si>
  <si>
    <t>Beta</t>
  </si>
  <si>
    <t>vulgaris</t>
  </si>
  <si>
    <t>Herkomst Nederland. [inspecteur: virus achtig beeld. bontachtig. bladeren trekken soms krom en de buitenkant krult omhoog]. Veel losse bladeren, waarvan de meeste kleine chlorotische vlekken hebben. Blad lijkt bobbelig te zijn  en krult omhoog.</t>
  </si>
  <si>
    <t>va blad
BNYVV 110 - 
BNYVV 111 + (1.572/1.712)
Herhaling
BNYVV 110 - 
BNYVV 111 - (0.094/0.102)</t>
  </si>
  <si>
    <t>HTS lijst wk 24 RNA (HTS monster genomen 13-6-2022), 
BCF104326-128 en BCF104326-129
indien % rRNA read hoog kunnen we ook kijken naar het  # niet rRNA reads (boven 12000000): 50926654 - totaal rRNA reads 45060823 = 5865741 reads.
dus hier ook aan de lage kant</t>
  </si>
  <si>
    <t>104326-128:
Geen relevante virussen gevonden
opmerking molbio: hoog percentage rRNA reads (97,56%)
104326-129: 
geen relevante virussen gedetecteerd
opmerking molbio:hoog percentage rRNA reads (74,24%)</t>
  </si>
  <si>
    <t>[foto bu + HTS bu genomen op 13-6-2022]
Gezien het hier om ingezonden materiaal met symptomen gaat verwachten we een virus te kunnen detecteren, zelfs als het percentage rRNA reads hoog is. Dit sample is bovendien twee keer gesequeced zonder detectie van virus.</t>
  </si>
  <si>
    <t xml:space="preserve">Na visuele inspectie van het door u ingezonden monster hebben wij een serologische toets voor de detectie van beet necrotic yellow vein virus (BNYVV) uitgevoerd. Hierin is BNYVV niet gedetecteerd. Aanvullend is het monster geanalyseerd met Illumina-sequencing. Hiermee zijn ook geen virussen gedetecteerd welke de symptomen kunnen veroorzaken. Mogelijk hebben de waargenomen symptomen een fysiologische oorzaak.
Illumina-sequencing data zijn gegenereerd door Genomescan B.V. (accreditatie L518), analyse en interpretatie is uitgevoerd door het NIVIP.  
</t>
  </si>
  <si>
    <t>KCB 
M.C. Laterwerf</t>
  </si>
  <si>
    <t>Tropaeolum</t>
  </si>
  <si>
    <t>Herkomst Peru. Monster genomen ivm Euphresco - PRONC en PPS virussen in knolgewassen.  Om het virusreservoir te bepalen. Op de knollen zijn geen symptomen zichtbaar en gaan opgepoot worden in de kas. In totaal 5 knollen. Op bladeren zijn onregelmatige chlorotische vlekjes zichtbaar bij de nerven.</t>
  </si>
  <si>
    <t>HTS lijst wk 30 verschillende scheuten van 1 knol bemonsterd, BCF104326-137
prelim: potyvirusses (several), polerovirus, umbravirus. vergelijk met andere T.tuberosum op deze batch of contaminatie is</t>
  </si>
  <si>
    <t>1. Based on analyses of 6284 (genotype 1), 5526 (genotype 2), 6240 (genotype 3), 5296 (genotype 4) and 8823 (genotype 5) nt of the partial genome in the NVWA and NCBI databases it can be concluded that sample 41213715 likely contains Mashua virus Y (MasVY). (Remark: five genotypes have been detected.)
2. Based on analyses of 3007 (A) and 5578 (B) nt of the partial genome in the NVWA and NCBI databases it can be concluded that sample 41213715 likely contains an UnID polerovirus.
3. Based on analyses of 8634 (A) and 3952 (B) nt of the partial genomes in the NVWA and NCBI databases it can be concluded that sample 41213715 likely contains two UnID potyviruses.
4. Based on analyses of 4464 (A) and 4215 (B) nt of the partial genomes in the NVWA and NCBI databases it can be concluded that sample 41213715 likely contains two UnID umbraviruses.
opm molbio: 
% rRNA relatief hoog (56%) en minder dan 12,000,000 non-rRNA reads
Zie 'general remark' rapport</t>
  </si>
  <si>
    <t>[opmerking cdk, sequenties van polerovirus vallen niet binnen species demarcation en genus demarcation zijn onduidelijk voor Solemoviridae. Dus lastig om een uitslag op genusniveau te doen daarom gekozen voor virus +
-species demarcation umbravirus Nucleotide sequence identity less than 70%]</t>
  </si>
  <si>
    <t xml:space="preserve">Mashua virus Y +
potyvirus +
umbravirus +
virus +
</t>
  </si>
  <si>
    <t xml:space="preserve">De knollen zijn opgepot en vervolgens is een monster van bladmateriaal geanalyseerd met Illumina-sequencing (HTS) om het virusreservoir van de plant te bepalen. 
Hiermee zijn de sequenties verkregen van verschillende virussen: 
1) Mashua virus Y (potyvirus)
2) Twee onbekende soorten voor de wetenschap behorende tot het genus potyvirus
3) Twee onbekende soorten voor de wetenschap, die mogelijk tot het genus polerovirus behoren.
4) Twee onbekende soorten behorende tot het genus umbravirus. 
Op de bladeren zijn symptomen waargenomen (chlorotische vlekken met name langs de nerven). Mogelijk worden de symptomen veroorzaakt door één of een combinatie van virussen, maar vervolgonderzoek is nodig om dit nader te kunnen bepalen.
In Tropaeolum tuberosum (Mashua) monsters uit andere inzendingen zijn vergelijkbare virussen gevonden. 
Illumina-sequencing data zijn gegenereerd door Genomescan B.V. (accreditatie L518)¸ analyse en interpretatie is uitgevoerd door NIVIP.
</t>
  </si>
  <si>
    <t>KCB
J. Hovius</t>
  </si>
  <si>
    <t>Astilbe</t>
  </si>
  <si>
    <t>Herkomst Nederland. Aantal bladeren met gele kringachtige patronen. TRV?</t>
  </si>
  <si>
    <t>F-MOL-074-003 real-time duplex TRV: +
TRV  is aangetoond m.b.v (real-time) PCR (Ct 21,77           21,76)
PMTV is niet aangetoond m.b.v. (real-time) PCR</t>
  </si>
  <si>
    <t>TRV +</t>
  </si>
  <si>
    <t>De symptomen op het monster konden volgens ons veroorzaakt worden door tobacco rattle virus (tabaksratelvirus, TRV). Dit is bevestigd met een moleculaire toets (real-time RT-PCR). </t>
  </si>
  <si>
    <t>Naktuinbouw
Jacq de koning</t>
  </si>
  <si>
    <t>INS-22-10672</t>
  </si>
  <si>
    <t xml:space="preserve">Herkomst Nederland. Komt van Totam Seeds BV. Diverse rassen bemonsterd. Adres: Nieuwlandsdijk 33, 's Gravenszande.
CaTa28   CSP1325
19,90	20,27
19,01	19,08
17,91	18,46
19,22	19,28
19,38	19,50
17,63	18,36
19,88	18,64
19,03	19,44
19,21	19,56
14,22	15,03
16,49	17,31
19,02	19,32
</t>
  </si>
  <si>
    <t xml:space="preserve">[sub 10] F-MOL-132-002 Menzel en Winter + (16,48	16,55)
</t>
  </si>
  <si>
    <t xml:space="preserve">sub 10: 104326-164:  sequentie valt in crossprotectie cluster
Based on analyses of 6357-6382 nt of the near complete genomes in the NCBI and NVWA databases has been confirmed that samples 41927347, 41927320, 41927291, 41854424, 36648722, 41927259, 42039958, 66047506, 41834255, 65662021, 65662080 very likely contain tomato brown rugose fruit virus (ToBRFV). (Remark: in sample 41854424 and 65662021 two genotypes were detected.)
opm molbio: AltMV gedetecteerd </t>
  </si>
  <si>
    <t>Betreft INS-22-10672. Door Naktuinbouw is met een moleculaire toets (real-time RT-PCR) ToBRFV gedetecteerd. Bevestiging is uitgevoerd door het NRC met een tweede moleculaire toets (real-time RT-PCR).</t>
  </si>
  <si>
    <t>INS-22-10268</t>
  </si>
  <si>
    <t xml:space="preserve">Herkomst Turkije. Bedrijf Cargolift (Rotterdam)
CaTa28   CSP1325
31,59	32,06
30,07	28,69
29,73	28,53
</t>
  </si>
  <si>
    <t xml:space="preserve">[sub 3] F-MOL-132-002 Menzel en Winter + (31,4	31,38)
</t>
  </si>
  <si>
    <t>Betreft 40120728. Door Naktuinbouw is met een moleculaire toets (real-time RT-PCR) ToBRFV gedetecteerd. Bevestiging is uitgevoerd door het NRC met een tweede moleculaire toets (real-time RT-PCR).</t>
  </si>
  <si>
    <t>KCB
Y. Kuys</t>
  </si>
  <si>
    <t>Paeonia</t>
  </si>
  <si>
    <t>Herkomst Nederland. Op bladeren chlorotische kringen en patronen. Mogelijk TRV?</t>
  </si>
  <si>
    <t>F-MOL-074-003 real-time duplex TRV: +
TRV  is aangetoond m.b.v (real-time) PCR (Ct 21,09            21,08)
PMTV is niet aangetoond m.b.v. (real-time) PCR</t>
  </si>
  <si>
    <t>KCB
A. Duivenvoorden</t>
  </si>
  <si>
    <t>annuum</t>
  </si>
  <si>
    <t>Herkomst Nederland. 2vruchten die deels slecht doorgekleurd zijn. één vrucht wat meer duidelijkere chlorotische vlekken. Op één van de vruchten ook bobbeling aanwezig.
ca 4/7 nieuw monster genomen op conferentie voor HTS: het zijn blok paprika, achter gebleven in groei, wel rood. Inspecteur vir Peter R gevraagd hoe het in de kas uitziet.
Peter R zegt, het waren snoeppaprika's, ingezonden om gele vlekjes. het was export vanuit NL, tracering kan, er is een foto van de doos
cultivar info niet te achterhalen per mail, 9-8-22</t>
  </si>
  <si>
    <t>[va vrucht]
P1 ++
bent --
qui --
glut -+
dat --
[va glut] 
P1 ++
bent ++
qui +-
glut ++
dat ++</t>
  </si>
  <si>
    <t>[va P1]
PVY -
CMV -</t>
  </si>
  <si>
    <t>vanaf ingezonden vrucht, wk 27, BCF104326-133</t>
  </si>
  <si>
    <t>Based on analyses of 8898 (L segment), 4773 (M segment), 2941 (S segment) nt of the near complete genome in the NCBI and NVWA database can be concluded that sample 40713419 very likely contains tomato spotted wilt virus (TSWV).</t>
  </si>
  <si>
    <t>[foto] [BU monster christel]
concept diagnose met marleen. natuurlijk eerst data afwachten
[HTS data gedeeld met WUR, 2022]</t>
  </si>
  <si>
    <t>TSWV +</t>
  </si>
  <si>
    <t xml:space="preserve">We hebben het monster onderzocht met toetsplantonderzoek en de moleculaire techniek Illumina sequencing. De symptomen op toetsplanten wezen op een infectie door tomato spotted wilt virus (TSWV, tospovirus). Dit vermoeden is bevestigd door de resultaten Illumina sequencing analyse. Dit virus kan de waargenomen symptomen mogelijk veroorzaken (ter extra informatie: een ander monster afkomstig van hetzelfde bedrijf toonde hevigere vruchtsymptomen die wezen op een infectie met TSWV. Ook in dat monster is TSWV aangetoond).  
Illumina-sequencing data zijn gegenereerd door Genomescan B.V. (accreditatie L518)¸ analyse en interpretatie is uitgevoerd door NIVIP.
</t>
  </si>
  <si>
    <t>KCB
Jan Struis</t>
  </si>
  <si>
    <t>Trapaeolum</t>
  </si>
  <si>
    <t>Herkomst Peru. Monster genomen ivm Euphresco - PRONC en PPS virussen in knolgewassen.  Om het virusreservoir te bepalen. Op de knollen zijn geen symptomen zichtbaar en gaan opgepoot worden in de kas. In totaal 3 knollen. Op bladeren zijn kleine onregelmatige chlorotische vlekken zichtbaar</t>
  </si>
  <si>
    <t>[va blad]
PYV + (1.5/1.6)</t>
  </si>
  <si>
    <t>HTS lijst wk 27 (2 scheuten vanuit 1 knol bemonsterd), BCF104326-133
prelim: potyvirus (mmerdere?)</t>
  </si>
  <si>
    <t>1. Based on analyses of 3333 (RNA1), 2518 (RNA2) and 2369 (RNA3) nt of the near complete genome in the NVWA and NCBI databases it can be concluded that sample 41158541 very likely contains potato yellowing virus (PYV).
2. Based on analyses of 7913 (genotype 1) and 8749 (genotype 2) nt of the partial genome in the NVWA and NCBI databases it can be concluded that sample 41158541 likely contains Mashua virus Y (MasVY).
3. Based on analyses of 4735 (A), 5950 (B1), 3537 (B2), 5659 (C), 3609 (D) and 3580 (E) nt of the partial genome in the NVWA and NCBI databases it can be concluded that sample 41158541 likely contains five UnID poleroviruses. (Remark: likely 5 different poleroviruses are present in the sample, from one species two genotypes were detected (B1 and B2). UnID polerovirus ‘C’ has hits with opium poppy mosaic associated virus (umbravirus, KP703847). Performing a BLASTn of KP703847 shows the sequence potentially belongs to polerovirus instead of umbravirus. KP703847 is only 488 nt, therefore the detected sequence was considered unidentified polerovirus.)
4. Based on analyses of 9592 (A) and 9330 (B) nt of the near complete genome in the NVWA and NCBI databases it can be concluded that sample 41158541 likely contains two UnID potyviruses.
5. Based on analyses of 3920 (genotype 1) and 4437 (genotype 2) nt of the near complete genome in the NVWA and NCBI databases it can be concluded that sample 41158541 likely contains an UnID umbravirus.
opm molbio: 
relatief hoog % rRNA reads (34%)_x000D_
zie 'general remark' op rapport</t>
  </si>
  <si>
    <t>[opmerking cdk, sequenties van polerovirus vallen niet binnen species demarcation en genus demarcation zijn onduidelijk voor Solemoviridae. Dus lastig om een uitslag op genusniveau te doen daarom gekozen voor virus +</t>
  </si>
  <si>
    <t xml:space="preserve">Potato yellowing virus +
Mashua virus Y +
virus  +
potyvirus +
umbravirus +
</t>
  </si>
  <si>
    <t xml:space="preserve">De knollen zijn opgepot en vervolgens is een monster van bladmateriaal geanalyseerd met Illumina-sequencing (HTS) om het virusreservoir van de plant te bepalen. 
Hiermee zijn de sequenties verkregen van verschillende virussen: 
1) Potato yellowing virus (Quarantaine organisme)
2) Mashua virus Y (potyvirus)
2) Twee onbekende soorten voor de wetenschap behorende tot het genus potyvirus
3) Vijf onbekende soorten voor de wetenschap, die mogelijk tot het genus polerovirus behoren.
4) Een onbekende soort voor de wetenschap behorende tot het genus umbravirus. 
Op de bladeren zijn symptomen waargenomen (chlorotische vlekken met name langs de nerven). Mogelijk worden de symptomen veroorzaakt door één of een combinatie van virussen, maar vervolgonderzoek is nodig om dit nader te kunnen bepalen.
In Tropaeolum tuberosum (Mashua) monsters uit andere inzendingen zijn vergelijkbare virussen gevonden met uitzondering van Potato yellowing virus (PYV). PYV is alleen in dit monster aangetroffen en ook voor het eerst in dit gewas.
Illumina-sequencing data zijn gegenereerd door Genomescan B.V. (accreditatie L518)¸ analyse en interpretatie is uitgevoerd door NIVIP.
</t>
  </si>
  <si>
    <t>KCB
Sagar Diepa</t>
  </si>
  <si>
    <t xml:space="preserve">Herkomst Nederland. GLN: 8713783903599. 2 vruchten met groene chlorotische zones.
</t>
  </si>
  <si>
    <t>va vruchten
PepMV: + (&gt;3.5)
TMV: zw+ (o.11/0.22) 
Herhaling va vrucht
TMV -</t>
  </si>
  <si>
    <t>-species demarcation umbravirus Nucleotide sequence identity less than 70%]</t>
  </si>
  <si>
    <t>Herkomst Nederland. 2 vruchten. slecht doorgekleurd aan de onderkant. niet virologisch</t>
  </si>
  <si>
    <t>We hebben het monster visueel beoordeeld en de symptomen worden volgens ons niet veroorzaakt door een virus of viroide. Mogelijk betreft het een genetische of fysiologische kwestie.</t>
  </si>
  <si>
    <t>KCB
S. Wessels</t>
  </si>
  <si>
    <t>Herkomst Colombia. 2 blaadjes met onregelmatig verspreidde kleine chlorotische lesies met een necrotische kern (virologisch?)</t>
  </si>
  <si>
    <t xml:space="preserve">HTS lijst wk 28, BCF104326-134
</t>
  </si>
  <si>
    <t>Based on analyses of 342 nt of the complete genome in the NCBI database can be concluded that sample 41760532 very likely contains
Chrysanthemum chlorotic mottle viroid (CChMVd).
molbio:  relatief hoog % rRNA reads (83%)</t>
  </si>
  <si>
    <t>[foto] [CChMVd 26-8 toegevoegd aan prisma] [ 1 zakje in HTS BU31]</t>
  </si>
  <si>
    <t>CChMVd +</t>
  </si>
  <si>
    <t>Na visuele beoordeling is het monster geanalyseerd met Illumina-sequencing (HTS). Hiermee is de genoomsequentie van chrysanthemum chlorotic mottle viroid (CChMVd) bepaald. Volgens ons kunnen de symptomen op het veroorzaakt worden door dit viroide.
Illumina-sequencing data zijn gegenereerd door Genomescan B.V. (accreditatie L518)¸ analyse en interpretatie is uitgevoerd door NIVIP.</t>
  </si>
  <si>
    <t>KCB
L vd Meer</t>
  </si>
  <si>
    <t xml:space="preserve">Herkomst Nederland. 4 vruchten, slecht doorgekleurd. groengele zones. </t>
  </si>
  <si>
    <t>va vruchten
PepMV: + (&gt;3.5)
TMV: - </t>
  </si>
  <si>
    <t>INS-22-12018</t>
  </si>
  <si>
    <t>Capiscum</t>
  </si>
  <si>
    <t xml:space="preserve">Herkomst China. Bedrijf NLD Customs BV
CaTa28   CSP1325
31,19	30,03 &gt; PCR
33,36	32,70
33,13	31,17
</t>
  </si>
  <si>
    <t xml:space="preserve">[sub 1] F-MOL-132-002 Menzel en Winter: + 
33,69	34,67
</t>
  </si>
  <si>
    <t>Betreft 40967937. Door Naktuinbouw is met een moleculaire toets (real-time RT-PCR) ToBRFV gedetecteerd. Bevestiging is uitgevoerd door het NRC met een tweede moleculaire toets (real-time RT-PCR).</t>
  </si>
  <si>
    <t>INS-22-11300</t>
  </si>
  <si>
    <t xml:space="preserve">Herkomst Israel. Bedrijf Cargolift (Rotterdam)
CaTa28   CSP1325
31,22	30,14 &gt; PCR
31,67	30,54
31,44	30,29
</t>
  </si>
  <si>
    <t>[sub 1] F-MOL-132-002 Menzel en Winter: herhaling + 
34,46 / 31,81	
35,44 / 31,37
opmerking:
Dit sample was herhaald vanwege de CT waarde verschil met de ISF toets.</t>
  </si>
  <si>
    <t>Betreft 41893298. Door Naktuinbouw is met een moleculaire toets (real-time RT-PCR) ToBRFV gedetecteerd. Bevestiging is uitgevoerd door het NRC met een tweede moleculaire toets (real-time RT-PCR).</t>
  </si>
  <si>
    <t>Mandevilla</t>
  </si>
  <si>
    <t>hybrid</t>
  </si>
  <si>
    <t>Herkomst Nederland. 6 blaadjes met lichtgroene ovale vlekken, waarin de nerven donker kleuren. Nerf lijkt telkens in het midden van de vlek te zitten. Virologisch?</t>
  </si>
  <si>
    <t>[foto, back-up -20]</t>
  </si>
  <si>
    <t>We hebben het monster visueel beoordeeld en de symptomen worden volgens ons niet veroorzaakt door een virus of viroide. Mogelijk betreft het een fysiologische kwestie.</t>
  </si>
  <si>
    <t>KCB
A de Bruyn</t>
  </si>
  <si>
    <t>Herkomst Peru. Monster genomen ivm Euphresco - PRONC en PPS virussen in knolgewassen.  Om het virusreservoir te bepalen. Op de knollen zijn geen symptomen zichtbaar en gaan opgepoot worden in de kas. In totaal 4 knollen. Op de bladeren zijn onregelmatige vlekken zichtbaar met name langs de nerven en aan de bladranden.</t>
  </si>
  <si>
    <t>HTS lijst wk 30, verschillende scheuten van 3 knolletjes bemonsterd, BCF104326-137
prelim: potyvirusses (several), polerovirus, umbravirus. vergelijk met andere T.tuberosum op deze batch of contaminatie is</t>
  </si>
  <si>
    <t>1. Based on analyses of 8985 (genotype 1) and 8427 (genotype 2) nt of the partial genome in the NVWA and NCBI databases it can be concluded that sample 40044411 likely contains Mashua virus Y (MasVY).
2. Based on analyses of 4083 (A), 6001 (B1), 5776 (B2), 4982 (C1) and 5133 (C2) nt of the partial genome in the NVWA and NCBI databases it can be concluded that sample 40044411 likely contains three UnID poleroviruses. (Remark: likely 3 different poleroviruses are present in the sample, from two species two genotypes were detected (B1, B2, C1 and C2). UnID polerovirus ‘C’ has hits with opium poppy mosaic associated virus (umbravirus, KP703847). Performing a BLASTn of KP703847 shows the sequence potentially belongs to polerovirus instead of umbravirus. KP703847 is only 488 nt, therefore the detected sequence was considered unidentified polerovirus.)
3. Based on analyses of 7736 nt of the partial genome in the NVWA and NCBI databases it can be concluded that sample 40044411 likely contains an UnID potyvirus.
4. Based on analyses of 4532 (A) and 4275 (B) nt of the partial genome in the NVWA and NCBI databases it can be concluded that sample 40044411 likely contains two UnID umbraviruses.
opm molbio: 
% rRNA relatief hoog (52%) en minder dan 12,000,000 non-rRNA reads_x000D_
Zie 'general remark' rapport</t>
  </si>
  <si>
    <t xml:space="preserve">[foto, opgezet in kas]
species)
</t>
  </si>
  <si>
    <t xml:space="preserve">Mashua virus Y +
potyvirus +
virus +
umbravirus +
</t>
  </si>
  <si>
    <t>De knollen zijn opgepot en vervolgens is een monster van bladmateriaal geanalyseerd met Illumina-sequencing (HTS) om het virusreservoir van de plant te bepalen. 
Hiermee zijn de sequenties verkregen van verschillende virussen: 
1) Mashua virus Y (potyvirus)
2) Een onbekende soort voor de wetenschap behorende tot het genus potyvirus
3) Drie onbekende soorten voor de wetenschap, die mogelijk tot het genus polerovirus behoren.
4) Twee onbekende soorten voor de wetenschap behorende tot het genus umbravirus. 
Op de bladeren zijn symptomen waargenomen (chlorotische vlekken met name langs de nerven). Mogelijk worden de symptomen veroorzaakt door één of een combinatie van virussen, maar vervolgonderzoek is nodig om dit nader te kunnen bepalen.
In Tropaeolum tuberosum (Mashua) monsters uit andere inzendingen zijn vergelijkbare potyvirussen, polerovirussen en umbravirussen gevonden.
Illumina-sequencing data zijn gegenereerd door Genomescan B.V. (accreditatie L518)¸ analyse en interpretatie is uitgevoerd door NIVIP.</t>
  </si>
  <si>
    <t>Monster is van BAC
Niet gedeeld met ons
Resultaten terugkoppelen naar KCB</t>
  </si>
  <si>
    <t>KCB
L Hydra</t>
  </si>
  <si>
    <t>Herkomst Colombia. 1 vrucht zonder duidelijke virus symptomen. Aan onderkant vrucht lichte verkleuringen.
Monster is niet met ons gedeeld in PRISMA. Was ingezonden voor BAC. Alleen bemonsterd voor baseline solanaceae onderzoek. Resultaten terugkoppelen naar KCB. 
16-6-2022 Jerom: Peter gemaild over dit monster.</t>
  </si>
  <si>
    <t>Lijst wk 25, BCF104326-131
prelim: geen relevant virus. let op, 1 chunk van 380nt met lage overeenkomst met begomovirus. gezien het maar zn klein stukje is, niet in sampled, dataset er verder goed uitziet, beschouwd als niet relevant</t>
  </si>
  <si>
    <t xml:space="preserve">Geen relevante virussen gedetecteerd.
</t>
  </si>
  <si>
    <t>[foto, HTS back-up]</t>
  </si>
  <si>
    <t>KCB
Theun Weijma</t>
  </si>
  <si>
    <t>Olea</t>
  </si>
  <si>
    <t>europaea</t>
  </si>
  <si>
    <t>herkomst NL. losse blaadjes ingezonden met necr vlekken/kringen. rondom enkele kringen zijn chl patronen. virus? BAC/MYC ook gevraagd, wel mycologisch
20-6 inspecteur gesproken. het betreft een plant in zijn eigen tuin. Hij zal een nieuw monster insturen onder eigen orientatie waarbij hij een hele twijg zal inzenden. Hij geeft aan dat de symptomen alleen te zien zijn op het wat oudere blad. aan deze inzending geen virologisch onderzoek</t>
  </si>
  <si>
    <t>[foto]
Marcel R vind de vlekjes typisch mycologisch, dus geen vir</t>
  </si>
  <si>
    <t xml:space="preserve">De symptomen op het door u ingezonden monster worden volgens ons niet veroorzaakt door een virus of viroide.
[aanvulling einddiagnose in overleg met Marcel Raak: Indien de symptomen nog zichtbaar zijn zou mycologie graag een scheut/twijg ontvangen voor aanvullend onderzoek.]
</t>
  </si>
  <si>
    <t>Monstera</t>
  </si>
  <si>
    <t>Herkomst Costa Rica. 3 grote bladeren met chlorotische vlekjes rondom nerven (zuigschade?), op enkele plekken nerfnecrose. (niet heel virologisch)</t>
  </si>
  <si>
    <t>Lijst wk 25, BCF104326-131</t>
  </si>
  <si>
    <t>[foto, HTS back-up &amp; -20 bu]</t>
  </si>
  <si>
    <t>Na visuele inspectie van het door u ingezonden monster hebben wij besloten om het monster te analyseren met Illumina-sequencing. Hiermee zijn geen virussen gedetecteerd die de symptomen kunnen veroorzaken. Mogelijk hebben de symptomen een fysiologische oorzaak.
Illumina-sequencing data zijn gegenereerd door Genomescan B.V. (accreditatie L518), analyse en interpretatie is uitgevoerd door NIVIP</t>
  </si>
  <si>
    <t>Philodendron</t>
  </si>
  <si>
    <t>Herkomst Costa Rica. 2 grote bladeren vergeling met nerfrichting mee. (niet heel virologisch)</t>
  </si>
  <si>
    <t>KCB
Sonneveld</t>
  </si>
  <si>
    <t>Herkomst Belgie. 1 vrucht, niet volledig doorgekleurd. niet echt virusachtig</t>
  </si>
  <si>
    <t>va vruchten
PepMV: +
TMV: +(0.155/0.153 na 2 uur)
herhaling va vrucht 
TMV: + (0.170/0.170)</t>
  </si>
  <si>
    <t>[foto)
Van vruchten met symptomen verwachten we dat ze een duidelijk signaal/ hoge OD geven in de ELISA. twee keer net boven de grenswaarde icm negatieve M&amp;W. Daarom verwachten we niet dat deze vruchten geinfecteerd zijn en handelen we af als virussymptomen negatief. Toetsing niet noemen in de uitslag, ook PepMV niet.</t>
  </si>
  <si>
    <t>KCB 
Blansjaar</t>
  </si>
  <si>
    <t>Herkomst NL, de Lier. twee vruchten niet volledig doorgekleurd. niet echt virusachtig</t>
  </si>
  <si>
    <t>va vruchten
PepMV: +
TMV: -</t>
  </si>
  <si>
    <t>Naktuinbouw 
W van Delft</t>
  </si>
  <si>
    <t>Rosa</t>
  </si>
  <si>
    <t>herkomst NL. [inspecteur: lichte vlekken op het blad, ik denk evt aan een virus of een voedingstekort]. 
tussennervige chl, meeste blaadjes verspreid over hele blad, enkele blaadjes minder regelmatig. virus?</t>
  </si>
  <si>
    <t>lijst wk 27, BCF104326-133
prelim: no virus</t>
  </si>
  <si>
    <t>Geen relevante virussen gevonden.
opm molbio: %rRNA reads relatief hoog (15,65%)</t>
  </si>
  <si>
    <t>Na visuele inspectie van het door u ingezonden monster hebben wij besloten om het monster te analyseren met Illumina-sequencing (HTS). Hiermee zijn geen virussen gedetecteerd die de symptomen kunnen veroorzaken op het ingezonden blad. Mogelijk hebben de symptomen een fysiologische oorzaak.
Illumina-sequencing data zijn gegenereerd door Genomescan B.V. (accreditatie L518), analyse en interpretatie is uitgevoerd door NIVIP.</t>
  </si>
  <si>
    <t>KCB
Amghar</t>
  </si>
  <si>
    <t>herkomst NL. 1 vrucht, scherp begrensde chl (groen en geel). niet virologisch, mogelijk genetisch</t>
  </si>
  <si>
    <t>Het door u ingezonden monster is visueel beoordeeld. De symptomen zijn volgens ons niet veroorzaakt door een virus of een viroide. Mogelijk betreft het een genetische kwestie.</t>
  </si>
  <si>
    <t>KCB
W. Kempen</t>
  </si>
  <si>
    <t>quitoense</t>
  </si>
  <si>
    <t xml:space="preserve">herkomst Equador. 1 ingezonden vrucht, met licht groene chl vlekjes. 1 grote donkere/zachte plek op de vrucht. Niet echt virusachtig, maar omdat het een solanaceae betreft HTS </t>
  </si>
  <si>
    <t xml:space="preserve">lijst wk 27, BCF104326-133
</t>
  </si>
  <si>
    <t>Based on analyses of 6272 nt of the near complete genome in the NCBI and NVWA databases it can be concluded that sample 40028489 likely contains an UnID tymoviridae.
(Remark: According to the demarcation criteria set by ICTV the virus cannot be placed in the genus Tymovirus, hence it is concluded the virus likely belongs to the family Tymoviridae. The ORF was blasted in NCBI and got no hits.)</t>
  </si>
  <si>
    <t>UnID tymoviridae</t>
  </si>
  <si>
    <t>We hebben het monster visueel beoordeeld en onderzocht met Illumina-sequencing. Hiermee is de genoomsequentie bepaald van een onbekend virus behorend tot de familie Tymoviridae. Wij weten niet of dit virus de waargenomen symptomen kan veroorzaken.
Illumina-sequencing data zijn gegenereerd door Genomescan B.V. (accreditatie L518), analyse en interpretatie is uitgevoerd door NIVIP.</t>
  </si>
  <si>
    <t>KCB
F. Duindam</t>
  </si>
  <si>
    <t>Herkomst Oeganda. Aantal pepertjes met onregelmatige verspreidde donkergroene vlekken met donkere vage randen. Kleinere vlekjes lijken licht ingezonken. Virus.</t>
  </si>
  <si>
    <t>Je</t>
  </si>
  <si>
    <t>lijst wk 27
va vrucht, BCF104326-133
prelim: PeVYV, PVY, CMV, tobacco bushy top disease-associated RNA (Umbra?), PLRV (?)</t>
  </si>
  <si>
    <t>1. Based on analyses of 9684 nt of the near complete genome in the NVWA and NCBI databases it can be concluded that sample 41771688 likely contains potato virus Y (PVY).
2. Based on analyses of 3346 (RNA1), 3007 (RNA2) and 2193 (RNA3) nt of the near complete genome in the NVWA and NCBI databases it can be concluded that sample 41771688 very likely contains cucumber mosaic virus (CMV)
3. Based on analyses of 6079 nt of the near complete genome in the NVWA and NCBI databases it can be concluded that sample 41771688 very likely contains pepper vein yellows virus (PeVYV). (Remark: the virus also clusters with pepper yellows virus, however only pepper vein yellows virus has been accepted by ICTV.)
4. Based on analyses of 2981 nt of the near complete genome in the NVWA and NCBI databases it can be concluded that sample 41771688 possibly contains tobacco bushy top disease-associated RNA (TBTDaRNA). (Remark: the sequence clusters closest to NVWA isolates previously designated as TBTDaRNA. However, it may also belong to tobacco vein distorting virus associated RNA, or they are the same species.)
opm molbio:
Ref assembly tegen PLRV geeft partieel PeVYV genoom, daarom gaat het waarschijnlijk om een polerovirus.</t>
  </si>
  <si>
    <t>[foto, BU  en HTS bu aanwezig]</t>
  </si>
  <si>
    <t xml:space="preserve">PVY +
CMV +
PeVYV +
</t>
  </si>
  <si>
    <t>We hebben het monster visueel beoordeld en onderzocht met Illumina-sequencing (HTS). Hiermee zijn de genoomsequenties bepaald van meerdere virussen: potato virus Y, cucumber mosaic virus en pepper vein yellows virus. Vermoedelijk veroorzaakt een combinatie van deze virussen de symptomen.
Aanvullend is met HTS de sequentie gedetecteerd van tobacco bushy top disease-associated RNA. Dit is een niet erkende virussoort en komt meestal voor in combinatie met andere virussen. Het is onbekend of dit virus symptomen kan veroorzaken.  
Illumina-sequencing data zijn gegenereerd door Genomescan B.V. (accreditatie L518), analyse en interpretatie is uitgevoerd door NIVIP.</t>
  </si>
  <si>
    <t>Hibiscus</t>
  </si>
  <si>
    <t>syriacus (nav telefoongesprek Jacco Starre Naktuinbouw)</t>
  </si>
  <si>
    <t>Herkomst Israel. Aantal scheuten. Bladeren hebben gele chlorotische vlekjes rondom de nerven, sommige bladeren tussennervig. Paar blaadjes hebben vergeling aan de bladrand. Niet virologisch.
7-7 Carla en Marleen, eens, niet virologisch</t>
  </si>
  <si>
    <t>[foto]
[geen monsters genomen]</t>
  </si>
  <si>
    <t>Het door u ingezonden monster is visueel beoordeeld. De symptomen zijn volgens ons niet veroorzaakt door een virus of een viroide. Mogelijk betreft het een fysiologische kwestie.</t>
  </si>
  <si>
    <t>Naktuinbouw
Jacq de Koning</t>
  </si>
  <si>
    <t>INS-22-11769/17579348</t>
  </si>
  <si>
    <t>herkomst Enkhuizen. Bedrijf Syngenta. alleen sub 2 ingestuurd door naktuinbouw
28,19	25,46
17,60	15,35
28,57	26,01
29,19	25,74
27,10	24,54
28,11	25,12</t>
  </si>
  <si>
    <t>[sub 2 ] F-MOL-132-002 Menzel en Winter + (16.89/16.85)</t>
  </si>
  <si>
    <t>Betreft INS-22-11769. Door Naktuinbouw is met een moleculaire toets (real-time RT-PCR) ToBRFV gedetecteerd. Bevestiging is uitgevoerd door het NRC met een tweede moleculaire toets (real-time RT-PCR).</t>
  </si>
  <si>
    <t>INS-22-11771/17579350</t>
  </si>
  <si>
    <t xml:space="preserve">herkomst Enkhuizen. Bedrijf Syngenta. alleen sbu 5 ingestuurd door naktuinbouw
28,52	24,70
28,77	23,44
28,53	24,50
28,86	25,90
18,74	17,01
28,86	25,27
</t>
  </si>
  <si>
    <t>[sub 5] F-MOL-132-002 Menzel en Winter + (18.25/18.23)</t>
  </si>
  <si>
    <t>Betreft INS-22-11771. Door Naktuinbouw is met een moleculaire toets (real-time RT-PCR) ToBRFV gedetecteerd. Bevestiging is uitgevoerd door het NRC met een tweede moleculaire toets (real-time RT-PCR).</t>
  </si>
  <si>
    <t>INS-22-11772/17579354</t>
  </si>
  <si>
    <t xml:space="preserve">herkomst Enkhuizen. Bedrijf Enkhuizen. alleen sub 4 ingestuurd door naktuinbouw
27,24	24,38
28,31	24,69
27,19	24,23
25,79	22,99
26,68	23,74
25,91	23,39
</t>
  </si>
  <si>
    <t>[sub 4 ] F-MOL-132-002 Menzel en Winter + (24.5/24.42)</t>
  </si>
  <si>
    <t>Betreft INS-22-11772. Door Naktuinbouw is met een moleculaire toets (real-time RT-PCR) ToBRFV gedetecteerd. Bevestiging is uitgevoerd door het NRC met een tweede moleculaire toets (real-time RT-PCR).</t>
  </si>
  <si>
    <t xml:space="preserve">INS-22-12932 </t>
  </si>
  <si>
    <t xml:space="preserve">herkomst Nederland. Bedrijf Totam seeds BV.
16,49	15,14
16,03	15,16
23,04	21,22
18,39	17,72
15,13	14,77
16,21	15,22
19,68	18,74
18,55	17,23
17,26	16,22
15,26	14,34
15,01	14,20
15,12	14,74
</t>
  </si>
  <si>
    <t>[sub 12] F-MOL-132-002 Menzel en Winter + (15.06/15.09)</t>
  </si>
  <si>
    <t>Betreft INS-22-12932. Door Naktuinbouw is met een moleculaire toets (real-time RT-PCR) ToBRFV gedetecteerd. Bevestiging is uitgevoerd door het NRC met een tweede moleculaire toets (real-time RT-PCR).</t>
  </si>
  <si>
    <t>INS-22-12129 / 42330366</t>
  </si>
  <si>
    <t xml:space="preserve">herkomst China (schiphol). Bedrijf Universal 2131 MR? lot nr DY20-p-17
33,36	29,02
34,63	30,04
32,09	28,47
</t>
  </si>
  <si>
    <t>[sub 3] F-MOL-132-002 Menzel en Winter + (31.76/31.75)</t>
  </si>
  <si>
    <t>Betreft 42330366. Door Naktuinbouw is met een moleculaire toets (real-time RT-PCR) ToBRFV gedetecteerd. Bevestiging is uitgevoerd door het NRC met een tweede moleculaire toets (real-time RT-PCR).</t>
  </si>
  <si>
    <t>INS-22-12935 / 40968622</t>
  </si>
  <si>
    <t xml:space="preserve">herkomst INdia. Bedrijf Kuehne+Nagel NV
32,96	30,94
34,28	39,88
35,41	37,36
</t>
  </si>
  <si>
    <t>[sub 1 ] F-MOL-132-002 Menzel en Winter (34.34/33.53)</t>
  </si>
  <si>
    <t>Betreft 40968622. Door Naktuinbouw is met een moleculaire toets (real-time RT-PCR) ToBRFV gedetecteerd. Bevestiging is uitgevoerd door het NRC met een tweede moleculaire toets (real-time RT-PCR).</t>
  </si>
  <si>
    <t>INS-22-12937 / 40968606</t>
  </si>
  <si>
    <t xml:space="preserve">Herkomst Chili. ALS Customs support BV
33,87	30,78
40,00	40,00
40,00	40,00
</t>
  </si>
  <si>
    <t>[sub 1 ] F-MOL-132-002 Menzel en Winter + (34.12/35.02)
let op, 35.02 is net boven de cut-off, maar gezien de andere duplo onder de 35 valt afgehandeld als + (molbio wel als + afgegeven)</t>
  </si>
  <si>
    <t>Betreft 40968606. Door Naktuinbouw is met een moleculaire toets (real-time RT-PCR) ToBRFV gedetecteerd. Bevestiging is uitgevoerd door het NRC met een tweede moleculaire toets (real-time RT-PCR).</t>
  </si>
  <si>
    <t>INS-22-12402 / 65958615</t>
  </si>
  <si>
    <t xml:space="preserve">Herkomst Israel. Cargolift (Rotterdam)
36,15	40,00
32,41	28,24
32,65	28,77
</t>
  </si>
  <si>
    <t>[sub 2] F-MOL-132-002 Menzel en Winter + 32.57/32.62</t>
  </si>
  <si>
    <t>Betreft 65958615. Door Naktuinbouw is met een moleculaire toets (real-time RT-PCR) ToBRFV gedetecteerd. Bevestiging is uitgevoerd door het NRC met een tweede moleculaire toets (real-time RT-PCR).</t>
  </si>
  <si>
    <t>NVWA
P. Hendriks</t>
  </si>
  <si>
    <t>herkomst Nederland. [inspecteur: foto whatsapp marleen, vlekjes beetje bobbelig, planten blijven iets achter in groei, her en der een plant] 
enkele bladeren met licht chl vlekjes. Op 1 deelblad ook lichte bladbobbeling. Blad al wel wat verlept. PVY?</t>
  </si>
  <si>
    <t xml:space="preserve">[va blad]
P1 ++
bent -+
qui --
</t>
  </si>
  <si>
    <t>[va bent] 
PVY +
PVV - * 
* OD lager aan gezond bent
[let op, PVA is ook ander potyvirus dat aardappel kan infecteren, maar deze zit in de validatie van het antiserum en symp waard/TPO wijzen ook ook PVY maar let op elisa data]</t>
  </si>
  <si>
    <t xml:space="preserve">De ingezonden bladeren zijn visueel beoordeeld en wezen op een mogelijke infectie met potato virus Y (PVY). Vanuit het monster hebben wij middels mechanische inoculatie een virus kunnen overbrengen op toetsplanten. Ook de symptomen op de toetsplanten wezen op een infectie door PVY. De aanwezigheid van PVY is bevestigd met een serologische toets.
</t>
  </si>
  <si>
    <t>KCB
K klapwijk</t>
  </si>
  <si>
    <t>GLN 8718711043902; virus? Herkomst NL 3 snackpaprikas, licht ingezonken puntjes, onregelmatige chl, virusachtig 
l,ijkt beetje op 40713419, maar deze vruchten hebben ook nog putjes. let op, zelfde GLN nummer!
_x000D_
cultivar info niet te achterhalen per mail, 9-8-22</t>
  </si>
  <si>
    <t>P1 ++
bent ++
qui +-
glut ++
dat ++</t>
  </si>
  <si>
    <t>HTS data afwachten van 40713419</t>
  </si>
  <si>
    <t>[foto]
concept diagnose met marleen. natuurlijk eerst data afwachten</t>
  </si>
  <si>
    <t>TSWV</t>
  </si>
  <si>
    <t>De ingezonden vruchten zijn visueel beoordeeld en wezen op een mogelijke infectie door tomato spotted wilt virus (TSWV, tospovirus). Vanuit het monster hebben wij middels mechanische inoculatie een virus kunnen overbrengen op toetsplanten. Ook de symptomen op de toetsplanten wezen op een infectie door TSWV. In een eerdere soortgelijke inzending (40713419) met hetzelfde GLN nummer is de aanwezigheid van TSWV vastgesteld door middel van Illumina Sequencing. </t>
  </si>
  <si>
    <t>KCB
S Vrij</t>
  </si>
  <si>
    <t>GLN 8719338045400, virus? 1 ingezonden vrucht, chl ronde plekjes mn onderste helft vrucht. als je vrucht doorsnijd verkleuring door te zien tot aan de zaadlijst. niet virologisch</t>
  </si>
  <si>
    <t xml:space="preserve">[foto]  </t>
  </si>
  <si>
    <t>12/7/22 Diagnose gecorrigeerd.
Het door u ingezonden monster is visueel beoordeeld. De symptomen zijn volgens ons niet veroorzaakt door een virus of een viroide. </t>
  </si>
  <si>
    <t>herkomst Sri lanka. Twee stevige knollen, geen afwijkingen gezien.  oppotten  en dan blad bemonsteren voor HTS.  Op de bladeren necrotische plekken langs de nerven, omringd door chlorose. Waardoor ook het blad wat misvormd is.</t>
  </si>
  <si>
    <t>HTS wk 34 [mengmonster twee planten], BCF104326-143</t>
  </si>
  <si>
    <t>1. Based on analyses of 8147 nt of the near complete genome in the NCBI and NVWA database it can be concluded that sample 42446430 likely contains yam chlorotic necrosis virus (YCNV).
2. Based on analyses of 9493 (A) and 9424 (B) nt of the near complete genome in the NCBI and NVWA database it can be concluded that sample 42446430 very likely contains yam mild mosaic virus (YMMV). (Remark: two genotypes were detected.)
opm molbio:
% rRNA relatief hoog (85,2%) en minder dan 12,000,000 non-rRNA reads</t>
  </si>
  <si>
    <t>yam chlorotic necrosis virus +
yam mild mosaic virus +</t>
  </si>
  <si>
    <t>Het door u ingezonden monster is visueel beoordeeld en de knol hebben we laten opgroeien in de kas. Vervolgens is bladmateriaal geanalyseerd met  Illumina sequencing (NGS). Hiermee zijn de bijna volledige sequenties bepaald van de volgende virussen: yam chlorotic necrosis virus en yam mild mosaic virus. Mogelijk worden de symptomen op het blad (necrose en bladmisvorming) veroorzaakt door één of een combinatie van deze virussen. 
Deze virussen zijn ook gedetecteerd in een eerder ingezonden monster 40230994.
Illumina-sequencing data zijn gegenereerd door Genomescan B.V. (accreditatie L518), analyse en interpretatie is uitgevoerd door het NIVIP.</t>
  </si>
  <si>
    <t>eryngium</t>
  </si>
  <si>
    <t>herkomst Kenia. 3 blaadjes in een potje ingestuurd - STINKT en is behoorlijk verlept. lastig symptomen te herkennen. lijkt chl tot necr stipjes.</t>
  </si>
  <si>
    <t xml:space="preserve">afgewezen </t>
  </si>
  <si>
    <t>de ingezonden bladeren zijn waarschijnlijk in een te kleine/strak afgeloten verpakking ingezonden waardoor het materiaal is begonnen te rotten. mochten de symptomen nogmaals gezien worden ontvangen wij graag een niweu inzending, liefst een hele scheut van de plant in een ruimere verpakking</t>
  </si>
  <si>
    <t>KCB
Middel</t>
  </si>
  <si>
    <t>herkomst Colombia. 1 vrucht, mn aan de onderkant chl met enkele necr vlekjes. chl is wel virusachtig, maar gek dat het alleen onderaan de vrucht zit. aanvullen carla/marleen: lijkt wel of er kleine necr stipjes in de chl vlekjes zit- zuigschade insect??</t>
  </si>
  <si>
    <t xml:space="preserve">hts wk 29, BCF104326-136
</t>
  </si>
  <si>
    <t>1. Verschillende torradovirussen gedetecteerd, 24 chunks van 150-250 nt. Referentie assembly gedaan in CLC en Geneious tegen eerdere vondst 39999691 (physalis torradovirus, tomato torradovirus en een UnID torradovirus). Mogelijk zitten alle drie de virussen in het monsters maar het bleven allemaal kleine fragmenten met zeer lage coverage. In overleg met Carla geen verdere analyse gedaan.
2. Foveavirus (Quinvirinae) gedetecteerd, 8 chunks van ~150nt. Referentie assembly gedaan in CLC en Geneious tegen eerdere vondst 39999691 (UnID Foveavirus A en B), mogelijk zit er een UnID foveavirus in het monster maar het bleven kleine fragmenten met zeer lage coverage. In overleg met Carla geen verdere analyse gedaan.
opm molbio:
Data in orde, laag % rRNA (2%) en 28.5M non rRNA reads._x000D_
AMV zeer waarschijnlijk contaminatie uit 33195684, 100% overeenkomst en lagere coverage.</t>
  </si>
  <si>
    <t>[foto, HTS bu 31]</t>
  </si>
  <si>
    <t>Het ingezonden monster hebben we visueel beoordeeld en geanalyseerd met Illumina sequencing (HTS) Hiermee zijn geen volledige sequenties van virussen gedetecteerd. We hebben wel kleine fragmenten van een of meerdere torradovirussen en mogelijk een foveavirus gedetecteerd, maar dit is niet voldoende om een volledige analyse op uit te voeren. We vermoeden dat dit te maken heeft met een lage virusconcentratie en daarom verwachten wij niet dat deze virussen de symptomen op het monster kunnen veroorzaken. 
Illumina-sequencing data zijn gegenereerd door Genomescan B.V. (accreditatie L518), analyse en interpretatie is uitgevoerd door NIVIP.</t>
  </si>
  <si>
    <t>KCB
Bekker</t>
  </si>
  <si>
    <t>Dracena</t>
  </si>
  <si>
    <t>surculosa</t>
  </si>
  <si>
    <t>herkomst NL, export naar VK. [bladvlekken, virus?] enkele bladeren ingezonden met deels concentrische chl kringen. eerder onderzoek gedaan - niet virologisch</t>
  </si>
  <si>
    <t>Het ingezonden monster is visueel bemonsterd. Eerder hebben wij Dracaena surculosa met vergelijkbare symptomen geanalyseerd met behulp van Illumina sequencing (HTS) waarbij geen virussen of viroiden zijn gedetecteerd. Daarom worden de symptomen volgens ons niet veroorzaakt door een virus of viroide. </t>
  </si>
  <si>
    <t>KCB
Witkamp</t>
  </si>
  <si>
    <t xml:space="preserve">herkomst NL [raseigenschap of virus?] lijkt enorm op inzending 41008957. 4 vruchten ingezonden met scherp begrensde groene strepen op de vrucht. niet virologisch
</t>
  </si>
  <si>
    <t>Het ingezonden monster is visueel beoordeeld. De symptomen zijn volgens ons niet veroorzaakt door een virus of een viroide. Mogelijk betreft het een genetische kwestie.</t>
  </si>
  <si>
    <t>NVWA
J. vd Nouland</t>
  </si>
  <si>
    <t>herkomst NL [virus, ToBRFV? in overleg met Marleen, tuin] jonge top ingezonden, tussennervige witte chl mn aan bladvoet en langs hoofdnerf. niet super virus achtig. niet knappigerig</t>
  </si>
  <si>
    <t>P1 -/-
bent -/-
qui -/-
glut -/-
dat -/-</t>
  </si>
  <si>
    <t>[foto] [ niet mechanisch overdraagbare virussen in tomaat zijn begomo, crini en polero's, daar hebben we geen symptomen voor gezien]</t>
  </si>
  <si>
    <t>Volgens ons hebben de symptomen op het ingezonden blad geen virologische oorzaak. Bovendien is via mechanische inoculatie geen virus overgebracht op toetsplanten. Mogelijk is hier sprake van een fysiologische oorzaak.</t>
  </si>
  <si>
    <t>15/8/22 Carla telefonische update. Toos/Inge zouden graag de fasta seq ontvangen</t>
  </si>
  <si>
    <t xml:space="preserve"> NAK
T.Dekker</t>
  </si>
  <si>
    <t xml:space="preserve">Vicia </t>
  </si>
  <si>
    <t>faba</t>
  </si>
  <si>
    <t>[herkomst zeeuws vlaanderen, virus, bacterie, schimmel? plant behandeld ter bestrijding boneluis, roestvlekken op peulen, onderontwikkeld wortelstelsel, verkleurd blad, VELDBOON]
4 planten ingezonden, slechte kwaliteit. blad is verwelkt en heeft chl/necr lastig in te schatten of de vlekjes virologische oorzaak hadden. op de peulen zijn twee typen vlekjes te zien, wat roestkleuring en meer necr. Aan de uiteinden van de peulen is ook necr, mycologisch? 
BAC en MYC gevraagd ook te kijken - daarna contact opnemen met Toos om symptomen te bespreken en toetsplannetje
22/7 nieuwe inzending en restant oorspronkelijke inzending. Beeld is minder hevig, regelmatiger en oppervlakkig. niet mycologisch (johan M), BAC en VIR geen aanvullend onderzoek op de nieuwe inzending. Formulieren achter origineel geniet gezien het onder hetzelfde nummer is ingezonden</t>
  </si>
  <si>
    <t>hts wk 29 va peul, BCF104326-136</t>
  </si>
  <si>
    <t>1. Based on analyses of 3717 (RNA1), 2494 (RNA2) and 1851 (RNA3) nt of the near complete genome in the NVWA and NCBI database it can be concluded that sample 33195684 very likely contains alfalfa mosaic virus (AMV).
2. Based on analyses of 9610 nt of the near complete genome in the NVWA and NCBI database it can be concluded that sample 33195684 very likely contains bean yellow mosaic virus (BYMV).
3. Based on analyses of 5442 nt of the near complete genome in the NVWA and NCBI database it can be concluded that sample 33195684 very likely contains pea enation mosaic virus 1 (PEMV-1).
4. Based on analyses of 4237 nt of the near complete genome in the NVWA and NCBI database it can be concluded that sample 33195684 very likely contains pea enation mosaic virus 2 (PEMV-2).</t>
  </si>
  <si>
    <t>[foto, 2 monsters genomen van de schil van de peulen HTS/HTS BU] [ 22/7 nieuwe foto]
[19-8 PEMV-1 en 2 toegevoegd aan PRISMA)</t>
  </si>
  <si>
    <t>AMV +
BYMV +
PEMV-1 +
PEMV-2 +</t>
  </si>
  <si>
    <t>Na visuele beoordeling van het door u ingezonden monster hebben wij besloten om een aantal peulen van het monster te bemonsteren en analyseren met Illumina-sequencing. Hiermee zijn de sequenties bepaald van verschillende virussen: 
1. Alfafa mosaic virus
2. Bean yellow mosaic virus
3. Pea enation mosaic virus 1
4. Pea enation mosaic virus 2
Volgens ons kunnen de symptomen op het monster veroorzaakt worden door één, of door een combinatie van deze virussen mogelijk in combinatie met andere factoren.</t>
  </si>
  <si>
    <t>15/8/22 Carla telefonische update. Data heeft geen haast. Iris wil graag de Fasta sequenties ontvangen en wat coverage info</t>
  </si>
  <si>
    <t>BKD 
Iris stulemeijer</t>
  </si>
  <si>
    <t>Tulipa</t>
  </si>
  <si>
    <t>RNAseq op verzoek van Iris, TVX en ander potex?</t>
  </si>
  <si>
    <t>HTSwk 29, BCF104326-136</t>
  </si>
  <si>
    <t> Based on analyses of 5526 nt of the near complete genome in the NVWA and NCBI database can be concluded that sample 6010736 very likely contains tulip virus X (TVX).
opm molbio: 
AMV zeer waarschijnlijk contaminatie uit 33195684, 100% overeenkomst en lagere coverage</t>
  </si>
  <si>
    <t>[resultaten ook mailen naar Kevin Walgering en Bas Mulder]</t>
  </si>
  <si>
    <t>TVX +</t>
  </si>
  <si>
    <t>Op verzoek van de BKD is dit monster geanalyseerd met Illumina sequencing. Resultaten zijn gedeeld per email.
Illumina-sequencing data zijn gegenereerd door Genomescan B.V. (accreditatie L518), analyse en interpretatie is uitgevoerd door NRC-Fyto.</t>
  </si>
  <si>
    <t>RNAseq op verzoek van Iris, CIYMV</t>
  </si>
  <si>
    <t xml:space="preserve">hts wk 29, BCF104326-136
prelim: clover yellwo mosaic. </t>
  </si>
  <si>
    <t>Based on analyses of 6997 nt of the near complete in NCBI and NVWA databases it can be concluded that sample 6010728 very likely contains clover yellow mosaic virus (CYMV).</t>
  </si>
  <si>
    <t>CYMV +</t>
  </si>
  <si>
    <t>Op verzoek van de BKD is dit monster geanalyseerd met Illumina sequencing. Resultaten zijn gedeeld per email.
Illumina-sequencing data zijn gegenereerd door Genomescan B.V. (accreditatie L518), analyse en interpretatie is uitgevoerd door NIVIP.</t>
  </si>
  <si>
    <t>hts wk 29, BCF104326-136
prelim: clover yewllo mosaic. vergelijk seq uit de mosnters van iris</t>
  </si>
  <si>
    <t>Based on analyses of 7145 nt of the near complete in NCBI and NVWA databases it can be concluded that sample 6010711 very likely contains clover yellow mosaic virus (CYMV).</t>
  </si>
  <si>
    <t>PC-121</t>
  </si>
  <si>
    <t>Hippeastrum</t>
  </si>
  <si>
    <t xml:space="preserve">RNAseq op verzoek van Iris, INSV. isolaat reageert wel in de ELISA reageert maar niet in de PCR
15/8/22 Carla telefonische update. van de virussen in dit monster zou Iris ook graag coverage informatie willen ontvangen. </t>
  </si>
  <si>
    <t>hts wk 29, BCF104326-136
prelim: carlavirus, potexvirus, tobamovirus, tospovirus. in overleg met Iris welke allemaal analyseren en coverage ook doorgeven)</t>
  </si>
  <si>
    <t>1.	Based on analyses of 7516 nt of the partial genome in the NVWA and NCBI database can be concluded that sample 6010701 very likely contains nerine latent virus (NeLV)_x000D_
2.	Based on analyses of 6272 nt of the near complete genome in the NVWA and NCBI database can be concluded that sample 6010701 very likely contains tomato mosaic virus (ToMV) (remark; the coverage is relatively low for a tobamovirus, however, there are no other tobamoviruses found in this sequencing batch)_x000D_
3.	Based on analyses of 2992 (S segment), 4800 (M segment) and 8734 (L segment) nt of the near complete genome in the NVWA and NCBI database can be concluded that sample 6010701 very likely contains impatiens necrotic spot virus (INSV).</t>
  </si>
  <si>
    <t>ToMV +
NeLV +
INSV +</t>
  </si>
  <si>
    <t>KCB
J Schroevers</t>
  </si>
  <si>
    <t>lycoperiscum</t>
  </si>
  <si>
    <t>herkomst de Lier. 2 grote vleestomaten, niet volledig doorgekleurd (mogelijk virologisch). 1 vrucht necr (niet virologisch)
beeld lijkt een beetje op 42160571</t>
  </si>
  <si>
    <t>[va vrucht]
PepMV + (&gt;3.316/3.408)
TMV -</t>
  </si>
  <si>
    <t>KCB
J. Alderden</t>
  </si>
  <si>
    <t xml:space="preserve">Carica </t>
  </si>
  <si>
    <t>papaya</t>
  </si>
  <si>
    <t>Herkomst Mexico, 2 vruchten ingezonden naar MYC. kringachtige vlekjes, sommige concentrisch, mn aan de onderzijde van de vrucht</t>
  </si>
  <si>
    <t>HTS lijst wk 30, BCF104326-137
prelim papaya mosaic virus (potex) en papaya meleira virus (niet erkent, dichtbij umbra https://doi.org/10.1371/journal.pone.0155240)</t>
  </si>
  <si>
    <t>1. Based on analyses of 6615 nt of the near complete genome in the NCBI and NVWA databases can be concluded that sample 36172736 very likely contains papaya mosaic virus (PapMV)
2. Based on analyses of 3888 nt of the partial genome in the NCBI and NVWA database can be concluded that sample 36172736 possibly contains papaya meleira virus (PMeV). (Remark: only partial PMeV genomes are present in NCBI. However one isolate in NCBI (KF214786) has 4285 nt and 89% coverage with this sequence. The sequences have 79% pairwise identity which is higher than the species demarcation (70%).)
opm molbio: 
% rRNA relatief hoog (16%) en meer dan 12,000,000 non-rRNA reads</t>
  </si>
  <si>
    <t>[foto], formulier nog bij myc] [HTS BU]
PeMV is niet altijd gelinkd met symptomen, in menginfectie met PeMV2 veroorzaakt het sticky disease (op de  google foto's zijn latex druppels te zien aan de buitenkant vd vruchten (va plant?)</t>
  </si>
  <si>
    <t>PapMV +</t>
  </si>
  <si>
    <t>De ingezonden vrucht is visueel beoordeeld door specialisten van de vakgebieden virologe en mycologie, waarbij mycologie geen aanleiding zag voor nader onderzoek. Virologie heeft besloten om het monster te analyseren met Illumina-sequencing. Hiermee is de (bijna) volledige genoomsequentie bepaald van papaya mosaic virus (PapMV). Aanvullend is een fragment van de genoomsequentie gedetecteerd van een niet erkend virus, papaya meleira virus. Mogelijk worden de symptomen op de ingezonden vrucht veroorzaakt door PapMV of een combinatie van deze virussen.
Illumina-sequencing data zijn gegenereerd door Genomescan B.V. (accreditatie L518), analyse en interpretatie is uitgevoerd door NIVIP.</t>
  </si>
  <si>
    <t>KCB
D Pappot</t>
  </si>
  <si>
    <t>Herkomst Argentinie. 1 ingezonden vrucht met licht bruine necr vlekjes. overlegd met myc, dit is geen schimmel of virus beeld maar kou schade</t>
  </si>
  <si>
    <t>Het ingezonden monster is visueel beoordeeld door specialisten van de vakgebieden virologie en mycologie. Volgens ons heben de symptomen geen plant pathogene oorzaak. Waarschijnlijk worden de bruine vlekken veroorzaakt door kou. </t>
  </si>
  <si>
    <t>KCB 
Kamphuis</t>
  </si>
  <si>
    <t>Herkomst Venlo. 1 vrucht ingezonden met chl vlekken/zones, concentrische kringen. Tospoachtig
[cultivar niet te achterhalen, per mail, 9-8-22.  vruchtmonster van export bedrijf]</t>
  </si>
  <si>
    <t>[va vrucht]
P1 +/+
bent +/+
qui +/-
glut +/+
WB -/+</t>
  </si>
  <si>
    <t>wk30, BCF104326-137</t>
  </si>
  <si>
    <t>Based on analyses of 8918 (L), 4893 (M) and 2916 (S) nt of the near complete genomes in the NCBI and NVWA databases it can be concluded that sample 33139113 very likely contains tomato spotted wilt virus (TSWV).
opm molbio: 
% rRNA relatief hoog (59%) en minder dan 12,000,000 non-rRNA reads</t>
  </si>
  <si>
    <t>[foto,HTS BU]
[ HTS data gedeeld met WUR, 2022]</t>
  </si>
  <si>
    <t xml:space="preserve">TSWV + </t>
  </si>
  <si>
    <t>De symtomen op het ingezonden monster worden volgens ons veroorzaakt door tomato spotted wilt virus (TSWV). De waargenomen symptomen (concentrische kringen op vrucht) zijn kenmerkend voor orthotospovirussen zoals TSWV. De aanwezigheid van TSWV is bevestigd met toetsplantenonderzoek en Illumina-sequencing. 
Illumina-sequencing data zijn gegenereerd door Genomescan B.V. (accreditatie L518), analyse en interpretatie is uitgevoerd door NIVIP.</t>
  </si>
  <si>
    <t>KCB
E.Duindam</t>
  </si>
  <si>
    <t>Lysimachia</t>
  </si>
  <si>
    <t>herkomst NL (voor export). 3 bladeren met chlorotische patronen, enkele hiervan lijken virusverdacht.</t>
  </si>
  <si>
    <t>wk 30, BCF104326-137</t>
  </si>
  <si>
    <t>Based on analyses of 6141 (RNA1) and 2230 (RNA2) nt of the partial genome in the NCBI and NVWA database it can be concluded that sample 65435793 very likely contains tobacco rattle virus (TRV).
opm molbio: % rRNA relatief hoog (48%) en meer dan 12,000,000 non-rRNA reads</t>
  </si>
  <si>
    <t>Na visuele beoordeling hebben wij besloten om het monster te analyseren met Illumina-sequencing. Hiermee is de sequentie van tobacco rattle virus gedetecteerd. Dit virus kan de waargenomen symptomen veroorzaken.
Illumina-sequencing data zijn gegenereerd door Genomescan B.V. (accreditatie L518), analyse en interpretatie is uitgevoerd door NIVIP.</t>
  </si>
  <si>
    <t>INS-22-13065</t>
  </si>
  <si>
    <t>annuum (RNA uit zaad)</t>
  </si>
  <si>
    <t xml:space="preserve">herkomst Israel. Bedrijf ALS Customs support BV 
sub  CaTa    CSP
1	- 34,16	30,86
</t>
  </si>
  <si>
    <t>[sub 1]F-MOL-132-002 M&amp;W + (32.38/33.14)</t>
  </si>
  <si>
    <t>niet, ct te hoog</t>
  </si>
  <si>
    <t>Betreft 40120711. Door Naktuinbouw is met een moleculaire toets (real-time RT-PCR) ToBRFV gedetecteerd. Bevestiging is uitgevoerd door het NRC met een tweede moleculaire toets (real-time RT-PCR).</t>
  </si>
  <si>
    <t>INS-22-13186</t>
  </si>
  <si>
    <t>lycoperiscum (RNA uit zaden)</t>
  </si>
  <si>
    <t xml:space="preserve">herkomst Nederland. Totam Seeds BV
sub CaTa      CSP
1	- 22,26	21,31
2	- 21,67	20,63
</t>
  </si>
  <si>
    <t>[sub 2]F-MOL-132-002 M&amp;W + (21.7/21.78)</t>
  </si>
  <si>
    <t>niet, Dienstverlening</t>
  </si>
  <si>
    <t>Betreft INS-22-13186. Door Naktuinbouw is met een moleculaire toets (real-time RT-PCR) ToBRFV gedetecteerd. Bevestiging is uitgevoerd door het NRC met een tweede moleculaire toets (real-time RT-PCR).</t>
  </si>
  <si>
    <t>INS-22-13188</t>
  </si>
  <si>
    <t xml:space="preserve">herkomst Nederland. Totam Seeds BV
sub CaTa      CSP
1 -	18,26	17,36
2 -	17,11	17,23
</t>
  </si>
  <si>
    <t>[sub 1]F-MOL-132-002 M&amp;W + (18.48/18.39)</t>
  </si>
  <si>
    <t>Betreft INS-22-13188. Door Naktuinbouw is met een moleculaire toets (real-time RT-PCR) ToBRFV gedetecteerd. Bevestiging is uitgevoerd door het NRC met een tweede moleculaire toets (real-time RT-PCR).</t>
  </si>
  <si>
    <t>INS-22-13189</t>
  </si>
  <si>
    <t xml:space="preserve">herkomst NEderland. Totam Seeds BV
sub CaTa      CSP
1	-	21,32	20,70
2	-	21,23	21,02
</t>
  </si>
  <si>
    <t>[sub 1]F-MOL-132-002 M&amp;W + (21.47/21.68)</t>
  </si>
  <si>
    <t>Betreft INS-22-13189. Door Naktuinbouw is met een moleculaire toets (real-time RT-PCR) ToBRFV gedetecteerd. Bevestiging is uitgevoerd door het NRC met een tweede moleculaire toets (real-time RT-PCR).</t>
  </si>
  <si>
    <t>INS-22-13209</t>
  </si>
  <si>
    <t xml:space="preserve">herkomst China. Bedrijf Helmer BV.
sub CaTa      CSP
1	-	30,51	29,62
2	-	30,30	29,56
3	-	30,52	29,45
</t>
  </si>
  <si>
    <t>[sub 1]F-MOL-132-002 M&amp;W + (31.71/32.19)</t>
  </si>
  <si>
    <t>Betreft 32609021. Door Naktuinbouw is met een moleculaire toets (real-time RT-PCR) ToBRFV gedetecteerd. Bevestiging is uitgevoerd door het NRC met een tweede moleculaire toets (real-time RT-PCR).</t>
  </si>
  <si>
    <t>INS-22-13187</t>
  </si>
  <si>
    <t xml:space="preserve">herkomst NL. Totam Seeds BV
sub CaTa      CSP
1	-	21,11	19,75
</t>
  </si>
  <si>
    <t>[sub 1]F-MOL-132-002 M&amp;W + (20.37/20.37)</t>
  </si>
  <si>
    <t>Betreft INS-22-13187. Door Naktuinbouw is met een moleculaire toets (real-time RT-PCR) ToBRFV gedetecteerd. Bevestiging is uitgevoerd door het NRC met een tweede moleculaire toets (real-time RT-PCR).</t>
  </si>
  <si>
    <t>INS-22-13415</t>
  </si>
  <si>
    <t>annuum (RNA uit zaad) Piquillo</t>
  </si>
  <si>
    <t xml:space="preserve">herkomst divers. Bedrijf Pieterpikzonen BV
sub CaTa      CSP
1	-	34,96	32,45
2	-	30,70	28,68
3	-	34,38	34,98
</t>
  </si>
  <si>
    <t>[sub 2]F-MOL-132-002 M&amp;W + (30.47/30.22)</t>
  </si>
  <si>
    <t>Betreft INS-22-13415. Door Naktuinbouw is met een moleculaire toets (real-time RT-PCR) ToBRFV gedetecteerd. Bevestiging is uitgevoerd door het NRC met een tweede moleculaire toets (real-time RT-PCR).</t>
  </si>
  <si>
    <t>INS-22-13416</t>
  </si>
  <si>
    <t>annuum ' jalapeno'  (RNA uit zaad)</t>
  </si>
  <si>
    <t xml:space="preserve">herkomst divers. Bedrijf Pieterpikzonen BV
sub CaTa      CSP
1	-	33,72	30,01
2	-	32,68	30,03
3	-	31,57	30,09
</t>
  </si>
  <si>
    <t>[sub 3]F-MOL-132-002 M&amp;W + (32.52/32.64)</t>
  </si>
  <si>
    <t>Betreft INS-22-13416. Door Naktuinbouw is met een moleculaire toets (real-time RT-PCR) ToBRFV gedetecteerd. Bevestiging is uitgevoerd door het NRC met een tweede moleculaire toets (real-time RT-PCR).</t>
  </si>
  <si>
    <t>INS-22-13414</t>
  </si>
  <si>
    <t xml:space="preserve">herkomst divers. Pieterpikzonen BV
sub CaTa      CSP
1	-	32,57	30,14
2	-	32,01	29,51
3	-	32,88	31,27
</t>
  </si>
  <si>
    <t>[sub 2]F-MOL-132-002 M&amp;W + (33.75/33.16)</t>
  </si>
  <si>
    <t>Betreft INS-22-13414. Door Naktuinbouw is met een moleculaire toets (real-time RT-PCR) ToBRFV gedetecteerd. Bevestiging is uitgevoerd door het NRC met een tweede moleculaire toets (real-time RT-PCR).</t>
  </si>
  <si>
    <t>INS-22-13426</t>
  </si>
  <si>
    <t>herkomst Israel. ALS Customs Support ALS
sub CaTa      CSP
1	-	32,39	30,68</t>
  </si>
  <si>
    <t>[sub 1]F-MOL-132-002 M&amp;W + (31.83/32.51)</t>
  </si>
  <si>
    <t>Betreft 40120680. Door Naktuinbouw is met een moleculaire toets (real-time RT-PCR) ToBRFV gedetecteerd. Bevestiging is uitgevoerd door het NRC met een tweede moleculaire toets (real-time RT-PCR).</t>
  </si>
  <si>
    <t>INS-22-14394</t>
  </si>
  <si>
    <t xml:space="preserve">herkomst Nederland. Dutch seed group International BV.
sub CaTa      CSP
1	-	37,32	30,25
2	-	28,02	27,41
3	-	32,67	30,03
</t>
  </si>
  <si>
    <t>[sub 2]F-MOL-132-002 M&amp;W + (29.93/ 29.78)</t>
  </si>
  <si>
    <t>Betreft INS-22-14394. Door Naktuinbouw is met een moleculaire toets (real-time RT-PCR) ToBRFV gedetecteerd. Bevestiging is uitgevoerd door het NRC met een tweede moleculaire toets (real-time RT-PCR).</t>
  </si>
  <si>
    <t>INS-22-14395</t>
  </si>
  <si>
    <t xml:space="preserve">herkomst Nederland. Dutch Seed Group International BV.
sub CaTa      CSP
1	-	18,08	16,22
2	-	17,12	15,81
3	-	14,29	13,19
</t>
  </si>
  <si>
    <t>[sub 3]F-MOL-132-002 M&amp;W + (14.3/14.33)</t>
  </si>
  <si>
    <t>niet herkomst onbekend</t>
  </si>
  <si>
    <t>Betreft INS-22-14395. Door Naktuinbouw is met een moleculaire toets (real-time RT-PCR) ToBRFV gedetecteerd. Bevestiging is uitgevoerd door het NRC met een tweede moleculaire toets (real-time RT-PCR).</t>
  </si>
  <si>
    <t>INS-22-14396</t>
  </si>
  <si>
    <t xml:space="preserve">herkomst Nederland. Dutch Seed Group International BV.
sub CaTa      CSP
1	-	33,32	28,18
2	-	32,06	28,73
3	-	33,02	28,53
</t>
  </si>
  <si>
    <t>[sub 2]F-MOL-132-002 M&amp;W + (31.17/30.87)</t>
  </si>
  <si>
    <t>Betreft INS-22-14396. Door Naktuinbouw is met een moleculaire toets (real-time RT-PCR) ToBRFV gedetecteerd. Bevestiging is uitgevoerd door het NRC met een tweede moleculaire toets (real-time RT-PCR).</t>
  </si>
  <si>
    <t>INS-22-14398</t>
  </si>
  <si>
    <t xml:space="preserve">herkomst Nederland. Dutch Seed Group International BV.
sub CaTa      CSP
1	-	15,85	14,27
2	-	15,37	14,19
3	-	16,38	14,95
</t>
  </si>
  <si>
    <t>[sub 2]F-MOL-132-002 M&amp;W + (15.46/15.68)</t>
  </si>
  <si>
    <t>niet, herkomst onbekend</t>
  </si>
  <si>
    <t>Betreft INS-22-14398. Door Naktuinbouw is met een moleculaire toets (real-time RT-PCR) ToBRFV gedetecteerd. Bevestiging is uitgevoerd door het NRC met een tweede moleculaire toets (real-time RT-PCR).</t>
  </si>
  <si>
    <t>INS-22-14253</t>
  </si>
  <si>
    <t xml:space="preserve">herkomst Turkije. Bedrijf Cargolift (Rotterdam)
sub CaTa      CSP
1	-	32,85	31,21
</t>
  </si>
  <si>
    <t>[sub 1]F-MOL-132-002 M&amp;W + (31.88/31.91)</t>
  </si>
  <si>
    <t>Betreft 41952278. Door Naktuinbouw is met een moleculaire toets (real-time RT-PCR) ToBRFV gedetecteerd. Bevestiging is uitgevoerd door het NRC met een tweede moleculaire toets (real-time RT-PCR).</t>
  </si>
  <si>
    <t>INS-22-14255</t>
  </si>
  <si>
    <t xml:space="preserve">herkomst Turkije. Bedrijf Cargolift (Rotterdam)
sub CaTa      CSP
1	-	30,16	29,11
2	-	31,79	29,69
3	-	32,14	30,39
</t>
  </si>
  <si>
    <t>[sub 1]F-MOL-132-002 M&amp;W + (29.11/29.61)</t>
  </si>
  <si>
    <t>Betreft 41952251. Door Naktuinbouw is met een moleculaire toets (real-time RT-PCR) ToBRFV gedetecteerd. Bevestiging is uitgevoerd door het NRC met een tweede moleculaire toets (real-time RT-PCR).</t>
  </si>
  <si>
    <t>INS-22-14256</t>
  </si>
  <si>
    <t xml:space="preserve">herkomst Turkije. Bedrijf Cargolift (Rotterdam)
sub CaTa      CSP
1	-	26,53	26,38
2	-	27,19	27,21
3	-	26,51	26,24
</t>
  </si>
  <si>
    <t>[sub 1]F-MOL-132-002 M&amp;W + (25.83/26.2)</t>
  </si>
  <si>
    <t>Betreft 41952243. Door Naktuinbouw is met een moleculaire toets (real-time RT-PCR) ToBRFV gedetecteerd. Bevestiging is uitgevoerd door het NRC met een tweede moleculaire toets (real-time RT-PCR).</t>
  </si>
  <si>
    <t>INS-22-14257</t>
  </si>
  <si>
    <t xml:space="preserve">herkomst Turkije. Bedrijf Cargolift (Rotterdam)
sub CaTa      CSP
1	-	33,73	33,08
2	-	30,15	29,84
3	-	34,29	33,85
</t>
  </si>
  <si>
    <t>[sub 2]F-MOL-132-002 M&amp;W + (29.18/28.44)</t>
  </si>
  <si>
    <t>Betreft 41952235. Door Naktuinbouw is met een moleculaire toets (real-time RT-PCR) ToBRFV gedetecteerd. Bevestiging is uitgevoerd door het NRC met een tweede moleculaire toets (real-time RT-PCR).</t>
  </si>
  <si>
    <t>INS-22-14259</t>
  </si>
  <si>
    <t xml:space="preserve">herkomst Turkije. Bedrijf Cargolift (Rotterdam)
sub CaTa      CSP
1	-	29,58	29,14
2	-	30,75	30,24
3	-	30,40	30,09
</t>
  </si>
  <si>
    <t>[sub 1]F-MOL-132-002 M&amp;W + (28.4/28.53)</t>
  </si>
  <si>
    <t>Betreft 41952382. Door Naktuinbouw is met een moleculaire toets (real-time RT-PCR) ToBRFV gedetecteerd. Bevestiging is uitgevoerd door het NRC met een tweede moleculaire toets (real-time RT-PCR).</t>
  </si>
  <si>
    <t>INS-22-14260</t>
  </si>
  <si>
    <t xml:space="preserve">herkomst Turkije. Bedrijf Cargolift (Rotterdam)
sub CaTa      CSP
1	-	26,49	26,17
</t>
  </si>
  <si>
    <t>[sub 1]F-MOL-132-002 M&amp;W + (26.17/26.46)</t>
  </si>
  <si>
    <t>Betreft 41952374. Door Naktuinbouw is met een moleculaire toets (real-time RT-PCR) ToBRFV gedetecteerd. Bevestiging is uitgevoerd door het NRC met een tweede moleculaire toets (real-time RT-PCR).</t>
  </si>
  <si>
    <t>INS-22-14261</t>
  </si>
  <si>
    <t xml:space="preserve">herkomst Turkije. Bedrijf Cargolift (Rotterdam)
sub CaTa      CSP
1		31,26	30,47
2		30,74	30,37
3		27,04	26,92
</t>
  </si>
  <si>
    <t>[sub 3]F-MOL-132-002 M&amp;W + 26.326/26.84)</t>
  </si>
  <si>
    <t>Betreft 41952366. Door Naktuinbouw is met een moleculaire toets (real-time RT-PCR) ToBRFV gedetecteerd. Bevestiging is uitgevoerd door het NRC met een tweede moleculaire toets (real-time RT-PCR).</t>
  </si>
  <si>
    <t>INS-22-14265</t>
  </si>
  <si>
    <t xml:space="preserve">herkomst Turkije. Bedrijf Cargolift (Rotterdam)
sub CaTa      CSP
1		30,82	31,41
</t>
  </si>
  <si>
    <t>[sub 1]F-MOL-132-002 M&amp;W + (32.35/32.9)</t>
  </si>
  <si>
    <t>Betreft 41952489. Door Naktuinbouw is met een moleculaire toets (real-time RT-PCR) ToBRFV gedetecteerd. Bevestiging is uitgevoerd door het NRC met een tweede moleculaire toets (real-time RT-PCR).</t>
  </si>
  <si>
    <t>KCB
J vd Meer</t>
  </si>
  <si>
    <t>Herkomst Nederland. Aantal cherrytomaatjes, vervormd bij steelaanzetting (zijn peervormig geworden) (niet virusverdacht), lichtgroene chlorotische zones, enkele vruchten hebben kleine gele chlorotische vlekjes (virus?).</t>
  </si>
  <si>
    <t>[va vrucht]
PepMV + (&gt;3.5/3.4)
TMV(agdia) -
PhCMoV -</t>
  </si>
  <si>
    <t>PepMV +
virus symptoms -</t>
  </si>
  <si>
    <t>De symptomen op het door u ingezonden monster worden volgens ons niet veroorzaakt door een virus of viroide. Mogelijk is er sprake van een fysiologische oorzaak. 
Dit monster is toegevoegd aan een ingeplande serologische toets voor de detectie van pepino mosaic virus (PepMV) en tomato brown rugose fruit virus (ToBRFV). Hierbij is PepMV wel, maar ToBRFV niet gedetecteerd. Zoals aangegeven verwachten wij niet dat PepMV de waargenomen symptomen veroorzaakt.</t>
  </si>
  <si>
    <t>Dioscorea
[op formulier stond Ipomoea]</t>
  </si>
  <si>
    <t xml:space="preserve">cayenensis
</t>
  </si>
  <si>
    <t xml:space="preserve">herkomst Suriname. 3 knollen, nog redelijk vers/nat (nog zijwortels). Een in elk geval een week wachten voor oppotten (drogen op het lab)
</t>
  </si>
  <si>
    <t xml:space="preserve">wk 2  BCF 105447-001
20-4-23 Carla: 83-96 % overeenkomst (nt) met eerdere YMVV isolaten in dioscorea
</t>
  </si>
  <si>
    <t xml:space="preserve">1.	Based on analyses of 6021 nt of the near complete genome in the NCBI and NVWA database can be concluded that sample 41160422 very likely contains yam virus X (YVX).
2.	Based on analyses of 9230 nt of the near complete genome in the NCBI and NVWA database can be concluded that sample 41160422 very likely contains yam mild mosaic virus (YMMV).
3.	Based on analyses of 9027 and 9009 nt of the near complete genome in the NCBI and NVWA database can be concluded that sample 41160422 likely contains two different UnID potyvirusses (UnID potyvirus A and UnID potyvirus B).
4.	Based on analyses of 4319 nt of the partial genome in the NCBI and NVWA database can be concluded that sample 41160422 likely contains an UnID polerovirus.
opm molbio: 
'- relatief hoog % rRNA reads (60 %), maar bijna dan 12 miljoen non-rRNA reads (11987797)_x000D_
- in KRONA rapport ook badnavirus gedetecteerd, 7 chunks waarvan de lnagste ~2300 bp. De langste valt in soortspeciek cluster met discorea alata bacilliform virus. Geen nadere analyse uitgevoerd, niet opgenomen in geneious. </t>
  </si>
  <si>
    <t>[staat in kas]; 2 zakjes geplukt voor HTS; BU zakje opgeslagen in bakje Jerom -20 C (Ro 3-1-2023)
[YVX toegevoegd aan prisma, erkende soort in ICTV]</t>
  </si>
  <si>
    <t>YMMV +
YVX +
potyvirus +
polerovirus +</t>
  </si>
  <si>
    <t>De ingezonden knol hebben we laten opgroeien in de kas. Vervolgens is bladmateriaal geanalyseerd met Illumina sequencing (NGS). Hiermee zijn virussequenties bepaald van verschillende virussen. Analyse van de verkregen sequenties laat ziet dat het de volgende virussen betreft: 
1. Yam mild mosaic virus (YMMV)
2. Yam virus X  (YVX)
3. Twee onbekende soorten voor de wetenschap behorende tot het genus potyvirus
4. Een onbekende soorten voor de wetenschap behorende tot het genus polerovirus
Op de bladeren zijn symptomen waargenomen (chlorotische tot necrotische vlekken). Mogelijk worden de symptomen veroorzaakt door één of een combinatie van virussen. YMMV is ook gedetecteerd in eerder door u ingezonden monsters (40230994 en 42446430) . 
Illumina-sequencing data zijn gegenereerd door Genomescan B.V. (accreditatie L518), analyse en interpretatie is uitgevoerd door het NIVIP.</t>
  </si>
  <si>
    <t>KCB
M van Delden</t>
  </si>
  <si>
    <t xml:space="preserve">herkomst Nederland. 2 paprika's, 1 heeft scherp begrende verkleuringen (genetisch) de ander heeft een minder scherp begrensde verkleuring (niet virologisch), deze vrucht heeft ook lichte/vage zwarte verkleuring. </t>
  </si>
  <si>
    <t>wk 31 [alleen vrucht met zwarte verkleuring], BCF104326-140
prelim: no relevant virus. 1 chunk 3000 bp met cavemovirus, handmatige blast lever hit op met ± 70% overeenkomst, maar cluster met verschillende plant genoom. dus lijkt niet relevant</t>
  </si>
  <si>
    <t>Geen relevant virus gedetecteerd.
opm molbio: 
opmerking: relatief hoog % rRNA reads (14,9%), maar meer dan 12 mlj reads</t>
  </si>
  <si>
    <t>We hebben het monster visueel beoordeeld en onderzocht met Illumina-sequencing (HTS). Hiermee zijn geen relevante virussen gedetecteerd. De scherpbegrensde verkleuringen van de vruchten hebben vermoedelijk een genetische oorzaak.
Illumina-sequencing data zijn gegenereerd door Genomescan B.V. (accreditatie L518), analyse en interpretatie is uitgevoerd door NIVIP.</t>
  </si>
  <si>
    <t>INS-22-14393</t>
  </si>
  <si>
    <t xml:space="preserve">herkomst NVT. Bedrijf Dutch Seed Group International BV.
sub CaTa      CSP
1   37,42	    40,00
2   33,18 	    28,10
3   39,91	    39,31
</t>
  </si>
  <si>
    <t>[sub 2]F-MOL-132-002 M&amp;W + (32.35/32.9)</t>
  </si>
  <si>
    <t>Betreft INS-22-14393. Door Naktuinbouw is met een moleculaire toets (real-time RT-PCR) ToBRFV gedetecteerd. Bevestiging is uitgevoerd door het NRC met een tweede moleculaire toets (real-time RT-PCR).</t>
  </si>
  <si>
    <t xml:space="preserve">INS-22-16002 </t>
  </si>
  <si>
    <t xml:space="preserve">herkomst Nederland. Bedrijf Totam Seeds BV.
sub   CaTa    CSP
1	4,83	5,30
2	4,10	6,11
3	4,25	5,32
</t>
  </si>
  <si>
    <t>sub 1 F-MOL-132-002 M&amp;W + (5.9/6.11)</t>
  </si>
  <si>
    <t>Betreft INS-22-16002.  Door Naktuinbouw is met een moleculaire toets (real-time RT-PCR) ToBRFV gedetecteerd. Bevestiging is uitgevoerd door het NRC met een tweede moleculaire toets (real-time RT-PCR).</t>
  </si>
  <si>
    <t xml:space="preserve">INS-22-15618 </t>
  </si>
  <si>
    <t>herkomst China. Bedrijf Cargolift (Rotterdam)
sub   CaTa    CSP
1	28,71	28,11</t>
  </si>
  <si>
    <t>sub 1 F-MOL-132-002 M&amp;W + (28.85/28.37)</t>
  </si>
  <si>
    <t>Betreft 40122264. Door Naktuinbouw is met een moleculaire toets (real-time RT-PCR) ToBRFV gedetecteerd. Bevestiging is uitgevoerd door het NRC met een tweede moleculaire toets (real-time RT-PCR).</t>
  </si>
  <si>
    <t xml:space="preserve">INS-22-16003 </t>
  </si>
  <si>
    <t>herkomst Nederland. Bedrijf Totam Seeds BV
sub   CaTa    CSP
1	17,89	18,34
2	17,24	18,42
3	18,21	18,58</t>
  </si>
  <si>
    <t>sub 1 F-MOL-132-002 M&amp;W +(19.14/19.14)</t>
  </si>
  <si>
    <t>Betreft INS-22-16003. Door Naktuinbouw is met een moleculaire toets (real-time RT-PCR) ToBRFV gedetecteerd. Bevestiging is uitgevoerd door het NRC met een tweede moleculaire toets (real-time RT-PCR).</t>
  </si>
  <si>
    <t xml:space="preserve">INS-22-16004 </t>
  </si>
  <si>
    <t xml:space="preserve">herkomst NL. Bedrijf Totam seeds BV
sub   CaTa    CSP
1	18,98	18,58
2	19,06	18,58
3	19,60	19,25
</t>
  </si>
  <si>
    <t>sub 1 F-MOL-132-002 M&amp;W + (19.41/19.44)</t>
  </si>
  <si>
    <t>Betreft INS-22-16004. Door Naktuinbouw is met een moleculaire toets (real-time RT-PCR) ToBRFV gedetecteerd. Bevestiging is uitgevoerd door het NRC met een tweede moleculaire toets (real-time RT-PCR).</t>
  </si>
  <si>
    <t xml:space="preserve">INS-22-16005 </t>
  </si>
  <si>
    <t xml:space="preserve">herkomst NL. Bedrijf Totam Seeds BV.
sub   CaTa    CSP
1	11,63	12,57
2	11,03	11,61
3	5,02	12,38
</t>
  </si>
  <si>
    <t>sub 2 F-MOL-132-002 M&amp;W + (12.55/12.26)</t>
  </si>
  <si>
    <t>Betreft INS-22-16005. Door Naktuinbouw is met een moleculaire toets (real-time RT-PCR) ToBRFV gedetecteerd. Bevestiging is uitgevoerd door het NRC met een tweede moleculaire toets (real-time RT-PCR).</t>
  </si>
  <si>
    <t xml:space="preserve">INS-22-16010 </t>
  </si>
  <si>
    <t xml:space="preserve">herkomst NL. Bedrijf Totam Seeds BV
sub   CaTa    CSP
1	17,03	16,35
2	19,22	18,26
3	19,96	18,54
</t>
  </si>
  <si>
    <t>sub 1 F-MOL-132-002 M&amp;W + (17.33/17.28)</t>
  </si>
  <si>
    <t>Betreft INS-22-16010. Door Naktuinbouw is met een moleculaire toets (real-time RT-PCR) ToBRFV gedetecteerd. Bevestiging is uitgevoerd door het NRC met een tweede moleculaire toets (real-time RT-PCR).</t>
  </si>
  <si>
    <t xml:space="preserve">INS-22-16011 </t>
  </si>
  <si>
    <t xml:space="preserve">herkomst NL.  Bedrijf Totam Seeds BV
sub   CaTa    CSP
1	16,88	18,16
2	18,25	19,17
3	18,21	19,09
</t>
  </si>
  <si>
    <t>sub 1 F-MOL-132-002 M&amp;W + (18.6/18.61_</t>
  </si>
  <si>
    <t>Betreft INS-22-16011. Door Naktuinbouw is met een moleculaire toets (real-time RT-PCR) ToBRFV gedetecteerd. Bevestiging is uitgevoerd door het NRC met een tweede moleculaire toets (real-time RT-PCR).</t>
  </si>
  <si>
    <t>INS-22-16235</t>
  </si>
  <si>
    <t xml:space="preserve">herkomst China. Bedrijf Helmer BV.
sub   CaTa     CSP    
1	36,88	39,35
2	37,38	33,39
3	34,19	31,69
</t>
  </si>
  <si>
    <t>sub 3 F-MOL-132-002 M&amp;W + (34,18/32,56)</t>
  </si>
  <si>
    <t>Betreft 41889432. Door Naktuinbouw is met een moleculaire toets (real-time RT-PCR) ToBRFV gedetecteerd. Bevestiging is uitgevoerd door het NRC met een tweede moleculaire toets (real-time RT-PCR).</t>
  </si>
  <si>
    <t xml:space="preserve">INS-22-15656 </t>
  </si>
  <si>
    <t xml:space="preserve">herkomst China. Bedrijf Pieterpikzonen BV.
sub   CaTa    CSP
33,10	30,97
33,69	31,67
32,46	30,86
</t>
  </si>
  <si>
    <t>sub 3 F-MOL-132-002 M&amp;W + (32,17/31,57)</t>
  </si>
  <si>
    <t>Betreft 41929078. Door Naktuinbouw is met een moleculaire toets (real-time RT-PCR) ToBRFV gedetecteerd. Bevestiging is uitgevoerd door het NRC met een tweede moleculaire toets (real-time RT-PCR).</t>
  </si>
  <si>
    <t xml:space="preserve">INS-22-15657 </t>
  </si>
  <si>
    <t xml:space="preserve">herkomst China. Pieterpikzonen BV
sub   CaTa    CSP
32,42	30,48
34,41	31,06
33,49	31,78
</t>
  </si>
  <si>
    <t>sub 3 F-MOL-132-002 M&amp;W + (32/32,37)</t>
  </si>
  <si>
    <t>Betreft 41929086. Door Naktuinbouw is met een moleculaire toets (real-time RT-PCR) ToBRFV gedetecteerd. Bevestiging is uitgevoerd door het NRC met een tweede moleculaire toets (real-time RT-PCR).</t>
  </si>
  <si>
    <t xml:space="preserve">INS-22-15658 </t>
  </si>
  <si>
    <t xml:space="preserve">herkomst China. Bedrijf Pieterpikzonen BV
sub   CaTa    CSP
1	33,07	30,57
2	33,04	31,24
3	34,11	31,04
</t>
  </si>
  <si>
    <t>sub 1 F-MOL-132-002 M&amp;W + (31,61/32,61)</t>
  </si>
  <si>
    <t>Betreft 36816925. Door Naktuinbouw is met een moleculaire toets (real-time RT-PCR) ToBRFV gedetecteerd. Bevestiging is uitgevoerd door het NRC met een tweede moleculaire toets (real-time RT-PCR).</t>
  </si>
  <si>
    <t xml:space="preserve">INS-22-15659 </t>
  </si>
  <si>
    <t xml:space="preserve">herkomst China. Bedrijf Pieterpikzonen BV.
sub   CaTa    CSP
1	33,63	31,10
2	32,64	31,00
3	32,08	30,24
</t>
  </si>
  <si>
    <t>sub 1 F-MOL-132-002 M&amp;W + (30,96/30,81)</t>
  </si>
  <si>
    <t>Betreft 36816917. Door Naktuinbouw is met een moleculaire toets (real-time RT-PCR) ToBRFV gedetecteerd. Bevestiging is uitgevoerd door het NRC met een tweede moleculaire toets (real-time RT-PCR).</t>
  </si>
  <si>
    <t xml:space="preserve">INS-22-15660 </t>
  </si>
  <si>
    <t xml:space="preserve">herkomst China. Bedrijf Pieterpikzonen BV.
sub   CaTa    CSP
1	31,19	29,35
2	33,20	31,40
3	32,74	31,18
</t>
  </si>
  <si>
    <t>sub 3 F-MOL-132-002 M&amp;W + (32,37/31,86)</t>
  </si>
  <si>
    <t>Betreft 36816909. Door Naktuinbouw is met een moleculaire toets (real-time RT-PCR) ToBRFV gedetecteerd. Bevestiging is uitgevoerd door het NRC met een tweede moleculaire toets (real-time RT-PCR).</t>
  </si>
  <si>
    <t xml:space="preserve">INS-22-15661 </t>
  </si>
  <si>
    <t xml:space="preserve">herkomst China. Bedrijf Pieterpikzonen BV.
sub   CaTa    CSP
1	33,64	31,13
2	33,34	30,59
3	33,24	31,50
</t>
  </si>
  <si>
    <t>sub 1 F-MOL-132-002 M&amp;W + (32,97/32,06)</t>
  </si>
  <si>
    <t>Betreft 36758948. Door Naktuinbouw is met een moleculaire toets (real-time RT-PCR) ToBRFV gedetecteerd. Bevestiging is uitgevoerd door het NRC met een tweede moleculaire toets (real-time RT-PCR).</t>
  </si>
  <si>
    <t xml:space="preserve">INS-22-15662 </t>
  </si>
  <si>
    <t xml:space="preserve">herkomst China. Bedrijf Pieterpikzonen BV.
sub   CaTa    CSP
1	33,52	30,93
2	36,45	31,58
3	32,94	31,10
</t>
  </si>
  <si>
    <t>sub 2 F-MOL-132-002 M&amp;W + (32,58/31,84)</t>
  </si>
  <si>
    <t>Betreft 36758956. Door Naktuinbouw is met een moleculaire toets (real-time RT-PCR) ToBRFV gedetecteerd. Bevestiging is uitgevoerd door het NRC met een tweede moleculaire toets (real-time RT-PCR).</t>
  </si>
  <si>
    <t xml:space="preserve">INS-22-15666 </t>
  </si>
  <si>
    <t xml:space="preserve">herkomst Chili. Bedrijf Zoologistics BV.
sub   CaTa    CSP
1	33,06	30,69
2	40,00	40,00
3	40,00	40,00
</t>
  </si>
  <si>
    <t>sub 1 F-MOL-132-002 M&amp;W + (31,67/31,66)</t>
  </si>
  <si>
    <t>Betreft 42289105. Door Naktuinbouw is met een moleculaire toets (real-time RT-PCR) ToBRFV gedetecteerd. Bevestiging is uitgevoerd door het NRC met een tweede moleculaire toets (real-time RT-PCR).</t>
  </si>
  <si>
    <t>KCB
Rassel</t>
  </si>
  <si>
    <t>Schefflera</t>
  </si>
  <si>
    <t xml:space="preserve">herkomst Nederland, monster gedeeld met BAC. 1 blad en 1 deelblad met necr kringen. lijkt op dia 0360. </t>
  </si>
  <si>
    <t>wk 32 [va aantal deelblaadjes], BCF104326-140</t>
  </si>
  <si>
    <t>Mogelijk twee verschillende soorten UnID badnavirussen gedetecteerd, geen sequentie analyse rapport gemaakt omdat de sequentie in kleine contigs uit elkaar vallen. Geen sequenties opgenomen in Geneious.
opm molbio:
Een van de twee badnavirussen heeft hoge overeenkomst (1 SNP) met WAG0454325 en 40773526_x000D_
opmerking: relatief hoog % rRNA reads (81,9%), maar meer dan 12 mlj reads</t>
  </si>
  <si>
    <t>[foto]
[eerdere inzending zonder deze symptomen ook (fragment) hetzelfde badnavirus 419033969, Carla 8-11]</t>
  </si>
  <si>
    <t>virus symptoms -
badnavirus +</t>
  </si>
  <si>
    <t>Na visuele inspectie van het door u ingezonden monster hebben wij besloten om het monster te analyseren met Illumina-sequencing. Hiermee is een deel van een sequentie van een onbekend badnavirus gedetecteerd. Wij kunnen niet zeggen of het badnavirus als virus aanwezig is of dat het virusgenoom ingebouwd is in het plantgenoom. Gezien we dit virus eerder hebben gedetecteerd in Schefflera planten zonder symptomen verwachten wij niet dat dit virus de waargenomen symptomen kan veroorzaken. Mogelijk betreft het een fysiologische oorzaak.
Illumina-sequencing data zijn gegenereerd door Genomescan B.V. (accreditatie L518), analyse en interpretatie is uitgevoerd door NIVIP</t>
  </si>
  <si>
    <t>KCB
M Witkamp</t>
  </si>
  <si>
    <t>Herkomst Nederland. 1 vrucht met lichte vaagbegrensde verkleuringen, niet volledig doorgekleurd (lichte marmering?). Niet heel virologisch</t>
  </si>
  <si>
    <t>[va vrucht]
PepMV +
TMV -</t>
  </si>
  <si>
    <t>[foto]
[bu in -20]</t>
  </si>
  <si>
    <t>KCB
I Burgers</t>
  </si>
  <si>
    <t>Herkomst Eindhoven. 2 vruchten met hele lichte verkleuring. Niet heel virologisch</t>
  </si>
  <si>
    <t>[va vruchten]
PepMV +
TMV -</t>
  </si>
  <si>
    <t>KCB
Y Kuijs</t>
  </si>
  <si>
    <t>Herkomst Heemskerk. 2 bladeren met regelmatig verspreidde tussennervige chlorose. Niet virologisch.</t>
  </si>
  <si>
    <t>Het door u ingezonden monster is visueel beoordeeld. De symptomen worden volgens ons niet veroorzaakt door een virus of een viroide. Mogelijk betreft het een fysiologische kwestie. </t>
  </si>
  <si>
    <t>Eryngium</t>
  </si>
  <si>
    <t>herkomst Kenia [ geel vlekken, rondvormig op blad, verpakt in vochtig papier] stukje stengel met 1 blad met enkele chl vlekjes tussen en rondom de tert nerven. 
vlekjes lijken een klein beetje op 32994644 (TRV), maar er geen conc kring te zien</t>
  </si>
  <si>
    <t>[va blad]
P1 ++
bent ++
qui ++</t>
  </si>
  <si>
    <t>[va p1]
F-MOL-074-003 Real-time RT-PCR 
TRV: + (8.17/8.2) 
PMTV : -
F-MOL-089 nad5 + (15.71/15.58)</t>
  </si>
  <si>
    <t>[foto, 2x in HTS BU]</t>
  </si>
  <si>
    <t xml:space="preserve">De symptomen op het ingezonden blad kunnen volgens ons veroorzaakt worden door tobacco rattle virus (tabaksratelvirus, TRV). Dit is bevestigd met een toetsplantenonderzoek en een moleculaire toets (real-time RT-PCR). </t>
  </si>
  <si>
    <t>KCB
Buysman</t>
  </si>
  <si>
    <t xml:space="preserve">arachis </t>
  </si>
  <si>
    <t>hypogea</t>
  </si>
  <si>
    <t>herkomst Argentinie. Een paar kleine pinda's met necrotische lesies. [Jerom: contact gehad met Tim Buysman voor meer informatie. Deel van de noten in opslag had deze symptomen. Deze staan soms een jaar in opslag voordat ze naar een ander land gaan waar ze verwerkt worden]
proberen te laten kiemen om vervolgens het blad te toetsen.</t>
  </si>
  <si>
    <t>[foto]
[Robert en Jerom proberen pinda's te laten ontkiemen. ingezet op 17-8-2022]</t>
  </si>
  <si>
    <t>Wij hebben geen ervaring met virussymptomen op vruchten van arachis hypogea. We hebben geprobeerd om de vruchten te laten ontkiemen, maar dit is niet gelukt waardoor we geen vervolgonderzoek konden doen. Er was geen informatie te vinden in de wetenschappelijke literatuur over kleine necrotische lesies op de vruchten van arachis hypogea. Vermoedelijk hebben ze geen virologische oorzaak. </t>
  </si>
  <si>
    <t>29-8 Carla ICB gewaarschuwd</t>
  </si>
  <si>
    <t>KCB
T Schenkenveld</t>
  </si>
  <si>
    <t>Herkomst Maasdijk. vier vruchten met groene zones rondom steelaanhechting en chlorotische vlekjes (heel licht). Virus?
30/8/22 extra info ICB: 3.017 Agrocare WP 11</t>
  </si>
  <si>
    <t>[va vruchten]
PepMV + (&gt;3.5)
TMV + (&gt;3.5)</t>
  </si>
  <si>
    <t>[va waardplant vrucht]
F-MOL-132-002 M&amp;W + (5,42; 5,44)</t>
  </si>
  <si>
    <t xml:space="preserve">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een combinatie van PepMV en ToBRFV, of een fysiologische oorzaak hebben. 
</t>
  </si>
  <si>
    <t>KCB
R Scheer</t>
  </si>
  <si>
    <t>Herkomst Maasdijk. 2 vruchten van verschillende cultivars. een grote vleestomaat met orange zones op de zijkant. Kleine donkere vrucht lijkt niet goed doorgekleurd met enkele scherpe strepen aan de onderkant vd vrucht. niet virologisch</t>
  </si>
  <si>
    <t>18-8 carla trudy telefonisch update gegeven, Marleen 19-9 per mail</t>
  </si>
  <si>
    <t>NL0342125250</t>
  </si>
  <si>
    <t>Herkomst China. niet bekend of al het blad van dezelfde plant afkomstig is. grote zak losse bladeren, waarvan het grootste deel bruin verkleurd is (verwelkt/necrotisch). deel van de blaadjes heeft ook nog groene delen, enkele met chl patronen en conc kringen. </t>
  </si>
  <si>
    <t>wk 34 [va 15 blaadjes], BCF104326-143: Carla/Marleen 19-9; HTS niet herhalen ivm slechte data. Grootste deel van het genoom verkregen is van TZSV en er zijn geen (kleine stukjes) van geen andere virussen/vrioiden gedetecteerd in de pipeline.</t>
  </si>
  <si>
    <t>Based on analyses of 2558 (segment L), 4682 (segment M) and 2682 (segment S) nt of the partial genome in the NCBI and NVWA databases it can be concluded that sample 39095852 likely contains tomato zonate spot virus (TZSV).
opm molbio:
% rRNA relatief hoog (88,6%) en minder dan 12,000,000 non-rRNA reads</t>
  </si>
  <si>
    <t xml:space="preserve">[foto, 2x in HTS BU] </t>
  </si>
  <si>
    <t>tomato zonate spot virus</t>
  </si>
  <si>
    <t xml:space="preserve">niet vergeten rekening aan te passen in prisma!
Using High-Troughput Sequencing (HTS) we have been able to obtain the partial (about 50%) genome sequence of a virus in Vaccinium corymbosum sample NL0342125250; 39095852. Analyses of the sequence data show highest identity with tomato zonate spot virus (TZSV) (Genus: Orthotospovirus).  
As far as we are aware this is the first finding of TZSV in this plant species. Because no other viruses have been detected in our viral detection pipeline, the observed symptoms on the analysed plant are possibly caused by the detected virus. To have a better understanding of this additional research is recommended (e.g. on new plant material with and without similar symptoms). 
Illumina-sequencing data zijn gegenereerd door Genomescan B.V. (accreditatie L518), analyse en interpretatie is uitgevoerd door NIVIP.
</t>
  </si>
  <si>
    <t>Peter R gemaild 22-8 carla</t>
  </si>
  <si>
    <t>KCB
Marc van der graft</t>
  </si>
  <si>
    <t>Hibiscus </t>
  </si>
  <si>
    <t>syriacus</t>
  </si>
  <si>
    <t xml:space="preserve">herkomst nederland. 1 blaadjes met wat oppervlakkige chl met enkele necr plekjes. </t>
  </si>
  <si>
    <t>afgewezen/geweigerd</t>
  </si>
  <si>
    <t>Indien deze symptomen vaker worden waargenomen ontvangen wij graag een scheut, inclusief jong blad, om de inzending goed te kunnen beoordelen.</t>
  </si>
  <si>
    <t>INS-22-14252</t>
  </si>
  <si>
    <t>lycopersicum (RNA uit zaad)</t>
  </si>
  <si>
    <t>Herkomst Turkije. Bedrijf Cargolift (Rotterdam)
sub  CaTa    CSP
1    35,19	 34,98
2    34,40	 32,71
3    32,14	 30,74</t>
  </si>
  <si>
    <t>[sub 3] F-MOL-132-002 M&amp;W geen uitslag mogelijk (34.55/35.04). 
in eerdere gevallen 40666712 (2021) en 41926901) afgehandeld als positief gezien een vd duplo's + getoetst is. In dit geval is dat zelfs twee keer gebeurt (eerste toets was 33.52/26.63).</t>
  </si>
  <si>
    <t>zie opmerking bij M&amp;W resultaat, toetst twee keer uitgevoerd waarbij beide keren 1vd duplo's -</t>
  </si>
  <si>
    <t>Betreft 41952059. Door Naktuinbouw is met een moleculaire toets (real-time RT-PCR) ToBRFV gedetecteerd. Bevestiging is uitgevoerd door het NRC met een tweede moleculaire toets (real-time RT-PCR).</t>
  </si>
  <si>
    <t>INS-22-14254</t>
  </si>
  <si>
    <t>Herkomst Turkije. Bedrijf Cargolift (Rotterdam)
sub  CaTa    CSP
1    27,30	  27,01
2    27,91	  27,36
3    26,96	  26,37</t>
  </si>
  <si>
    <t>[sub 3] F-MOL-132-002 M&amp;W + (27.45/27.64)</t>
  </si>
  <si>
    <t>Betreft 41952261. Door Naktuinbouw is met een moleculaire toets (real-time RT-PCR) ToBRFV gedetecteerd. Bevestiging is uitgevoerd door het NRC met een tweede moleculaire toets (real-time RT-PCR).</t>
  </si>
  <si>
    <t>INS-22-53165</t>
  </si>
  <si>
    <t>Herkomst Nederland. BASF Nunhems Netherlands BV.
sub  CaTa    CSP
1     13,60   13,95
2     17,31   18,26
3     14,30   14,68</t>
  </si>
  <si>
    <t>[sub 3] MOL-132-002 M&amp;W + (15.09/15.1)</t>
  </si>
  <si>
    <t>Betreft INS-22-53165. Door Naktuinbouw is met een moleculaire toets (real-time RT-PCR) ToBRFV gedetecteerd. Bevestiging is uitgevoerd door het NRC met een tweede moleculaire toets (real-time RT-PCR).</t>
  </si>
  <si>
    <t>INS-22-53166</t>
  </si>
  <si>
    <t>Herkomst Nederland. BASF Nunhems Netherlands BV.
sub  CaTa    CSP
1.  13,43	 14,26
2   13,94   14,34
3   14,38	 14,79</t>
  </si>
  <si>
    <t>[sub 3] MOL-132-002 M&amp;W + (15.17/15.28)</t>
  </si>
  <si>
    <t>Betreft INS-22-53166. Door Naktuinbouw is met een moleculaire toets (real-time RT-PCR) ToBRFV gedetecteerd. Bevestiging is uitgevoerd door het NRC met een tweede moleculaire toets (real-time RT-PCR).</t>
  </si>
  <si>
    <t>INS-22-16740</t>
  </si>
  <si>
    <t>Herkomst Israel. Bedrijf ALS Customs SUpport. 
sub  CaTa    CSP
1.  34,70	 32,16
2   33,75	 31,65
3   33,06	 31,49</t>
  </si>
  <si>
    <t>[sub 3] MOL-132-002 M&amp;W +  (33.1/33.15)</t>
  </si>
  <si>
    <t>Betreft 39340387. Door Naktuinbouw is met een moleculaire toets (real-time RT-PCR) ToBRFV gedetecteerd. Bevestiging is uitgevoerd door het NRC met een tweede moleculaire toets (real-time RT-PCR).</t>
  </si>
  <si>
    <t>INS-22-16826</t>
  </si>
  <si>
    <t xml:space="preserve">herkomst Turkije. Bedrijf Veleka Logistics.
sub  CaTa    CSP
1 33,28	31,80
2 34,48	36,87
3 30,40	30,01
</t>
  </si>
  <si>
    <t xml:space="preserve">[sub 3] MOL-132-002 M&amp;W + (30,77/	30,58)
</t>
  </si>
  <si>
    <t>Betreft 41826095. Door Naktuinbouw is met een moleculaire toets (real-time RT-PCR) ToBRFV gedetecteerd. Bevestiging is uitgevoerd door het NRC met een tweede moleculaire toets (real-time RT-PCR).</t>
  </si>
  <si>
    <t>INS-22-17185</t>
  </si>
  <si>
    <t>Herkomst Nederland. Bedrijf Totam Seeds BV.
sub  CaTa    CSP
1.  23,18	 21,17
2   23,09	 21,19
3   22,95	 21,46</t>
  </si>
  <si>
    <t>[sub 3] MOL-132-002 M&amp;W + (22.51/22.6)</t>
  </si>
  <si>
    <t>Betreft INS-22-17185. Door Naktuinbouw is met een moleculaire toets (real-time RT-PCR) ToBRFV gedetecteerd. Bevestiging is uitgevoerd door het NRC met een tweede moleculaire toets (real-time RT-PCR).</t>
  </si>
  <si>
    <t>INS-22-17187</t>
  </si>
  <si>
    <t>Herkomst Nederland. Bedrijf Totam Seeds BV.
sub  CaTa    CSP
1.  21,40	 20,19
2   22,34	 21,09
3   21,61	 20,35</t>
  </si>
  <si>
    <t xml:space="preserve">[sub 3] MOL-132-002 M&amp;W + (21,57/	21,38)_x000D_
</t>
  </si>
  <si>
    <t>Betreft INS-22-17187. Door Naktuinbouw is met een moleculaire toets (real-time RT-PCR) ToBRFV gedetecteerd. Bevestiging is uitgevoerd door het NRC met een tweede moleculaire toets (real-time RT-PCR).</t>
  </si>
  <si>
    <t>INS-22-17193</t>
  </si>
  <si>
    <t>Herkomst Nederland. Bedrijf Totam Seeds BV.
sub  CaTa    CSP
1   22,01	21,09
2   22,04	21,14
3   22,14	21,12</t>
  </si>
  <si>
    <t xml:space="preserve">[sub 3] MOL-132-002 M&amp;W + (22,21/	22,18)_x000D_
</t>
  </si>
  <si>
    <t>Betreft INS-22-17193. Door Naktuinbouw is met een moleculaire toets (real-time RT-PCR) ToBRFV gedetecteerd. Bevestiging is uitgevoerd door het NRC met een tweede moleculaire toets (real-time RT-PCR).</t>
  </si>
  <si>
    <t>INS-22-17195</t>
  </si>
  <si>
    <t>Herkomst Nederland. Bedrijf Totam Seeds BV.
sub  CaTa    CSP
1    23,93	  22,05
2    23,68	  22,03
3    24,03	  22,01</t>
  </si>
  <si>
    <t xml:space="preserve">[sub 3] MOL-132-002 M&amp;W + (23,17	/ 23,17)_x000D_
</t>
  </si>
  <si>
    <t>Betreft INS-22-17195. Door Naktuinbouw is met een moleculaire toets (real-time RT-PCR) ToBRFV gedetecteerd. Bevestiging is uitgevoerd door het NRC met een tweede moleculaire toets (real-time RT-PCR).</t>
  </si>
  <si>
    <t>INS-22-17197</t>
  </si>
  <si>
    <t>Herkomst Nederland. Bedrijf Totam Seeds BV.
sub  CaTa    CSP
1   11,29	  11,18
2   12,46	  12,18
3   12,47	  12,01</t>
  </si>
  <si>
    <t xml:space="preserve">[sub 3] MOL-132-002 M&amp;W + (13,03	/ 12,78)_x000D_
</t>
  </si>
  <si>
    <t>Betreft INS-22-17197. Door Naktuinbouw is met een moleculaire toets (real-time RT-PCR) ToBRFV gedetecteerd. Bevestiging is uitgevoerd door het NRC met een tweede moleculaire toets (real-time RT-PCR).</t>
  </si>
  <si>
    <t>INS-22-17264</t>
  </si>
  <si>
    <t>Herkomst India. Bedrijf ALS Customs Support BV.
sub  CaTa    CSP
1   11,29	  11,18
2   12,46	  12,18
3   12,47	  12,01</t>
  </si>
  <si>
    <t xml:space="preserve">[sub 2] MOL-132-002 M&amp;W + (32,21/	32,19)
</t>
  </si>
  <si>
    <t>Betreft 40968892. Door Naktuinbouw is met een moleculaire toets (real-time RT-PCR) ToBRFV gedetecteerd. Bevestiging is uitgevoerd door het NRC met een tweede moleculaire toets (real-time RT-PCR).</t>
  </si>
  <si>
    <t>INS-22-18322</t>
  </si>
  <si>
    <t>Herkomst onbekend. Bedrijf Syngenta Enkhuizen.
sub  CaTa    CSP
1   23,21	  22,56
2   23,03	  22,60
3   22,69	  22,44
4   21,42	  21,26
5   23,00	  22,32
6   22,80	  22,03</t>
  </si>
  <si>
    <t xml:space="preserve">[sub 3] MOL-132-002 M&amp;W + (23,31	/ 23,36)_x000D_
</t>
  </si>
  <si>
    <t>Betreft INS-22-18322. Door Naktuinbouw is met een moleculaire toets (real-time RT-PCR) ToBRFV gedetecteerd. Bevestiging is uitgevoerd door het NRC met een tweede moleculaire toets (real-time RT-PCR).</t>
  </si>
  <si>
    <t>INS-22-17398</t>
  </si>
  <si>
    <t>Herkomst Guatemala. Bedrijf Cargoloft (Rotterdam)
sub  CaTa    CSP
1    32,98	  31,31
2    33,54	  32,10
3    33,56	  31,67</t>
  </si>
  <si>
    <t xml:space="preserve">[sub 3] MOL-132-002 M&amp;W + (33,98/	34,02)
</t>
  </si>
  <si>
    <t>Betreft 41952454. Door Naktuinbouw is met een moleculaire toets (real-time RT-PCR) ToBRFV gedetecteerd. Bevestiging is uitgevoerd door het NRC met een tweede moleculaire toets (real-time RT-PCR).</t>
  </si>
  <si>
    <t>INS-22-18289</t>
  </si>
  <si>
    <t>Herkomst Peru. 41952454/ Lot: 10017 (formulier staat lot 119583) bedrijf Hazera (in made)
sub  CaTa    CSP
1    19,69	   18,40
2    16,76	   16,09
3    14,19	   14,03</t>
  </si>
  <si>
    <t>[sub 3] MOL-132-002 M&amp;W + (15,55	/ 15,54)</t>
  </si>
  <si>
    <t>104326-147: sequntie valt in "Peru cluster"
Based on analyses of 6370 – 6450 nt of the near complete genomes in the NCBI and NVWA databases has been confirmed that samples 41834140, 41776825, 42284283, 41776948, 41780031, 36648757, 41927363, 41927355 very likely contain tomato brown rugose fruit virus (ToBRFV). (Remark: sample 41776948 likely contains 2 genotypes.)
opm molbio: STV, AltMV gedetecteerd. Geen PepMV gedetecerd</t>
  </si>
  <si>
    <t>Betreft 40296539. Door Naktuinbouw is met een moleculaire toets (real-time RT-PCR) ToBRFV gedetecteerd. Bevestiging is uitgevoerd door het NRC met een tweede moleculaire toets (real-time RT-PCR).</t>
  </si>
  <si>
    <t>KCB
Diepa</t>
  </si>
  <si>
    <t>Herkomst Waddinxveen. 4 vruchten met gele vlekken (slechte doorkleuring). 
aanvullende info Peter/Monique: KCB 1522, Maatschap de Jong - Franke, s'-Gravenzande. TrNr 3.065</t>
  </si>
  <si>
    <t>[va vruchten]
PepMV +
TMV + (&gt;3.5)</t>
  </si>
  <si>
    <t>MOL-132-002 M&amp;W + (4.26/4.2)</t>
  </si>
  <si>
    <t>20-9 niet indienen voor HTS gezien het "indirect" bewijs betreft</t>
  </si>
  <si>
    <t>[foto]
[2x bu in -20]</t>
  </si>
  <si>
    <t>Dianthus</t>
  </si>
  <si>
    <t>Herkomst Ehtiopie. enkele losse blaadjes ingestuurd, met veel kleine chl vlekjes op alle bladeren. geen extra info inspectuer of het in jong blad ook zo was. 
[extra info via Peter: dianthus snijbloemen, waarvan op enkel de onderste bladeren deze gele stippen zaten. Het waren geen stekken en het was niet bij alle stelen aanwezig,maar bij enkele stelen.]
lijkt een beetje op dia 688: ELISA op aantal virussen; TPO P1 en qui -; EM geen deeltjes</t>
  </si>
  <si>
    <t>Het ingezonden monster, een aantal losse oudere bladeren, is visueel beoordeeld. Wij vermoeden dat het symptoom niet door een virus wordt veroorzaakt en hebben daarom geen nader onderzoek uitgevoerd. Mocht u deze symptomen nogmaals waarnemen ontvangen wij graag enkele scheuten met daaraan ook jonge blaadjes.</t>
  </si>
  <si>
    <t>NVWA
Klaver/Dees</t>
  </si>
  <si>
    <t>Herkomst Overloon. 1 plant welke tussen lelies stond, aan de rand van het veld. kleine plant - groeiremming of verdrukking? Chl tot necr op verschillende bladeren (jong en oud). fysiologisch of virus?</t>
  </si>
  <si>
    <t>[va blad]
P1 -
bent -
qui -</t>
  </si>
  <si>
    <t>Wij hebben het monster getoetst op mechanische overdraagbare virussen met toetsplantonderzoek. Hiermee zijn geen virussen gedetecteerd. Ook gezien de symptomen op de ingezonden plant is er volgens ons geen aanleiding om van een viruskwestie uit te gaan. Mogelijk betreft het een fysiologische kwestie.</t>
  </si>
  <si>
    <t>Acer</t>
  </si>
  <si>
    <t>Herkomst Overloon. [ingestuurd om verdachte symptomen in jonge delen.]. jonge delen, chl mn aan de bladranden, tussen nervige chl, sommige randjes ook necr - niet virologisch (gebrek/verbranding). 1 blad op een deel van het blad nerf chl. al met al niet virologisch</t>
  </si>
  <si>
    <t>Naktuinbouw
AJ Starre / P bran</t>
  </si>
  <si>
    <t>herkomst china. hele plant ingestuurd, op meerdere scheuten, meerdere bladeren onregelmatige chl vlekjes. Plant naar gaaskooi</t>
  </si>
  <si>
    <t>HTs lijst w36, BCF104326-147
prelim; Ilarvirus. Let op, slechte seq data</t>
  </si>
  <si>
    <t>Based on analyses of 3246 (RNA1), 2776 (RNA2) and 2151 (RNA3) nt of the near complete genome in the NCBI and NVWA databases it can be concluded that sample 66206968 very likely contains an UnID ilarvirus. (Remark: the virus very likely belongs to the same species as 36266505.)
opm molbio:
relatief hoog percentage (91,2%) rRNA reads en minder dan 12 milj reads (± 2.2 milj)</t>
  </si>
  <si>
    <t>[foto][CdK monster 36266505 komt uit 2018 en is ook ingestuurd door AJ Starre. Naast het ilarvirus is toen ook een badnavirus aangetroffen. Symptomen op de bladeren lijken overeen te komen met dit nieuwe monster]</t>
  </si>
  <si>
    <t>ilarvirus +</t>
  </si>
  <si>
    <t xml:space="preserve">Het door u ingezonden monster is visueel beoordeeld en we hebben besloten om het monster te analyseren met Illumina sequencing (RNAseq).  Hiermee is de (bijna) volledige genoomsequentie bepaald van een onbekend ilarvirus. Deze sequentie komt erg overeen met een eerder gevonden ilarvirus in Ficus uit 2018 (monster 36266505). De symptomen (onregelmatige chlorotische vlekjes) op beide monsters komen overeen. We weten niet of deze symptomen veroorzaakt worden door dit virus of dat het mogelijk een fysiologische kwestie betreft.
Illumina-sequencing data zijn gegenereerd door Genomescan B.V. (accreditatie L518), analyse en interpretatie is uitgevoerd door NIVIP.
</t>
  </si>
  <si>
    <t>KCB
Schuitemaker</t>
  </si>
  <si>
    <t>Carica</t>
  </si>
  <si>
    <t>[herkomst NL, 8 planten, met meerdere planten met deze symptomen] Herkomst Nederland. 3 bladeren met chlorotische vlekken verspreid over blad. Enkele vlekjes lijken kringachtig. Navragen KCB jong of oud blad.</t>
  </si>
  <si>
    <t>virus symptoms +</t>
  </si>
  <si>
    <t>We hebben het monster visueel beoordeeld en symptomen gezien die veroorzaakt kunnen worden door fig mosaic virus (vijgenmozaiekvirus):  kleine kringachtige chlorotische vlekken. Wij hebben te weinig materiaal ontvangen om goed te kunnen beoordelen of het symptoom door een virus wordt veroorzaakt of niet en hebben daarom geen nader onderzoek uitgevoerd. Mocht u deze symptomen nogmaals waarnemen dan ontvangen wij graag een scheut met daaraan jonge blaadjes.</t>
  </si>
  <si>
    <t xml:space="preserve">lycopersicum ' San Mazzo' </t>
  </si>
  <si>
    <t>1 pruimtomaat, 2 grote lichtingezonken chl vlekken aan de bovenkant van de vrucht [aan KCB gevraagd of het 1 of meerdere vruchten met symptomen waren (Jerom): waren meerdere vructhen] </t>
  </si>
  <si>
    <t>[va vrucht]
PepMV + (&gt;3.5)
TMV -</t>
  </si>
  <si>
    <t>Momordica</t>
  </si>
  <si>
    <t>charantia</t>
  </si>
  <si>
    <t>Herkomst kwekerij NL, zaden uit Suriname. groot deel vd plant ingestuurd. ouder blad chl, niet virusachtig. jong blad; diepnervigheid, tussennervige chl, korte internoden. ook veel insectjes. wel virus achtig</t>
  </si>
  <si>
    <t>[wk 49 blad]
F-MOL-022-003 23S real -time PCR fytoplasma: +
F-MOL-022-006B F2nR2 nested- PCR: +</t>
  </si>
  <si>
    <t>hts lijst wk 37 (blad), BCF104326-149
HTS DNAseq  vanaf wk 49 PCR lijst
BCF104326-165
[va originele DNA en PCR DNA]
HTS DNAseq wk 52 [opgestuurd in wk 1 en is per ongeluk dubbel opgestuurd. Resultaten zullen vergeleken worden met BCF104326-165]
BCF104326-168
[originele DNA en PCR DNA]</t>
  </si>
  <si>
    <t>[BCF104326-149]
geen relevante virussen gedetecteerd
opm molbio: Er zijn 91 fytoplasmahits, mogelijk Candidatus Phytoplasma asteris.
[BCF104326-165] [6-2-23]
Based on analyses of 1734 nt of the 16S sequence in the NVWA Phytoplasma and iPhyClassifier database can be concluded that sample 36124275 very likely contains Candidatus Phytoplasma asteris (16SrI-A).
[BCF 104326-168]
Sequentie komt 100% overeen met 104326-165-003 36124275, maar is 96 nt langer. Ca. Phytoplasma asteris.</t>
  </si>
  <si>
    <t>[foto, HTS BU 2x]
29-3-23 Opmerking over data kwaliteit HTS niet op inzendformulier maar:
percentage rRNA reads (48,7 %), maar meer dan 12 miljoen non rRNA reads.
dus virus - noemen kan.</t>
  </si>
  <si>
    <t>Candidatus phytoplasma asteris +
virus -</t>
  </si>
  <si>
    <t xml:space="preserve">In het ingezonden monster is met een moleculaire toets een fytoplasma gedetecteerd (real-time PCR). Een tweede moleculaire toets (PCR) was ook positief en sequentieanalyse van het verkregen PCR-product wijst er op dat er zeer waarschijnlijk Candidatus Phytoplasma asteris (astervergelingsfytoplasma) in het monster aanwezig is. Aanvullend is het monster onderzocht op aanwezigheid van virussen en viroïden met Illumina-sequencing (HTS). Deze zijn niet gedetecteerd. 
Volgens ons worden de symptomen op de ingezonden plant waarschijnlijk veroorzaakt door Candidatus Phytoplasma asteris. Dit fytoplasma is eerder aangetoond in Momordica charantia en komt vrij algemeen voor in Nederland in verschillende plantensoorten.
Illumina-sequencing data zijn gegenereerd door Genomescan B.V. (accreditatie L518), analyse en interpretatie is uitgevoerd door NIVIP.
</t>
  </si>
  <si>
    <t>12-9 Peter gevraagd voor extra info</t>
  </si>
  <si>
    <t>KCB
Heijdra</t>
  </si>
  <si>
    <t>Herkomst Poeldijk. volgens formulier mix vruchten, maar 1 vurcht ingestuurd. niet goed doorgekleurd, chl vlekkerigheid over hele vrucht
[ aanvullend info insp: Dit monster is genomen omdat ik had gevraagd om monster uit Frankrijk. Dit was een mixbox waar alleen deze vrucht deze symptomen had. Zie foto]</t>
  </si>
  <si>
    <t>carica</t>
  </si>
  <si>
    <t>[herkomst italie?]. enkele losse bladeren ingestuurd. Een van de kleinste bladeren chl rondom nerven, onregelmatig/vlekkerig &gt; virusachtig. Aantal bladeren regelmatige wittige tussennervige chl, aantal bladeren wat chl tot necr tussennervige, soms in mooie patronen rondom nerven. lijkt heel erg op 42457498 en 4801729</t>
  </si>
  <si>
    <t>[foto]
eerder beschreven in iltalie https://www.ncbi.nlm.nih.gov/pmc/articles/PMC7272847/</t>
  </si>
  <si>
    <t>De waargenomen symptomen kunnen veroozaakt worden door virussen zoals fig mosaic virus (vijgenmozaiekvirus). Gezien dit ziektebeeld bekend is in dit gewas, hebben we geen nader onderzoek uitgevoerd om ons vermoeden te bevestigen.</t>
  </si>
  <si>
    <t>INS-22-10837</t>
  </si>
  <si>
    <t>arboricola</t>
  </si>
  <si>
    <t>Herkomst Costa Rica. [potato yellow dwarf nucleorhabdovirus met sequencing aangetoond] MBo: Door naktuinbouw met minion gedetecteerd nadat meerdere specieke toetsen negatief waren.  
MBo: afbeeldingen tonen nerfchlorose op een enkel blad. 1 plant van de partij had deze symptomen volgesn inspecteur. Zie map Q's NL
epje met RNA (-80, HTS bakje molbio), en boterhamzakje met bevroren bladstukjes. Op de kleine bladstukjes lijkt nerfchl te zijn. verdeeld over twee maalzakjes, geen foto's gemaakt</t>
  </si>
  <si>
    <t xml:space="preserve">HTS lijst wk 38 (blad), BCF104326-151
</t>
  </si>
  <si>
    <t xml:space="preserve">Based on analyses of 12609 nt (óf which 3298 nt Ns) of the partial genome in databases NCBI and NVWA it can be concluded that sample 41903396 very likely contains UnID Alphanucleorabdovirus. The identified virus belongs to the same novel species as sample 33478182 (Sequence ID 103165-008-001) and is closely related to Potato yellow dwarf virus and Joa yellow blotch virus.
opm molbio:
relatief hoog % rRNA reads (28.1 %) en minder dan 12 miljoen reads (10.9)_x000D_
</t>
  </si>
  <si>
    <t>zie map Qs NL voor overige info</t>
  </si>
  <si>
    <t>Virus +</t>
  </si>
  <si>
    <t xml:space="preserve">Betreft Schefflera arboricola monster 41903396/ INS-22-10837: 
Via Illumina Sequencing (HTS) is de gedeeltelijke genoomsequentie (ca ¾ deel) bepaald van een virus. Analyse van de genoomsequentie laat zien dat het een onbekende soort voor de wetenschap betreft, behorend tot het genus alphanucleorhabdovirus. Deze onbeschreven soort is verwant aan het potato yellow dwarf virus. In 2017 hebben we deze onbeschreven virussoort ook vastgesteld in een Dracaena marginata monster, net als de Schefflera arboricola plant geïmporteerd uit Costa Rica.
Aangezien het een nieuwe virussoort betreft weten wij niet of de symptomen op het blad geassocieerd zijn met de aangetroffen virussoort. Om dit vast te kunnen stellen is aanvullend onderzoek aan volledige planten nodig.  
llumina-sequencing data zijn gegenereerd door Genomescan B.V. (accreditatie L518), analyse en interpretatie is uitgevoerd door NIVIP.
</t>
  </si>
  <si>
    <t>INS-22-18805</t>
  </si>
  <si>
    <t>lycopersicum 
RNA uit zaden</t>
  </si>
  <si>
    <t xml:space="preserve">Herkomst Peru. Bedrijf Veleka logistics BV.
  CaTa 28     CSP1325
sub 1   31,15	29,73
sub 2   37,09	37,43
sub 3   33,03	31,47
</t>
  </si>
  <si>
    <t>[sub 1] MOL-132-002 M&amp;W + (33.11/32.54)
[sub 3] MOL-132-002 M&amp;W + (33.13/34.12)</t>
  </si>
  <si>
    <t>Betreft 41981319. Door Naktuinbouw is met een moleculaire toets (real-time RT-PCR) ToBRFV gedetecteerd. Bevestiging is uitgevoerd door het NRC met een tweede moleculaire toets (real-time RT-PCR).</t>
  </si>
  <si>
    <t>INS-22-19278</t>
  </si>
  <si>
    <t xml:space="preserve">Herkomst Israel. Bedrijf Cargolift (Rotterdam).
          CaTa 28     CSP1325
sub 1 31,48	29,78
</t>
  </si>
  <si>
    <t>[sub 1] MOL-132-002 M&amp;W + (31.38/31.52)</t>
  </si>
  <si>
    <t>Betreft 40276521. Door Naktuinbouw is met een moleculaire toets (real-time RT-PCR) ToBRFV gedetecteerd. Bevestiging is uitgevoerd door het NRC met een tweede moleculaire toets (real-time RT-PCR).</t>
  </si>
  <si>
    <t>INS-22-19223</t>
  </si>
  <si>
    <t>annuum
RNA uit zaden</t>
  </si>
  <si>
    <t xml:space="preserve">herkomst onbekend. Bedrijf Syngenta Enkuizen.
          CaTa 28     CSP1325
sub1     20,54	20,23
  2         20,33	19,71
3           20,77	20,32
4           20,19	20,13
5           20,64	20,23
6           20,03	19,40
7           20,55	20,32
8           20,03	19,46
9           19,98	19,41
10         19,90	19,66
11         20,26	20,17
12         20,18	19,96
</t>
  </si>
  <si>
    <t>[sub 1] MOL-132-002 M&amp;W + (25.77/25.78)
Ct waarden NIVIP liggen hoger dan die van Naktuinbouw, maar resultaat is duidelijk.</t>
  </si>
  <si>
    <t>Betreft INS-22-19223. Door Naktuinbouw is met een moleculaire toets (real-time RT-PCR) ToBRFV gedetecteerd. Bevestiging is uitgevoerd door het NRC met een tweede moleculaire toets (real-time RT-PCR).</t>
  </si>
  <si>
    <t>INS-22-20661</t>
  </si>
  <si>
    <t xml:space="preserve">Herkomst India. Bedrijf ALS.
CaTa 28     CSP1325
1- 32,80	31,35
2- 35,65	35,62
3- 30,55	29,39
</t>
  </si>
  <si>
    <t>[sub 3] MOL-132-002 M&amp;W + (28.57/29.16)</t>
  </si>
  <si>
    <t>Betreft 41760268. Door Naktuinbouw is met een moleculaire toets (real-time RT-PCR) ToBRFV gedetecteerd. Bevestiging is uitgevoerd door het NRC met een tweede moleculaire toets (real-time RT-PCR).</t>
  </si>
  <si>
    <t>Naktuinbouw
Ad Sonnemans</t>
  </si>
  <si>
    <t>INS-22-22398</t>
  </si>
  <si>
    <t>Camelia</t>
  </si>
  <si>
    <t xml:space="preserve">alba plena' </t>
  </si>
  <si>
    <t>herkomst Portugal. [volgens leverancier genetisch bont, inspecteur virusachtig]. Twee jonge topjes ingestuurd. enkele blaadjes wit chl vlekjes tot zones - niet super virusachtig. Per takje  1 blaadje met chl patronen en enkele conc kringen. virusachtig (ilar?). De twee blaadjes met patronen bemonsterd voor HTS</t>
  </si>
  <si>
    <t>wk 39, BCF104326-153 prelim meerdere betaflexivirussen? en Camelia yellow ringspot virus (Idaeovirus)</t>
  </si>
  <si>
    <t>Conclusion 1. (EN) Based on analyses of 5310 nt (RNA-1) and 2235 nt (RNA-2) of the near complete genome in NCBI can be concluded that sample 66081309 very likely contains camellia yellow ringspot virus (CaYRSV).
Conclusion 2.(EN) Based on analyses of 7331 nt (A) and 7405 nt (B) of the near complete genomes in NCBI can be concluded that sample 66081309 very likely contains two genotypes of camellia ringspot associated virus 3 (CRSaV-3). Genotype B has 98,76% identity to Leptosphaeria biglobosa betaflexivirus 3 isolate g3-9 polyprotein gene, complete cds but this is based on a query coverage of 29%.</t>
  </si>
  <si>
    <t xml:space="preserve">[foto, HTS BU] </t>
  </si>
  <si>
    <t>idaeovirus +
capillovirus +</t>
  </si>
  <si>
    <t xml:space="preserve">Het door u ingezonden monster is visueel beoordeeld en geanalyseerd met Illumina sequencing. Hiermee zijn de (bijna) volledige genoomsequenties bepaald van een idaeovirus en een capillovirus. Het idaeovirus toont de meeste overeenkomst met de niet erkende soort Camellia yellow ringspot virus (CaYRSV) en het capillovirus met de niet erkende soort Camellia ringspot associated virus 3 (CRSaV-3). Er is nog niet veel bekend over deze virussen. Mogelijk worden de symptomen op het blad veroorzaakt door één of een combinatie van deze virussen. 
Illumina-sequencing data zijn gegenereerd door Genomescan B.V. (accreditatie L518), analyse en interpretatie is uitgevoerd door NIVIP.
</t>
  </si>
  <si>
    <t>Prunus</t>
  </si>
  <si>
    <t>Herkomst Belgie, export naar VK. 4 halve blaadjes ingezonden. scherp begrensde necr lesies - mn duidelik te zien aan de achterzijde blad. niet virologisch</t>
  </si>
  <si>
    <t>Het door u ingezonden monster is visueel beoordeeld. De symptomen worden volgens ons niet veroorzaakt door een virus of een viroide. </t>
  </si>
  <si>
    <t>Naktuinbouw
Starre</t>
  </si>
  <si>
    <t>Herkomst Nederland. [onbekend virus]. 3 planten in 1 pot. 2 bladeren van 1 plant hebben chlorose rondom de nerven (vlekkerig en scherp begrensd). Jong blad van deze plant lijkt beginnende symptomen te hebben. (niet heel virologisch)
27-9 Plant voor de zekerheid naar de gaaikooi</t>
  </si>
  <si>
    <t xml:space="preserve">wk 39, BCF104326-153 </t>
  </si>
  <si>
    <t>geen relevante virussen gedetecteerd.</t>
  </si>
  <si>
    <t>[foto, 2 zakjes in -20] </t>
  </si>
  <si>
    <t>Na visuele inspectie van het door u ingezonden monster hebben wij besloten om het monster te analyseren met Illumina-sequencing (RNAseq). Hiermee zijn geen virussen gedetecteerd. De plant hebben we tijdelijk in onze collectie opgenomen en de jongere bladeren vertonen geen symptomen (chlorose rondom de nerven). We denken daarom dat de symptomen op de oudere bladeren geen virologische oorzaak hebben. Mogelijk betreft het een fysiologische kwestie.
Illumina-sequencing data zijn gegenereerd door Genomescan B.V. (accreditatie L518), analyse en interpretatie is uitgevoerd door NIVIP</t>
  </si>
  <si>
    <t>UKUZ</t>
  </si>
  <si>
    <t>herkomt CZ (blind monster). Aantal scheuten. Bladeren hebben hoekige necrotische lesies. Sommige bladeren tonen lichte misvorming en chlorose.</t>
  </si>
  <si>
    <t>[va blad]
P1 ++
bent ++
qui +-
glut++
wb ++</t>
  </si>
  <si>
    <t>wk 41, BCF104326-154 prelim Tomato spotted wilt virus, southern tomato virus</t>
  </si>
  <si>
    <t xml:space="preserve">Op basis van analyse van 8292 nt (L), 4747 nt (M) en 2908 nt (S) van het partiële genoom in NCBI en NVWA database kan geconcludeerd worden dat monster 6249720 zeer waarschijnlijk tomato spotted wilt virus TSWV bevat.
opm molbio: southern tomato virus is gedetecteerd
</t>
  </si>
  <si>
    <t>[foto, BU zakje jerom -20]</t>
  </si>
  <si>
    <t>TSWV+</t>
  </si>
  <si>
    <t xml:space="preserve">Het door u ingezonden monster is visueel beoordeeld en geanalyseerd met Illumina sequencing (HTS) en toetsplantonderzoek. De symptomen op de toetsplanten wezen op een infectie door een tospovirus. Dit is bevestigd met HTS, hiermee is de genoomsequentie bepaald van tomato spotted wilt virus (TSWV). Dit virus veroorzaakt vermoedelijk de symptomen op de vrucht. 
Illumina-sequencing data zijn gegenereerd door Genomescan B.V. (accreditatie L518), analyse en interpretatie is uitgevoerd door NIVIP.
</t>
  </si>
  <si>
    <t>capsicum</t>
  </si>
  <si>
    <t>herkomt CZ (blind monster). 1 vrucht met ingezonken lesies en chlorotische vlekken, enkele lijken conctrische kringen te zijn. Punt slecht doorgekleurd. Poty/tospo?</t>
  </si>
  <si>
    <t>[va vrucht]
P1 ++
bent ++
qui +?
glut ++
[va qui)
P1 -/-
bent -/-
qui -/-
glut -/-</t>
  </si>
  <si>
    <t>wk 41, BCF104326-154 prelim TSWV en Bell pepper alphaendornavirus</t>
  </si>
  <si>
    <t>Based on analyses of 2912 nt (S), 4749 nt (M) and 8888 nt (L) of the near complete genome in NCBI and NVWA-database it can be concluded that sample 5678494 very likely contains tomato spotted wilt virus (TSWV)
opm molbio: Bell pepper alphaendornavirus is gedetecteerd</t>
  </si>
  <si>
    <t xml:space="preserve">Het door u ingezonden monster is visueel beoordeeld en geanalyseerd met Illumina sequencing (HTS) en toetsplantonderzoek. De symptomen op de toetsplanten wezen op een infectie door een tospovirus. Dit is bevestigd met HTS, hiermee is de (bijna) volledige genoomsequentie bepaald van tomato spotted wilt virus (TSWV). Dit virus veroorzaakt vermoedelijk de symptomen op de vrucht. 
Illumina-sequencing data zijn gegenereerd door Genomescan B.V. (accreditatie L518), analyse en interpretatie is uitgevoerd door NIVIP.
</t>
  </si>
  <si>
    <t>KCB
Amgmar</t>
  </si>
  <si>
    <t>Herkomst Nederland. 4 vruchten, waarvan 1 beschimmeld en zacht is geworden (niet bemonsterd en weggegooid). De andere vruchten hebben enkele donkere plekjes (licht ingezonken) en chlorotische vlekken (maar niet duidelijk zichtbaar). Niet heel virologisch.</t>
  </si>
  <si>
    <t>va vruchten
PepMV + (&gt;3.4)
TMV - (0.148/0.176)*
* beoordeeld als negatief. BL was ook net boven detectiegrens. positieve monsters op de plaat duidelijk (&gt;3.5)</t>
  </si>
  <si>
    <t>De symptomen op het door u ingezonden monster worden volgens ons niet veroorzaakt door een virus. Mogelijk is er sprake van een fysiologische oorzaak. 
Dit monster is toegevoegd aan een ingeplande serologische toets voor de detectie van pepino mosaic virus (PepMV) en tomato brown rugose fruit virus (ToBRFV). Hierbij is PepMV wel, maar ToBRFV niet gedetecteerd. Zoals aangegeven verwachten wij niet dat PepMV de waargenomen symptomen veroorzaakt.</t>
  </si>
  <si>
    <t>KCB
Willgen</t>
  </si>
  <si>
    <t>grandis (pomelo)</t>
  </si>
  <si>
    <t>Herkomst China. 1 grote vrucht kleine necrotische lesies, rondom lesies selchte doorkleuring. bodem vrucht nog niet volledig doorgekleurd (virus). Virus?
MYC gevraagd of ze er naar willen kijken: niet mycologisch. Monster gedeeld met MYC (10-10-2022 Jerom).</t>
  </si>
  <si>
    <t>INS-22-21093   
42313427</t>
  </si>
  <si>
    <t>lycopersicum RNA from seeds</t>
  </si>
  <si>
    <t>Herkomst China via Israel (400 zaden). Bedrijf ALS Customs.
           CaTa 28     CSP1325
sub 1 30.72    30.31</t>
  </si>
  <si>
    <t>[sub 1] MOL-132-002 M&amp;W + (31.19/31.41)</t>
  </si>
  <si>
    <t>Betreft 42313427. Door Naktuinbouw is met een moleculaire toets (real-time RT-PCR) ToBRFV gedetecteerd. Bevestiging is uitgevoerd door het NRC met een tweede moleculaire toets (real-time RT-PCR).
[letop, volgende keer NIVIP ipv NRC]</t>
  </si>
  <si>
    <t xml:space="preserve">INS-22-21580 sub 2 
41259764 </t>
  </si>
  <si>
    <t>Phalaenopsis</t>
  </si>
  <si>
    <t>RNA uit bladmateriaal. 
herkomst Amsterlveen, bestemming mexico en Israel. Ct waarde van 31.38
21-10, materiaal weggegooid (carla)</t>
  </si>
  <si>
    <t>verificatie: geen uitslag</t>
  </si>
  <si>
    <t>Betreft INS-22-21580. Hertoetsing bij naktuinbouw gaf een negatief resultaat, daarom is verificatie door NIVIP geannuleerd.</t>
  </si>
  <si>
    <t xml:space="preserve">INS-22-21580 - 
41259764 </t>
  </si>
  <si>
    <t>5 submonsters van 10 ponsjes
_x000D_
21-10, materiaal weggegooid (carla)</t>
  </si>
  <si>
    <t>Naktuinbouw
P Valentijn</t>
  </si>
  <si>
    <t xml:space="preserve">INS-22-24403
</t>
  </si>
  <si>
    <t>syriacus (volgens telefonische toelichting inspecteur, MBo gebeld op 15-12) MBo 17-8-2023  uit verslag Q-opvolging merk tricolor bestaande uit graft van 3 cultivars 'Hamabo' &amp; 'Woodbridge' &amp; 'Marina'</t>
  </si>
  <si>
    <t>herkomst NL ( {(volgens telefonische toelichting inspecteur, MBo gebeld op 15-12 : voortgezette import inspectie. Materiaal afkomstig vuit Israel volgens inspecteur. volgens inspectuer monster genomen van meerdere planten (Staat niet op formulier)}  [waterige licht gele vlekken op blad] Aantal blaadjes met chlorotische vlekjes, soms op nerven. Bij sommige word het centrum necrotisch. Virus?</t>
  </si>
  <si>
    <t>[va RNA]
F-MOL-067-004 Generieke RT-PCR voor Carlavirussen (RepF3-RepR1):
Amplicon verkregen met RT-PCR voor Carlavirussen (RepF3-RepR1) 
 F-MOL-067-005 Generieke RT-PCR voor Carlavirussen (CpFex-CpCarlaReverse):
Amplicon verkregen met Generieke RT-PCR voor Carlavirussen (CpFex-CpCarlaReverse) 
niet sequencen
rna bewaren</t>
  </si>
  <si>
    <t>wk 41, BCF104326-154 prelim TSV, SPCSV, CMMV, PVS</t>
  </si>
  <si>
    <t>1. Based on analyses of 8205 nt of the near complete genome in the NCBI and NVWA databases it can be concluded that sample 41928526 likely contains cowpea mild mottle virus (CpMMV). (Remark: the isolate is relatively divergent.)
2. Based on analyses of 328 nt of the complete genome in the NCBI and NVWA databases it can be concluded that sample 41928526 very likely contains citrus viroid VI (CVd-VI).
3. Based on analyses of 7261 (RNA1) and 7827 (RNA2) nt of the partial genome in the NCBI and NVWA databases it can be concluded that sample 41928526 likely contains an UnID crinivirus. (Remark: the virus is closely related to sweet potato chlorotic stunt virus, but only has 63,0% (RNA1) and 62,9% (RNA2) pairwise identity to the highest NCBI hit. Based on the AA identity of HSP70h it may belong to SPCSV (89,4%). However, based on the AA identity of the RdRp (ORF1a only), CP and mCP it belongs to a different species (&lt;75%). Species demarcation crinivirus: Amino acid sequence of relevant gene products (RdRP, CP, HSP70h) differing by more than 25%.)
4. Based on analyses of 13160 (genotype A) and 12608 (genotype B) nt of the near complete genome in the NCBI and NVWA databases it can be concluded that sample 41928526 likely contains datura yellow vein virus (DYVV). (Remark: only two DYVV sequences are present in NCBI and the sequences from this report has 90.6% (A) and 76.2% (B) identity and clusters closely. Species demarcation betanucleorhabdovirus: the nucleotide sequence identity of complete genomes is less than 75%.)
5. Based on analyses of 3421 (RNA1), 2787 (RNA2) and 2102 (RNA3) nt of the near complete genome in the NCBI and NVWA databases it can be concluded that sample 41928526 very likely contains tobacco streak virus (TSV).
6. Based on analyses of 8576 nt of the near complete genome in the NCBI and NVWA databases it can be concluded that sample 41928526 very likely contains an UnID carlavirus.
7. Based on analyses of 8764 nt of the near complete genome in the NCBI and NVWA databases it can be concluded that sample 41928526 very likely contains an UnID foveavirus.</t>
  </si>
  <si>
    <t>cowpea mild mottle virus
citrus viroid VI
datura yellow vein virus 
tobacco streak virus
crinivirus
foveavirus
carlavirus</t>
  </si>
  <si>
    <t xml:space="preserve">We hebben het monster visueel beoordeeld en onderzocht met Illumina-sequencing (HTS). Hiermee zijn de genoomsequenties bepaald van zes virussen en een viroide. 1. Cowpea mild mottle virus (Q-organisme) 2. Citrus viroid VI 3. Datura yellow vein virus 4. Tobacco streak virus en drie soorten nieuw voor de wetenschap: 5. Onbekend crinivirus  6. Onbekend foveavirus 7. Onbekend carlavirus. Mogelijk veroorzaakt één of een combinatie van deze soorten de symptomen. Om meer over de mogelijke associatie met symptomen te weten te komen is aanvullend onderzoek nodig.
 Illumina-sequencing data zijn gegenereerd door Genomescan B.V. (accreditatie L518), analyse en interpretatie is uitgevoerd door NIVIP.
</t>
  </si>
  <si>
    <t>cowpea mild mottle virus in waardplant
citrus viroid VI  in waardplant
datura yellow vein virus NL en  in waardplant?
tobacco streak virus 
crinivirus 
foveavirus
carlavirus</t>
  </si>
  <si>
    <t>11-10 Carla Peter R en ICB gemaild vragen tracering</t>
  </si>
  <si>
    <t>KCB
S. Vrij</t>
  </si>
  <si>
    <t>herkomst NL.  twee vruchten met marmering (PepMV?) en zwarte necr rondom steeltje</t>
  </si>
  <si>
    <t>va vruchten
PepMV +
TMV +</t>
  </si>
  <si>
    <t>F-MOL-132-002 M&amp;W + (2.5/2.53)</t>
  </si>
  <si>
    <t>Herkomst China. Hele plant. blaadjes met scherpbegrensde verkleuringen rondom nerven en bladrand. Enkele bladeren hebben de vlekken verscpreid over hele blad. Virus?</t>
  </si>
  <si>
    <t>wk 42, BCF104326-156 </t>
  </si>
  <si>
    <t>1. Based on analyses of 7146 nt of the partial genome in the NVWA and NCBI databases can be concluded that sample 39720435 likely contains an UnID betaflexiviridae.
2. Based on analyses of 13123 nt of the near complete genome in the NVWA and NCBI databases can be concluded that sample 39720435 very likely contains an UnID waikavirus. (Remark: possible several genotypes are present, since they could not be assembled a reference assembly was performed.)
3. Based on analyses of 13905 nt of the near complete genome in the NVWA and NCBI databases can be concluded that sample 39720435 very likely contains an UnID cytorhabdovirus.
4. Based on analyses of 3412 (RNA1), 3020 (RNA2) and 2344 (RNA3) nt of the near complete genome in the NVWA and NCBI databases can be concluded that sample 39720435 very likely contains an UnID ilarvirus.
5. Based on analyses of 7577 nt of the near complete genome in the NVWA and NCBI databases can be concluded that sample 39720435 very likely contains an UnID badnavirus. (Remark: possibly another badnavirus is present, however the genome was very fragmented and could not be assembled using a reference assembly.)
6. Based on analyses of 16508 nt of the near complete in the NVWA and NCBI databases can be concluded that sample 39720435 possibly contains an UnID closteroviridae. (Remark: the coverage is really low and no reference sequence is available. Therefore, the minimum sequence depth was decreased to 2. The two denovo assembled contigs were joined based on the ORF positions which were similar to Little cherry virus 2.)
Opm molbio:
relatief hoog % rRNA reads (26,17 %) en minder dan 12 miljoen reads</t>
  </si>
  <si>
    <t>[foto]
[ngs bu aanwezig; hele plant misschien in gaaskooi - enkele losse blaadjes in zak in koelcel conferentie]
[Jacco stuurt ook gezonde ficus in en vertelde dat de symptomen vooral in het najaar worden waargenomen, niet in andere seizoenen]</t>
  </si>
  <si>
    <t>betaflexiviridae
waikavirus
cytorhabdovirus
ilarvirus
badnavirus
closteroviridae</t>
  </si>
  <si>
    <t>We hebben het monster visueel beoordeeld en onderzocht met Illumina-sequencing (HTS). Hiermee zijn de genoomsequenties bepaald van zes onbekende virussen voor de wetenschap. 1. Een onbekende soort behorende tot de familie betaflexiviridae. 2. Onbekend waikavirus 3. Onbekend cytorhabdovirus 4. Onbekend ilarvirus 5. Onbekend badnavirus 6. Een onbekende soort behorende tot de familie closteroviridae. Om meer over de mogelijke associatie met symptomen te weten te komen is aanvullend onderzoek nodig.
Illumina-sequencing data zijn gegenereerd door Genomescan B.V. (accreditatie L518), analyse en interpretatie is uitgevoerd door NIVIP.</t>
  </si>
  <si>
    <t>KCB
J van der Zwet</t>
  </si>
  <si>
    <t>Herkomst Belgie. [tomabel]. 1 vrucht met vaag begrensder oranje vlekken, niet duidelijk te zien op de foto's. Virus?</t>
  </si>
  <si>
    <t>va vrucht
PepMV - 
TMV -</t>
  </si>
  <si>
    <t>[foto]
[2x bu -20 Jerom]</t>
  </si>
  <si>
    <t xml:space="preserve">virus symptoms - </t>
  </si>
  <si>
    <t>De symptomen op het door u ingezonden monster worden volgens ons niet veroorzaakt door een virus. Mogelijk is er sprake van een fysiologische oorzaak. Dit monster is toegevoegd aan een ingeplande serologische toets voor de detectie van pepino mosaic virus en tomato brown rugose fruit virus. Beide virussen zijn niet gedetecteerd. </t>
  </si>
  <si>
    <t>KCB
S Diepa</t>
  </si>
  <si>
    <t>Herkomst Spanje. [GGN 4049928204912]. Cherrytomaten met groene verkleurde zones bij steelaanhechting. Niet scherp begrensd of ingezonken (1 vrucht heeft ingezonken zones). Misschien ToFBV? PhCMoV? (vermoed van niet)</t>
  </si>
  <si>
    <t>wk 42, BCF104326-156 prelim ToFBV en PepMV</t>
  </si>
  <si>
    <t>Op basis van analyse van 5776 ( RNA1), 3583 (RNA2), 2861 (RNA3) en 1917 (RNA4) nt van het complete genoom in de NVWA en NCBI databases kan geconcludeerd worden dat monster 41006548 zeer waarschijnlijk tomato fruit blotch virus (ToFBV) bevat.
Opm. PepMV is gedetecteerd maar niet geanalsyeerd, sequentie in Geneious opgenomen
Opm. Relatief hoog % rRNA reads (29.1 %), maar meer dan 12 miljoen non-rRNA reads
[CdK 20230228 sequentie PepMV geblast en is PepMV] </t>
  </si>
  <si>
    <t>[foto]
[3x bu -20 Jerom]</t>
  </si>
  <si>
    <t>ToFBV +
PepMV +</t>
  </si>
  <si>
    <t>KCB
Amgar</t>
  </si>
  <si>
    <t>Herkomst Turkije. 5 vruchten met lichte verkleuringen, niet scherp begrensd (niet virologische symp).</t>
  </si>
  <si>
    <t>INS-22-24081  
41836066</t>
  </si>
  <si>
    <t xml:space="preserve">Herkomst India. Bedrijf: 1512 zie email LGE 3/10? -&gt; bijgevoegde mail: Syngenta seeds BV.
CaTa             CSP
30,25	29,88
31,65	30,41
32,05	31,50
</t>
  </si>
  <si>
    <t>[sub 1] MOL-132-002 M&amp;W  + (30.1/30.35)</t>
  </si>
  <si>
    <t>Betreft 41836066. Door Naktuinbouw is met een moleculaire toets (real-time RT-PCR) ToBRFV gedetecteerd. Bevestiging is uitgevoerd door het NIVIP met een tweede moleculaire toets (real-time RT-PCR).</t>
  </si>
  <si>
    <t>17-10-2022
18-10 uitslag gecorrigeerd</t>
  </si>
  <si>
    <t>INS-22-24082 
41836074</t>
  </si>
  <si>
    <t xml:space="preserve">Herkomst India. Bedrijf: 1512 zie email LGE 3/10? -&gt; bijgevoegde mail: Syngenta seeds BV.
CaTa     CSP
31,81	31,53
32,18	32,27
34,80	35,32
</t>
  </si>
  <si>
    <t>[sub 1] MOL-132-002 M&amp;W  + (31.24/30.86)</t>
  </si>
  <si>
    <t>Betreft 41836074. Door Naktuinbouw is met een moleculaire toets (real-time RT-PCR) ToBRFV gedetecteerd. Bevestiging is uitgevoerd door het NIVIP met een tweede moleculaire toets (real-time RT-PCR).</t>
  </si>
  <si>
    <t>INS-22-24466
41777385</t>
  </si>
  <si>
    <t xml:space="preserve">Herkomst India. Bedrijf Syngenta Seeds BV
CaTa     CSP
33,76	34,08
31,64	31,12
30,58	30,61
</t>
  </si>
  <si>
    <t>[sub 1] MOL-132-002 M&amp;W  + (30.8/31.09)</t>
  </si>
  <si>
    <t>Betreft 41777385. Door Naktuinbouw is met een moleculaire toets (real-time RT-PCR) ToBRFV gedetecteerd. Bevestiging is uitgevoerd door het NIVIP met een tweede moleculaire toets (real-time RT-PCR).</t>
  </si>
  <si>
    <t>Naktuinbouw
Aj Starre</t>
  </si>
  <si>
    <t>INS -22-25011</t>
  </si>
  <si>
    <t>Chamaedoria</t>
  </si>
  <si>
    <t>Herkomst Ghana. 2 bladeren met kleine chlorotische lesies, rondom lesies lichte chlorose. Sommige lesies lijken licht ingezonken. Virus? (TSWV zou kunnen volgens internet)</t>
  </si>
  <si>
    <t>wk 42, BCF104326-156 prelim geen uitslag mogelijk</t>
  </si>
  <si>
    <t>Op basis van deze data geen betrouwbare uitslag mogelijk ivm RNA reads (66.93% rRNA, minder dan 12M non rRNA reads)
Opm Molbio: CGMMV gedetecteerd, zeer waarschijnlijk contaminatie uit 33614551, 9 contigs van ~150 nt met 100% overeenkomst</t>
  </si>
  <si>
    <t>We hebben het monster visueel beoordeeld en volgens ons worden de symptomen niet veroorzaakt door een virus. Mogelijk betreft het een fysiologische kwestie.</t>
  </si>
  <si>
    <t>Herkomst Belgie. [P16162 GGN4050373091477]5 vruchten met chl plekjes. niet super virologisch en geen specifieke vraag op inzendformulier. Ter lering HTS.</t>
  </si>
  <si>
    <t>[va vrucht]
I-MOL-132-001 ISF: + (Ct- waarden FAM: 3,87 en 4,16; VIC: 3,73 en 4,4) 
I-MOL-132-002 M&amp;W: + (3,03 en 3,02)
10-3 carla: toetsen tegelijk aangevraagd gezien de M&amp;W ook al op de PCR lijst staan, dus kan hij zo meelopen. en ik verwacht dat hij positief gaat zijn gezien de HTS data, dus dat de PCRs ook met elkaar overeenkomen</t>
  </si>
  <si>
    <t>wk 42, BCF104326-156 prelim ToBRFV en PepMV</t>
  </si>
  <si>
    <t>Based on analyses of 6357-6382 nt of the near complete genomes in the NCBI and NVWA databases has been confirmed that samples 41927347, 41927320, 41927291, 41854424, 36648722, 41927259, 42039958, 66047506, 41834255, 65662021, 65662080 very likely contain tomato brown rugose fruit virus (ToBRFV). (Remark: in sample 41854424 and 65662021 two genotypes were detected.)
opm molbio: Twee genotypen van PepMV gedetecteerd, valt in soort specifiek cluster.</t>
  </si>
  <si>
    <t xml:space="preserve">ToBRFV + 
PepMV +
</t>
  </si>
  <si>
    <t>Het door u ingezonden monster is visueel beoordeeld. Middels een moleculaire toets (real-time RT-PCR) is omato brown rugose fruit virus (ToBRFV) gedetecteerd. De aanwezigheid van ToBRFV is vervolgens bevestigd met een tweede moleculaire toets (real-time RT-PCR). Aanvullend is het monster geanalyseerd met behulp van Illumina sequencing (HTS), hiermee is ToBRFV en aanvullend pepino mosaic virus gedetecteerd.
Volgens ons kunnen de symptomen op de vruchten mogelijk veroorzaakt worden door ToBRFV, een combinatie van PepMV en ToBRFV, of een fysiologische oorzaak hebben. 
Illumina-sequencing data zijn gegenereerd door Genomescan B.V. (accreditatie L518), analyse en interpretatie is uitgevoerd door NIVIP.</t>
  </si>
  <si>
    <t>NVWA
W den Hartog</t>
  </si>
  <si>
    <t>Laburnum</t>
  </si>
  <si>
    <t>Herkomst zoetermeer. Een scheut. Bladeren zijn aangevreten en zwarte necrotische vlekken (schimmel/insect schade?). bladeren hebben ook nerfvergeling en chlorose rondom de nerven.</t>
  </si>
  <si>
    <t>[va blad]
p1 -
bent -
qui -
ammi -</t>
  </si>
  <si>
    <t>wk 44  BCF104326-158  </t>
  </si>
  <si>
    <t>ArMV+</t>
  </si>
  <si>
    <t>We hebben het monster visueel beoordeeld en onderzocht met Illumina-sequencing (HTS). Hiermee is de genoomsequentie bepaald van Arabis mosaic virus (ArMV). Volgens ons kunnen de symptomen (nervergeling en chlorose) op het monster veroorzaakt worden door dit virus.
Illumina-sequencing data zijn gegenereerd door Genomescan B.V. (accreditatie L518), analyse en interpretatie is uitgevoerd door NIVIP.</t>
  </si>
  <si>
    <t>Alkemade
R. van Loon</t>
  </si>
  <si>
    <t xml:space="preserve">Lavatera </t>
  </si>
  <si>
    <t>'Bredon Springs'</t>
  </si>
  <si>
    <t>Herkomst Nederland. 6 scheutjes, geen symptomen</t>
  </si>
  <si>
    <t>[va 6 scheutjes, per scheutje heel jong blaadje gesplitst over twee zakjes] 
F-MOL-065-004 PCR Li et al (2004): -</t>
  </si>
  <si>
    <t>CLCuGV –</t>
  </si>
  <si>
    <t>Het mengmonster is getoetst met een moleculaire toets (PCR) waarmee behalve het Cotton leaf curl Gezira virus  (CLCuGV) ook een aantal verwante soorten uit de Begomovirus- groep kunnen worden gedetecteerd. Hierbij is geen CLCuGV gedetecteerd.</t>
  </si>
  <si>
    <t>Derden
Alkemade</t>
  </si>
  <si>
    <t>'Barnsley baby'</t>
  </si>
  <si>
    <t>Herkomst Nederland. 6 scheutjes, op 1 wat chl vlekjes rondom de nerven. virus?</t>
  </si>
  <si>
    <t>[va 6 scheutjes, per scheutje een stukje van het grootste blad] 
F-MOL-065-004 PCR Li et al (2004): -</t>
  </si>
  <si>
    <t>Het mengmonster is getoetst met een moleculaire toets (PCR) waarmee behalve het Cotton leaf curl Gezira virus (CLCuGV) ook een aantal verwante soorten uit de Begomovirus- groep kunnen worden gedetecteerd. Hierbij is geen CLCuGV gedetecteerd.</t>
  </si>
  <si>
    <t>'White Angel'</t>
  </si>
  <si>
    <t>Herkomst Nederland. 6 scheutjes, langere bladstelen dan andere cultivars. wat chl tot licht necr plekjes op oudste blad van 1 sheutje op twee andere scheutjes wat lichte nerfchl</t>
  </si>
  <si>
    <t>'Blushing Bride'</t>
  </si>
  <si>
    <t>Herkomst Nederland. 5 scheutjes geen symptomen</t>
  </si>
  <si>
    <t>[va 5 scheutjes, per scheutje een stukje van het grootste blad] 
F-MOL-065-004 PCR Li et al (2004): -</t>
  </si>
  <si>
    <t>'Blue bird'</t>
  </si>
  <si>
    <t>Herkomst Nederland. 6 scheutjes, 1 met wat chl/necr plekjes op oudere blad. niet virologisch</t>
  </si>
  <si>
    <t>[va 6 scheutjes, per scheutje een stukje van het grootste blad] 
'PCR Li et al (2004): +</t>
  </si>
  <si>
    <t>Li et al:
Op basis van analyse van 846 nt AC2-AC1 van database NCBI en NVWA kan geconcludeerd worden dat monster 66237254 zeer waarschijnlijk een Cotton leaf curl Gezira virus CLCuGV</t>
  </si>
  <si>
    <t>begomovirus +</t>
  </si>
  <si>
    <t xml:space="preserve">Het mengmonster is getoetst met een moleculaire toets (PCR) waarmee behalve het Cotton leaf curl Gezira virus ook een aantal verwante soorten uit de Begomovirus- groep kunnen worden gedetecteerd. In monster 66237254, Lavatera 'Blue bird', is een begomovirus gedetecteerd.
</t>
  </si>
  <si>
    <t>'Duet'</t>
  </si>
  <si>
    <t>Herkomst Nederland. 6 scheutjes, geen symptomen</t>
  </si>
  <si>
    <t>'Lilac lady'</t>
  </si>
  <si>
    <t>Herkomst Nederland. 6 scheutjes, 1 ouder blad met wat necr en wat vage mitte oppervlakkige vlekken. niet virus achtig, mogelijk bespoten met iets</t>
  </si>
  <si>
    <t>NVWA
R vd Berg</t>
  </si>
  <si>
    <t>Euphorbia</t>
  </si>
  <si>
    <t>pulcherrima</t>
  </si>
  <si>
    <t>herkomst Nederland. [Bo van Doorn oppad geweest met Rene, Bo vond de misvormde bladeren verdacht. ]
twee grotere planten, 1 kleine. Alle op dezelfde hoogte een aantal misvormde bladeren. 2v3 planten zijn doorgegroeid en hebben  daarna weer vooral normale bladeren, een van die twee heeft wel ook een paar bladeren met chl. plant 3 is niet doorgegroeid. jonge blaadjes geen symptomen. niet virologisch.</t>
  </si>
  <si>
    <t>herkomst nederland. 9 vruchten met geel chl vlekjes. bij doorsnijden waren de vaten onder deze vlekjes necr, dus schade aan vaatbundels. Mail van Marleen/Inge hanssen van 16-5 dat vaak dit vaak fysiologische oorzaak heeft. 
uitslag op basis van ELISA (usual suspect), HTS voor interne opleiding</t>
  </si>
  <si>
    <t>[va vrucht]
PepMV +
TMV - + [0.278 en 0.273]
Ch, Ca; eerst M&amp;W gezien planning. dan beslissen of ELISA over moet</t>
  </si>
  <si>
    <t>[va vrucht RNA van HTS wk 43]
MOL-132-002 M&amp;W + (33,42/32,84)
F-MOL-132-001 ISF -</t>
  </si>
  <si>
    <t>[va vrucht] HTS wk 44 BCF104326-158 </t>
  </si>
  <si>
    <t>Op basis van analyse van 6448 nt van het genoom in NCBI en NVWA database kan geconcludeerd worden dat monster 39792527 zeer waarschijnlijk Pepino mosaic virus PepMV bevat.</t>
  </si>
  <si>
    <t>ToBRFV + 
PepMV +
virus symptomen -</t>
  </si>
  <si>
    <t>Dit monster is visueel beoordeeld en toegevoegd aan een ingeplande serologische toets voor de detectie van pepino mosaic virus (PepMV) en tomato brown rugose fruit virus (ToBRFV). Hierbij is zowel PepMV als ToBRFV gedetecteerd. De concentratie van ToBRFV was echter zeer laag.
Deze lage concentratie van ToBRFV is bevestigd met een moleculaire toets (real-time RT-PCR). Wij denken niet dat de symptomen op de ingezonden vruchten veroorzaakt zijn door PepMV noch door ToBRFV, vanwege de zeer lage concentratie van ToBRFV. Om uit te sluiten dat een ander virus de symptomen op de vruchten veroorzaakt, is Illumina Sequencing (HTS) uitgevoerd. Hiermee zijn geen aanvullende virussen gedetecteerd. Wij vermoeden daarom dat de symptomen een fysiologische oorzaak hebben.
Illumina-sequencing data zijn gegenereerd door Genomescan B.V. (accreditatie L518), analyse en interpretatie is uitgevoerd door NIVIP.</t>
  </si>
  <si>
    <t>KCB
K. Klapwijk</t>
  </si>
  <si>
    <t>herkomst Marroko. 1 snack/pruim tomaatje. niet volledig doorgekleurd en enkele heel oppervlakkige bruin necr plekjes. de necr plekjes lijken wel of er iets op de vrucht is gelekt. Gezien herkomst en vlekkerigheid, maar weinig materiaal, TPO. Indien resultaat vanaf TPO dan vervolg</t>
  </si>
  <si>
    <t>[va vrucht]
P1 +/+
bent -/+
qui -/-
glut -/+
dat -/+</t>
  </si>
  <si>
    <t>[va bent]
PepMV -</t>
  </si>
  <si>
    <t xml:space="preserve">[va P1]
F-MOL-110-002 AM1-FW  AM1-RV: + </t>
  </si>
  <si>
    <t>Op basis van analyse van 716 nt van 3’UTR en nucleoprotein (N) in NCBI, Q-bank en NVWA database kan geconcludeerd worden dat monster 33326613 zeer waarschijnlijk Tomato spotted wilt virus bevat.</t>
  </si>
  <si>
    <t>Het door u ingezonden monster is visueel beoordeeld en vanuit het monster hebben wij middels mechanische inoculatie een virus kunnen overbrengen op toetsplanten. De symptomen op de toetsplanten wezen op een infectie door TSWV en dit is bevestigd met een moleculaire toets (PCR). Mogelijk kunnen de symptomen op de vrucht veroorzaakt worden door dit virus.</t>
  </si>
  <si>
    <t>Herkomst Belgie. 2 vruchten, niet volledig doorgekleurd. Groene vlekken/zones mn aan bovenkant vrucht. niet super virusachtig, mogelijk ToBRFV of PhCMoV</t>
  </si>
  <si>
    <t>[va vrucht]
PepMV +
TMV -
PhCMoV -
[let op controle PhCMoV lager dan 1]</t>
  </si>
  <si>
    <t>[foto] 
Lage OD PC PHCMoV, besloten om monsters af te handelen zonder PhChMoV te noemen. als er echt PhCMoV in zat hadden we wel een iets verhoogd signaal verwacht tov blanco. </t>
  </si>
  <si>
    <t>PepMV +
virus symptomen -</t>
  </si>
  <si>
    <t>KCB
J N Steyger</t>
  </si>
  <si>
    <t>Herkomst Nederland. [KCB 3469 De bruin dorppolderweg 16, 2678 NM De Lier, bedrijf nog niet bekend in database] 18 vruchten die grotendeels slecht doorgekleurd zijn. Enkele vrucht met wat duidelijke chlorotische vlekken, waarbij met doorsneden ook necrotische nerven zichtbaar zijn. Niet super verdacht.</t>
  </si>
  <si>
    <t>c, je</t>
  </si>
  <si>
    <t>[foto, BU -20]Lage OD PC PHCMoV, besloten om monsters af te handelen zonder PhChMoV te noemen. als er echt PhCMoV in zat hadden we wel een iets verhoogd signaal verwacht tov blanco.  </t>
  </si>
  <si>
    <t>KCB 
A. Duivenvoorden</t>
  </si>
  <si>
    <t>Herkomst Nederland. [mail Peter: 8713783913079	3554	 Tuinbouwbedrijf Kees Stijger B.V.	Zwethlaan 4	2675LB,  bedrijf nog niet bekend in database] 3 vruchten die slecht doorgekleurd zijn. 1 vrucht met wat duidelijkere gele vlekken. Niet super verdacht.</t>
  </si>
  <si>
    <t>[va vrucht]
PepMV +
TMV +
PhCMoV -</t>
  </si>
  <si>
    <t> [va vrucht]
MOL-132-002 M&amp;W + (3,01/3,01)</t>
  </si>
  <si>
    <t>PepMV+
ToBRFV+</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</si>
  <si>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een combinatie van PepMV en ToBRFV, of een fysiologische oorzaak hebben. </t>
  </si>
  <si>
    <t>Herkomst Nederland. 4 vruchten die slecht doorgekleurd zijn. 2 vruchten waarbij wat meer patronen zichtbaar zijn, maar niet heel verdacht voor tospo. Misschien een ander virus of geen virus?</t>
  </si>
  <si>
    <t>[va vrucht]
P1 -+
bent -+
qui --
glut +-</t>
  </si>
  <si>
    <t>[va bent]
TMV +- [0.285 en 0.242]
PMMV +[2.149 en 2.058]
BPMoV +[1.532 en 1.390]</t>
  </si>
  <si>
    <t xml:space="preserve">HTS wk 44 BCF104326-158-004 </t>
  </si>
  <si>
    <t>Op basis van analyse van 6356 nt van het bijna compleet genoom in NCBI en NVWA database kan geconcludeerd worden dat monster 41847056 zeer waarschijnlijk pepper mild mottle virus bevat.</t>
  </si>
  <si>
    <t>pepper mild mottle virus +</t>
  </si>
  <si>
    <t>Het door u ingezonden monster is visueel beoordeeld. Middels serologische toetsing is een tobamovirus gedetecteerd. Vervolgens is met Illumina sequencing (HTS) een bijna volledige genoomsequentie bepaald van het tobamovirus pepper mild mottle virus (PMMoV). Volgens ons kunnen de symptomen op de vruchten mogelijk veroorzaakt worden door PMMoV.
Illumina-sequencing data zijn gegenereerd door Genomescan B.V. (accreditatie L518), analyse en interpretatie is uitgevoerd door NIVIP.</t>
  </si>
  <si>
    <t>Naktuinbouw
P Brands</t>
  </si>
  <si>
    <t>INS-22-26106</t>
  </si>
  <si>
    <t>Tradescantia</t>
  </si>
  <si>
    <t>Herkomst Bleiswijk. Ook voor bac ingezonden [bruine/gele vlekken op blad] Aantal losse blaadjes met een paar necrotische vlekken (niet viologisch), achterkant van een paar blaadjes lijkt groene mozaiek te tonen (niet virologisch). </t>
  </si>
  <si>
    <t>KCB
JH Barendrecht</t>
  </si>
  <si>
    <t xml:space="preserve">Physalis </t>
  </si>
  <si>
    <t>peruviana</t>
  </si>
  <si>
    <t>Herkomst Colombia. Een vrucht met chlorotische vlekkerigheid.</t>
  </si>
  <si>
    <t>wk 44 [va 1 vrucht] BCF 104326-158-008</t>
  </si>
  <si>
    <t>1. Op basis van analyse van 6361 nt van het compleet genoom in NCBI en NVWA database kan geconcludeerd worden dat monster 42328936 waarschijnlijk tobacco mosaic virus bevat. 
Opmerking: De overeenkomst is 92,62%. Species demarcatie is meer dan 90% overeenkomst van sequenties.  
2. Op basis van analyse van 9916 nt van het complete genoom in NCBI en NVWA database kan geconcludeerd worden dat monster 42328936 zeer waarschijnlijk potato virus V (PVV) bevat.
3. Op basis van analyse van 3390 nt (RNA 1), 2773 nt (RNA 2) en 2138 nt (RNA 3) van het bijna compleet genoom in NCBI en NVWA database kan geconcludeerd worden dat monster 42328936 zeer waarschijnlijk cape gooseberry ilarvirus (CGIV-1) bevat. 
4. Op basis van analyse van 6850 nt en 6847 nt van het bijna compleet genoom in NCBI en NVWA database kan geconcludeerd worden dat monster 42328936 zeer waarschijnlijk 2 verschillende UnID Betaxflexviridae soorten bevat.</t>
  </si>
  <si>
    <t>[foto, HTS BU]
[opm CdK het tobamovirus komt voor 99.8% overeen met een onbekend tobamovirus (32813372) uit een eerdere inzending Physalis peruviana en beide isolaten lijken toch wel af te wijken t.o.v TMV, dus daarom voor de uitslag tobamovirus + gekozen]</t>
  </si>
  <si>
    <t>tobamovirus +
Potato virus V +
Ilarvirus +
Betaflexiviridae +</t>
  </si>
  <si>
    <t>We hebben het monster visueel beoordeeld en onderzocht met Illumina-sequencing (HTS). Hiermee zijn de sequenties verkregen van de volgende virussen: 
1. Een onbekend tobamovirus voor de wetenschap die de grootste overeenkomst heeft met tobacco mosaic virus
2. Potato virus V 
3. Cape gooseberry ilarvirus 1, een nog niet erkende soort die het meest verwant is aan soorten binnen het genus ilarvirus.
4. Twee onbekende soorten behorende tot de familie betaflexiviridae
Op de ingezonden vrucht is lichte vlekkerigheid waargenomen, mogelijk wordt dit veroorzaakt door één of een combinatie van bovenstaande virussen.
Illumina-sequencing data zijn gegenereerd door Genomescan B.V. (accreditatie L518), analyse en interpretatie is uitgevoerd door NIVIP.</t>
  </si>
  <si>
    <t>herkomst Oeganda. Veel chilipepers met kringvormige verkleuringen of kleine vlekjes, soms met donkere rand. Enkele hebben ook ingezonken vlekken/bobbeling. Virus (PeVYV/PVY/CMV/PMMoV?)</t>
  </si>
  <si>
    <t>wk 45 BCF 104326-159-003 prelim polerovirus, enamovirus, emaravirus CMV, amalgavirus</t>
  </si>
  <si>
    <t>Based on analyses of 3298 nt (RNA-1A), 3331 nt (RNA-1B), 2959 nt (RNA-2A), 2913 nt (RNA-2B), 2182 nt (RNA-3A), 2089 nt (RNA-3B) of the near complete genome in NCBI and NVWA-database it can be concluded that sample 41973028 very likely contains cucumber mosaic virus (CMV). (Remark: sample likely contains at least 2 genotypes)
Based on analyses of 5657 nt of the partial genome in NCBI and NVWA-database it can be concluded that sample 41973028 likely contains Pepper enamovirus. (Remark: sample likely contains at least 2 genotypes)
Based on analyses of 6027 nt of the near complete genome in NCBI and NVWA-database it can be concluded that sample 41973028 very likely contains Pepper vein yellow virus (PeVYV).
Based on analyses of 1983 nt of the near complete genome in NCBI and NVWA-database it can be concluded that sample 41973028 likely contains Capsicum annuum amalgavirus (CaAV).
Based on the analyses of 7214 nt (RNA1), 1528 nt (RNA2A), 1822 nt (RNA2B), 1810 nt (RNA2C), 555 nt (RNA3), 1571 nt (RNA4) and 1919 nt (RNA5) of the partial genome in NCBI and NVWA-database it can be concluded that sample 41973028 likely contains an UnID Emaravirus. (Remark: sample likely contains at least 2 genotypes)</t>
  </si>
  <si>
    <t>[foto, HTS BU en -20 bu]</t>
  </si>
  <si>
    <t>CMV +
polerovirus +
Emaravirus +
virus +</t>
  </si>
  <si>
    <t>Wij hebben het monster visueel beoordeeld en onderzocht met Illumina-sequencing. Hiermee zijn de sequenties bepaald van de volgende virussen: 
1. cucumber mosaic virus (CMV)
2. virus behorend tot het pepper vein yellow virus complex (PeVYV)
3. nieuwe soort voor de wetenschap, behorende tot het genus emaravirus
CMV en PeVYV, mogekijk in combinatie met het onbekende emaravirus, kunnen volgens ons de waargenomen symptomen veroorzaken. 
Daarnaast zijn de sequenties bepaald van Capsicum annuum amalgavirus en peper enamovirus. Dit zijn niet offcieel erkende virussoorten. Wij weten niet of deze virussen symptomen op vruchten kunnen veroorzaken.
Illumina-sequencing data zijn gegenereerd door Genomescan B.V. (accreditatie L518), analyse en interpretatie is uitgevoerd door NIVIP.</t>
  </si>
  <si>
    <t>INS-22-24651
36215291</t>
  </si>
  <si>
    <t>annuum (RNA from seeds)</t>
  </si>
  <si>
    <t xml:space="preserve">Herkomst Guatemala. Bedrijf ALS customs support bv.
CaTa         CSP
28,48	      28,53
40,00	      40,00
38,26      40,00
</t>
  </si>
  <si>
    <t>ch, je</t>
  </si>
  <si>
    <t>[sub 1] MOL-132-002 M&amp;W + (28.83/28.59)</t>
  </si>
  <si>
    <t>Betreft 36215291. Door Naktuinbouw is met een moleculaire toets (real-time RT-PCR) ToBRFV gedetecteerd. Bevestiging is uitgevoerd door het NIVIP met een tweede moleculaire toets (real-time RT-PCR).</t>
  </si>
  <si>
    <t>KCB
Lagerwef</t>
  </si>
  <si>
    <t xml:space="preserve">herkomst Nederland. 4 vruchten, niet volledig doorgekleurd. symptomen niet PepMV achtig, dus niet laten lopen in ELISA. mogelijk ToBRFV </t>
  </si>
  <si>
    <t>[va 4 vruchten]
TMV -</t>
  </si>
  <si>
    <t>De symptomen op het door u ingezonden monster worden volgens ons niet veroorzaakt door een virus of viroide. Mogelijk is er sprake van een fysiologische oorzaak. 
Dit monster is toegevoegd aan een ingeplande serologische toets voor de detectie van tomato brown rugose fruit virus (ToBRFV). Hierbij is ToBRFV niet gedetecteerd. </t>
  </si>
  <si>
    <t>Naktuinbouw
W Zijlstra</t>
  </si>
  <si>
    <t>INS-22-27836</t>
  </si>
  <si>
    <t>pink hawaiian coral'</t>
  </si>
  <si>
    <t>Herkomst Nederland. [toetsen op gentian kobu-sho associated virus]. wortel/knol met enkele insnoeringen. [ MBo: volgens Jacco zijn insnoeringen eigenschap van officinalis hybriden (boerenpioen)]</t>
  </si>
  <si>
    <t xml:space="preserve">wk 46 BCF104326-159-005 prelim  Cycas necrotic stunt virus </t>
  </si>
  <si>
    <t>Based on analyses of 7120 (RNA-1) and 4473 (RNA-2) nt of the near complete genome in NCBI and NVWA-database it can be concluded that sample 41146284 very likely contains cycas necrotic stunt virus (CNSV).</t>
  </si>
  <si>
    <t>CSNV +</t>
  </si>
  <si>
    <t>We hebben het monster onderzocht met Illumina-sequencing. Hiermee is de (bijna) volledige sequentie van Cycas necrotic stunt virus (CNSV) aangetoond. Het is bekend dat CNSV kan voorkomen in paeonia maar onduidelijk of dit virus de symptomen op de wortels veroorzaakt of dat deze een andere oorzaak hebben.  
Illumina-sequencing data zijn gegenereerd door Genomescan B.V. (accreditatie L518), analyse en interpretatie is uitgevoerd door NIVIP.</t>
  </si>
  <si>
    <t>Alertie'</t>
  </si>
  <si>
    <t>Herkomst Nederland. [toetsen op gentian kobu-sho associated virus]. Te weinig materiaal. 1 klein stukje wortel met een insnoering. </t>
  </si>
  <si>
    <t>wk 46 BCF104326-159-006 prelim Gentian Kobu-sho-associated virus, trichovirus?</t>
  </si>
  <si>
    <t>1. Op basis van analyse van 6818 nt van RNA 1 van het partieel genoom in NCBI en NVWA database kan geconcludeerd worden dat monster 41146292 zeer waarschijnlijk tobacco rattle virus (TRV) bevat.
Opmerking: Een contig van 3564 nt is gevonden waarop een ORF zit dat op aminozuur niveau 56% identiek is aan CP van TRV. Andere stukken van de contig zijn niet gerelateerd aan TRV dan wel aan andere virussen.
2. Op basis van analyse van 22782 nt van het partieel genoom in NCBI en NVWA database kan geconcludeerd worden dat monster 41146292 waarschijnlijk Gentian Kobu-sho associated virus (GKaV) bevat.</t>
  </si>
  <si>
    <t>[foto]
[geen materiaal meer over; geen HTS bu]</t>
  </si>
  <si>
    <t>TRV +
GKaV +</t>
  </si>
  <si>
    <t>We hebben het monster onderzocht met Illumina-sequencing. Hiermee zijn de sequenties gedetecteerd van tobacco rattle virus (TRV) en Gentian Kobu-sho associated virus (GKaV). Het is bekend dat deze virussen voorkomen in paeonia maar onduidelijk of ze de symptomen op de wortels veroorzaken of dat deze een andere oorzaak hebben. GKaV is een nog niet officieel erkende soort.  
Illumina-sequencing data zijn gegenereerd door Genomescan B.V. (accreditatie L518), analyse en interpretatie is uitgevoerd door NIVIP.</t>
  </si>
  <si>
    <t>Herkomst Nederland [drie groene blekjes op schil vrucht]. 1 ingezonden vrucht met 3 groen/chl vlekjes, niet virus verdacht. lijkt beetje op 41974434 maar minder heveig</t>
  </si>
  <si>
    <t xml:space="preserve">Het door u ingezonden monster is visueel beoordeeld. De symptomen worden volgens ons niet veroorzaakt door een virus of een viroide. Mogelijk betreft het een fysiologische kwestie. </t>
  </si>
  <si>
    <t>NVWA
Botermans</t>
  </si>
  <si>
    <t>Afkomstig uit een partij. Ingestuurd op verzoek van Virologie ivm UnID alphanucleorabdovirus. Plant laat geen duidelijke symptomen zien. sommige bladeren zijn wat chlorotisch langs de nerven.</t>
  </si>
  <si>
    <t xml:space="preserve">wk 48
BCF 104326-162
</t>
  </si>
  <si>
    <t>Geen relevante virussen gedetecteerd. 
opm molbio: 1 chunk van 866 nt hit met badnavirus in kronarapport. In NCBI blast geeft maar 68% overeenkomst en 26% overlap met badnavirus, dus waarschijnlijk betreft het geen Badnavirus. In overleg met VIR niet opgenomen in geneious.</t>
  </si>
  <si>
    <t>in vivo collectie
bu 52</t>
  </si>
  <si>
    <t xml:space="preserve">virus -
</t>
  </si>
  <si>
    <t>Het monster is ingestuurd om te bepalen of een onbekend alphanucleorabdovirus aanwezig is in de plant. We hebben 
de plant visueel beoordeeld en volgens ons zijn geen duidelijke virus symptomen aanwezig. Vervolgens is het monster onderzocht met Illumina sequencing en we hebben daarmee geen alphanucleorabdovirus kunnen detecteren.  Daarnaast zijn geen andere relevante virussen gedetecteerd.
Illumina-sequencing data zijn gegenereerd door Genomescan B.V. (accreditatie L518), analyse en interpretatie is uitgevoerd door NIVIP.</t>
  </si>
  <si>
    <t>Afkomstig uit een partij. Ingestuurd op verzoek van Virologie ivm UnID alphanucleorabdovirus. Geen duidelijke symptomen zichtbaar.</t>
  </si>
  <si>
    <t>Geen relevante virussen gedetecteerd. 
opm molbio: Contig 1985 en 1936, 1167 bp en 2567 bp hebben beide Ivy ringspot-associated virus als eerste hit en vallen in een soortspecifiek cluster in NCBI. Sequenties opgenomen in geneious als UnID Badnavirus.</t>
  </si>
  <si>
    <t>in vivo collectie
bu 53</t>
  </si>
  <si>
    <t>Het monster is ingestuurd om te bepalen of een onbekend alphanucleorabdovirus aanwezig is in de plant. We hebben 
de plant visueel beoordeeld en volgens ons zijn geen duidelijke virus symptomen aanwezig. Vervolgens is het monster onderzocht met Illumina sequencing en we hebben daarmee geen alphanucleorabdovirus kunnen detecteren. Daarnaast zijn geen andere relevante virussen gedetecteerd.
Illumina-sequencing data zijn gegenereerd door Genomescan B.V. (accreditatie L518), analyse en interpretatie is uitgevoerd door NIVIP.</t>
  </si>
  <si>
    <t>KCB
J.Tiggers</t>
  </si>
  <si>
    <t>Afkomstig uit België. [Belorfa verp BE 102425, GGN 4049929925861]. één tomaat (vrucht) met slechte doorkleuring. Bij doorsnijden zijn de vaatbundels ook necrotisch.</t>
  </si>
  <si>
    <t>[va vrucht]
PepMV
TMV
ELISA niet betrouwbaar - herhaling nodig
HERHALING
PepMV +
TMV + (0.19/0.18)
* beoordeeld als negatief. BL was ook net boven detectiegrens. positieve monsters op de plaat duidelijk (&gt;3.5)</t>
  </si>
  <si>
    <t>wk 49 
MOL-132-002 M&amp;W: + (27,36 / 27,42)
wk 52
F-MOL-132-001 Real-time RT-PCR ToBRFV ISHI-Veg 2019:
CT waarden:
FAM: 27,95 en 27,98
VIC: 29,07 en 29,01 </t>
  </si>
  <si>
    <t>[foto]
[2x bu in -20 Christel]
1/12/22 opnieuw bemonsterd JG - ligt in -20 bakje Carla]</t>
  </si>
  <si>
    <t>Het door u ingezonden monster is visueel beoordeeld. Middels molecaire toetsing is tomato brown rugose fruit virus (ToBRFV) gedetecteerd. De aanwezigheid van ToBRFV is vervolgens bevestigd met een andere moleculaire toets (real-time RT-PCR). </t>
  </si>
  <si>
    <t>NVWA
A Vila</t>
  </si>
  <si>
    <t>Herkomst Lisse. Moedermateriaal (totaal 30 monsters bestaande uit 5 planten) Eerst worden 9 (sub)monsters getoetst, indien positief hoeft de rest niet meer getoetst te worden. Subs 1 t/m 9 bemonsterd.</t>
  </si>
  <si>
    <t xml:space="preserve">F-MOL-065-004 SGP1- SGP-2 (PCR Li et al (2004))
sub 1 t/m 6 + (Amplicon verkregen met Generieke PCR Begomovirus SGP1/SGP2)
sub 7: geen uitslag mogelijk - 1x heel zwak bandje, duplo geen PCR product. Wegens aanwezigheid van andere monsters  van dezelfde batch, heeft het resultaat van dit monster heeft geen invloed op de uiteindelijke uitslag van de batch en is het monster niet herhaald. 
sub 8 t/m 9 - (Geen amplicon verkregen met Generieke PCR Begomovirus SGP1/SGP2)
</t>
  </si>
  <si>
    <t>sub 66010500-2 
Op basis van analyse van 853 nt van AC2-AC1 in NCBI, Q-bank en NVWA database kan geconcludeerd worden dat monster 66010500-2 zeer waarschijnlijk Cotton leaf curl Gezira virus bevat.</t>
  </si>
  <si>
    <t>wk 48 (DNA-seq)
66010500-2</t>
  </si>
  <si>
    <t>Cotton leaf curl Gezira virus is gedetecteerd en sequentie is opgenomen in geneious</t>
  </si>
  <si>
    <t>[meer info mail Ruben]
Zin afwijzen andere mengmonsters:
In overleg met inzender alle mengmonsters gehangen onder 1 monsternummer: 66010500</t>
  </si>
  <si>
    <t>CLCuGV +</t>
  </si>
  <si>
    <t xml:space="preserve">Mengmonsters zijn getoetst met een moleculaire toets (PCR) waarmee een aantal verwante soorten uit de Begomovirus- groep kunnen worden gedetecteerd. Op basis van sequentieanalyse van een deel van het genoom is de identiteit zeer waarschijnlijk Cotton leaf curl Gezira virus (CLCuGV). Aanvullend zal de moleculaire techniek llumina-sequencing worden uitgevoerd om de volledige genoomsequentie te bepalen.
</t>
  </si>
  <si>
    <t>NVWA
A VIla</t>
  </si>
  <si>
    <t>blue bird'</t>
  </si>
  <si>
    <t>Herkomst Lisse. Moedermateriaal. Symptomatisch monster - hoort bij inzending 66010500. Op blad aan de punt nerfvergeling zichtbaar.</t>
  </si>
  <si>
    <t>F-MOL-065-004 SGP1- SGP-2 (PCR Li et al (2004)) - 
Geen amplicon verkregen met Generieke PCR Begomovirus SGP1/SGP2</t>
  </si>
  <si>
    <t>wk 48 (RNA-seq)</t>
  </si>
  <si>
    <t>geen relevante virussen gedetecteerd
opm molbio: opm. Percentage rRNA reads relatief hoog (58,10%), maar meer dan 12 milj reads verkregen (28.809.734)</t>
  </si>
  <si>
    <t>[meer info mail Ruben]</t>
  </si>
  <si>
    <t>Het monster is getoetst met een moleculaire toets (PCR) waarmee behalve het Cotton leaf curl Gezira virus (CLCuGV) ook een aantal verwante soorten uit de Begomovirus- groep kunnen worden gedetecteerd. Deze toets was negatief. Daarnaast is zoals afgesproken met u dit monster nader onderzocht met Illumina-sequencing (HTS). Hiermee zijn ook geen virussen gedetecteerd. De symptomen (nervergeling aan de bladpunt) hebben zeer waarschijnlijk een fysiologische oorzaak.
Illumina-sequencing data zijn gegenereerd door Genomescan B.V. (accreditatie L518), analyse en interpretatie is uitgevoerd door NIVIP.</t>
  </si>
  <si>
    <t>NVWA
J Nouland</t>
  </si>
  <si>
    <t xml:space="preserve">Euphorbia	</t>
  </si>
  <si>
    <t>Herkomst Nederland. 1 plant (opname in collectie). Bladeren hebben scherpbegrensde verkleuringen en misvormingen (genetisch?), maar er zijn ook een paar minder scherpbegrensde verkleuringen. Volgens literatuur zijn gerelateerd aan tymovirus (poinsettia mosaic virus). </t>
  </si>
  <si>
    <t>F-MOL-116-001 RT-PCR voor detectie van Tymovirussen: - tymovirus is niet aangetoond met conventionele PCR</t>
  </si>
  <si>
    <t>wk 51 
BCF 104326-167
prelim Poinsettia mosaic virus, Poinsettia latent virus</t>
  </si>
  <si>
    <t xml:space="preserve">Based on analyses of 6060 and 6011 nt of the near complete genome in NCBI and NVWA-database it can be concluded that sample 38851492 very likely contains two genotypes of poinsettia mosaic virus PnMV._x000D_
_x000D_
Based on analyses of 4608 nt of the near complete in NCBI and NVWA-database it can be concluded that sample 38851492 very likely contains poinsettia latent virus PnLV
</t>
  </si>
  <si>
    <t>[foto]
[1x bu -20]
[in vivo collectie]</t>
  </si>
  <si>
    <t>PnLV +_x000D_
PnMV +</t>
  </si>
  <si>
    <t xml:space="preserve">We hebben het monster visueel beoordeeld en onderzocht met Illumina-sequencing (HTS). Hiermee zijn de genoomsequenties bepaald van twee virussen. Analyse van de bijna complete sequenties laat zien dat het poinsettia mosaic virus (PnMV) en poinsettia latent virus (PnLV) betreft. 
Waarschijnlijk worden de symptomen veroorzaakt door PnMV, mogelijk in combinatie met PnLV. Beide virussen zijn eerder gerapporteerd in Euporbia. 
Illumina-sequencing data zijn gegenereerd door Genomescan B.V. (accreditatie L518), analyse en interpretatie is uitgevoerd door NIVIP.
</t>
  </si>
  <si>
    <t>CdK</t>
  </si>
  <si>
    <t>NVWA
J de koning</t>
  </si>
  <si>
    <t>INS-22-19447</t>
  </si>
  <si>
    <t>lycopersicum (RNA from seeds)</t>
  </si>
  <si>
    <t>herkomst Nederland. Bedrijf Totam Seeds BV.</t>
  </si>
  <si>
    <t xml:space="preserve">[sub 3] F-MOL-132-002 real-time RT-PCR ToBRFV M&amp;W + (32,36	33,11)
</t>
  </si>
  <si>
    <t>Betreft  INS-22-19447. Door Naktuinbouw is met een moleculaire toets (real-time RT-PCR) ToBRFV gedetecteerd. Bevestiging is uitgevoerd door het NIVIP met een tweede moleculaire toets (real-time RT-PCR).</t>
  </si>
  <si>
    <t>INS-22-19446</t>
  </si>
  <si>
    <t xml:space="preserve">[sub 2] F-MOL-132-002 real-time RT-PCR ToBRFV M&amp;W + (33,13	32,61)
</t>
  </si>
  <si>
    <t>Betreft  INS-22-19446. Door Naktuinbouw is met een moleculaire toets (real-time RT-PCR) ToBRFV gedetecteerd. Bevestiging is uitgevoerd door het NIVIP met een tweede moleculaire toets (real-time RT-PCR).</t>
  </si>
  <si>
    <t>INS-22-27099</t>
  </si>
  <si>
    <t>herkomst Israel. Bedrijf ALS Customs Support BV.</t>
  </si>
  <si>
    <t xml:space="preserve">[sub 3] F-MOL-132-002 real-time RT-PCR ToBRFV M&amp;W + (31,24	31,13)
</t>
  </si>
  <si>
    <t>Betreft 41895429. Door Naktuinbouw is met een moleculaire toets (real-time RT-PCR) ToBRFV gedetecteerd. Bevestiging is uitgevoerd door het NIVIP met een tweede moleculaire toets (real-time RT-PCR).</t>
  </si>
  <si>
    <t>INS-22-27246</t>
  </si>
  <si>
    <t>herkomst Peru. Bedrijf Veleka logistics BV.</t>
  </si>
  <si>
    <t xml:space="preserve">[sub 2] F-MOL-132-002 real-time RT-PCR ToBRFV M&amp;W + (29,32	29,35)
</t>
  </si>
  <si>
    <t>Betreft 41829691. Door Naktuinbouw is met een moleculaire toets (real-time RT-PCR) ToBRFV gedetecteerd. Bevestiging is uitgevoerd door het NIVIP met een tweede moleculaire toets (real-time RT-PCR).</t>
  </si>
  <si>
    <t>INS-22-26489</t>
  </si>
  <si>
    <t>herkomst Nederland. Bedrijf Dutch Seed Group.</t>
  </si>
  <si>
    <t xml:space="preserve">[sub 3] F-MOL-132-002 real-time RT-PCR ToBRFV M&amp;W + (30,94	30,73)
</t>
  </si>
  <si>
    <t>Betreft 13320222. Door Naktuinbouw is met een moleculaire toets (real-time RT-PCR) ToBRFV gedetecteerd. Bevestiging is uitgevoerd door het NIVIP met een tweede moleculaire toets (real-time RT-PCR).</t>
  </si>
  <si>
    <t>besproken met inspecteur tijdens cursus en geen GGN of GLN nummer bekend, dus besloten om niet in prisma op te nemen</t>
  </si>
  <si>
    <t>NVWA
Jeroen veens</t>
  </si>
  <si>
    <t>basiscursus</t>
  </si>
  <si>
    <t>herkomst Nederland. Op vruchten onregelmatige chlorotische vlekken.</t>
  </si>
  <si>
    <t>[va vrucht]
P1 +/+
glut -/-
qui -/-
bent -/+</t>
  </si>
  <si>
    <t>[va vrucht]
PepMV +
TMV + (0.9/0.9)</t>
  </si>
  <si>
    <t>KCB
T buysman</t>
  </si>
  <si>
    <t>Herkomst Suriname. 2 vruchten met kleine zwarte ingezonken lesies (niet virologisch). Met TPO toetsen op tobamo.</t>
  </si>
  <si>
    <t>[va vrucht]
P1 -/-
dat -/-
qui -/-
bent -/-</t>
  </si>
  <si>
    <t>zakje voor TPO uit HTS bakje halen</t>
  </si>
  <si>
    <t>[foto]
1 vrucht volledig bemonsterd, 4x bu in -20; 1x HTS bu]</t>
  </si>
  <si>
    <t>KCB
Jacobs</t>
  </si>
  <si>
    <t>tuberosum (melody)</t>
  </si>
  <si>
    <t>Herkomst NL. Op knollen bruine onregelmatig necrotische vlekken. Vermoeden TNV of TRV</t>
  </si>
  <si>
    <t>[va knol]
P1 ++
qui +-
bent ++
kom --
[va bent]
4x bent +/+</t>
  </si>
  <si>
    <t xml:space="preserve">[va knol]
F-MOL-074-003 Real-time RT-PCR voor Tobravirus (TRV) en Pomovirus PMTV (duplex):  Geen uitslag mogelijk (zie mail Naomi)
</t>
  </si>
  <si>
    <t>[va bent]
HTS wk 1, BCF104326-169
prelim: OMMV</t>
  </si>
  <si>
    <t>Based on analyses of 3659 nt of the near complete genome in NCBI and NVWA-database it can be concluded that sample 38746959 very likely contains olive mild mosaic virus (OMMV)
dubbelcheck doen of het echt OMMV is. OMMV is nooit in aardappel gevonden.
of misschoen toch dit virus https://link-springer-com.ezproxy.library.wur.nl/article/10.1007/s00705-018-3751-8
Pier heeft dubbelcheck gedaan omdat OMMV niet eerder in aardappel is gevonden</t>
  </si>
  <si>
    <t>OMMV +</t>
  </si>
  <si>
    <t xml:space="preserve">We hebben het monster visueel beoordeeld. De ingezonken necrotische plekken op de knollen deden ons denken aan “ABC-ziekte”. Dit ziektebeeld van aardappel wordt veroorzaakt door soorten die vroeger tabaksnecrosevirus werden genoemd. Deze virussoort is recent opgesplitst in meerdere virussoorten. We hebben het monster onderzocht met Illumina-sequencing en hiermee is inderdaad de genoomsequentie verkregen van één van deze opgesplitste soorten: olive mild mosaic virus (OMMV). Volgens ons kan dit virus de waargenomen symptomen veroorzaken. 
Illumina-sequencing data zijn gegenereerd door Genomescan B.V. (accreditatie L518), analyse en interpretatie is uitgevoerd door NIVIP.
</t>
  </si>
  <si>
    <t>ja</t>
  </si>
  <si>
    <t>NVWA
J Schroevers</t>
  </si>
  <si>
    <t>Herkomst canarische eilanden. 1 vrucht met scherpbegrensde ingezonken groene zones (ToFBV). Andere vrucht heeft necrotische strepen (niet virologisch). Alleen verdachte vrucht bemonsterd.
29-3-23 inspecteur vraagt op formulier of 2 symptomen virologisch zijn, de strepen en de vlekken. Carla gebeld met jamie om uit te leggen dat de strepen waarschijnlijk genetische oorzaak hebben en daarom niet vermeld in de diagnose.</t>
  </si>
  <si>
    <t>HTS wk 48
104326-162-014
prelim tomato fruit blotch virus en pepmv</t>
  </si>
  <si>
    <t>Op basis van analyse van 5755 nt van RNA1, 3596 nt van RNA 2, 1665 nt van RNA 3 en 1896 nt van RNA 4 van het partieel genoom in NCBI en NVWA database kan geconcludeerd worden dat monster 41780471 zeer waarschijnlijk tomato fruit blotch virus (ToFBV) bevat.
Opmerking molbio: Pepino mosaic virus (PepMV)  gedetecteerd en sequentie opgenomen in Geneious._x000D_
De sequentie, near complete genome, valt in een soortspecifiek cluster van PepMV.</t>
  </si>
  <si>
    <t>PepMV +
ToFBV +</t>
  </si>
  <si>
    <t>De symptomen op het monster leken volgens ons op symptomen zoals die veroorzaakt kunnen worden door het tomato fruit blotch virus (genus blunervirus; ToFBV). Omdat we geen specifieke toets hebben voor de detectie van ToFBV, is het monster geanalyseerd met de moleculaire techniek Illumina-sequencing (NGS). Hiermee werd de virussequentie van ToFBV verkregen en werd ons vermoeden bevestigd. Aanvullend is pepino mosaic virus gedetecteerd.  
Illumina-sequencing data zijn gegenereerd door Genomescan B.V. (accreditatie L518), analyse en interpretatie is uitgevoerd door NRC-Fyto.
[oeps, had NIVIP moeten zijn]</t>
  </si>
  <si>
    <t>Naktuinbouw
Petro Brands</t>
  </si>
  <si>
    <t>Serrulata</t>
  </si>
  <si>
    <t>Herkomst VK. Monster voor basiscursus. [bruine vlekken op blad tussen nerven] Bladeren zien er oud uit met bruine vlekken tussen de nerven  (herfst).  Monster was op de juiste wijze verpakt. één tip binnenzak mag gebruikt worden.
Geen onderzoek aan gedaan.</t>
  </si>
  <si>
    <t>Naktuinbouw 
Lindsey Faken</t>
  </si>
  <si>
    <t>Scilla</t>
  </si>
  <si>
    <t>saturata</t>
  </si>
  <si>
    <t>Herkomst Nederland. Monster voor basiscursus. Onregelmatige grote chlorotische vlekken. Niet heel erg virologisch. Monster was op de juiste manier verpakt. Geen onderzoek aan gedaan.</t>
  </si>
  <si>
    <t>NVWA
S Gans</t>
  </si>
  <si>
    <t>pulcherrima 'freya'</t>
  </si>
  <si>
    <t>Herkomst Nederland. 3 scheuten, enkele misvormde bladeren lichtgroene verkleuringen, paar rood blad heeft witte vage vlekken (niet heel virologisch)</t>
  </si>
  <si>
    <t xml:space="preserve">wk 51 
BCF 104326-167
</t>
  </si>
  <si>
    <t>1) Op basis van analyse van 4597 nt van het bijna compleet genoom in NCBI en NVWA database kan geconcludeerd worden dat monster 42401312 zeer waarschijnlijk Poinsettia latent virus PnLV bevat.
2) Op basis van analyse van 4409 en 5326 nt van het partiële genoom in NCBI en NVWA database kan geconcludeerd worden dat monster 42401312 waarschijnlijk 2 genotypes Poinsettia mosaic virus PnMV bevat. Beide genotypes vallen binnen de species demarcation criteria van genus Tymoviridae (80% genome sequence identity)
opmerking molbio: CMV satellite RNA is zeer waarschijnlijk contaminatie uit monster 42335562</t>
  </si>
  <si>
    <t>PnLV +
PnMV +</t>
  </si>
  <si>
    <t>We hebben het monster visueel beoordeeld en onderzocht met Illumina-sequencing (HTS). Hiermee zijn de genoomsequenties bepaald van twee virussen. Analyse van de bijna complete sequenties laat zien dat het poinsettia mosaic virus (PnMV) en poinsettia latent virus (PnLV) betreft. 
Waarschijnlijk worden de symptomen veroorzaakt door PnMV, mogelijk in combinatie met PnLV. Beide virussen zijn eerder gerapporteerd in Euporbia. 
Illumina-sequencing data zijn gegenereerd door Genomescan B.V. (accreditatie L518), analyse en interpretatie is uitgevoerd door NIVIP.
[twee genotypen PnMV niet noemen, te complex]</t>
  </si>
  <si>
    <t>Herkomst Nederland. [GLN 8719338024702]. 4 vruchten, slecht doorgekleurd (groene vage vlekken) en 1 vrucht is ook misvormd.</t>
  </si>
  <si>
    <t xml:space="preserve">[va vrucht]
PepMV +
TMV + (&gt;3.5)
PhCMoV - </t>
  </si>
  <si>
    <t>F-MOL-132-002 real-time RT-PCR ToBRFV M&amp;W: +
CT waarden:
FAM: 7,07 en 7,03</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</si>
  <si>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PepMV, of een combinatie van PepMV en ToBRFV.</t>
  </si>
  <si>
    <t>Herkomst Nederland. [GGN 4049928608321]. 3 vruchten slecht doorgekleurd (chlorotische vlekken). Niet heel virologisch</t>
  </si>
  <si>
    <t>[va vrucht]
PepMV +
TMV - (0.12/0,13)</t>
  </si>
  <si>
    <t xml:space="preserve">Vinca </t>
  </si>
  <si>
    <t>minor</t>
  </si>
  <si>
    <t>Herkomst VK. Nerfvergeling. op enkele bladeren wat necrose, maar niet heel virologisch. Monster op de juiste wijze verpakt alleen binnenzak ontbreekt. Geen onderzoek aan gedaan.</t>
  </si>
  <si>
    <t>INS-22-29578</t>
  </si>
  <si>
    <t xml:space="preserve">Herkomst Peru. Bedrijf NNR. Lotnr PL543157.
CaTa 28     CSP1325
1. 19,82	20,02
2. 19,48	19,71
3. 19,00	19,39
</t>
  </si>
  <si>
    <t xml:space="preserve">[sub 1] F-MOL-132-002 real-time RT-PCR ToBRFV M&amp;W: + (30,79	30,33)
</t>
  </si>
  <si>
    <t>Betreft 40731836. Door Naktuinbouw is met een moleculaire toets (real-time RT-PCR) ToBRFV gedetecteerd. Bevestiging is uitgevoerd door het NIVIP met een tweede moleculaire toets (real-time RT-PCR).</t>
  </si>
  <si>
    <t>INS-22-28299</t>
  </si>
  <si>
    <t>lycopersicum
RNA uit zaden</t>
  </si>
  <si>
    <t xml:space="preserve">Herkomst Israel. Bedrijf Cargolift (Rotterdam). lot: il-2102-101(6-10)GS.
CaTa 28     CSP1325
1. 31,23	31,20
2. 31,85	31,61
3. 31,07	30,64
</t>
  </si>
  <si>
    <t xml:space="preserve">[sub 1] F-MOL-132-002 real-time RT-PCR ToBRFV M&amp;W : + (31,19	31,84)
</t>
  </si>
  <si>
    <t>Betreft 65552850. Door Naktuinbouw is met een moleculaire toets (real-time RT-PCR) ToBRFV gedetecteerd. Bevestiging is uitgevoerd door het NIVIP met een tweede moleculaire toets (real-time RT-PCR).</t>
  </si>
  <si>
    <t>INS-22-29192</t>
  </si>
  <si>
    <t xml:space="preserve">Herkomst Israel. Bedrijf DSV Air &amp; Sae. lotnr: 32512801.
CaTa 28     CSP1325
1. 30,57	30,57
2. 30,01	30,01
3. 31,00	31,00
</t>
  </si>
  <si>
    <t>[sub 1] F-MOL-132-002 real-time RT-PCR ToBRFV M&amp;W: + (31,23	31,28)</t>
  </si>
  <si>
    <t>Betreft 38623350. Door Naktuinbouw is met een moleculaire toets (real-time RT-PCR) ToBRFV gedetecteerd. Bevestiging is uitgevoerd door het NIVIP met een tweede moleculaire toets (real-time RT-PCR).</t>
  </si>
  <si>
    <t>INS-22-28012</t>
  </si>
  <si>
    <t xml:space="preserve">Herkomst Israel. Bedrijf Freshport Pelikaanwen?. Lotnr 2057417.
CaTa 28     CSP1325
1. 34,48	31,58
2. 40,00	32,84
3. 33,22	32,25
</t>
  </si>
  <si>
    <t>[sub 1] F-MOL-132-002 real-time RT-PCR ToBRFV M&amp;W + (33,67 34,11)</t>
  </si>
  <si>
    <t>Betreft 41927478. Door Naktuinbouw is met een moleculaire toets (real-time RT-PCR) ToBRFV gedetecteerd. Bevestiging is uitgevoerd door het NIVIP met een tweede moleculaire toets (real-time RT-PCR).</t>
  </si>
  <si>
    <t>INS-22-29190</t>
  </si>
  <si>
    <t xml:space="preserve">Herkomst Peru. Bedrijf is onleesbaar, Rheus airfr?? lotnr 138931/99.
CaTa 28     CSP1325
1. 19,82	20,02
2. 19,48	19,71
3. 19,00	19,39
</t>
  </si>
  <si>
    <t xml:space="preserve">[sub 1] F-MOL-132-002 real-time RT-PCR ToBRFV M&amp;W: + (19,36	19,48)
</t>
  </si>
  <si>
    <t>wk 50</t>
  </si>
  <si>
    <t>Based on analyses of 6357-6382 nt of the near complete genomes in the NCBI and NVWA databases has been confirmed that samples 41927347, 41927320, 41927291, 41854424, 36648722, 41927259, 42039958, 66047506, 41834255, 65662021, 65662080 very likely contain tomato brown rugose fruit virus (ToBRFV). (Remark: in sample 41854424 and 65662021 two genotypes were detected.)
opm molbio: AltMV gedetecteerd</t>
  </si>
  <si>
    <t>Betreft 41829704. Door Naktuinbouw is met een moleculaire toets (real-time RT-PCR) ToBRFV gedetecteerd. Bevestiging is uitgevoerd door het NIVIP met een tweede moleculaire toets (real-time RT-PCR).</t>
  </si>
  <si>
    <t>KCB
M van Noort</t>
  </si>
  <si>
    <t xml:space="preserve">"habanero" </t>
  </si>
  <si>
    <t>Herkomst Oeganda. Bedrijf Flowerwings. 5 vruchten met oranje chlorotische vlekken. Virus: PVY? PMMoV? </t>
  </si>
  <si>
    <t>[va vrucht] *
P1 ++
bent -
glut -
qui -
[va p1]
P1 - 
bent -
qui -
glut -
*1 plant toonde mogelijk virussymptoom. Daarom overzetting. Overzetting toonde geen symptomen, beoordeeld als geen virussymptomen. Van de gevonden virussen met HTS is mogelijk alleen pepper enamovirus mechanisch overdraagbaar, maar hier is geen literatuur over te vinden.</t>
  </si>
  <si>
    <t xml:space="preserve">wk 50 
BCF104326-164-003
in pfam leek ook aanvullend bunyavirus gevonden, maar dit bleek bij het emaravirus te horen.
PeVYV niet in genieous omdat de sequentie een mix lijkt van meerdere genotypen. dus een of meerdere virussen die bij het PeVYV complex horen. </t>
  </si>
  <si>
    <t xml:space="preserve">Er zijn meerdere contigs Endornavirus die niet in een soortspecifiek cluster vallen. 3 lijken verwant aan Capsicum frutescens endornavirus.
1. Based on analyses of 14864 nt (of which 748 N’s) of the partial genome in database NCBI and NVWA can be concluded that sample 33339086 very likely contains capsicum frutescens endornavirus 1 (CFEV1)
Remark: Based on fig 2 it looks like that capsicum frutescens endornavirus 1 and bell pepper alphaendornavirus belong to the same species.
2. Based on analyses of 5666 nt of the near complete genome in database NCBI and NVWA can be concluded that sample 33339086 very likely contains pepper enamovirus
Remark: Sequence was edited with two extra N’s to overcome a stop codon in the replicase protein. The assembly shows that there is a dip in coverage at this point, which might indicate that this part is misassembled.
3. Based on analyses of 4167 nt of a chimeric (based on 35 contigs) near complete genome in database NCBI and NVWA can be concluded that sample 33339086 very likely contains several viruses within the Pepper vein yellow virus (PeVYV) complex.
Remark: Sequence will not be added to the NVWA database.
4. Based on analyses of 7046 and 7112 nt (both RNA1), 1858 (RNA2), 581 (RNA3) 1018 nt (RNA4), 1834 and 1778 nt (both RNA5) of the partial genome in database NCBI and NVWA can be concluded that sample 33339086 very likely contains UnID emaravirus.
opmerking molbio:  relatief hoog % rRNA reads (15,78 %), maar meer dan 12 miljoen non-rRNA reads (22.485.320)
</t>
  </si>
  <si>
    <t>[foto; ook van TPO in map op share]
[HTS bu en bu in -20]</t>
  </si>
  <si>
    <t>Polerovirus +
Emaravirus +
Enamovirus +</t>
  </si>
  <si>
    <t>Na visuele beoordeling van het door u ingezonden monster hebben wij besloten om het monster te analyseren met Illumina-sequencing. Hiermee zijn de sequenties bepaald van virussen behorende tot het pepper vein yellows virus complex (PeVYV, polerovirussen). Verder is de sequentie bepaald  van pepper enamovirus en is er een nieuwe soort voor de wetenschap gedetecteerd. Analyse van de sequentie laat zien dat het een onbekende soort is uit het genus Emaravirus.
Volgens ons kan PeVYV, mogekijk in combinatie met de andere gedetecteerde virussen, de symptomen veroorzaken.  
Illumina-sequencing data zijn gegenereerd door Genomescan B.V. (accreditatie L518), analyse en interpretatie is uitgevoerd door NIVIP.</t>
  </si>
  <si>
    <t>Naktuinbouw
H Vogelaar</t>
  </si>
  <si>
    <t>Basiscursus</t>
  </si>
  <si>
    <t>Peperomia</t>
  </si>
  <si>
    <t>Carparata</t>
  </si>
  <si>
    <t>Herkomst Nederland. [plant groeit erg slecht. vertoont lichte vlekken op het blad. blad is beetje gekruld]. Tijdens plantentafel noemde inspecteur het pip/pep virus? CMV en TRSV kunnen voorkomen in dit gewas.
van de 3 monsters eentje onderzoeken.</t>
  </si>
  <si>
    <t xml:space="preserve">[va blad]
P1 ++
bent -+
qui --
kom --
[va p1]
P1 ++
bent -+
glut +-
qui +-
kom-+ </t>
  </si>
  <si>
    <t>[va p1]
CMV - (0.13/0.12)</t>
  </si>
  <si>
    <t xml:space="preserve">
[va P1] F-MOL-116-001 RT-PCR voor detectie van Tymovirussen: - 
Geen amplicon verkregen met Tymovirus RT-PCR. 
 </t>
  </si>
  <si>
    <t>HTS wk 3 BCF105447-001 prelim piper chlorosis virus</t>
  </si>
  <si>
    <t>Based on analyses of 6136 nt of the near complete genome in the NCBI and NVWA database can be concluded that sample 65967079 very likely contains piper chlorosis virus (PChV).
opm molbio:
relatief hoog % rRNA reads (39 %), maar meer dan 12 miljoen non-rRNA reads (24,8 milj)</t>
  </si>
  <si>
    <t>[foto]
[va P1 bu -20 Christel]</t>
  </si>
  <si>
    <t>Tobamovirus +</t>
  </si>
  <si>
    <t>We hebben het monster onderzocht met Illumina-sequencing. Hiermee is de sequentie bepaald van piper chlorosis virus. Dit is een nog niet officieel erkende soort door ICTV maar toont de meeste overeenkomst met virussen behorend tot het genus tobamovirus. Er is nog niet veel bekend over dit virus, maar mogelijk veroorzaakt het de waargenomen chlorotische vlekken op het blad.
Illumina-sequencing data zijn gegenereerd door Genomescan B.V. (accreditatie L518), analyse en interpretatie is uitgevoerd door NIVIP.</t>
  </si>
  <si>
    <t>shumi red</t>
  </si>
  <si>
    <t>Herkomst Nederland. [blad vertoond vlekken. heeft een beetje krul. groei lijkt geremd]. Geen onderzoek aan gedaan.</t>
  </si>
  <si>
    <t>[foto]
[niet bemonsterd]</t>
  </si>
  <si>
    <t>pepperspot</t>
  </si>
  <si>
    <t>Herkomst Nederland [kopjes zijn erg compact. blad is niet egaal groen, beetje vlekkerig. vooral bij het bladsteeltje. vertoond beetje krul]. Geen onderzoek aan gedaan.</t>
  </si>
  <si>
    <t>Musa</t>
  </si>
  <si>
    <t>Herkomst Nederland. Bedrijf Bunnik plants. [gele lijnen op het blad bij diverse planten] 4 baderen met vergeling rondom nerven (niet heel virologisch). mogelijke bananenvirussen: Banana streak virus? Banana bunchy top virus?</t>
  </si>
  <si>
    <t>wk 50
BCF 104326-164
prelim banana streak virus</t>
  </si>
  <si>
    <t>Op basis van analyse van 7450 nt van het complete genoom in NCBI en NVWA database kan geconcludeerd worden dat monster 41146073 waarschijnlijk banana streak virus BSV bevat.
Opmerking: Het geïdentificeerde banana streak virus behoort niet tot één van de negen door ICTV herkende BSV species; banana streak GF virus, banana streak IM virus, banana streak MY virus, banana streak OL virus, banana streak UA virus, banana streak UI virus, banana streak UL virus, banana streak UM virus en banana streak VN virus. Sequentie valt samen met één BSV isolaat uit Musa sp. (China) - 99.84 % identiek.</t>
  </si>
  <si>
    <t>[foto]
[HTS bu en bu in -20]</t>
  </si>
  <si>
    <t>We hebben het monster visueel beoordeeld en de symptomen leken volgens ons op symptomen zoals die veroorzaakt kunnen worden door virussen behorend tot het Banana streak virus complex (BSV, badnavirus). Daarom hebben wij besloten om het monster te analyseren met Illumina-sequencing. Hiermee is ons vermoeden bevestigt en de sequentie bepaald van een virus behorend tot het banana streak virus complex. Het viruscomplex omvat negen officieel erkende BSV soorten, maar het gedetecteerde isolaat is nog niet offcieel erkend als virussoort. Volgens ons kan BSV de waargenomen symptomen veroorzaken.  
Illumina-sequencing data zijn gegenereerd door Genomescan B.V. (accreditatie L518), analyse en interpretatie is uitgevoerd door NIVIP.</t>
  </si>
  <si>
    <t>KCB
Jeroen Veens</t>
  </si>
  <si>
    <t>Iris</t>
  </si>
  <si>
    <t>Herkomst Nederland. 2 kleine scheutjes met kleine chlorotische vlekjes (virus: OrMV? IMMV?).</t>
  </si>
  <si>
    <t>F-MOL-021-003 RT-PCR voor detectie van potyvirussen: Amplicon verkregen met Generieke RT-PCR voor detectie van Potyvirussen</t>
  </si>
  <si>
    <t>F-MOL-047 geen bruikbare data</t>
  </si>
  <si>
    <t>wk 3 prelim  BCF105447-001 prelim Iris mild mosaic virus
en  Ornithogalum mosaic virus</t>
  </si>
  <si>
    <t>1. Op basis van analyse van 9439 nt van het compleet genoom in NCBI en NVWA database kan geconcludeerd worden dat monster 65426581 zeer waarschijnlijk Ornithogalum mosaic virus (OrMV) bevat.
2. Op basis van analyse van 9225 nt van het bijna compleet genoom in NCBI en NVWA database kan geconcludeerd worden dat monster 65426581 zeer waarschijnlijk iris mild mosaic virus (IMMV) bevat.
opm molbio:
relatief hoog % rRNA reads (28 %), maar meer dan 12 miljoen non-rRNA reads (14,4 milj)</t>
  </si>
  <si>
    <t xml:space="preserve">[foto]
</t>
  </si>
  <si>
    <t>OrMV +
IMMV +</t>
  </si>
  <si>
    <t>Na visuele beoordeling is het monster onderzocht met Illumina-sequencing. Hiermee zijn de bijna volledige genoomsequenties van twee virussen bepaald:
1. Ornithogalum mosaic virus (OrMV)
2. Iris mild mosaic virus (IMMV)
Mogelijk kunnen deze virussen of een combinatie de symptomen op het blad (chlorotische vlekken) veroorzaken
Illumina-sequencing data zijn gegenereerd door Genomescan B.V. (accreditatie L518), analyse en interpretatie is uitgevoerd door NIVIP.</t>
  </si>
  <si>
    <t>Naktuinouw
Jose Kerkvliet</t>
  </si>
  <si>
    <t>INS-22-30359</t>
  </si>
  <si>
    <t xml:space="preserve">Herkomst Nederland. [gewenst onderzoek op Gentian Kobu-sho associateed virus]. enkele kleine stukjes wortel, geen echte insnoeringen of knobbels te zien. 
[Naktuinbouw heeft contact opgenomen over de status van het monster en is akkoord gegaan met afwachten van de aanvullende analyses voor cycas necrotic sunt virus et.] </t>
  </si>
  <si>
    <t xml:space="preserve">wk 51
BCF 104326-167
</t>
  </si>
  <si>
    <t>1. Op basis van analyse van 7444 nt van RNA 1 en 4629 nt van RNA 2) in NCBI en NVWA database kan geconcludeerd worden dat monster 41903054 zeer waarschijnlijk Cycas necrotic stunt virus (CNSV) bevat.
2. Op basis van analyse van 7023 nt van RNA 1 en 3333 van RNA 2 in NCBI en NVWA database kan geconcludeerd worden dat monster 41903054 waarschijnlijk Lychnis mottle virus (LycMoV) bevat.
3. Op basis van analyse van 923 nt van de satellite in NCBI en NVWA database kan geconcludeerd worden dat monster 41903054 waarschijnlijk peony yellowing associated secovirus satellite RNA bevat.</t>
  </si>
  <si>
    <t xml:space="preserve">cycas necrotic stunt virus +
lychnis mottle virus  +
</t>
  </si>
  <si>
    <t>We hebben het monster onderzocht met Illumina-sequencing (HTS). Gentian Kobu-sho associated virus is niet gedetecteerd, maar er zijn wel genoomsequenties bepaald van twee andere virussen. Analyse van de bijna complete sequenties laat zien dat het cycas necrotic stunt virus (CNSV) en lychnis mottle virus (LycMoV) betreft.  
Deze virussen zijn eerder in combinatie beschreven, echter weten niet zeker of een relatie is met symptomen in paeonia.
Illumina-sequencing data zijn gegenereerd door Genomescan B.V. (accreditatie L518), analyse en interpretatie is uitgevoerd door NIVIP.
[satellite niet noemen gezien deze nog erg onbekend is]</t>
  </si>
  <si>
    <t>ja? eerste keer dat wij LycMoV detecteren</t>
  </si>
  <si>
    <t>NVWA
A. Vila</t>
  </si>
  <si>
    <t>Blue bird</t>
  </si>
  <si>
    <t>Herkomst kwekerij Heutinck. [PP leverancierdoc 1912 monster nr 1. A: Ballot lavatera B: NL-681786027 C:1922 D:NL]</t>
  </si>
  <si>
    <t>[4 scheuten]
F-MOL-065-004 PCR Li et al (2004): + Amplicon verkregen met Generieke PCR Begomovirus SGP1/SGP2</t>
  </si>
  <si>
    <t>wk 51 DNAseq + RCA
BCF 104326-166 </t>
  </si>
  <si>
    <t>Op Basis van analyse van CLCuGV 66209587 ; 2744 nt near complete genome in NCBI en NVWA database kan geconcludeerd worden dat monster 66209587 zeer waarschijnlijk Cotton leaf Curl Gezira Vrus CLCuGV bevat.</t>
  </si>
  <si>
    <t xml:space="preserve">[foto]
[3x bu in -20]
</t>
  </si>
  <si>
    <t xml:space="preserve">Het mengmonster is getoetst met een moleculaire toets (PCR) waarmee begomovirussen gedetecteerd kunnen worden. Deze toets was positief. Om de identiteit van het begomovirus te bepalen is vervolgens met de moleculaire methode lllumina Sequencing de vrijwel volledige genoomsequentie bepaald van het virus. Op basis van sequentieanalyse is de identiteit van het virus Cotton leaf curl Gezira virus (CLCuGV; genus Begomovirus). 
lllumina-sequencing data zijn gegenereerd door Genomescan B.V. (accreditatie L518), analyse en interpretatie is uitgevoerd door NIVIP.
</t>
  </si>
  <si>
    <t>Herkomst Kwekerij Heutinck. [zie informatie 66209587] monsternr 2</t>
  </si>
  <si>
    <t xml:space="preserve">wk 51 DNAseq + RCA
BCF 104326-166 </t>
  </si>
  <si>
    <t>Op Basis van analyse van CLCuGV 66209579; 2497 nt partial genome in NCBI en NVWA database kan geconcludeerd worden dat monster 66209579 zeer waarschijnlijk Cotton leaf Curl Gezira Vrus CLCuGV bevat</t>
  </si>
  <si>
    <t>Herkomst Kwekerij Heutinck. [zie informatie 66209587] monsternr 3</t>
  </si>
  <si>
    <t>Op Basis van analyse van CLCuGV 66209560 ; 2763 nt near complete genome in NCBI en NVWA database kan geconcludeerd worden dat monster 66209560 zeer waarschijnlijk Cotton leaf Curl Gezira Vrus CLCuGV bevat</t>
  </si>
  <si>
    <t>Herkomst Kwekerij Heutinck. [zie informatie 66209587] monsternr 4</t>
  </si>
  <si>
    <t>Op Basis van analyse van CLCuGV 66209552 ; 2132 nt partial genome in NCBI en NVWA database kan geconcludeerd worden dat monster 66209552 zeer waarschijnlijk Cotton leaf Curl Gezira Vrus CLCuGV bevat</t>
  </si>
  <si>
    <t>Herkomst Kwekerij Heutinck. [zie informatie 66209587] monsternr 5</t>
  </si>
  <si>
    <t>[4 scheuten]
F-MOL-065-004 PCR Li et al (2004): - Geen amplicon verkregen met Generieke PCR Begomovirus SGP1/SGP2</t>
  </si>
  <si>
    <t xml:space="preserve"> Cotton leaf curl Gezira virus -</t>
  </si>
  <si>
    <t>Het mengmonster is getoetst met een moleculaire toets (PCR) waarmee behalve het Cotton leaf curl Gezira virus ook een aantal verwante soorten uit de Begomovirus- groep kunnen worden gedetecteerd.  Deze toets was negatief.</t>
  </si>
  <si>
    <t>Herkomst Kwekerij Heutinck. [leverancierdoc 191 A: Ballots Lavatera B; NL681786027 C: 1912] monsternr 6</t>
  </si>
  <si>
    <t>I. Vijftigschild</t>
  </si>
  <si>
    <t>Herkomst Oeganda. PC-D6X3CED3RFDUgC. 1 peper met chlorotische zones, licht gebobbeld, en enkele kringachtige ingezonken plekken (zwartkleurig). Virus: tospo? PVY? Polero?</t>
  </si>
  <si>
    <t>wk 51
BCF 104326-167
prelim PVY, polero, CMV</t>
  </si>
  <si>
    <t>1) Based on the analyses of 3322 (RNA 1) , 3001 (RNA 2) and 2549 (RNA3) nt of the nearly complete genome in the NCBI and NVWA database can be concluded that sample 42335562 very likely contains cucumber mosaic virus (CMV). 
2) Based on analyses of 5817 nt of a chimeric (based on 7 contigs) near complete genome in database NCBI and NVWA can be concluded that sample 42335562 likely contains several viruses within the pepper vein yellow virus (PeVYV) complex.
3) Based on the analysis of 9686 nt of the nearly complete genome in the NCBI and NVWA database can be concluded that sample 42335562 very likely contains potyvirus Y (PVY).</t>
  </si>
  <si>
    <t>CMV +
PVY +
PeVYV +</t>
  </si>
  <si>
    <t xml:space="preserve">Na visuele beoordeling is het monster onderzocht met Illumina-sequencing. Hiermee zijn de bijna volledige genoomsequenties van drie virussen bepaald:
1. cucumber mosiac virus, 
2. potato virus y,
3. polerovirus behorende tot het pepper vein yellows virus complex
Volgens ons kunnen deze virussen of een combinatie ervan de symptomen veroorzaken op de ingezonden vrucht.
Illumina-sequencing data zijn gegenereerd door Genomescan B.V. (accreditatie L518), analyse en interpretatie is uitgevoerd door NIVIP.
</t>
  </si>
  <si>
    <t>KCB
J hendriks</t>
  </si>
  <si>
    <t>Fraxinus</t>
  </si>
  <si>
    <t>Excelsior</t>
  </si>
  <si>
    <t>Herkomst Nederland. Veel losse bladeren met chlorotische patronen vanuit de nerven. Lijkt virus achtig.</t>
  </si>
  <si>
    <t>wk 51 BCF 104326-167 prelim emaravirus, bunyavirus, sobemovirus, geminivirus</t>
  </si>
  <si>
    <t>Based on analyses of 6941 nt (RNA-1), 2220 nt (RNA-2), 1242 nt (RNA-3), 1496 nt (RNA-4), 679 nt (RNA-5) of the near complete genome in NCBI and NVWA-database it can be concluded that sample 32769877 very likely contains Ash shoestring-associated emaravirus (ASaV).
Based on analyses of 253 nt of the partial genome in NCBI and NVWA-database it can be concluded that sample 32769877 possibly contains tomato black ring virus (TBRV) satellite RNA.</t>
  </si>
  <si>
    <t>We hebben het monster visueel beoordeeld en vastgesteld dat de plant geen Sambucus nigra is, maar behoort tot het genus Fraxinus (Es - Ash in het Engels). We vonden de symptomen virusverdacht en hebben het monster onderzocht met Illumina-sequencing. Hiermee is de genoomsequentie bepaald van Ash shoestring-associated emaravirus (ASaV). Dit virus is in 2021 voor het eerst beschreven in de wetenschappelijke literatuur en is nog niet officieel erkend als soort. Het virus komt voor in Es en is gevonden in meerdere Europese landen. Dit is op basis van wetenschappelijke literatuur de eerste vondst in Nederland. 
ASaV is geassocieerd met chlorotische patronen op blad van Es. Wij denken dat het virus de waargenomen symptomen op het blad kan veroorzaken. 
Illumina-sequencing data zijn gegenereerd door Genomescan B.V. (accreditatie L518), analyse en interpretatie is uitgevoerd door NIVIP.</t>
  </si>
  <si>
    <t>ja
eerste vondst in NL</t>
  </si>
  <si>
    <t>Herkomst Chili. Aantal losse bladeren met kringachtige chlorotische patronen. TRV?
Inzendformulier ligt op conferentie bij monster.</t>
  </si>
  <si>
    <t>F-MOL-074-003 Real-time RT-PCR voor Tobravirus (TRV) en Pomovirus PMTV (duplex): 
TRV aangetoond met de real-time PCR (CT waarden: (TRV): 20,08 en 20,01)
PMTV  niet aangetoond met de real-time RT-PCR</t>
  </si>
  <si>
    <t>We hebben het monster visueel beoordeeld en vonden de symptomen verdacht voor het tobacco rattle virus (TRV; tabaksratelvirus). De aanwezigheid van TRV is bevestigd met een moleculaire toets (real-time RT-PCR). Dit virus veroorzaakt vermoedelijk de waargenomen symptomen. </t>
  </si>
  <si>
    <t>Physalis</t>
  </si>
  <si>
    <t>ixocarpa</t>
  </si>
  <si>
    <t>Herkomst Colombia (trace code 001-0246-343). drie vruchten, waarvan twee chlorotische kringen hebben. Een van deze twee heeft ook een necrotische kring.</t>
  </si>
  <si>
    <t>[va vrucht]
P1 +/+
bent -/+
qui +/-
glut +/+</t>
  </si>
  <si>
    <t>wk 1 [va vrucht]
104326-169
[21-4 carla, deel B nog een keer bekeken, niks gemist. Rapport bekeken, wat vragen over gesteld via mail.PYVV is crini en Q, Physalis torrado virus is niet erkent Corrales-Cabra et al., 2021]</t>
  </si>
  <si>
    <t>Based on analyses of 7985 nt (RNA-1), 5233 nt (RNA-2) and 3723 nt (RNA-3) of the partial genome in NCBI and NVWA-database it can be concluded that sample 41856374 very likely contains potato yellow vein virus (PYVV).
Based on the analyses of 7250 nt (RNA-1) and 4692 nt (RNA-2) of the partial genome in NCBI and NVWA-database it can be concluded that sample 41856374 very likely contains Physalis torrado virus (PhToV).
opm molbio: In KRONA gevonden Tomato torrado virus is PhToV.
[let op, sequenties zijn wat korter dan vermeld in conclusies, vergeten de Nen eraf te halen (21-405) conclusies blijven gelijk dus niet aangepast in rapport, wel opmerking geplaatst]</t>
  </si>
  <si>
    <t>[foto]
[HTS bu]
[TPO niet genoemd in de uitslag, HTS geeft voldoende onderbouwing. 
25-4 Carla; Beeld TPO komt waarsch van torrado gezien crini niet mech overdraagbaar. toch wel cool... misschien herhalen en opnemen in collectie? karakteristatie?]</t>
  </si>
  <si>
    <t>PYVV +
Torradovirus +</t>
  </si>
  <si>
    <t>We hebben het monster onderzocht met Illumina-sequencing (HTS). Hiermee zijn de genoomsequenties bepaald van twee virussen: 
1. Analyse van de sequentie laat zien dat het potato yellow vein virus (PYVV) betreft. 
2. Analyse van de sequentie laat zien dat het de grootste overeenkomst toont met physalis torrado virus, een nog niet officieel door de ICTV erkende soort in het genus torradovirus. 
Op de ingezonden vruchten zijn kringen en chlorose waargenomen, mogelijk wordt dit veroorzaakt door één of een combinatie van bovenstaande virussen.
Illumina-sequencing data zijn gegenereerd door Genomescan B.V. (accreditatie L518), analyse en interpretatie is uitgevoerd door NIVIP.</t>
  </si>
  <si>
    <t>ja, 
- nieuwe waard
- eerste keer dat wij PhToV vinden (nieuw torradovirus) https://doi.org/10.1016/j.pmpp.2021.101715 </t>
  </si>
  <si>
    <t>INS-22-29872</t>
  </si>
  <si>
    <t xml:space="preserve">Herkomst Vietnam. Bedrijf Veleka logistics, Uiverweg 4. Batch: 29887.2023.03.01
CaTa 28     CSP1325
1. 31,78	      31,01
2. 40,00	      40,00
3. 40,00	      40,00
</t>
  </si>
  <si>
    <t>[sub 1] MOL-132-002 M&amp;W: +
31,03	31,27
 </t>
  </si>
  <si>
    <t>Betreft 41212595. Door Naktuinbouw is met een moleculaire toets (real-time RT-PCR) ToBRFV gedetecteerd. Bevestiging is uitgevoerd door het NIVIP met een tweede moleculaire toets (real-time RT-PCR).</t>
  </si>
  <si>
    <t>INS-22-30182</t>
  </si>
  <si>
    <t>Lycopersicum
RNA uit zaad</t>
  </si>
  <si>
    <t xml:space="preserve">Herkomst China. Bedrijf ALS Customs support (schiphol). Batchnr. 1904F1 Lot: W21039 [geen symptomen waargenomen].
CaTa 28     CSP1325
1. 33,55	    32,14
2. 34,42 	    33,38
3. 33,08	    31,75
</t>
  </si>
  <si>
    <t xml:space="preserve">[sub 3] MOL-132-002 M&amp;W: +
31,25	31,26
</t>
  </si>
  <si>
    <t>Betreft 42312395. Door Naktuinbouw is met een moleculaire toets (real-time RT-PCR) ToBRFV gedetecteerd. Bevestiging is uitgevoerd door het NIVIP met een tweede moleculaire toets (real-time RT-PCR).</t>
  </si>
  <si>
    <t>INS-22-30190</t>
  </si>
  <si>
    <t xml:space="preserve">Herkomst Kenia. Bedrijf Veleka, Uiverweg 4 (schiphol). 
CaTa 28     CSP1325
1. 30,84	    31,64
2. 34,62	    33,57
3. 34,59	    33,63
</t>
  </si>
  <si>
    <t>[sub 1] MOL-132-002 M&amp;W: +
32,84	32,31
 </t>
  </si>
  <si>
    <t>Betreft 40718201. Door Naktuinbouw is met een moleculaire toets (real-time RT-PCR) ToBRFV gedetecteerd. Bevestiging is uitgevoerd door het NIVIP met een tweede moleculaire toets (real-time RT-PCR).</t>
  </si>
  <si>
    <t>INS-22-26480</t>
  </si>
  <si>
    <t xml:space="preserve">Herkomst Enkhuizen. Bedrijf PRUDAC of Greenroad BV. Adres Brejeland 17. Monsternr: NL parentline production 1?
CaTa 28     CSP1325
1. 7,48	   5,84
2. 7,01	   6,63
</t>
  </si>
  <si>
    <t>[sub 1] MOL-132-002 M&amp;W: +
9,04	8,99
 </t>
  </si>
  <si>
    <t>Tracering. wk 1, BCF104326-169</t>
  </si>
  <si>
    <t>Based on analyses of 6361-6379 nt of the near complete genomes in the NCBI and NVWA databases it has been confirmed that samples 66047573,66046079, 66046116, 66046132, 66046191, 66046159, 66046175, 65661985, 65662136, 65662195, 65662232, 41834175h, 1834167h, 65662291,65662283 contain tomato brown rugose fruit virus (ToBRFV). (Remark: sample 66046191 and 65662195 likely contain 2 genotyes.)</t>
  </si>
  <si>
    <t>Betreft INS-22-26480. Door Naktuinbouw is met een moleculaire toets (real-time RT-PCR) ToBRFV gedetecteerd. Bevestiging is uitgevoerd door het NIVIP met een tweede moleculaire toets (real-time RT-PCR).</t>
  </si>
  <si>
    <t>INS-22-31563</t>
  </si>
  <si>
    <t>Strelitzia</t>
  </si>
  <si>
    <t>Herkomst Nederland. Bedrijf Bunnik Plants BV. [gele verkleuring in het blad, afkomstig van 1 plant. Andere planten geen symptomen]. 1 blaadje met scherpbegrensde gele verkleuring. Niet virologisch, genetisch.</t>
  </si>
  <si>
    <t>afhandeling</t>
  </si>
  <si>
    <t>PD-nummer</t>
  </si>
  <si>
    <t>product code</t>
  </si>
  <si>
    <t>symptomen</t>
  </si>
  <si>
    <t>Sympt. beschrijving: Marleen (M) of Christel (Ch), Jerom (Je), Carla (Ca), Joanieke (Jo), Robert (Ro)</t>
  </si>
  <si>
    <t xml:space="preserve">HTS sequencing, BCF projectcode </t>
  </si>
  <si>
    <t>HTS sequencing resultaat
denk aan zin in uitslag!</t>
  </si>
  <si>
    <t>overig</t>
  </si>
  <si>
    <t xml:space="preserve">toelichting [en opmerkingen] </t>
  </si>
  <si>
    <t>NVWA
Aad Ruiter</t>
  </si>
  <si>
    <t>Herkomst Nederland. 1 plant in pot. 2 bladeren hebben onregelmatige chlorotische vlekken met vage grenzen.  1 blaadje is chlorotisch. Niet virologisch</t>
  </si>
  <si>
    <t>[foto] [BU zakje]</t>
  </si>
  <si>
    <t>Het door u ingezonden monster is visueel beoordeeld en de symptomen hebben volgens ons geen virologische oorzaak. Mogelijk betreft het een fysiologische kwestie.</t>
  </si>
  <si>
    <t>Herkomst Nederland. Paar takjes en veel losse bladeren. Witte/chlorotische patronen op blad (niet virologisch?). bladeren zijn ook droog en knapperig</t>
  </si>
  <si>
    <t>Jerom/christel</t>
  </si>
  <si>
    <t>Based on analyses of 8778 nt (L segment), 4959 nt (M segment0 and 2991 nt (S segment) of the near complete genome in the NVWA and database it can be concluded that sample 39927313 very likely contains impatiens necrotic spot virus (INSV)</t>
  </si>
  <si>
    <t>INSV +</t>
  </si>
  <si>
    <t>Na visuele inspectie van het door u ingezonden monster hebben wij besloten om het monster te analyseren met Illumina-sequencing. Hiermee is de bijna volledige genoomsequentie gedetecteerd van het orthotospovirus impatiens necrotic spot virus. Dit virus kan de waargenomen symptomen veroorzaken. 
Illumina-sequencing data zijn gegenereerd door Genomescan B.V. (accreditatie L518), analyse en interpretatie is uitgevoerd door het NIVIP.</t>
  </si>
  <si>
    <t>Aeschynanthus</t>
  </si>
  <si>
    <t>Herkomst Nederland. 5 bladeren met nerfvergeling en grote chlorotische en ingezonken kringen. (tospo)</t>
  </si>
  <si>
    <t xml:space="preserve">HTS lijst wk 13, BCF104326-113
</t>
  </si>
  <si>
    <t>1.	Based on analyses of 8757 nt (L segment), 4951 nt (M segment) and 2991 nt (S segment) of the near complete genome in the NVWA and database it can be concluded that sample 5377464 very likely contains impatiens necrotic spot virus (INSV).
2.	Based on analyses of 8906 (L segment), 4828 nt (M segment) and 2907 nt (S segment) of the near complete genome in the NVWA and database it can be concluded that sample 5377464  very likely contains tomato spotted wilt virus (TSWV).</t>
  </si>
  <si>
    <t>[foto] 
[HTS data gedeeld emt WUR, 2022]</t>
  </si>
  <si>
    <t>INSV +
TSWV +</t>
  </si>
  <si>
    <t>Na visuele inspectie van het door u ingezonden monster hebben wij besloten om het monster te analyseren met Illumina-sequencing. Hiermee zijn de bijna volledige genoomsequenties gedetecteerd van de orthotospovirussen impatiens necrotic spot virus en tomato spotted wilt virus. Volgens ons kunnen deze virussen de waargenomen symptomen veroorzaken. 
Illumina-sequencing data zijn gegenereerd door Genomescan B.V. (accreditatie L518), analyse en interpretatie is uitgevoerd door het NIVIP.</t>
  </si>
  <si>
    <t>NVWA
Paul Martens</t>
  </si>
  <si>
    <t>Hoya</t>
  </si>
  <si>
    <t>Sunrise</t>
  </si>
  <si>
    <t>herkomst Indonesie. enkele bladeren met onregelmatig over het blad verspreide chl vlekjes. niet tospoachtig, mogelijk wel virusachtig</t>
  </si>
  <si>
    <t>1. Based on analyses of 14734 nt of the near complete genome in the NVWA and NCBI databases can be concluded that sample 41190373 likely contains an UnID ampelovirus.
2. Based on analyses of 16577 nt of the near complete genome in the NVWA and NCBI databases can be concluded that sample 41190373 likely contains an UnID velarivirus.
opmerking molbio: Badnavirus gedetecteerd, korte stukjes 5x max 350
Dioscorea nummularia-associated virus, korte stukjes 300 en 150 nt</t>
  </si>
  <si>
    <t>[foto] [BU zakje -20 carla]</t>
  </si>
  <si>
    <t>Ampelovirus +
Velarivirus +</t>
  </si>
  <si>
    <t>Na visuele beoordeling van het door u ingezonden monster hebben wij besloten om het monster te analyseren met Illumina-sequencing (NGS). Hiermee zijn de genoomsequenties gedetecteerd van een onbekend ampelovirus en een onbekend velarivirus. Wij weten niet of deze virussen de waargenomen symptomen kunnen veroorzaken.
Illumina-sequencing data zijn gegenereerd door Genomescan B.V. (accreditatie L518), analyse en interpretatie is uitgevoerd door NIVIP.  </t>
  </si>
  <si>
    <t>wayetii</t>
  </si>
  <si>
    <t>herkomst Indonesie. enkele bladeren en een plantje met enkele blaadjes. op alle blaadjes enkele necr lesies. Niet virologisch (ook besproken met Marleen). Monster gedeeld met MYC</t>
  </si>
  <si>
    <t>Het door u ingezonden monster is visueel beoordeeld en de symptomen hebben volgens ons geen virologische oorzaak. Gezien de aard van de symptomen is het monster gedeeld met het vakgebied Mycologie. </t>
  </si>
  <si>
    <t>NVWA
S. Dijkstra</t>
  </si>
  <si>
    <t xml:space="preserve">Herkomst Nederland. 1 plant. 3 bladeren hebben 1 klein chlorotisch vlekje. Niet virologisch. </t>
  </si>
  <si>
    <t>Het door u ingezonden monster is visueel beoordeeld en de symptomen hebben volgens ons geen virologische oorzaak. Mogelijk betreft het een fysiologische kwestie.</t>
  </si>
  <si>
    <t>NVWA
J vd Nouland</t>
  </si>
  <si>
    <t>Herkomst Nederland. 1 blad met chlorotische strepen (genetisch) en één blad met kleine donkergroene vlekjes (niet tospo-achtig). 2 bladeren, waarvan 1 jong blad met lichte chlorotische patronen en 1 ouder blad met necrose langs de nerf en op het onregelmatige chlorose, beetje kringen. Deze twee bladeren hebben we bemonsterd, omdat deze het meest verdacht zijn.</t>
  </si>
  <si>
    <t xml:space="preserve">HTS lijst wk 19, BCF104326-122
</t>
  </si>
  <si>
    <t>Based on analyses of 7259 (segment L) and 1797 (segment S) nt of the partial genome in the NVWA and NCBI databases it can be concluded that sample 67212921 likely contains an UnID Bunyavirales. (Remark: segment M has not been detected, similar to the previous findings of this virus. The virus possibly belongs to the genus rubodvirus)
opm molbio: Badnavirus gedetecteerd, 24x kleine stukjes met allemaal een andere hit,  150-500 nt</t>
  </si>
  <si>
    <t>Wij vonden de symptomen op het door u ingezonden monster niet virologisch, maar hebben toch besloten om het monster te analyseren met Illumina-sequencing. Hiermee is een deel van een genoom van een onbekend virus gedetecteerd, behorend tot de orde Bunyavirales. Wij weten niet of dit virus symptomen kan veroorzaken. 
Illumina-sequencing data zijn gegenereerd door Genomescan B.V. (accreditatie L518), analyse en interpretatie is uitgevoerd door NIVIP.  </t>
  </si>
  <si>
    <t>NVWA
P Hendriks</t>
  </si>
  <si>
    <t>Herkomst Nederland. Op bladeren met name aan de randen chlorotische vlekken. Lijkt fysiologisch van aard</t>
  </si>
  <si>
    <t>[Foto]</t>
  </si>
  <si>
    <t>Het door u ingezonden monster is visueel beoordeeld en de symptomen hebben volgens ons geen virologische oorzaak. Waarschijnlijk betreft het een fysiologische kwestie.</t>
  </si>
  <si>
    <t>JvO</t>
  </si>
  <si>
    <t>Light Plot Prime'</t>
  </si>
  <si>
    <t>Herkomst Hem</t>
  </si>
  <si>
    <t>Ca, Ro</t>
  </si>
  <si>
    <t>Robert/Joanieke</t>
  </si>
  <si>
    <t>[va wortels]
P1 -/-
bent -/-
qui -/-</t>
  </si>
  <si>
    <t>TVX, PlAMV, SLRSV, TBRV, TBSV, TRSV en ToRSV -</t>
  </si>
  <si>
    <t>Via toetsplantenonderzoek zijn geen mechanisch overdraagbare virussen, waaronder plantago asiatica mosaic virus, tulip virus X, strawberry latent ringspot virus, tomato black ring virus, tomato bushy stunt virus, tobacco ringspot virus en tomato ringspot virus gedetecteerd.</t>
  </si>
  <si>
    <t>Columbus'</t>
  </si>
  <si>
    <t>Agrass white'</t>
  </si>
  <si>
    <t>Herkomst Breezand</t>
  </si>
  <si>
    <t>Pink Impression' </t>
  </si>
  <si>
    <t>Strong gold'</t>
  </si>
  <si>
    <t xml:space="preserve">First life' </t>
  </si>
  <si>
    <t>North cap</t>
  </si>
  <si>
    <t xml:space="preserve">	Herkomst Usquert</t>
  </si>
  <si>
    <t>Ro</t>
  </si>
  <si>
    <t>Denmark</t>
  </si>
  <si>
    <t>NVWA
S. Gans</t>
  </si>
  <si>
    <t>Independance</t>
  </si>
  <si>
    <t>herkomst de Lier. 1 plant met blad met 2 gele vlekken, vaag begrensd en cirkelvormig.</t>
  </si>
  <si>
    <t xml:space="preserve">je  </t>
  </si>
  <si>
    <t xml:space="preserve">HTS lijst wk 20, BCF104326-124
</t>
  </si>
  <si>
    <t>Based on analyses of 7264 (segment L) and 1817 (segment S) nt of the partial genome in the NVWA and NCBI databases it can be concluded that sample 42401275 likely contains an UnID Bunyavirales. (Remark: segment M has not been detected, similar to the previous findings of this virus.)
opm molbio: Relatief hoog %rRNA (55%), wel meer dan 12M non rRNA reads</t>
  </si>
  <si>
    <t>[foto met telefoon alleen van monsterzakje. Camera had foto's niet opgeslagen van plant]
[HTS bu]</t>
  </si>
  <si>
    <t>herkomst 't Zand</t>
  </si>
  <si>
    <t>Jo, Ro</t>
  </si>
  <si>
    <t>herkomst Heiloo</t>
  </si>
  <si>
    <t>herkomst Lisse</t>
  </si>
  <si>
    <t>[va wortels]
P1 ++
bent -+
qui +-</t>
  </si>
  <si>
    <t>F-MOL-074-003 Real-time RT-PCR: +
TRV  is aangetoond m.b.v (real-time) PCR (Ct 9,21    9)
PMTV is niet aangetoond m.b.v. (real-time) PCR</t>
  </si>
  <si>
    <t>TRV +
TVX, PlAMV, SLRSV, TBRV, TBSV, TRSV en ToRSV -</t>
  </si>
  <si>
    <t>Vanuit het door u ingezonden monster hebben wij via mechanische inoculatie een virus overgebracht op toetsplanten. De symptomen op toetsplanten wezen op een infectie door tobacco rattle virus (tabaksratelvirus, TRV). Dit is bevestigd met een moleculaire toets (real-time RT-PCR).
Plantago asiatica mosaic virus, tulip virus X, strawberry latent ringspot virus, tomato black ring virus, tomato bushy stunt virus, tobacco ringspot virus en tomato ringspot virus zijn niet gedetecteerd via toetsplantenonderzoek.</t>
  </si>
  <si>
    <t>dotcom</t>
  </si>
  <si>
    <t>X224360 Y565660</t>
  </si>
  <si>
    <t>purple prince</t>
  </si>
  <si>
    <t>Jo, Ro: 1 bol zonder wortel, 4 bollen genoeg wortel</t>
  </si>
  <si>
    <t>X228 Y546800</t>
  </si>
  <si>
    <t>Jo, Ro: 5 bollen zeeeer weinig wortel</t>
  </si>
  <si>
    <t>[va wortels]
P1 -/-
bent -/-
qui -/-
inoc 2:
[va wortel 2 bol + 6 blad (losse bladeren)]
P1 -/-_x000D_
bent -/-_x000D_
qui -/-</t>
  </si>
  <si>
    <t>[4-11-22 Carla diagnose gekopieerd uit prisma]</t>
  </si>
  <si>
    <t>lady astrid</t>
  </si>
  <si>
    <t>[va wortels]
P1 +/+
bent -/+
qui +/+</t>
  </si>
  <si>
    <t xml:space="preserve">va qui
TNV-D:  -
</t>
  </si>
  <si>
    <t>[va TPO qui (zeer waarschijnlijk qui ipv P1 zoals eerder vermeld stond, opmerking aan kasboek toegevoegd]
F-MOL-074-003 Real-time RT-PCR: - 
(TRV  is niet aangetoond m.b.v (real-time) PCR
PMTV is niet aangetoond m.b.v. (real-time) PCR)
F-MOL-118-001 RT-PCR voor detectie van Potexvirussen: +/-
(Zwak amplicon verkregen met Potexvirus)</t>
  </si>
  <si>
    <t>HTS wk 24 (va RNA), BCF 104326-129
opmerking: HTS data laat zien dat qui is gesequenced...  (zeer waarschijnlijk qui ipv P1 zoals eerder vermeld stond, opmerking aan kasboek toegevoegd] 
opm Carla: nog even wachten met afhandelen tot PPC is beoordeeld van seq batch</t>
  </si>
  <si>
    <t>Based on analyses of 6057 nt of the near complete genome in the NCBI and NVWA database it can be concluded that sample 38853906 very likely contains tulip virus X (TVX).
opm molbio:
'- relatief hoog percentage rRNA reads verkregen (75%)_x000D_
- waardplant niet correct, qui ipv P1 gesequeced. In overleg met VIR verder met de analyse</t>
  </si>
  <si>
    <t>[bemonsterd vanaf TPO (bent), ligt in -80 doos 30]</t>
  </si>
  <si>
    <t>TVX +
PlAMV, SLRSV, TBRV, TBSV, TRSV en ToRSV -</t>
  </si>
  <si>
    <t>Vanuit het door u ingezonden monster hebben wij via mechanische inoculatie een virus overgebracht op toetsplanten. De symptomen op toetsplanten wezen op een infectie door tulip virus X (TVX). Dit is bevestigd middels moleculaire toetsing (RT-PCR en Illumina-sequencing). 
Plantago asiatica mosaic virus, strawberry latent ringspot virus, tomato black ring virus, tomato bushy stunt virus, tobacco ringspot virus en tomato ringspot virus zijn niet gedetecteerd via toetsplantenonderzoek. 
Illumina-sequencing data zijn gegenereerd door Genomescan B.V. (accreditatie L518), analyse en interpretatie is uitgevoerd door NIVIP.</t>
  </si>
  <si>
    <t>white prince</t>
  </si>
  <si>
    <t>X221960 Y599780</t>
  </si>
  <si>
    <t>Dow Jones</t>
  </si>
  <si>
    <t>Jo, Ro: 1 bol zonder wortel, 1 bol met relatief weinig wortel (wel te bemonsteren), 3 bollen genoeg wortel</t>
  </si>
  <si>
    <t>password</t>
  </si>
  <si>
    <t>X221010 Y601510</t>
  </si>
  <si>
    <t>europarcs</t>
  </si>
  <si>
    <t xml:space="preserve">X221010 Y601510
</t>
  </si>
  <si>
    <t>Herkomst NL. Op bladeren scherp begrensde chlorotische vlekken. Genetisch en niet virologisch</t>
  </si>
  <si>
    <t>Het door u ingezonden monster is visueel beoordeeld en de symptomen hebben volgens ons geen virologische oorzaak. Waarschijnlijk betreft het een genetische kwestie.</t>
  </si>
  <si>
    <t xml:space="preserve"> </t>
  </si>
  <si>
    <t>Dow jones</t>
  </si>
  <si>
    <t>X179820 Y530130</t>
  </si>
  <si>
    <t>je, Ro</t>
  </si>
  <si>
    <t>?</t>
  </si>
  <si>
    <t>je, Ro 3 bol met wortel</t>
  </si>
  <si>
    <t>inoc 1: ROBERT??
[va wortels]
P1 -/-
bent -/-
qui -/-
inoc 2: 
[va blad, van 10 bladeren bemonsterd gezien niet te zien was welk blad bij welke plant hoorde]
P1 -/-_x000D_
bent -/-_x000D_
qui -/-</t>
  </si>
  <si>
    <t>orange balloon</t>
  </si>
  <si>
    <t>X173600 Y524640</t>
  </si>
  <si>
    <t>novisan</t>
  </si>
  <si>
    <t>X185880 Y518230</t>
  </si>
  <si>
    <t>Strong fire</t>
  </si>
  <si>
    <t>Mona Lisa</t>
  </si>
  <si>
    <t>Herkomst Kooikamp. Aantal bladeren met concentrische kringen (tospo).</t>
  </si>
  <si>
    <t xml:space="preserve">F-MOL-110-001 Asian clade 1 en Eurasian clade  AS-EA-FW AS1-RV EA-RV: - 
F-MOL-110-002 American clade 1 (AM1-FW  AM1-RV): - 
F-MOL-110-003  Asian clade 2  (AS-EA-FW AS2-RV): -
</t>
  </si>
  <si>
    <t>lijst wk 27 (zelffde RNA als RT-PCR),  104326-133
zie seq rapport voor primer alignment. fw primer lijkt 9 nt te missen 5' kant. geen seq data beschikbaar. lijkt verder perfect te passen. in de rev primer zijn 5 mismatches</t>
  </si>
  <si>
    <t>Based on analyses of 8777 (L segment), 4962 (M segment) and 2991 (S segment) nt of the near complete genome in the NVWA and NCBI database it can be concluded that sample 42401216 very likely contains impatiens necrotic spot virus (INSV).</t>
  </si>
  <si>
    <t xml:space="preserve">[foto, 2x bu in -20]
</t>
  </si>
  <si>
    <t>Na visuele inspectie van het door u ingezonden monster hebben wij besloten om het monster te analyseren met Illumina-sequencing. Hiermee is de bijna volledige genoomsequentie gedetecteerd van het orthotospovirus impatiens necrotic spot virus. Dit virus kan volgens ons de waargenomen symptomen veroorzaken. 
Illumina-sequencing data zijn gegenereerd door Genomescan B.V. (accreditatie L518), analyse en interpretatie is uitgevoerd door het NIVIP.</t>
  </si>
  <si>
    <t>KCB
J. Steijger</t>
  </si>
  <si>
    <t>annuum 'Mavera'</t>
  </si>
  <si>
    <t>herkomst Harmelen. 2 vruchten en een scheut met bladeren. Vruchten hebben concentrische ingezonken kringen, ook enkele niet ingezonken kringen (door kleurverschil). Jonge blaadjes top tonen mottle. Tospo [ras nagevraagd bij Peter]</t>
  </si>
  <si>
    <t xml:space="preserve">Jerom </t>
  </si>
  <si>
    <t>lijst wk 27, 104326-133
prelim: TSWV</t>
  </si>
  <si>
    <t>Based on analyses of 8896 nt (L segment), 4765 nt  (M segment) and 2909 nt (S segment) of the near complete genome in the NCBI and NVWA database can be concluded that sample 32743263 very likely contains tomato spotted wilt virus (TSWV).</t>
  </si>
  <si>
    <t xml:space="preserve">[foto, 1x bu in -20]
</t>
  </si>
  <si>
    <t>Na visuele inspectie van het door u ingezonden monster hebben wij besloten om het monster te analyseren met Illumina-sequencing. Hiermee is de bijna volledige genoomsequentie gedetecteerd van het orthotospovirus tomato spotted wilt virus. Dit virus kan de waargenomen symptomen veroorzaken. 
Illumina-sequencing data zijn gegenereerd door Genomescan B.V. (accreditatie L518), analyse en interpretatie is uitgevoerd door het NIVIP.</t>
  </si>
  <si>
    <t>KCB
E. Sprenkels</t>
  </si>
  <si>
    <t>Cucumis</t>
  </si>
  <si>
    <t>Herkomst Nederland. Een paar bladeren en een jonge scheut. Geen virologische symptomen  te zien. [Opmerking inspecteur: het beeld komt vooral voor op de jonge bladeren, de oudere bladeren zijn egaal donker groen.]  </t>
  </si>
  <si>
    <t>[foto telefoon Jerom]</t>
  </si>
  <si>
    <t>Het door u ingezonden monster is door ons visueel beoordeeld en wij hebben geen symptomen waargenomen die volgens ons veroorzaakt kunnen worden door een virus of viroïde.</t>
  </si>
  <si>
    <t>KCB
J Schroevers &amp; P van Holland</t>
  </si>
  <si>
    <t>herkomst Vierpolders, oude dijk 3. Bedrijf Nederpelt kwekerij.  Een deelblad ingezonden. Genetisch beeld, scherp begrensde witte plekken op het blad, chimeri</t>
  </si>
  <si>
    <t>Het door u ingezonden monster is visueel beoordeeld. De symptomen wordenvolgens ons niet veroorzaakt door een virus of een viroide. Mogelijk hebben de symptomen een genetische oorzaak.</t>
  </si>
  <si>
    <t>KCB 
Dennis Pappot</t>
  </si>
  <si>
    <t xml:space="preserve">herkomst Elshout. losse bladeren ingezonden. Meeste bladeren aan uiteinde blad chlorose.
Peter R gevraagd info te vragen hoe het jonge blad eruit zag. op basis van deze bladeren zou ik zeggen fysiologishc. 
aanvullende info: De symptomen waren niet aanwezig (of nog niet aanwezig) op het jonge blad. &gt; dus waarschijnlijk fysiologisch_x000D_
</t>
  </si>
  <si>
    <t>Het door u ingezonden monster is visueel beoordeeld en de symptomen hebben volgens ons geen virologische oorzaak. Waarschijnlijk betreft het een fysiologische kwestie.</t>
  </si>
  <si>
    <t>KCB
JA Weerheim</t>
  </si>
  <si>
    <t>herkomst Ijsselmuiden. Meerdere bladeren en jonge topjes ingezonden. Verschillende virussympt te zien; tussennervige chl/mosaic (poty?), mn jonge topjes ook lichte bladbobbeling (CGMMV?). vruchtjes lijken af te sterven</t>
  </si>
  <si>
    <t xml:space="preserve">[mengmonster meerdere bladeren] 
P1 --
bent -+
qui --
komk -+
</t>
  </si>
  <si>
    <t xml:space="preserve">[mengmonster meerdere bladeren] 
CMV -
CGMMV +
</t>
  </si>
  <si>
    <t>[foto] [let op, mogelijk menginfectie] [TPO wijst op CGMMV]</t>
  </si>
  <si>
    <t>CGMMV +</t>
  </si>
  <si>
    <t>Het door u ingezonden monster is visueel beoordeeld. Vervolgens is via toetsplantenonderzoek en serologische toetsing een infectie vastgesteld door het cucumber green mottle mosaic virus (CGMMV, komkommerbontvirus). Dit virus kan volgens ons de waargenomen symptomen veroorzaken.</t>
  </si>
  <si>
    <t>KCB
J Schroevers, P van Holland</t>
  </si>
  <si>
    <t>herkomst Tinte, Konneweg 9, bedrijf gebr. Wubben BV, zelfde bedrijf als monster 41780509. vraag inspecteur: magnesium? meerdere bladeren ingezonden met scherpe witte chl vlekjes. PepMV</t>
  </si>
  <si>
    <t>[va blad]
PepMV +</t>
  </si>
  <si>
    <t>Volgens ons kunnen de symptomen (wit chlorotische vlekjes) op het blad veroorzaakt worden door PepMV, dit is bevestigd middels serologische toetsing. </t>
  </si>
  <si>
    <t>herkomst Tinte, Konneweg 9. Bedrijf gebr. Wubben BV, zelfde bedrijf als monster 38744363. enkele bladeren met misvorming/bladkrul  twee vruchten; 1 nog niet rijp, 1 met scherpe chl banden. - genetisch of middelen schade.</t>
  </si>
  <si>
    <t>Het door u ingezonden monster is visueel beoordeeld. De symptomen worden volgens ons niet veroorzaakt door een virus of een viroide. 
De scherpe chlorotische strepen op de vrucht hebben waarschijnlijk een genetische oorzaak. De bladmisvorming heeft mogelijk een genetische of fysiologische oorzaak.</t>
  </si>
  <si>
    <t>NVWA
S. Wolterbeek</t>
  </si>
  <si>
    <t>Phaseolus</t>
  </si>
  <si>
    <t xml:space="preserve">herkomst Heijen. 6 planten ingestuurd. 3 van de planten lijken kleiner, hebben nerf chl/necr rondomnerven op bijna alle bladeren en zijn wat chlorotisch. jonge blaadjes lijken iets minder aangetast. de andere 3 planten hebben ook wat nerf necr op sommige bladeren. 1 plant duidelijk genetisch (chemerie). niet zeker of het virologisch is omdat het zo regelmatig over de plant zit, maar HTS voor lering
extra info stijn via mail: De verspreiding van de symptomen is pleksgewijs in het veld met de bewerkingsrichting mee (mogelijke verspreiding door gewasverzorging?). De planten met symptomen zijn niet opmerkelijk kleiner dan de ‘gezond ogende’ planten. Het is in ieder geval niet het beste veld Phaseolus wat ik tot nu toe heb gezien overigens ook niet het slechtste veld. Wel wat betreft symptomen, dergelijke symptomen heb ik nog niet eerder gezien, vandaar het monster. Ook onder de gezond ogende planten is veel verschil in groei.
Het verschil in groei kan mogelijk te maken hebben met het feit dat het niet ongebruikelijk is dat Phaseolus velden nogmaals doorgezaaid worden wanneer de telers zien dat het percentage planten achterblijft. Bij dit specifieke perceel is wel op te merken dat het bijzonder droog was en de bodem letterlijk stuifzand betreft.
</t>
  </si>
  <si>
    <t xml:space="preserve">[mengmonster va planten met necr] 
wk 28,  BCF 104326-134
</t>
  </si>
  <si>
    <t>Geen relevante virussen gedetecteerd
opm molbio: 
'- relatief hoog % rRNA reads (93,73%)
- phaseolus vulgaris alphaendornavirus 1 gedetecteerd in de de novo pipeline. In overleg met VIR geen verdere analyse </t>
  </si>
  <si>
    <t>[foto, HTS BU]
HTS niet herhaald ondanks hoge % rRNA reads. Wel endogeen virus gedetecteerd, dus als er een virus voor de symptomen had gezorgd had ik in elk geval fragmenten verwacht</t>
  </si>
  <si>
    <t>Het door u ingezonden monster is visueel beoordeeld waarbij twee type symptomen zijn gezien. Op bladeren van een van de ingezonden planten was scherp begrensd mozaeik aanwezig wat volgens ons een genetische oorzaak heeft. Daarnaast waren er drie kleine planten met necrose rondom de nerven, welke wij geanalyseerd hebben met Illumina-sequencing (HTS). Hiermee zijn geen virussen of viroiden gedetecteerd die de symptomen kunnen veroorzaken. Mogelijk hebben deze symptomen een fysiologische oorzaak.
Illumina-sequencing data zijn gegenereerd door Genomescan B.V. (accreditatie L518), analyse en interpretatie is uitgevoerd door NIVIP.</t>
  </si>
  <si>
    <t>KCB
Schenkeveld</t>
  </si>
  <si>
    <t>herkomst Bleiswijk. Ook inzending naar MYC en ENT vanuit deze kas. Enkele jonge topjes en losse bladeren ingestuurd met bladbobbeling. 1 bladje met aan onderzijde tussennervige necr. niet virologisch. ook inzendingen naar MYC en ENT. Karin MYC heeft mn de tussennervige necr ontvangen en vind het ook fysiologisch</t>
  </si>
  <si>
    <t>herkomst Leunen. enkele bladeren (onduidelijk of het van 1 plant is - vraag staat uit bij paul). onregelmatige tussennervige chl en soms nerfchl, virusachtig.
aanvullende info inspecteur: blad ingezonden van 3 planten</t>
  </si>
  <si>
    <t>[mengmonster van 10 bladeren] wk 29, BCF104326-136</t>
  </si>
  <si>
    <t>Geen relevante virussen gedetecteerd
opm molbio: 
Phaseolus vulgaris alphaendornavirus 1 gedetecteerd in de de novo pipeline. Geen verdere analyse of rapport opgesteld.</t>
  </si>
  <si>
    <t>KCB
Weerheim</t>
  </si>
  <si>
    <t>herkomst Nieuwekerk ad ijssel. [verspreid voorkomend in de tralie] verschillende jonge topjes ingestuurd. vruchtzetting lijkt normaal. verschillende beelden; tussennervige chl/mosaic, lichte bladbobbeling, donker groene stipjes</t>
  </si>
  <si>
    <t>ca </t>
  </si>
  <si>
    <t xml:space="preserve">[mengmonster meerdere bladeren] 
P1 -/-
bent -/+
qui -/-
komk -/+
</t>
  </si>
  <si>
    <t>[mengmonster van verschillende topjes] wk 29, BCF104326-136</t>
  </si>
  <si>
    <t>Based on analyses of 6409 nt of the near complete genome in database NCBI and NVWA can be concluded that sample 38880808 very likely
contains cucumber green mottle mosaic virus.</t>
  </si>
  <si>
    <t>Het door u ingezonden monster is visueel beoordeeld. Vervolgens is via toetsplantenonderzoek en Illumina sequencing een infectie vastgesteld door het cucumber green mottle mosaic virus (CGMMV, komkommerbontvirus). Dit virus kan volgens ons de waargenomen symptomen veroorzaken.
Illumina-sequencing data zijn gegenereerd door Genomescan B.V. (accreditatie L518), analyse en interpretatie is uitgevoerd door NIVIP.</t>
  </si>
  <si>
    <t>NVWA
 Martens</t>
  </si>
  <si>
    <t>herkomst Bergen. twee bladeren ingezonden. 1 deelblad lichte bladbobbel, 2 deelbladeren scherp begrensde chl. Niet virus achtig</t>
  </si>
  <si>
    <t>Het door u ingezonden monster is visueel beoordeeld. De symptomen worden volgens ons niet veroorzaakt door een virus of een viroide. 
Het scherp begrensde mozaeik op de bladeren heeft volgens ons een genetische oorzaak. </t>
  </si>
  <si>
    <t>herkomst ottersum, zelfde veld als monster 33600643. 1 plant ingezonden, op 1 deelblad enkele bruine vlekjes, 2 deelbladeren van hetzelfde blad misvormd (wat ouder blad)</t>
  </si>
  <si>
    <t>Het ingezonden monster is visueel beoordeeld. De symptomen worden volgens ons niet veroorzaakt door een virus of een viroide. </t>
  </si>
  <si>
    <t>herkomst ottersum, zelfde veld als monster 38640855. twee planten ingezonden. op ene plant hebben enkele deelbladeren scherpbegrensd mozaiek. niet virusachtig</t>
  </si>
  <si>
    <t xml:space="preserve">De symptomen worden volgens ons niet veroorzaakt door een virus of een viroide. 
In de jonge bladeren zijn geen symptomen gezien. Op enkele oudere bladeren is scherp begrensd mozaiek gezien, dit betreft waarschijnlijk een genetische oorzaak.
</t>
  </si>
  <si>
    <t>KCB
Paping</t>
  </si>
  <si>
    <t>enkele losse bladeren ingezonden. 3 blaadjes zijn grotendeels chl (egaal), op de andere bladeren is wat chlorose aan de bladrand te zien waardoor de bladrad ook begint te krullen. niet virologisch</t>
  </si>
  <si>
    <t>Het ingezonden monster is visueel beoordeeld en de symptomen hebben volgens ons geen virologische oorzaak. Mogelijk betreft het een fysiologische of genetische kwestie.</t>
  </si>
  <si>
    <t>KCB
Kamphuis</t>
  </si>
  <si>
    <t>herkomst Asten. 4 vruchten (1 tros) en 1 deelblaadje ingezonden. niet volledig doorgekleurd, mn aan onderkant van de vrucht grote groene vlekken terwijl bovenkant vrucht rood is. en vruchten zijn wat bobbelig
[inspecteur; geen symptomen op blad]
[symptomen lijken beetje op 33137994, 41213483 en 41213459, HTS allen PepMV gevonden]</t>
  </si>
  <si>
    <t>[va vrucht]
PepMV + (&gt;3.5)
PhCMoV - *
* let op, de PC was 0.817/0.757, dus net onder de 1. Gezien de OD waarde van het monster onder die van de BL/NC vallen ELISA niet herhaald</t>
  </si>
  <si>
    <t>Volgens ons kunnen de symptomen op de ingezonden vruchten mogelijk veroorzaakt worden door pepino mosaic virus (PepMV) of een fysiologische oorzaak hebben. De aanwezigheid van PepMV is bevestigd middels een serologische toets. </t>
  </si>
  <si>
    <t>KCB
Dpappot</t>
  </si>
  <si>
    <t xml:space="preserve">Cucumis </t>
  </si>
  <si>
    <t>enkele losse bladeren en jonge topjes ingestuurd. op de oudere bladeren onregelmatige chl, en necr stipjes, diepnervigheid. 1 vrucht ingezonden, misvormd. Op twee jonge bladeren nerfchl, mosaic (symptomen op jong blad ziet er virologisch uit)
 inspecteru vraagt CABYV, daar vinden wij symptomen niet op lijken, dus ook ELISA niet ingzet</t>
  </si>
  <si>
    <t>[va blad mengmonster]
P1 -/-
bent -/-
qui -/-
komk -/-</t>
  </si>
  <si>
    <t>[va blad meng]
- na 1 uur
CMV -
CGMMV -
- na 2 uur *
CMV z+ (0.208/0.161)
CGMMV z+ (0.248/0.206)
* geen sterk positieve monsters direct naast deze op de ELISA plaat, van beide virussen verwachten we een hogere OD indien aanwezig en symptomen veroorzaken.  
Na een uur zijn de OD waarden voor dit monsters onder de grenswaarde en voor de duidelijk positieven op lijst als hoog (± 3). Daarom na een uur beoordeeld</t>
  </si>
  <si>
    <t>HTS wk 32, BCF104326-140
prelim: no virus. maar hoog % reads, en maar ± 7 milj reads. dus als echt een andere virus gevonden was zou ik wel chunks verwachten van een virus...</t>
  </si>
  <si>
    <t>Geen relevant virus gedetecteerd.
opm molbio:
relatief hoog % rRNA reads (64,8%) en minder dan 12 mjl reads</t>
  </si>
  <si>
    <t xml:space="preserve">[foto] Let op of er naast CMV/CGMV ook nog iets anders aanwezig is. 
Op basis van de ELISA  en HTS data lijken er geen virussen in dit monster, echter is beide data niet geweldig. Maar we verwachten niet dat herhaling van een of beide toetsen duidelijkheid zal geven. In HTS had je ondanks slechte data in elk geval kleine chunks verwacht
</t>
  </si>
  <si>
    <t>Het ingezonden monster is visueel beoordeeld en via toetsplantenonderzoek zijn geen mechanisch overdraagbare virussen vastgesteld. Op basis van de resultaten en de symptomen op het monster zijn we van mening dat deze symptomen niet door een virus worden veroorzaakt.</t>
  </si>
  <si>
    <t>KCB
Steijger</t>
  </si>
  <si>
    <t>herkomst NL, jonge topjes ingestuurd. onregelmatige tussennervige chl en lichte bladbobbeling. virusachtig. 
daarnaast ook oplichtende gele chl vlekjes op verschillende bladeren, kan dit door insect komen? ENT vragen. &gt; Bert denkt van niet
22-7-22, Ca, MBo bij nader inzien vanaf de foto's niet super virus achtig</t>
  </si>
  <si>
    <t>[va blad}
CMV -
CGMMV -</t>
  </si>
  <si>
    <t>[foto] indien TPO - afhandelen als virus symp -</t>
  </si>
  <si>
    <t>Het door u ingezonden monster is visueel beoordeeld en vervolgens onderzocht met toetsplantenonderzoek. Er zijn geen mechanisch overdraagbare virussen gedetecteerd. Mogelijk hebben de symptomen een fysiologische of genetische oorzaak.</t>
  </si>
  <si>
    <t>KCB
Bartels</t>
  </si>
  <si>
    <t xml:space="preserve">herkomst Ettenleur. 5 bladeren ingezonden met regelmatige tussennervige chl. enkele plekjes al wat bruiner, scherp begrensd (CABYV?)
</t>
  </si>
  <si>
    <t>[va bladeren]
CMV -
CGMMV + (&gt;3.5)
CABYV + (2.685/2.688)</t>
  </si>
  <si>
    <t>[foto, BU zakje -20]</t>
  </si>
  <si>
    <t>CABYV +
CGMMV +</t>
  </si>
  <si>
    <t>Het ingezonden monster is visueel beoordeeld. Middels serologische toetsing is de aanwezigheid van cucurbit aphid-borne yellows virus (CABYV) en cucumber green mottle mosaic virus (CGMMV) aangetoond. De regelmatige tussennervige chlorose op de bladeren kunnen volgens ons veroorzaakt worden door CABYV.</t>
  </si>
  <si>
    <t>herkomst Oosterhout. bladeren en jong topje ingestuurd. verschillende beelden, niet super virusachtig in het geheel. enkele bladeren bijna hele blad tussennervige chl sommige met wat wittige/necr stipjes, wat diepnervigheid/bladbobbel. 1 blad, 1 oplichtend vlekje met necr kern (insect?)</t>
  </si>
  <si>
    <t>[va blad]
CABYV + (1.983/2.169)
[va BU zakje]
CMV: -
CGMMV: -</t>
  </si>
  <si>
    <t>CABYV +</t>
  </si>
  <si>
    <t>Het ingezonden monster is visueel beoordeeld. Volgens ons kunnen de symptomen veroorzaakt worden door cucurbit aphid-borne yellows virus (CABYV). De aanwezigheid van dit virus is bevestigd middels een serologische toets.</t>
  </si>
  <si>
    <t>[ herkomst Ijsselmuiden, Tuindersweg 22B, bedrijf van der Belt  BV, planten op 1 rij met deze symptomen] 
enkele bladeren en meerdere vruchten ingezonden. tussennervige witte ch op blad, vruchten niet goed doorgekleuren en enkele necr puntjes. blad PepMV, vurchten niet erg virologisch</t>
  </si>
  <si>
    <t xml:space="preserve">[va blad]
PepMV + (&gt;3.5)
</t>
  </si>
  <si>
    <t>Volgens ons kunnen de symptomen op het blad veroorzaakt worden door PepMV, dit is bevestigd middels serologische toetsing. </t>
  </si>
  <si>
    <t>herkomst de Lier, [ook monster naar MYC, veel planten in de kas hevige vaatschade] 1 plant met dit beeld. jonge top ingestuurd. Alle bladeren verdikte nerven en daardoor blad misvormd. niet virologisch, te regelmatig over alle bladeren </t>
  </si>
  <si>
    <t>herkomst Hegelsom. [2 planten op het veld met dit beeld.] necr van tert nerven, (daardoor) diepnervigheid en bladkrul. blad is heel bros/knapperig. 
let op, lijkt erg op 38852321. daar staat HTS voor in. voor deze maar beginnen met TPO, BU/HTS zakjes liggen in -20
9-8-22 carla na nog een keer kijken naar de foto lijkt dit toch niet echt op elkaar. dus deze alsnog HTS</t>
  </si>
  <si>
    <t>[va blad] 
P1 +-
bent -+
qui +-
boon -+
[va bent]
P1 ++
bent -+
qui +-
boon ++</t>
  </si>
  <si>
    <t>HTS wk 33, BCF104326-142</t>
  </si>
  <si>
    <t>Based on analyses of 9524 nt of the near complete genome in NCBI and NVWA can be concluded that sample 66013947 very likely contains bean yellow mosaic virus (BYMV)</t>
  </si>
  <si>
    <t>[foto, ook van de inspecteur]</t>
  </si>
  <si>
    <t>BYMV +</t>
  </si>
  <si>
    <t xml:space="preserve">Na visuele beoordeling hebben wij vanuit het ingezonden blad een virus overgedragen op toetsplanten middels mechanische inoculatie. Symptomen op toetsplanten wezen op een infectie met een potyvirus.
Vervolgens is het monster geanalyseerd met de moleculaire techniek Illumina sequencing. Hiermee is de bijna volledige genoomsequentie verkregen van bean yellow mosaic virus (BYMV, potyvirus). Volgens ons kunnen de symptomen op het ingezonden blad veroorzaakt worden door BYMV.
Illumina-sequencing data zijn gegenereerd door Genomescan B.V. (accreditatie L518), analyse en interpretatie is uitgevoerd door NIVIP.
</t>
  </si>
  <si>
    <t>herkomst Middelbeers [1 plant, achter in groei, gekruld blad, kleine vruchten, licht gele vlekken binnen nerven]. Jonge top, losse bladeren en vrucht ingezonden. 1 blad hevige heel regelmatige tussennervige chl, andere bladeren tussennervige chl vanaf hoofdnerf. 1 kleine vrucht, niet volledig doorgekleurd/niet rijp. niet virologisch (Karin denkt gebrek, maar wel bijzonder dat dit maar voor 1 plant het geval is - mogelijk iets in de wortels?)</t>
  </si>
  <si>
    <t>Het ingezonden monster is visueel beoordeeld door specialisten van virologie en mycologie. Volgens ons heben de symptomen geen plant pathogene oorzaak. Mogelijk betreft het een fysiologische kwestie.</t>
  </si>
  <si>
    <t>herkomst NL. Enkele bladeren ingezonden met tussennervige chl. op sommige plekjes al licht necr
let op, indien CABYV - kan het ook BPYV (crinivirus)</t>
  </si>
  <si>
    <t>[va blad]
CABYV +
[indien negatief, crini PCR of RNAseq]</t>
  </si>
  <si>
    <t>[foto, 2BU carla -20]</t>
  </si>
  <si>
    <t>KCB 
Bartels</t>
  </si>
  <si>
    <t xml:space="preserve">herkomst Ettenleur. vier bladeren ingezonden met tussennervige chl. 1 blad minder hevig. Onduidelijk of de bladeren van 1 plant komen </t>
  </si>
  <si>
    <t>[va blad]
CABYV +</t>
  </si>
  <si>
    <t xml:space="preserve">9-9-2022 en 15-9 </t>
  </si>
  <si>
    <t>Ipomoea</t>
  </si>
  <si>
    <t>batatas
bellevue (red)</t>
  </si>
  <si>
    <t>1 scheut ingezonden, verlept en vochtig door te koude opslag?, onreglematige groene en paarse vlekken. virus? 
[Biologische teler, Paul en Marleen het veld in]</t>
  </si>
  <si>
    <t>wk30 [aantal bladeren bemonsterd], BCF104326-137
prelim: SPCSV
Herhaling RNAseq, wk 37 BCF104326-149
prelim: data alleen weer " slecht". gecombineerde analyse geeft SPCV en kleine chunks badnavirus. alleen gevraagd SPCV te vergelijken met eerdere seq</t>
  </si>
  <si>
    <t>[104326-137]
Based on analyses of 7876 nt of the partial genome of RNA1 and 7231 of the partial genome of RNA2 in NCBI and NVWA databases it can be concluded that sample 39927364 very likely contains sweet potato chlorotic stunt virus (SPCSV).
opmerkingen molbio: 
 - small chunks of SPCSV with low coverage (respectively 100-150 and 5-8) were found in samples 39927372 and 40234469. Based on a ref assembly in CLC it is impossible to conclude whether SPCSV is present in samples 39927372 and 40234469 or if it possibly concernscontamination from sample 39927364 (see figures 7-10)
- minder dan 12,000,000 reads (± 7.8 miljoen), maar laag percentage rRNA reads (9.44%). Daarom zal het  monster opnieuw ingestuurd worden voor Illumina sequencing om zo te proberen het complete genoom te verkrijgen. Beoordeling van de ref assembly in CLC door Ruben/Marcel/Marleen/Carla geeft vertrouwen dat het virus echt in het monster is gevonden.
- Gezien de urgentie van de uitslag zijn de resulaten verstuurd naar VIR voordat de opsteller van het rapport het rapport heeft ondertekend en heeft de beoordelaar de resulaten doorgegeven.
[104326-137+149]
Geen aanvullende uitslag. 
opmerkingen molbio:
vergeleken met sequentie uit BCF 104326-137. Deze komt overeen en is completer, daarom is deze ook opgeslagen in geneious.</t>
  </si>
  <si>
    <t>[foto, 2 HTS BU] [in prisma onder eigen orientatie, code nog niet beschikbaar]</t>
  </si>
  <si>
    <t>sweet potato chlorotic stunt virus</t>
  </si>
  <si>
    <t>Na visuele inspectie van het door u ingezonden monster Ipomoea batatas 'Bellevue'¸ hebben wij besloten om het monster te analyseren met Illumina-sequencing (RNASeq). Hiermee is een groot gedeelte van de genoomsequentie (ca. 80%) van een virus verkregen. Op basis van sequentieanalyse is de identiteit sweet potato chlorotic stunt virus (SPCSV; genus Crinivirus). 
Aanvullend onderzoek wordt uitgevoerd om de volledige genoomsequentie te verkrijgen en om vast te stellen of naast SPCSV nog andere soorten virussen of viroïden aanwezig zijn. Wij zullen u op de hoogte houden van eventuele aanvullende vondsten. 
Wij vermoeden dat SPCSV¸ eventueel in combinatie met een ander virus¸ de waargenomen symptomen veroorzaakt.
Illumina-sequencing data zijn gegenereerd door Genomescan B.V. (accreditatie L518)¸ analyse en interpretatie is uitgevoerd door NIVIP.
De reden van aanpassing van de uitslag is dat het land van herkomst is gewijzigd.</t>
  </si>
  <si>
    <t>ca, mbo, ch</t>
  </si>
  <si>
    <t>1 scheut ingezonden, verlept en vochtig door te koude opslag?, groene zones rondom nerven_x000D_
[Biologische teler, Paul en Marleen het veld in]</t>
  </si>
  <si>
    <t>wk30 [aantal bladeren bemonsterd], BCF104326-137
Herhaling, wk 37, BCF104326-149</t>
  </si>
  <si>
    <t>Based on analyses of 9223 nt of the partial genome of RNA1 in NCBI and NVWA databases it can be concluded that sample 39927372 very likely contains sweet potato virus G (SPVG)
opm molbio: 
'- Laag aantal totale reads, minder dan 3 miljoen totale reads. Monster wordt opnieuw ingestuurd voor sequencing.  
- small chunks of SPCSV with low coverage (respectively 100-150 and 5-8) were found in samples 39927372 and 40234469. Based on a ref assembly in CLC it is impossible to conclude whether SPCSV is present in samples 39927372 and 40234469 or if it possibly concernscontamination from sample 39927364 (see figures 7-10)
[104326-137 + 104326-149]
1) Based on analyses of 8834 nt (RNA1) and 7871 nt (RNA2) of the near complete genome in the NVWA and NCBI databases can be concluded that sample 39927372 very likely contains sweet potato chlorotic stunt virus (SPCSV).
2) Based on analyses of 10894 nt of the near complete genome in the NVWA and NCBI databases can be concluded that sample 39927372 very likely contains sweet potato virus G.
opmerking 1: Data gecombineerd uit bcf 104326-137 en 149</t>
  </si>
  <si>
    <t xml:space="preserve">[foto, 2 HTS BU] [in prisma onder eigen orientatie, code nog niet beschikbaar]
</t>
  </si>
  <si>
    <t>SPV-G +
SPCSV +</t>
  </si>
  <si>
    <t>Na visuele inspectie van het door u ingezonden monster Ipomoea batatas 'Bellevue'¸ hebben wij besloten om het monster te analyseren met Illumina-sequencing (RNASeq). Hiermee zijn de genoomsequenties gedetecteerd van twee virussen; sweet potato chlorotic stunt virus (SPCSV, genus crinivirus) en sweet potato virus G (SPV-G, genus potyvirus). Wij vermoeden dat de waargenomen symptomen veroorzaakt worden door een combinatie van deze virussen.
Illumina-sequencing data zijn gegenereerd door Genomescan B.V. (accreditatie L518)¸ analyse en interpretatie is uitgevoerd door NIVIP.</t>
  </si>
  <si>
    <t>20 scheuten zonder symptomen. van elk blad het jongste volgroeide blad bemonsterd (indien velept soms een iets oudere of jongere)
[Biologische teler, Paul en Marleen het veld in]</t>
  </si>
  <si>
    <t xml:space="preserve">wk30 [va 20 bladeren], BCF104326-137, SPCSV
Herhaling RNAseq, wk 37, BCF104326-149
</t>
  </si>
  <si>
    <t>[BCF104326-137]
Geen uitslag mogelijk
opm  molbio: 
Minder dan 12,000,000 non rRNA reads (8,597,858), opnieuw opgestuurd voor sequencing, data wordt gecombineerd met BCF-104326-149 
[104326-149]
Based on analyses of 6556 nt (RNA1) and 6445 nt (RNA2) of the partial genome in the NVWA and NCBI databases can be concluded that sample 40234469 possibly contains sweet potato chlorotic stunt virus (SPCSV).
opmerking 1: 
Data gecombineerd uit bcf 104326-137 en 149</t>
  </si>
  <si>
    <t>SPCSV +</t>
  </si>
  <si>
    <t xml:space="preserve">Het door u ingezonden mengmonster Ipomoea batatas 'bellevue' is geanalyseerd met Illumina-sequencing (RNAseq).  Hiermee is de genoomsequentie gedetecteerd van sweet potato chlorotic stunt virus (SPCSV, genus crinivirus).
Illumina-sequencing data zijn gegenereerd door Genomescan B.V. (accreditatie L518)¸ analyse en interpretatie is uitgevoerd door NIVIP.
</t>
  </si>
  <si>
    <t>batatas
Orleans (groen)</t>
  </si>
  <si>
    <t>1 scheutje ingezonden, verlept dus symptomen lastig te zien. kleine necr plekjes tussen de nerven
[Biologische teler, Paul en Marleen het veld in]</t>
  </si>
  <si>
    <t xml:space="preserve">wk30 [aantal bladeren bemonsterd], BCF104326-137
Herhaling RNAseq, wk 37, 104326-149
</t>
  </si>
  <si>
    <t xml:space="preserve">[BCF104326-137]
Geen uitslag mogelijk
opm  molbio: 
Minder dan 12,000,000 non rRNA reads (2,605,676), opnieuw opgestuurd voor sequencing, data wordt gecombineerd met BCF-104326-149 
[104326-149]
Geen relevante virussen gedetecteerd
opmerking 1: Data gecombineerd uit bcf 104326-137 en 149_x000D_
- opm 2. 5 chunks met hit met badnavirus verkregen allen op verschillende ctgs en kleiner dan 6000 bp dus geen nadere analyse uitgevoerd_x000D_
</t>
  </si>
  <si>
    <t>Na visuele inspectie van het door u ingezonden monster hebben wij besloten om het monster te analyseren met Illumina-sequencing. Hiermee zijn geen virussen gedetecteerd die de waargenomen symptomen kunnen veroorzaken. Mogelijk betreft het een fysiologische kwestie. 
Illumina-sequencing data zijn gegenereerd door Genomescan B.V. (accreditatie L518), analyse en interpretatie is uitgevoerd door NIVIP.</t>
  </si>
  <si>
    <t>[Grubbenvorst, Biol tuinderij Baeten] 
19 scheuten zonder symptomen. van elk blad het jongste volgroeide blad bemonsterd (indien velept soms een iets oudere of jongere)
[Biologische teler, Paul en Marleen het veld in]</t>
  </si>
  <si>
    <t>wk30 [va 19 bladeren], BCF104326-137
prelim: no virus</t>
  </si>
  <si>
    <t>Geen relevante virussen gedetecteerd
opm molbio: 
% rRNA relatief hoog (18,24%) en meer dan 12,000,000 non-rRNA reads (52,6 mlj)</t>
  </si>
  <si>
    <t>Het door u ingezonden mengmonster Ipomoea batatas 'orleans' is geanalyseerd met Illumina-sequencing (RNASeq). Hiermee hebben wij geen virussen of viroiden gedetecteerd. 
Illumina-sequencing data zijn gegenereerd door Genomescan B.V. (accreditatie L518)¸ analyse en interpretatie is uitgevoerd door NIVIP.</t>
  </si>
  <si>
    <t xml:space="preserve">chenopodium </t>
  </si>
  <si>
    <t>album</t>
  </si>
  <si>
    <t>[Grubbenvorst, Biol tuinderij Baeten] 
1 plant ingezonden, " onkruid"  in zoete aardappel veld. plant verlept, maar veel kleine chl tot necr puntjes op jong en oud blad.</t>
  </si>
  <si>
    <t>Geen relevante virussen gedetecteerd
opm molbio: 
% rRNA relatief hoog (46,22%) en meer dan 12,000,000 non-rRNA reads (22,2 mlj)</t>
  </si>
  <si>
    <t>[herkomst Andijk, nieuwe dijk 15, bedrijf het kraaiennest??, pad 599 gevel, 1 plant] twee bladeren ingezonden. scherp begrensde chl, chemerie</t>
  </si>
  <si>
    <t>Het door u ingezonden monster is visueel beoordeeld. De symptomen worden volgens ons niet veroorzaakt door een virus of een viroide. Het scherp begrensde mozaeik op de bladeren heeft volgens ons een genetische oorzaak. </t>
  </si>
  <si>
    <t>[herkomst Andijk, nieuwe dijk 15, bedrijf het kraaiennest?? pad 564 gevel, 1 plant] een blad, op topblad lichte tussennervige chl en lichte diepnervigheid. niet virus achtig</t>
  </si>
  <si>
    <t>[herkomst Andijk, Nieuwe dijk 15, Bedrijf het kraaiennest?? pad 600 gevel, 1 plant] twee vruchten, niet volledig doorgekleurd met nm het dikste deel vd vruchten zijn nog groen terwijl de vrucht bij het kroontje al rood is</t>
  </si>
  <si>
    <t>[foto] [mede geen virus sympt omdat het maar 1 plant betreft en geen virus symptomen te zien waren op de bladeren van de andere twee inzendingen (andere planten) uit dezelfde kas]</t>
  </si>
  <si>
    <t>Het ingezonden monster is visueel beoordeeld en de symptomen hebben volgens ons geen virologische oorzaak. Mogelijk betreft het een fysiologische kwestie.</t>
  </si>
  <si>
    <t>KCB
de jong</t>
  </si>
  <si>
    <t>[uit dezefde kas als 33313484, herkomst wervershoof, betreft 1 enkele plant]. 3 misvormde vruchten, waarvan 1 brandschade aan de onderzijde, jonge top met wat chl met name aan bladrand/uiteinde</t>
  </si>
  <si>
    <t>[uit dezelfde kas als 42136459, herkomst wervershoof, betreft 1 enkele plant]. twee jonge topjes en wat losse bladeren. in een jonge top 2 bladeren met chl, 1 tussennervig en 1 scherpbegrensd. niet virologisch - genetisch</t>
  </si>
  <si>
    <t>[herkomst Berkel en roderijs] twee jonge topjes en enkele losse bladeren. hevige/bijna witte scherp begrensde chl - niet virologisch. 1 blad met nerfchl, maar in combi met de genetische symptomen niet virologishc</t>
  </si>
  <si>
    <t>[herkomst Someren, zelfde kas voor monsters 42447943,42447961,42447951]. [ bemondert in pad 514, jong tot oud blad bemonsterd van dezelfde plant. enige plant met deze symptomen]
drie oudere bladeren met tussennervige chl, waarvan 1 blad insect/schimmelschade rondom nerven aan bladvoet heeft. Johan gevraagd of dit roetdauw kan zijn. jongere blad wat bobbelig en 1 misvormde vrucht. niet virologisch
in overleg met Johan zijn bevinden noemen in PRISMA, maar niet delen.</t>
  </si>
  <si>
    <t>Het ingezonden monster is visueel beoordeeld en de symptomen hebben volgens ons geen virologische oorzaak. 
Tevens heeft een mycologisch specialist het ingezonden monster beoordeeld. Deze heeft roetdauw aangetroffen, een schimmel welke op de uitscheiding van bladluizen kan voorkomen.</t>
  </si>
  <si>
    <t>[herkomst Someren, zelfde kas voor monsters 42447943,42447961,42447951] [ Diverse planten aan het begin van depaden hadden tov de rest een achterstand in groei, diverse blderen van verschillende planten bemonsterd]. Enkele bladeren en jonge top. in de jonge top niks afwijkends te zien, in oudere blad verbranding. niet virologisch</t>
  </si>
  <si>
    <t>[herkomst Someren, zelfde kas voor monsters 42447943,42447961,42447951] [verschillende bladeren van 1 plant bemonsterd, viel op tov de rest, sterk achter in groei gevonden in pad 513 links]
enkele bladeren en jonge top ingezonden. kleine delen van sommige bladeren snot (hitte met versturen?), chl aan bladrand. jonge blad geen symptomen. niet virologisch</t>
  </si>
  <si>
    <t>KCB
R. Kamphuis</t>
  </si>
  <si>
    <t>herkomst Asten, let op zelfde kas als 40230636. enkele losse bladere in gezonden met scherp begrensde chl zones en wat bladbobbeling - chemerie/genetische</t>
  </si>
  <si>
    <t>Het door u ingezonden monster is visueel beoordeeld. De symptomen worden volgens ons niet veroorzaakt door een virus of een viroide. Het scherp begrensde mozaiek op de bladeren heeft volgens ons een genetische oorzaak. </t>
  </si>
  <si>
    <t>herkomst Asten, let op zelfde kas als 41782635. Bladeren zijn gebobbeld en met omhoog krullende bladrand. Enkele bladeren hebben lichte regelmatige tussennervige chlorose. fysiologisch.</t>
  </si>
  <si>
    <t>Herkomst Someren, Hoge akkerweg 10, Bedrijf Vivaio Peters BV, Aantal vruchten met bladmateriaal. Bladeren hebben geen virologische symptomen. Vruchten hebben chlorotische vlekken/zones, een paar zijn ook licht gebobbeld. lijken ook enkele kringvormige chlorotische vlekken te zijn (misschien ontstaan door bobbeling?). (virus)
1-8-22 Carla: niet super virolgisch beeld. zou evt PhCMoV kunnen zijn, maar elisa is negatief. Daarom geen aanvullend onderzoek.</t>
  </si>
  <si>
    <t>[va vrucht]
PepMV + (&gt;3.5/3.4
TMV(agdia) -
PhCMoV -</t>
  </si>
  <si>
    <t>De symptomen op het door u ingezonden monster worden volgens ons niet veroorzaakt door een virus of viroide. Mogelijk is er sprake van een fysiologische oorzaak. 
Dit monster is toegevoegd aan een ingeplande serologische toets voor de detectie van pepino mosaic virus (PepMV), tomato brown rugose fruit virus (ToBRFV) en physostegia chlorotic mottle virus (PhCMoV). Hierbij is PepMV wel, maar ToBRFV en PhCMoVniet gedetecteerd. Zoals aangegeven verwachten wij niet dat PepMV de waargenomen symptomen veroorzaakt.</t>
  </si>
  <si>
    <t>KCB
R Kamphuis</t>
  </si>
  <si>
    <t>Herkomst Velzen. Aantal bladeren en top. Bladeren krullen naar binnen. Paar bladeren hebben kleine chlorotische spikkels, dit gaat in bladpunt over in tussennervige chlorose (virus?). Monster bekeken door Karin voor fysiologische afwijkingen, zij herkende er geen gebrekssymptomen in. De kleine chlorotische spikkels zijn ons onbekend, daarom ter lering op HTS lijst gezet.</t>
  </si>
  <si>
    <t>wk 31, BCF104326-140
prelim: no relevant virus possibly PVCV</t>
  </si>
  <si>
    <t>Petunia vein clearing virus gedetecteerd, 10 contig van ±150 - 400, assemblies bevatten veel enkele reads. Geen verdere analyse uitgevoerd. </t>
  </si>
  <si>
    <t>We hebben het monster visueel beoordeeld en onderzocht met Illumina-sequencing. Hiermee zijn geen relevante virussen gedetecteerd. Mogelijk betreft het een fysiologische kwestie.
Illumina-sequencing data zijn gegenereerd door Genomescan B.V. (accreditatie L518), analyse en interpretatie is uitgevoerd door NIVIP.</t>
  </si>
  <si>
    <t>herkomst Venray. twee planten ingezonden. over beide planten de meeste bladeren regelmatige chl stipjes, jong en ouder blad. virus? Daarnaast op enkele oudere deelbladeren van beide planten hevige nerfnecr. GEEN symptomen op de bonen/peulen</t>
  </si>
  <si>
    <t>[va blad] 
P1 ++
bent ++
qui +-
boon -+</t>
  </si>
  <si>
    <t>wk 31, BCF104326-140</t>
  </si>
  <si>
    <t>Based on analyses of 9347nt of the partial genome in NCBI and NVWA-database can be concluded that sample 39971955 very likely contains bean yellow mosaic virus (BYMV). Two BYMV genotypes were detected with similar coverage. Final sequence is a consensus sequence based on a reference assembly.
opm molbio:
Relatief hoog % rRNA reads (65,8%), maar meer dan 12 mlj reads
[CArla 4-11 gevraagd waarom partial en waarom 2 genotypen? indien noodzakelijk conclusie aanpassen]
Aangepaste uitslag: Based on analyses of 9347nt of the near complete genome in NCBI and NVWA-database it can be concluded that sample 39971955 very likely contains Bean Yellow Mosaic Virus (BYMV).
Remark: Two BYMV genotypes were detected with similar coverage. Final sequence is a consensus sequence based on a reference assembly.</t>
  </si>
  <si>
    <t>[foto, ook van TPO]</t>
  </si>
  <si>
    <t>niet gedeeld met VIR</t>
  </si>
  <si>
    <t>KCB
M Bartels</t>
  </si>
  <si>
    <t>23405 (volgens inzendformulier)</t>
  </si>
  <si>
    <t>Herkomst Nederland. Monster ook van MYC. Een kluit met een stuk van de onderkant stengel. Er is niks virologisch aan te zien. MYC zag geen symptomen/afwijkingen aan binnenkant. (geen virus)</t>
  </si>
  <si>
    <t>Inzending niet in PRISMA met ons gedeeld, MYC handelt het af. Geen virussymptomen gezien. Tevens lijkt het type inzending ook niet voor ons bedoelt (geen jong blad).</t>
  </si>
  <si>
    <t>KCB
P Rutten</t>
  </si>
  <si>
    <t>Herkomst Helenaveen, Zinkskeslaan 26, bedrijf TVH BV. Monster ook ingezonden voor BAC en MYC. 2 groene vruchten (niet virusverdacht) en enkele toppen. Bladeren zijn hevig misvormd en soms ook chlorose rondom nerven (misschien virologisch?).</t>
  </si>
  <si>
    <t>[foto]
3x monsters genomen (blad)</t>
  </si>
  <si>
    <t>Het door u ingezonden monster is visueel beoordeeld. De symptomen worden volgens ons niet veroorzaakt door een virus of een viroide. 
De bladmisvorming heeft mogelijk een genetische of fysiologische oorzaak.</t>
  </si>
  <si>
    <t>KCB
M Kamsteeg</t>
  </si>
  <si>
    <t xml:space="preserve">annuum 'Butiful' </t>
  </si>
  <si>
    <t>Herkomst Nederland. Aantal losse bladeren, sommige hebben onregelmatige tussennervige chlorose. Niet heel virusverdacht.</t>
  </si>
  <si>
    <t>virussymptomen -</t>
  </si>
  <si>
    <t>Herkomst Someren, Hoge akkerweg 1, GP Someren BV. Aantal vruchten en een paar toppen. 1 top heeft bladeren met oplichtende nerven en omhoog krullende bladrand, nerf lijkt necrotisch te worden op sommige plekken. Vruchten hebben chlorotische vlekken, sommige lijken licht gebobbeld. Virus? komt uit dezelfde kas als 42447919</t>
  </si>
  <si>
    <t>[va vrucht]
PepMV + (3.3/&gt;3.5)
TMV(agdia) -
PhCMoV -</t>
  </si>
  <si>
    <t>[foto]
2x bu aanwezig (vrucht)</t>
  </si>
  <si>
    <t>De symptomen op het door u ingezonden monster worden volgens ons niet veroorzaakt door een virus of viroide. Mogelijk is er sprake van een fysiologische oorzaak. 
Dit monster is toegevoegd aan een ingeplande serologische toets voor de detectie van pepino mosaic virus (PepMV), tomato brown rugose fruit virus (ToBRFV) en physostegia chlorotic mottle virus (PhCMoV). Hierbij is PepMV wel, maar ToBRFV en PhCMoV niet gedetecteerd. Zoals aangegeven verwachten wij niet dat PepMV de waargenomen symptomen veroorzaakt.</t>
  </si>
  <si>
    <t>Herkomst Someren, Hoge akkerweg 1, bedrijf GP Someren BV. Enkele scheuten. Bladeren hebben necrotische en chlorotische vlekken. Niet virologisch? komt uit zelfde kas als 42447927. 
1-8-22, mogelijk Tospovirus? maar gek dat er dan niks gezien is aan de vruchten</t>
  </si>
  <si>
    <t>wk 31 [blad], BCF104326-140</t>
  </si>
  <si>
    <t>Twee near complete genomes van PepMV gedetecteerd in de novo pipeline. Vallen beiden in een soortspecifiek cluster in NCBI. Geen rapport opgesteld en niet opgenomen in geneious.
opm molbio:
relatief hoog % rRNA reads (28,1%), maar meer dan 12 mlj reads</t>
  </si>
  <si>
    <t>Het monster is geanalyseerd met Illumina sequencing (NGS), waarbij alleen PepMV gedetecteerd is. Op basis van de symptomen en deze resultaten  worden de symptomen op het ingezonden blad volgens ons niet door een virus veroorzaakt. Mogelijk betreft het een fysiologische kwestie._x000D_
_x000D_
Illumina-sequencing data zijn gegenereerd door Genomescan B.V. (accreditatie L518), analyse en interpretatie is uitgevoerd door NRC-Fyto.</t>
  </si>
  <si>
    <t>Herkomst Nederland. Enkele bladeren met chlorose rondom de bladpunt (niet virologisch). 1 blad heeft ook een scherp begrensde verkleuring (genetisch)</t>
  </si>
  <si>
    <t xml:space="preserve">herkomst Maasbree [teler heeft aangegeven dat het komkommerbont in het gewas zit, maar geen grote problemen geeft]. twee type symp: op oudere blad geel chl vlekjes (insectschade? beetje als 38745833). daarnaast mn op het jongere blad lichte bladbobbeling en mosaic </t>
  </si>
  <si>
    <t>[va blad]
CMV + (o.197/0.2)*
CGMMV + (&gt;3.5/&gt;3.5)
* ELISA is zwak positief. gezien de symtomen is het niet waarschijnlijk dat CMV in het monster aanwezig is. daarom ELISA beoordeeld na 1.</t>
  </si>
  <si>
    <t>Het ingezonden monster is visueel beoordeeld. Volgens ons kunnen de symptomen veroorzaakt worden door cucumber green mottle mosaic virus (CGMMV; komkommerbontvirus). De aanwezigheid van dit virus is bevestigd middels een serologische toets.</t>
  </si>
  <si>
    <t>NVWA 
A Fonken</t>
  </si>
  <si>
    <t>herkomst Dongen. elkele bladeren ingestuurd. volgens formulier komt pleksgewijs voor, onduidelijk of het blad van 1 plant komt. Enkele bladeren met heel regelmatige tussennervige chl. enkele (oudere?) bladeren met wat chl tot bruinachtige necr. Niet virologisch</t>
  </si>
  <si>
    <t>herkomst Velden. Een scheut met twee vruchten. Bladeren misvormd met scherp begrensde zones. Vruchten hebben scherpbegrensde lichte verkleuring. Genetisch</t>
  </si>
  <si>
    <t>Het door u ingezonden monster is visueel beoordeeld. De symptomen worden volgens ons niet veroorzaakt door een virus of een viroide.  Mogelijk betreft het een genetische kwestie. </t>
  </si>
  <si>
    <t>KCB
M. Kamsteeg</t>
  </si>
  <si>
    <t>Herkomst Horst. Veel losse bladeren met regelmatig verspreidde lichte chlorose. Niet virologisch</t>
  </si>
  <si>
    <t>annnuum</t>
  </si>
  <si>
    <t>Herkomst Horst. Veel losse bladeren met regelmatig verspreidde lichte chlorose, vooral rondom de hoofdnerf. Niet virologisch</t>
  </si>
  <si>
    <t>batatas 'bellevue'</t>
  </si>
  <si>
    <t>Bedrijf Pieter Verschure Aarle-Rixtel herkomst  Lieshoutstraat. 20 scheuten. geen symptomen. Zelfde cultivar als ander monsters van Paul van deze dag, onduidelijk of het ook dezelfde batch betreft (wel zelfde leverancier)</t>
  </si>
  <si>
    <t>wk 31 [blad, 20 jonge volgroeide blaadjes], BCF104326-143
prelim: SPCSV  SPV-G: maar zie reads</t>
  </si>
  <si>
    <t>1. Based on analyses of 3663 nt of RNA1 and 3080 nt of RNA2 of the partial genome in NCBI and NVWA databases it can be concluded that sample 39971981 very likely contains sweet potato chlorotic stunt virus (SPCSV)
2. Based on analyses of 10861 nt of RNA2 of the near complete genome in NCBI and NVWA databases it can be concluded that sample 39971981 very likely contains sweet potato virus G (SPVG)
opm molbio: 
Partial RNA1 sequence of 39971981 has 100% nucleotide identity with RNA1 from 39972026, but due to the low coverage of all SPCSV sequences contamination in the lab or during sequencing is unlikely.
_x000D_
% rRNA relatief hoog (71,9%) en minder dan 12,000,000 non-rRNA reads</t>
  </si>
  <si>
    <t>sweet potato chlorotic stunt virus
sweet potato virus G</t>
  </si>
  <si>
    <t>Het door u ingezonden mengmonster Ipomoea batatas 'bellevue' is geanalyseerd met Illumina-sequencing (RNASeq). Hiermee zijn de genoomsequenties gedetecteerd van twee virussen: sweet potato chlorotic stunt virus (SPCSV; genus Crinivirus) en sweet potato virus G (SPVG; genus potyvirus).
Illumina-sequencing data zijn gegenereerd door Genomescan B.V. (accreditatie L518), analyse en interpretatie is uitgevoerd door NIVIP.</t>
  </si>
  <si>
    <t>batatas 'covington'</t>
  </si>
  <si>
    <t>VOF Verhoeven-Martens herkomst  Milheeze. enkele jonge scheutjes met wat nerfchlorose en op andere blaadjes tussennervige necr. niet super virusachtig, maar het blad is ook wat nattig MBo: op foto van inspecteur is ook te zien dat plan achterblijft in groei, vergeeld, onrgelematige nerfchlor
[19-9-22, Paul Hendriks. Dit monsters is genomen op veld aan de Dakworm te Bakel, mengmonsters zijn op dezelfde dag genomen maar van een ander veld] </t>
  </si>
  <si>
    <t>wk 31 [blad], BCF104326-143
prelim: SPCSV  SPV-G : maar zie reads</t>
  </si>
  <si>
    <t>1. Based on analyses of 8482 nt of RNA1 and 8057 nt of RNA2 of the near complete genome in NCBI and NVWA databases it can be concluded that sample 39971963 very likely contains sweet potato chlorotic stunt virus (SPCSV)
2. Based on analyses of 10798 nt of RNA2 of the near complete genome in NCBI and NVWA databases it can be concluded that sample 39971963 very likely contains sweet potato virus G (SPVG)
opm molbio: 
% rRNA relatief hoog (78,4%) en minder dan 12,000,000 non-rRNA reads</t>
  </si>
  <si>
    <t>Na visuele beoordeling van het door u ingezonden monster hebben wij besloten om het monster Ipomoea batatas 'covington' te analyseren met Illumina-sequencing (RNASeq). Hiermee zijn de genoomsequenties gedetecteerd van twee virussen: sweet potato chlorotic stunt virus (SPCSV; genus Crinivirus) en sweet potato virus G (SPVG; genus potyvirus).
Wij vermoeden dat de waargenomen symptomen veroorzaakt worden door een combinatie van deze virussen. 
Illumina-sequencing data zijn gegenereerd door Genomescan B.V. (accreditatie L518), analyse en interpretatie is uitgevoerd door NIVIP.</t>
  </si>
  <si>
    <t>VOF Verhoeven-Martens herkomst  Milheeze. 20 scheuten. geen symptomen
[ 19-9-22, Paul Hendrik aanvullend, dit monster is genomen op dezelfde dag, maar in de middag aan de Lieshouseweg 74, Aarle-Rixel. Andere teler, maar onder dezelfde BV]</t>
  </si>
  <si>
    <t xml:space="preserve">wk 31 [blad, 20 jonge volgroeide blaadjes], BCF104326-143
HERHALING: BCF104326-151: </t>
  </si>
  <si>
    <t>[1043206-143]
Geen uitslag mogelijk
opm molbio: Herhalen ivm seq problemen (vraag is zit er echt geen virus in?). 
% rRNA relatief hoog (86,7%) en minder dan 12,000,000 non-rRNA reads
[104326-151]
Geen relevante virussen gedetecteerd
opm molbio:
opm 1. relatief hoog % rRNA reads (18.67 %), maar meer dan 12 miljoen reads_x000D_
- opm 2. Data had gecombineerd mogen worden met BCF-104326-143, gezien nu meer dan 12 milj read zijn voor nu OK</t>
  </si>
  <si>
    <t>Het door u ingezonden mengmonster Ipomoea batatas 'bellevue' is geanalyseerd met Illumina-sequencing (RNASeq). Hiermee hebben wij geen virussen of viroiden gedetecteerd. 
Illumina-sequencing data zijn gegenereerd door Genomescan B.V. (accreditatie L518)¸ analyse en interpretatie is uitgevoerd door NIVIP.</t>
  </si>
  <si>
    <t>VOF Verhoeven-Martens  herkomst  Milheeze. 20 scheuten. geen symptomen
[ 19-9-22, Paul Hendrik aanvullend, dit monster is genomen op dezelfde dag, maar in de middag aan de Lieshouseweg 74, Aarle-Rixel. Andere teler, maar onder dezelfde BV]</t>
  </si>
  <si>
    <t>wk 31 [blad, 20 jonge volgroeide blaadjes], BCF104326-143
HERHALING: WK 38, bcf104326-151
data combineren en dan seq analyse SPVG. gevraag dubbel check gezien dit virus eerste keer niet een  fragment is gevonden</t>
  </si>
  <si>
    <t>[1043206-143]
Geen uitslag mogelijk
opm molbio: 
Herhalen ivm seq problemen (vraag is zit er echt geen virus in?). 
% rRNA relatief hoog (47,6%) en minder dan 12,000,000 non-rRNA reads
[104326-151]
Based on analyses of 10785 nt of the near complete genome in NCBI and NVWA databases it can be concluded that sample 39971998 very likely contains sweet potato virus G (SPVG)
opm molbio:
Herhaling van  BCF 104326-143 omdat de kwaliteit van de data niet goed was. Hier was geen enkel stuk SPVG gevonden, hier het complete genoom. Ook in een referentie assembly van dit segment geen reads gedetecteerd in BCF 104326-143</t>
  </si>
  <si>
    <t>[foto] [Ca, Mbo, ondanks dat in eerste dataset geen SPVG is gevonden vertrouwen wel op de vondst. Laat het belang van goede data kwaliteit en de checks hierop ziet]</t>
  </si>
  <si>
    <t>SPV-G +</t>
  </si>
  <si>
    <t xml:space="preserve">Het door u ingezonden mengmonster Ipomoea batatas 'covington' is geanalyseerd met Illumina-sequencing (RNAseq).  Hiermee is de genoomsequentie gedetecteerd van sweet potato virus G (SPV-G, genus potyvirus).
Illumina-sequencing data zijn gegenereerd door Genomescan B.V. (accreditatie L518)¸ analyse en interpretatie is uitgevoerd door NIVIP.
</t>
  </si>
  <si>
    <t>VOF Verhoeven-Martens herkomst  Milheeze. 2 jonge scheutjes en wat losse bladeren op een aantal bladeren necr stipjes/vlekjes tussen de nerven. Ook niet overduidelijk virologisch</t>
  </si>
  <si>
    <t>wk 31 [blad], BCF104326-143
HERHALING: bcf104326-151</t>
  </si>
  <si>
    <t>[1043206-143]
Geen uitslag mogelijk
opm molbio:
Herhalen ivm seq problemen (vraag is zit er echt geen virus in?). 
% rRNA relatief hoog (47,6%) en minder dan 12,000,000 non-rRNA reads
[104326-151]
Geen relevante virussen gedetecteerd
opm molbio:
opm 1. relatief hoog % rRNA reads (30.23 %), maar meer dan 12 miljoen reads_x000D_
- opm 2. Data had gecombineerd mogen worden met BCF-104326-143, gezien nu meer dan 12 milj read zijn voor nu OK.</t>
  </si>
  <si>
    <t>Na visuele beoordeling van het door u ingezonden monster hebben wij besloten om het monster te analyseren met Illumina-sequencing (RNASeq). Hiermee hebben wij geen virussen of viroiden gedetecteerd. Mogelijk hebben de waargenomen symptomen een fysiologische oorzaak.
Illumina-sequencing data zijn gegenereerd door Genomescan B.V. (accreditatie L518)¸ analyse en interpretatie is uitgevoerd door NIVIP.</t>
  </si>
  <si>
    <t>VOF Verhoeven-Martens  herkomst  Milheeze. 2 toppen, best paars ivm andere covington monsters, mn tussen nervig paars. op enkele bladeren onregelmatige paarsverkleuring. beetje virusachtig</t>
  </si>
  <si>
    <t>wk 31 [blad], BCF104326-143
prelim: SPCSV : maar zie reads</t>
  </si>
  <si>
    <t>1. Based on analyses of 8605 nt of RNA1 and 8065 nt of RNA2 of the near complete genome in NCBI and NVWA databases it can be concluded that sample 39972034 very likely contains sweet potato chlorotic stunt virus (SPCSV)
opm molbio: % rRNA relatief hoog (71,2%) en minder dan 12,000,000 non-rRNA reads</t>
  </si>
  <si>
    <t xml:space="preserve">sweet potato chlorotic stunt virus
</t>
  </si>
  <si>
    <t>Na visuele beoordeling van het door u ingezonden monster hebben wij besloten om het monster Ipomoea batatas 'covington' te analyseren met Illumina-sequencing (RNASeq). Hiermee is de genoomsequenties gedetecteerd van één virus: sweet potato chlorotic stunt virus (SPCSV; genus Crinivirus). _x000D_
Wij vermoeden dat de waargenomen symptomen veroorzaakt worden door SPCSV, mogelijk in combinatie met fysiologische oorzaken. _x000D_
Illumina-sequencing data zijn gegenereerd door Genomescan B.V. (accreditatie L518), analyse en interpretatie is uitgevoerd door NIVIP.</t>
  </si>
  <si>
    <t>VOF Verhoeven-Martens herkomst  Milheeze. twee jonge scheuten, vrij groen voor Bellevue. 1 blad met wat chl rondom de nerven</t>
  </si>
  <si>
    <t xml:space="preserve">wk 31 [blad], BCF104326-143
HERHALING: bcf104326-151 </t>
  </si>
  <si>
    <t>[1043206-143]
Geen uitslag mogelijk
Herhalen ivm seq problemen (vraag is zit er echt geen virus in?). 
% rRNA relatief hoog (72,2%) en minder dan 12,000,000 non-rRNA reads
[104326-151]
Geen relevante virussen gedetecteerd
opm molbio:
kleine contigs sambucus virus S contaminatie vanuit 42425365, badnavirussen en sweet potato symptomless virus 1  kleine chuncks</t>
  </si>
  <si>
    <t>Na visuele beoordeling van het door u ingezonden monster hebben wij besloten om het monster Ipomoea batatas 'bellevue' te analyseren met Illumina-sequencing (RNASeq). Hiermee hebben wij geen virussen of viroiden gedetecteerd. Mogelijk hebben de waargenomen symptomen een fysiologische oorzaak.
Illumina-sequencing data zijn gegenereerd door Genomescan B.V. (accreditatie L518)¸ analyse en interpretatie is uitgevoerd door NIVIP.</t>
  </si>
  <si>
    <t>VOF Verhoeven-Martens herkomst  Milheeze. 2 jonge scheuten en wat losse bladeren. roodverkleuring op groene bladeren tussen de nerven. eerder gebrek/fysiologisch dan virus</t>
  </si>
  <si>
    <t>wk 31 [blad], BCF104326-143
prelim: SPCSV  SPV-G: maar zie reads</t>
  </si>
  <si>
    <t>1. Based on analyses of 8062 nt of RNA1 and 7775 nt of RNA2 of the partial genome in NCBI and NVWA databases it can be concluded that sample 39972026 very likely contains sweet potato chlorotic stunt virus (SPCSV)
2. Based on analyses of 108884 nt of RNA2 of the near complete genome in NCBI and NVWA databases it can be concluded that sample 39972026 very likely contains sweet potato virus G (SPVG)
opm molbio: % rRNA relatief hoog (87,8%) en minder dan 12,000,000 non-rRNA reads</t>
  </si>
  <si>
    <t>Na visuele beoordeling van het door u ingezonden monster hebben wij besloten om het monster Ipomoea batatas 'bellevue' te analyseren met Illumina-sequencing (RNASeq). Hiermee zijn de genoomsequenties gedetecteerd van twee virussen: sweet potato chlorotic stunt virus (SPCSV; genus Crinivirus) en sweet potato virus G (SPV-G; genus potyvirus).
Wij vermoeden dat de waargenomen symptomen veroorzaakt worden door een combinatie van deze virussen en mogelijk in combinatie met fysiologische oorzaken. 
Illumina-sequencing data zijn gegenereerd door Genomescan B.V. (accreditatie L518), analyse en interpretatie is uitgevoerd door NIVIP.</t>
  </si>
  <si>
    <t>Chenopodium</t>
  </si>
  <si>
    <t>VOF Verhoeven-Martens  herkomst  Milheeze. 2 twee planten met op enkele blaadjes (jong en wat ouder) chl stipjes. virus of insect schade?</t>
  </si>
  <si>
    <t>wk 31 [blad], BCF 104326-140
herhaling, BCF104326-151</t>
  </si>
  <si>
    <t>[104326-140]:
Geen uitslag mogelijk
opm molbio:
relatief hoog % rRNA reads (82,9%) en minder dan 12 mjl reads
[104326-151]
Geen relevante virussen gedetecteerd
opm molbio:
opm 1. Relatief hoog % rRNA reads (12.45 %), maar meer dan 12 miljoen reads_x000D_
- opm 2. Data had gecombineerd mogen worden met BCF-104326-143, gezien nu meer dan 12 milj read zijn voor nu OK.</t>
  </si>
  <si>
    <t xml:space="preserve">sativus 'proloog' </t>
  </si>
  <si>
    <t>Herkomst Nederland. Aantal scheuten en bladeren met tussennervige chlorose. Diepnervigheid. Misschhien CABYV?</t>
  </si>
  <si>
    <t>[va bladeren]
CMV -
CGMMV -
CABYV -</t>
  </si>
  <si>
    <t>Het ingezonden monster is visueel beoordeeld en serologisch getoetst op de aanwezigheid van cucurbit aphid-borne yellows virus, cucumber green mottle mosaic virus en cucumber mosaic virus. Deze virussen zijn niet gedetecteerd. Mogelijk hebben de symptomen een fysiologische oorzaak.</t>
  </si>
  <si>
    <t>Herkomst Nederland. Scheut en een paar bladeren. Jongen bladeren hebben onregelmatige scherpbegrensde chlorose, ouderen bladeren hebben lichte tussennervige chlorose. Virusverdacht</t>
  </si>
  <si>
    <t>[va bladeren]
CMV -
CGMMV + (&gt;3.5/&gt;3.5)
CABYV -</t>
  </si>
  <si>
    <t>Het door u ingezonden monster is visueel beoordeeld. Met serologische toetsing is vervolgens cucumber green mottle mosaic virus (CGMMV, komkommerbontvirus) gedetecteerd. Dit virus kan volgens ons de waargenomen symptomen op het ingezonden blad veroorzaken.</t>
  </si>
  <si>
    <t>Herkomst Nederland. Zelfde kas als 42447898. Aantal grote oudere bladeren met chlorotische vlekken (redelijk scherpbegrensd). Niet heel virologisch</t>
  </si>
  <si>
    <t>[va bladeren]
CMV -
CGMMV + (3.5/&gt;3.5)
CABYV -</t>
  </si>
  <si>
    <t>Herkomst Nederland. Paar scheuten en een vrucht. Vrucht heeft scherpbegrensde chlorotische vlekken (licht ingezonken en gebobbeld). Grotere bladeren hebben zeer scherpbegrensde tussennervige chlorose (doet denken aan genetische afwijking), jongere bladeren hebben ook minder scherpbegrensde chlorose, misschien ontwikkeld dit zich tot de zeer scherpbegrensd?
komt uit zelfde kas als 42447881 en 42447898.</t>
  </si>
  <si>
    <t xml:space="preserve">HTS bu gesplitst voor TPO ter lering
P1
kom
</t>
  </si>
  <si>
    <t>[va bladeren]
CMV + (0.17/0.16)*
CGMMV + (&gt;3.5/&gt;3.5)
CABYV -</t>
  </si>
  <si>
    <t>wk 34 [symptomen op vrucht lijken op MNSV met CGMMV (monsternummer picasa 4999755), dus mogelijk nog een ander virus aanwezig]
BCF104326-143: prelim alleen CGMMV (maar 10 ipv 12 miljoen reads)</t>
  </si>
  <si>
    <t>Based on analyses of 5604 nt of the partial genome in databases NCBI and NVWA can be concluded that sample 42447900 very likely contains
cucumber green mottle mosaic virus.
Opm molbio: % rRNA relatief hoog (39,7%) en minder dan 12,000,000 non-rRNA reads</t>
  </si>
  <si>
    <t>[foto]
HTS bu in geplitst voor tpo ter lering. Kijken of CGMMV de scherpbegrensde tussennervige chlorose kan veroorzaken op TPO.</t>
  </si>
  <si>
    <t xml:space="preserve">
CGMMV +</t>
  </si>
  <si>
    <t>Het door u ingezonden monster is visueel beoordeeld. Met serologische toetsing is vervolgens cucumber green mottle mosaic virus (CGMMV, komkommerbontvirus) gedetecteerd. </t>
  </si>
  <si>
    <t>Herkomst Nederland. Scheut en paar bladeren met onregelmatig verspreidde chlorose.</t>
  </si>
  <si>
    <t>[va bladeren]
CMV -
CGMMV (3.4/&gt;3.5)
CABYV -</t>
  </si>
  <si>
    <t>KCB 
E. Sprenkels</t>
  </si>
  <si>
    <t>Herkomst Westdorpe, komt uit zelfde kas als 32810980. [ toppen met grillig blad, 1/enkele plant] enkele losse blaadjes en jong topje ingestuurd. blad licht misvormd en wat regelmatige chl. niet virologisch</t>
  </si>
  <si>
    <t>Herkomst Westdorpe, komt uit zelfde kas als 32810999 [ hele plant krullend blad, 1/enkele plant]. enkele losse blaadjes, blad naar boven gekruld, nerven lijken soms wat verdikt. niet virologisch, waarsch genetisch (ook gezien maar 1 plant)</t>
  </si>
  <si>
    <t>Het ingezonden monster is visueel beoordeeld en de symptomen hebben volgens ons geen virologische oorzaak. Mogelijk betreft het een genetische of fysiologische kwestie.</t>
  </si>
  <si>
    <t>herkomst Heusden. [1/enkele plant, CABYV? boven in plant enkele plant]. komt uit dezelfde kas als de twee monsters hieronder. enkele bladeren met regelmatige tussennervige chl. jong topje geen symptomen. CABYV?</t>
  </si>
  <si>
    <t>[va bladeren]
CABYV + (2.03/2.21)</t>
  </si>
  <si>
    <t>herkomst Heusden. [een plant met dit beeld]. twee jonge topjes. lichte bladbobbeling en chl. CMV of CGMMV? omdat hij uit dezelfde kas komt als monsters 39622781 en 39019931 met CABYV symptomen benieuwd of deze event ook positief toets in ELISA voor CABYV</t>
  </si>
  <si>
    <t>herkomst Heusden. [midden van de plant, enkele stelen. ] twee bladeren en jong topje, niet echt knapperig, regelmatige tussennervige chl, jong topje geen symptomen. komt uitdezelfde kas als de twee monsters hierboven, CABYV?</t>
  </si>
  <si>
    <t>[va bladeren]
CABYV -</t>
  </si>
  <si>
    <t>wk 34 
CABYV neg, maar wel regelmatig tussennervige necr. toch ook nog crinivirus in deze kas?? BCF104326-143: prelim geen virus (maar slechts 1.6 ipv 12 miljoen reads)
indien er echt een ander virus voor de symptomen zou zorgen zouden we wel (kleine) stukjes seq verwachten te vinden. daarom HTS niet herhalen, maar niet noemen in de uitslag</t>
  </si>
  <si>
    <t>geen relevant virus gedetecteerd
opm molbio: 
% rRNA relatief hoog (92,4%) en minder dan 12,000,000 non-rRNA reads</t>
  </si>
  <si>
    <t>[foto] in andere monsters in de kas wel CABYV/CGMMV gevonden... maar hier CABYV niet, misschien net onder detectiegrens. er waren geen sympt voor CMV/CGMMV, dus niet op getoetst daarom virus symp neg.</t>
  </si>
  <si>
    <t xml:space="preserve">Het door u ingezonden monster is visueel beoordeeld en er is een serologische toets ingezet voor de detectie van cucurbit aphid-borne yellows virus welke een negatief resultaat gaf.
Op basis van de resultaten en de symptomen zijn we van mening dat de symptomen op het ingezonden blad niet door een virus worden veroorzaakt. Mogelijk betreft het een fysiologische kwestie. 
</t>
  </si>
  <si>
    <t>herkomst de Lier, veilingweg 12, bedrijf Firma Varenkamp - de Zeeuw [afstervende toppen, verspreid over een deel van detuin]. enkele jonge toppen en een trosje vruchten. niks te zien aan de vruchten. enkele deelblaadjes compleet verschimmeld terwijl de rest er gezond uit ziet. Johan heeft alleen secudaire schimmels gezien en kan dit niet verklaren. er zijn ook twee iets oudere bladeren met chl tot necr plekjes. niet super virologisch, mogelijk tospo? voor de zekerheid TPO en HTS. de bladeren met vlekjes bemonsterd (niet de beschimmelde)</t>
  </si>
  <si>
    <t>[va blad] 
P1 +/-
bent -/+
qui -/-
glut -/-
tom -/-
[va bent]
P1 +/+
bent -/+
qui -/-
glut -/-
dat -/+</t>
  </si>
  <si>
    <t>wk 32, BCF 104326-140
prelim: PepMV (1 near complete genotype), many other hits, maar lijken niet relevant</t>
  </si>
  <si>
    <t>Een near complete genome van PepMV gedetecteerd in de novo pipeline. Valt in een soortspecifiek cluster in NCBI. Geen rapport opgesteld en niet opgenomen in geneious.
opm molbio: 
Relatief hoog % rRNA reads (14,5%), maar meer dan 12 mlj reads</t>
  </si>
  <si>
    <t>Volgens ons kunnen de symptomen op het ingezonden monster mogelijk veroorzaakt worden door pepino mosaic virus (PepMV) of een fysiologische oorzaak hebben.
Via toetsplantenonderzoek is pepino mosaic virus (PepMV) gedetecteerd. Daarnaast is het monster geanalyseerd met Illumina sequencing, waarbij de aanwezigheid van PepMV bevestigd is en geen andere virussen gedetecteerd zijn.
Illumina-sequencing data zijn gegenereerd door Genomescan B.V. (accreditatie L518), analyse en interpretatie is uitgevoerd door NIVIP.</t>
  </si>
  <si>
    <t>herkomst sGravenzande [rotte vruchten]. waarschijnlijk te lang gelegen tijdens transport icm slechte kwaliteit. niet te beoordelen in deze staat</t>
  </si>
  <si>
    <t>afwijzen</t>
  </si>
  <si>
    <t xml:space="preserve">Het ingezonden materiaal is 5-8 pas ontvangen en te rot om te kunnen onderzoeken. Mocht u dit beeld nogmaals tegenkomen ontvangen bij ook graag delen van de plant die er nog beter uitzien. </t>
  </si>
  <si>
    <t>herkomst sGranvezande [brandplekken, teler mag niet krijten ivm SKAL]. 5 vruchten elk met een grote necr plek. Samen met Johan gekeken betreft idd zonnebrand schade</t>
  </si>
  <si>
    <t>Het ingezonden monster is visueel beoordeeld door specialisten van de vakgebieden virologie en mycologie. De symptomen hebben volgens ons geen plantpathogene oorzaak, maar betreft brandschade door de zon.</t>
  </si>
  <si>
    <t>annnuum " Palermo Ranton RZ' </t>
  </si>
  <si>
    <t>herkomst sGravenzande [1 plant was al gerooid]. drie vruchten en wat blad. 2 blaadjes op een deel van het blad nerfchl, op de vruchten conc kringen, verkleuringen en soms wat deukjes. Tospovirus, en nog meer?
cultivar per mail, 9-8-22 [geen resistentie aanwezig]</t>
  </si>
  <si>
    <t>[va vrucht] 
P1 +/+
bent +/+
qui +/-
glut +/+
WB +/+</t>
  </si>
  <si>
    <t xml:space="preserve">[va vrucht} wk 32, BCF 104326-140
</t>
  </si>
  <si>
    <t>Op basis van analyse van 8899 nt (L), 4758 nt (M) en 2909 nt (S) van de bijna complete genome in NCBI en de NVWA database kan geconcludeerd worden dat monster 40230388 zeer waarschijnlijk tomato spotted wilt tospovirus (TSWV) bevat. 
opm molbio: relatief hoog % rRNA reads (29,3%), maar meer dan 12 mlj reads
opmerking2: bean yellow mosaic virus is gedecteerd (7 contigs, te samen 1066 nt), De sequenties komen voor 99,2% overeen met BYMV dat gevonden is in monster 39971955 (SEQ ID 104326-140-001). 
opmerking3:ook Bell pepper alphaendornavirus is gedetecteerd</t>
  </si>
  <si>
    <t>De symtomen op het ingezonden monster worden volgens ons veroorzaakt door tomato spotted wilt virus (TSWV). De waargenomen symptomen (chlorotische kringen op vrucht) zijn kenmerkend voor orthotospovirussen zoals TSWV. De aanwezigheid van TSWV is bevestigd met toetsplantenonderzoek en Illumina-sequencing. 
Illumina-sequencing data zijn gegenereerd door Genomescan B.V. (accreditatie L518), analyse en interpretatie is uitgevoerd door NIVIP.</t>
  </si>
  <si>
    <t>Herkomst den hoorn [1 plant, virus?] 4 blaadjes met sterke bladkrul en scherpbegrensde chl. genetisch</t>
  </si>
  <si>
    <t>Het door u ingezonden monster is visueel beoordeeld. De symptomen worden volgens ons niet veroorzaakt door een virus of een viroide. Mogelijk betreft het een genetische kwestie. </t>
  </si>
  <si>
    <t xml:space="preserve">annnuum 'originale' </t>
  </si>
  <si>
    <t>Herkomst Sevenum. Losse bladeren met regelmatige tussennervige chlorose, bladranden krullen licht omhoog. Niet virologisch.</t>
  </si>
  <si>
    <t xml:space="preserve">annuum 'margrethe' </t>
  </si>
  <si>
    <t xml:space="preserve">Herkomst Nederland. Aantal losse bladeren met chlorose, niet geheel regelmatig verspreid. Op enkele plekken ontstaan al necrotische lesies. Misschien ToCV? </t>
  </si>
  <si>
    <t>[va blad]
F-MOL-068-003 RT-PCR voor Crinivirus ToCV -
F-MOL-089-004 nad5 + (26.25/26.26)</t>
  </si>
  <si>
    <t xml:space="preserve">Het door u ingezonden monster is visueel beoordeeld en er is een moleculaire toets ingezet voor de detectie van tomatenchlorosevirus (ToCV) welke een negatief resultaat gaf.
Op basis van de resultaten en de symptomen op het monster zijn we van mening dat deze symptomen niet door een virus worden veroorzaakt. Mogelijk betreft het een fysiologische kwestie. 
</t>
  </si>
  <si>
    <t>Herkomst Maasbree. Bladeren en scheuten met chlorose en bladbobbeling. CMV of CGMMV?</t>
  </si>
  <si>
    <t xml:space="preserve">[va bladeren]
CMV -
CGMMV + (&gt;3.5/&gt;3.5)
</t>
  </si>
  <si>
    <t>KCB
B Verver</t>
  </si>
  <si>
    <t>Herkomst Baarlo. Aantal grote bladeren met regelmatige tussennervige chlorose, maar op sommige plekken met donkergroene vlekken/zones. Virus.</t>
  </si>
  <si>
    <t>[va bladeren]
CMV - *
CGMMV - 
CABYV +
* ELISA waarde afgelezen mbv 2xOD gezond waarde ipv 0.150</t>
  </si>
  <si>
    <t>Het ingezonden monster is visueel beoordeeld en serologisch getoetst op de aanwezigheid van cucurbit aphid-borne yellows virus (CABYV), cucumber green mottle mosaic virus en cucumber mosaic virus. Alleen CABYV is gedetecteerd. Dit virus kan volgens ons de waargenomen symptomen op het ingezonden blad veroorzaken.</t>
  </si>
  <si>
    <t>Herkomst Nederland. 3 jonge topjes. geen sympt om de allerjongste blaadjes, alle andere blaadjes chl stipjes en op enkele blaadjes chl rondom nerven. 
ook twee witte vliegjes gezien (doorgegeven aan ENT). ENT heeft bladluizen gevonden, waarsch M. ornatus. algemene bladluis, welke mogelijk deze vlekjes kan veroorzaken. Niet delen in prisma, we mogen ent (Marco de Haas) wel noemen in de uitslag</t>
  </si>
  <si>
    <t xml:space="preserve">ca, je </t>
  </si>
  <si>
    <t xml:space="preserve">[va meerdere bladeren]
P1 -
bent - 
qui -
glut -
</t>
  </si>
  <si>
    <t>[foto, BU jerom x2]</t>
  </si>
  <si>
    <t>Volgens ons hebben de symptomen op het ingezonden blad geen virologische oorzaak. Bovendien is via mechanische inoculatie geen virus overgebracht op toetsplanten. Aanvullend is het ingezonden blad beoordeeld door een specialist van het vakgebied entomologie, welke algemeen voorkomende bladluizen heeft aangetroffen.
Mogelijk is hier sprake van schade door de bladluizen of een fysiologische oorzaak.</t>
  </si>
  <si>
    <t>Herkomst Nederland. Een jonge scheut en een ouder blad. Het oudere blad heeft lichte tussennervige chlorose. CABYV?</t>
  </si>
  <si>
    <t xml:space="preserve">[va bladeren]
CABYV -
</t>
  </si>
  <si>
    <t>Herkomst Nederland. enkele bladeren tussennervige chlorose vanuit bladpunt (niet virologisch. Aantal losse bladeren met chlorotische kleine vlekjes rondom de nerven. virologisch?</t>
  </si>
  <si>
    <t>wk 33, BCF104326-142
prelim: no virus</t>
  </si>
  <si>
    <t>Geen relevant virus gedetecteerd. 
opm molbio: % rRNA reads relatief hoog (64,57%),</t>
  </si>
  <si>
    <t>[foto, HTS BU &amp; BU -20]</t>
  </si>
  <si>
    <t>Herkomst Nederland, Noord Hogeweg 4?a, bedrijf VOF prominent Grevelingen, . een scheut met misvormde bladeren, bij de misvormingen zit bruine (necrotisch?) verkleuringen. Niet virologisch</t>
  </si>
  <si>
    <t>Het door u ingezonden monster is visueel beoordeeld. De symptomen worden volgens ons niet veroorzaakt door een virus of een viroide. Mogelijk betreft het een genetische kwestie.</t>
  </si>
  <si>
    <t>Herkomst Wellertooi, maatschap steegh. Paaldijk 12, bedrijf ??. Cherrytomaat. Enkele jonge scheuten. De oudste scheut heeft regelmatige tussennervige necrose (niet virologisch). De bladeren van de jonge scheuten hebben regelmatige tussennervige chlorose (niet virologisch) en sommige kleine necrotische lesies. Aantal blaadjes hebben necrotische plekjes op de hoofdnerf bij bladvoet (virologisch? necro? torrado? tospo?) of toch verbranding?</t>
  </si>
  <si>
    <t xml:space="preserve">[va meerdere bladeren]
P1 ++
bent -+
qui  --
glut --
tom -+
</t>
  </si>
  <si>
    <t>wk 33, BCF104326-142
prelim: PepMV</t>
  </si>
  <si>
    <t>1 volledig genoom van PepMV gedetecteerd in de novo pipeline. Na blast in NCBI valt in soort specifiek cluster. In overleg met VIR is seq rapport/opname in geneious niet nodig.
opm molbio: % rRNA reads relatief hoog (24,99%), maar meer dan 12 miljoen non-rRNA reads</t>
  </si>
  <si>
    <t xml:space="preserve">Na visuele inspectie van het door u ingezonden monster hebben wij besloten om het monster te analyseren met Illumina-sequencing. Hiermee is alleen pepino mosaic virus gedetecteerd, maar wij verwachten niet dat PepMV de waargenomen symptomen veroorzaakt. Mogelijk is er sprake van een fysiologische oorzaak. 
Illumina-sequencing data zijn gegenereerd door Genomescan B.V. (accreditatie L518), analyse en interpretatie is uitgevoerd door het NIVIP.  
</t>
  </si>
  <si>
    <t>KCB
H de Jong</t>
  </si>
  <si>
    <t>Herkomst Nederland. een scheut met licht gebobbelde en gekrulde bladeren (niet virologisch). zelfde kas als 41898056</t>
  </si>
  <si>
    <t>Herkomst Nederland. Bladeren met scherp begrensde verkleuringen. Genetisch. zelfde kas als 41898048</t>
  </si>
  <si>
    <t>29-8 Carla ICB gewaarschuwd. Toch wachten op PepMV ELISA, ICB op de hoogte bebracht</t>
  </si>
  <si>
    <t>Herkomst NL,van Adrichem, westlandslangeweg Steenbergen, bedrijf??  3.110  [pleksgewijs, ToBRFV?]. enkele bladeren ingestuurd met chl en necr plekken. meeste necr zit aan bladuiteinden. verbranding of virus? TPO voor de zekerheid
30/8 Carla: mogelijk is dit bedrijf al onder maatregelen voor ToBRFV en is het bedrijf per ongeluk op de lijst vd bedrijven voor de KCB beland. Monique is op de hoogte</t>
  </si>
  <si>
    <t xml:space="preserve">[va meerdere bladeren]
P1 ++
bent ++
qui  +-
glut ++
</t>
  </si>
  <si>
    <t>[va blad]
TMV + (&gt;3.5)
CMV -
CGMMV - 
[va bent]
PepMV +</t>
  </si>
  <si>
    <t>[va waardplant blad]
F-MOL-132-002 M&amp;W + (4,84; 4,85)</t>
  </si>
  <si>
    <t>wk 36 [va bent], BCF104326-147</t>
  </si>
  <si>
    <t>104326-147: valt in cross protectie cluster, ook officleel slippen monster genomen (41834087 - 104326-122): geen aanwijzing van sprake van opzet
Based on analyses of 6370 – 6450 nt of the near complete genomes in the NCBI and NVWA databases has been confirmed that samples 41834140, 41776825, 42284283, 41776948, 41780031, 36648757, 41927363, 41927355 very likely contain tomato brown rugose fruit virus (ToBRFV). (Remark: sample 41776948 likely contains 2 genotypes.)
opm molbio: near complete genome PepMV verkregen (een genotype), valt in soortspecifiek cluster. Geen verdere analyse nodig. </t>
  </si>
  <si>
    <t>[foto] va bent in collectie genomen</t>
  </si>
  <si>
    <t xml:space="preserve">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het ingezonden blad mogelijk veroorzaakt worden door ToBRFV of een combinatie van deze virussen, of een fysiologische oorzaak hebben. 
</t>
  </si>
  <si>
    <t xml:space="preserve">herkomst NL, [pleksgewijs, soms delen vd plant]. twee monsters uit dezelfde kas, een afgekeurd omdat zak niet geseald was (had zelfde beeld, dus via mail Peter op de hoogte gebracht). jong topje en los blad, regelmatige tussennervige chl </t>
  </si>
  <si>
    <t xml:space="preserve">[va blad]
CABYV -
</t>
  </si>
  <si>
    <t>wk 34, BCF104326-143.
HTS niet herhalen. indien er echt een virus ingezeten had zouden we toch wel (kleine) chunks verwachten. Maar gezien de data niet top is, HTS niet vermelden in de uitslag</t>
  </si>
  <si>
    <t>geen relevant virus gedetecteerd
opm molbio: 
% rRNA relatief hoog 87,6(%) en minder dan 12,000,000 non-rRNA reads</t>
  </si>
  <si>
    <t xml:space="preserve">annuum ' Redwing RZ' </t>
  </si>
  <si>
    <t>herkomst NL [1plant]. 1 rode vrucht met scherp begrensde strepen, jong topje en wat losse blaadjes/bloempjes met lichte bladbobbeling. Niet virologisch, waarsch genetisch</t>
  </si>
  <si>
    <t>Het door u ingezonden monster is visueel beoordeeld. De symptomen worden volgens ons niet veroorzaakt door een virus of een viroide. Op het ingezonden blad hebben we geen virus symptomen waargenomen en de scherpe banen/strepen op de ingezonden vrucht hebben volgens ons een genetische oorzaak. </t>
  </si>
  <si>
    <t>KCB
Pappot</t>
  </si>
  <si>
    <t>herkomst Meterik. enkele jonge topjes en wat losse bladeren. op jong blad geen sympt, op andere blaadjes regelmatige tussennervige chl. niet virusachtig, waarsch fysiologisch</t>
  </si>
  <si>
    <t>Herkomst Middenmeer. Zelfde kas als 32639888. 2 bladeren met chlorose en necrose aan bladpunt. 1 blad heeft ook lichte chlorose rondom hoofdnerf. Niet virologisch. Monster ook bekeken door BAC en MYC, die doen ook geen verder onderzoek.</t>
  </si>
  <si>
    <t>[geen monster genomen]</t>
  </si>
  <si>
    <t>Herkomst Middenmeer. Zelfde kas als 33313371. 2 vruchten met scherpbegrensde verkleuringen. Genetisch.</t>
  </si>
  <si>
    <t>annuum 'redwing' </t>
  </si>
  <si>
    <t>Herkomst Brakel. Zelfde kas als 39474094, 39474641, 39474107. Een scheut met een kleine vrucht. bladeren zijn misvormd en chlorotisch. vrucht heeft enkele witte scherpbegrensde vlekken. Virologisch? [inspecteur: plant blijft achter in groei], misschien ook tospo?</t>
  </si>
  <si>
    <t>[va vrucht] wk 34, BCF104326-143:  opm marleen prelim data geen virus (naast niet relevante Bell pepper alphaendornavirus): problemen met reads maar 2.4 ipv 12 miljoen reads en ook te hoog percentage % rRNA reads (94%)</t>
  </si>
  <si>
    <t>Bell pepper alphaendornavirus gedetecteerd met de novo pipeline. Niet nader geanalyseerd.
opm molbio:
% rRNA relatief hoog (93,9%) en minder dan 12,000,000 non-rRNA reads</t>
  </si>
  <si>
    <t>[foto]
[vruchten bemonsterd]
[NGS bu aanwezig]
[Peter gemaild over cultivar en plan van aanpak (Jerom)]</t>
  </si>
  <si>
    <t>We hebben het monster visueel beoordeeld en getoetst op mechanisch overdraagbare virussen met toetsplantonderzoek en onderzocht met Illumina-sequencing (HTS). Met zowel toetsplantonderzoek als HTS zijn geen virussen gedetecteerd. Vermoedelijk hebben de symptomen geen virologische oorzaak.
Illumina-sequencing data zijn gegenereerd door Genomescan B.V. (accreditatie L518), analyse en interpretatie is uitgevoerd door NIVIP.  </t>
  </si>
  <si>
    <t xml:space="preserve">annuum 'red wing' </t>
  </si>
  <si>
    <t>Herkomst Brakel. Zelfde kas als 39474641, 39474107, 39474651. Vruchten met chlorotische en necrotische concentrische kringen. bladeren hebben ook chlorotische en kringen en patronen. tospo!</t>
  </si>
  <si>
    <t>De waargenomen symptomen (concentrische kringen op vrucht en blad) zijn kenmerkend voor orthotospovirussen zoals tomato spotted wilt virus (TSWV). Dit monster komt uit dezelfde kas als monsters 39474641, 39474107 en 39474651. In een van deze monsters (met dezelfde symptomen) is TSWV gedetecteerd met Illumina-sequencing (HTS). 
Op basis van visuele beoordeling en detectie van TSWV met HTS in een monster uit dezelfde kas vermoeden wij dat TSWV de symptomen veroorzaakt.
Illumina-sequencing data zijn gegenereerd door Genomescan B.V. (accreditatie L518), analyse en interpretatie is uitgevoerd door NIVIP.  </t>
  </si>
  <si>
    <t>annuum 'red wing' </t>
  </si>
  <si>
    <t>Herkomst Brakel. Zelfde kas als 39474651, 39474094, 39474107. Vruchten met duidelijke chlorotische en necrotische concentrische kringen. Bladeren hebben chlorotische concentrische kringen en patronen. Tospo!</t>
  </si>
  <si>
    <t>[va vrucht] wk 34, BCF104326-143 opm MArleen : prelim TSWV (en niet relevante Bell pepper alphaendornavirus) maar 1.5 ipv 12 miljoen reads en ook te hoog percentage % rRNA reads (91%)
opm marleen: ondanks mogelijke herhaling zou ik m als groot genoeg sequentie verkregen afhandelen als TSWV veroorzaker symptomen</t>
  </si>
  <si>
    <t>Based on analyses of 8882 nt (L segment), 4757 nt (M segment) and 2879 nt (S segment) of the near complete genome in the NCBI and NVWA database can be concluded that sample 39474641 very likely contains tomato spotted wilt virus (TSWV).
opm molbio:
- Bell pepper alphaendornavirus gedeteceerd (niet nader genalyseerd)
'- % rRNA relatief hoog (90.8%) en minder dan 12,000,000 non-rRNA reads</t>
  </si>
  <si>
    <t>De symtomen op het ingezonden monster worden veroorzaakt door tomato spotted wilt virus (TSWV). De waargenomen symptomen (concentrische kringen op vrucht en blad) zijn kenmerkend voor orthotospovirussen zoals TSWV. De aanwezigheid van TSWV is bevestigd met Illumina-sequencing. 
Dit monster komt uit dezelfde kas als monsters  39474651, 39474094 en 39474107. 
Illumina-sequencing data zijn gegenereerd door Genomescan B.V. (accreditatie L518), analyse en interpretatie is uitgevoerd door NIVIP. </t>
  </si>
  <si>
    <t>Herkomst Brakel. Zelfde kas als 39474651, 39474094, 39474641. Vruchten met duidelijke chlorotische en necrotische concentrische kringen. Bladeren hebben chlorotische concentrische kringen en patronen. Tospo!</t>
  </si>
  <si>
    <t>De waargenomen symptomen (concentrische kringen op vrucht en blad) zijn kenmerkend voor orthotospovirussen zoals tomato spotted wilt virus (TSWV). Dit monster komt uit dezelfde kas als monsters 39474651, 39474094 en 39474641. In een van deze monsters (met dezelfde symptomen) is TSWV gedetecteerd met Illumina-sequencing (HTS). 
Op basis van visuele beoordeling en detectie van TSWV met HTS in een monster uit dezelfde kas vermoeden wij dat TSWV de symptomen veroorzaakt.
Illumina-sequencing data zijn gegenereerd door Genomescan B.V. (accreditatie L518), analyse en interpretatie is uitgevoerd door NIVIP.  </t>
  </si>
  <si>
    <t>KCB
T Schenkeveld</t>
  </si>
  <si>
    <t>Herkomst 's Gravenzande, groeneweg 30, bedrijf green balance. een jong topje. twee wittige vlekjes, mogelijk pepmv maar niet overduidelijk. inspecteur beschrijf bladbobbeling, die zien wij niet. daarom afhandelen als virus symp -</t>
  </si>
  <si>
    <t>Het door u ingezonden monster is visueel beoordeeld, waarbij we  geen virus symptomen hebben waargenomen.</t>
  </si>
  <si>
    <t>Herkomst Someren. Bladeren met onregelmatig verspreidde chlorotische vlekken. 1 blad lijkt wat regelmatiger chlorose. Op 1 blad lijken ze kringvormig (insect?). Virusachtig</t>
  </si>
  <si>
    <t>[va bladeren]
CMV -
CGMMV - 
CABYV  +</t>
  </si>
  <si>
    <t>CABYV +
CGMMV -
CMV -</t>
  </si>
  <si>
    <t>Het ingezonden monster is visueel beoordeeld en serologisch getoetst op de aanwezigheid van cucurbit aphid-borne yellows virus (CABYV), cucumber green mottle mosaic virus en cucumber mosaic virus. Alleen CABYV is gedetecteerd. Dit virus kan volgens ons de waargenomen symptomen op het ingezonden blad veroorzaken.</t>
  </si>
  <si>
    <t>KCB
M. Paping</t>
  </si>
  <si>
    <t>herkomst bleiswijk. twee blaadjes met donker groene plekken rondom nerven, CMV/CGMMV?</t>
  </si>
  <si>
    <t xml:space="preserve">[va bladeren]
CMV -
CGMMV + (&gt;3.5) </t>
  </si>
  <si>
    <t xml:space="preserve">CGMMV +
CMV -
</t>
  </si>
  <si>
    <t>Het ingezonden monster is visueel beoordeeld en serologisch getoetst op de aanwezigheid van cucumber green mottle mosaic virus (CGMMV) en cucumber mosaic virus. Alleen CGMMV is gedetecteerd. Dit virus kan volgens ons de waargenomen symptomen op het ingezonden blad veroorzaken.</t>
  </si>
  <si>
    <t>Herkomst Oirschot, Boterwijksestraat 3a, bedrijf kwekerij van der Vleuten. Losse bladeren, bladrand krult omhoog, beetje knapperig, regelmatig verspreidde tussennervige chlorose op enkele plekken al licht necrotisch. Niet virologisch (gebrek?). 
Enkele wit chl vlekjes te zien - PepMV</t>
  </si>
  <si>
    <t>[va blad met witte vlekjes]
PepMV + (3.5)</t>
  </si>
  <si>
    <t>Volgens ons kunnen de symptomen op het blad (kleine wit chlorotische vlekjes) veroorzaakt worden door PepMV, dit is bevestigd middels serologische toetsing. De regelmatige tussennervige chlorose heeft mogelijk een fysiologische oorzaak.</t>
  </si>
  <si>
    <t>KCB
V Holland</t>
  </si>
  <si>
    <t>Herkomst Ruigendijk. Aantal bladeren. jong blad heeft bobbeling en mozaiek (niet alle bladeren), ouder blad heeft tussennervige chlorose. 2 bladeren hebben ook ingezonken nerven. virologisch (CGMMV?)</t>
  </si>
  <si>
    <t>[va bladeren]
CMV -
CGMMV + (&gt;3.5)
CABYV -</t>
  </si>
  <si>
    <t>CGMMV +
CMV -
CABYV -</t>
  </si>
  <si>
    <t>Het ingezonden monster is visueel beoordeeld en serologisch getoetst op de aanwezigheid van cucurbit aphid-borne yellows virus, cucumber green mottle mosaic virus (CGMMV) en cucumber mosaic virus. Alleen CGMMV is gedetecteerd. Dit virus kan volgens ons de waargenomen symptomen op het ingezonden blad veroorzaken.</t>
  </si>
  <si>
    <t>Herkomst Millsbeek. 1 plant en enkele losse bladeren. op jonge blad geen symptomen. op oude blad necr van tert nerven pleksgewijs vaak aan de bladrand. niet echt virologisch, HTS voor de zekerheid omdat het pleksgewijs is</t>
  </si>
  <si>
    <t>[va blad] wk 35, BCF104326-144
carla 27-9: wel phaseolus alphaendornavirus near complete gedeteceerd vertrouw ik de uitslag virus -</t>
  </si>
  <si>
    <t xml:space="preserve">Geen relevante virussen gedetecteerd
opm molbio: 
Relatief hoog % rRNA reads (26.84%) en minder dan 12 milj reads
- opm 2. Phaseolus vulgaris alphaendornavirus 1 gedeteceerd, ± 13000 nt), in overleg met VIR geen nadere analyse/opname in geneious.
</t>
  </si>
  <si>
    <t>Na visuele inspectie van het door u ingezonden monster hebben wij besloten om het monster te analyseren met Illumina-sequencing (HTS). Hiermee zijn geen virussen gedetecteerd die de symptomen kunnen veroorzaken op de ingezonden plant. Mogelijk hebben de symptomen een fysiologische oorzaak.
Illumina-sequencing data zijn gegenereerd door Genomescan B.V. (accreditatie L518)¸ analyse en interpretatie is uitgevoerd door NIVIP.</t>
  </si>
  <si>
    <t>Herkomst Gennep. 1 plant en enkele losse bladeren. jong blad geen symptoom. oud blad vergelijkbaar met 42425947 maar heviger en af en toe met bladmisvorming. ook niet super virologische (mn door jonge delen zonder symptomen), maar HTS voor de zekerheid</t>
  </si>
  <si>
    <t>[va blad] wk 35, BCF104326-144
carla 27-9: wel fragmenten van  phaseolus alphaendornavirus gedeteceerd vertrouw ik de uitslag virus -</t>
  </si>
  <si>
    <t xml:space="preserve">Geen relevante virussen gedetecteerd
opm molbio: 
Relatief hoog % rRNA reads (93.74%) en minder dan 12 milj reads
- opm 2. Phaseolus vulgaris alphaendornavirus 1 gedeteceerd, ± 13000 nt), in overleg met VIR geen nadere analyse/opname in geneious.
</t>
  </si>
  <si>
    <t>Na visuele inspectie van het door u ingezonden monster hebben wij besloten om het monster te analyseren met Illumina-sequencing (HTS). Hiermee zijn geen virussen gedetecteerd die de symptomen kunnen veroorzaken op het ingezonden blad. Mogelijk hebben de symptomen een fysiologische oorzaak._x000D_
_x000D_
Illumina-sequencing data zijn gegenereerd door Genomescan B.V. (accreditatie L518), analyse en interpretatie is uitgevoerd door NIVIP.</t>
  </si>
  <si>
    <t>NVWA
A. Klaver</t>
  </si>
  <si>
    <t>Lilium</t>
  </si>
  <si>
    <t>Tabledance</t>
  </si>
  <si>
    <t>herkomst Geesteren</t>
  </si>
  <si>
    <t>robert</t>
  </si>
  <si>
    <t>[va wortel]
P1 ++
bent ++
qui +-</t>
  </si>
  <si>
    <t>[va P1]
F-MOL-074-003 Real-time RT-PCR voor 
Tobravirus (TRV) -
Pomovirus PMTV - 
[va P1, RNA]
F-MOL-118 potex: amplicon</t>
  </si>
  <si>
    <t>potex: Op basis van analyse van 547 nt van RNA dependent RNA polymerase gen (RdRp) in NCBI, Q-BANK, NVWA database kan geconcludeerd worden dat monster 36163741 zeer waarschijnlijk Plantago asiatica mosaic virus bevat.</t>
  </si>
  <si>
    <t>PLAMV +
SLRSV, TBRV, TVX, TRSV, TBSV en ToRSV -</t>
  </si>
  <si>
    <t>Via toetsplantenonderzoek en moleculaire toetsen is het plantago asiatica mosaic virus vastgesteld. Andere mechanisch overdraagbare virussen, waaronder strawberry latent ringspot virus, tomato bushy stunt virus, tomato black ring virus, tulip virus x, tobacco ringspot virus en tomato ringspot virus, zijn niet gedetecteerd.</t>
  </si>
  <si>
    <t>zambesi</t>
  </si>
  <si>
    <t>[va wortel]
P1 -
bent -
qui -</t>
  </si>
  <si>
    <t>ca, ro</t>
  </si>
  <si>
    <t>Goldcity</t>
  </si>
  <si>
    <t>Herkomst Wouwse plantage</t>
  </si>
  <si>
    <t>concador</t>
  </si>
  <si>
    <t>Herkomst Waalwijk.  Komt uit zelfde kas als: 42458159, 42458140, 42458132. Eerst resultaten deze monster afwachten vpr afhandelen dit monster. MAP met adres stond niet op de plek, later opzoeken.
2 scheuten met chlorose en necrotische vlekken bij de bladpunten (niet virologisch - fysiologisch</t>
  </si>
  <si>
    <t>Herkomst Waalwijk. Komt uit zelfde kas als: 42458167 42458159, 42458140, 42458132. 2 scheuten met witte scherp begrensde vlekjes. PepMV? MAP met adres stond niet op de plek, later opzoeken.</t>
  </si>
  <si>
    <t>[va blad]
PepMV +
TMV -</t>
  </si>
  <si>
    <t>Volgens ons kunnen de symptomen op het ingezonden blad veroorzaakt worden door PepMV, dit is bevestigd middels serologische toetsing.
Aanvullend is dit monster toegevoegd aan een ingeplande serologische toets voor de detectie van tomato brown rugose fruit virus (ToBRFV) welke niet gedetecteerd is.</t>
  </si>
  <si>
    <t>Solanum </t>
  </si>
  <si>
    <t>Herkomst Waalwijk. Komt uit zelfde kas als: 42458167 42458159, 42458140, 42458132. Blaadjes zijn misvormd en hebben op plek van misvorming chlorotische/necrotische plekken. genetisch. MAP met adres stond niet op de plek, later opzoeken.</t>
  </si>
  <si>
    <t xml:space="preserve">Herkomst Waalwijk. Komt uit zelfde kas als: 42458167 42458159, 42458140, 42458132. 7 vruchten met lichtgroene vage vlekken (slecht doorgekleurd). MAP met adres stond niet op de plek, later opzoeken. MAP met adres stond niet op de plek, later opzoeken. </t>
  </si>
  <si>
    <t>[va vrucht]
PepMV+
TMV -</t>
  </si>
  <si>
    <t>PepMV +
ToBRFV -
virus symptoms -</t>
  </si>
  <si>
    <t>Herkomst Nederland. komt uit zelfde kas als 41796211. twee bladeren met witte chl vlekken op het blad. PepMV? MAP met adres stond niet op de plek, later opzoeken.</t>
  </si>
  <si>
    <t>Herkomst Nederland. komt uit zelfde kas als 41797228. twee bladeren met kleine necr plekjes op het blad. verbranding? ELISA voor de zekerheid, maar kan sympt niet verklaren. indien elisa - nadenken of we nog TPO willen voor de zekerheid. MAP met adres stond niet op de plek, later opzoeken.
8-9-22 nog een keer foto's bekeken. geen TPO, zeer waarsch verbranding</t>
  </si>
  <si>
    <t xml:space="preserve">[va blad]
PepMV +
TMV -
</t>
  </si>
  <si>
    <t>De symptomen op het door u ingezonden monster worden volgens ons niet veroorzaakt door een virus of viroide. Mogelijk is er sprake van een fysiologische oorzaak (zoals verbranding). 
Dit monster is toegevoegd aan een ingeplande serologische toets voor de detectie van pepino mosaic virus (PepMV) en tomato brown rugose fruit virus (ToBRFV). Hierbij is PepMV wel, maar ToBRFV niet gedetecteerd. Zoals aangegeven verwachten wij niet dat PepMV de waargenomen symptomen veroorzaakt.</t>
  </si>
  <si>
    <t>ro, ca</t>
  </si>
  <si>
    <t>NVWA
Klaver</t>
  </si>
  <si>
    <t>Albaretto</t>
  </si>
  <si>
    <t>Herkomst Deurne</t>
  </si>
  <si>
    <t>Vestaro</t>
  </si>
  <si>
    <t>Herkomst Naaldwijk, burgermeester Elsenwijk 53, bedrijf Axia vegetable seeds BV. Scheut met misvormde blaadjes met lichte mottle en enkele plekjes met oplichtende nerven. Virologisch?</t>
  </si>
  <si>
    <t xml:space="preserve">[blad] wk 36, BCF104326-147
</t>
  </si>
  <si>
    <t>Geen uitslag mogelijk. 
opmerkingen molbio: 
1. relatief hoog percentage (78,49%) rRNA reads en minder dan 12 milj reads (± 4 milj)_x000D_
2. Alleen kleine chunks geraporteerd van southern tomato virus (10 chunks op een ctg, ctg ± 3000bp) en Pepino mosaic virus (4 chunks van ± 150nt). Andere samples in BCF10326-147 hadden PepMV in hoge concentratie, dus mogelijk betreft het contaminatie.</t>
  </si>
  <si>
    <t>[foto]
[3x bu in -20]
HTS resultaat niet gebruikt voor uitslag. Wel ter bevestiging van vermoeden.</t>
  </si>
  <si>
    <t>We hebben monster visueel beoordeeld en volgens ons worden de symptomen niet veroorzaakt door een virus. Mogelijk betreft het een fysiologische kwestie. </t>
  </si>
  <si>
    <t>KCB
Schenkenveld</t>
  </si>
  <si>
    <t>Herkomst Maasland. Scheut met 1 vrucht (chilipeper). enkele bladeren zijn licht gekruld een beetje bobbelig (niet virologisch?), vrucht is gekruld (virologisch?). vrucht bemonsterd.</t>
  </si>
  <si>
    <t>[foto]
[3x bu in -20; vrucht bemonsterd]</t>
  </si>
  <si>
    <t>Het door u ingezonden monster is visueel beoordeeld. De symptomen worden volgens ons niet veroorzaakt door een virus of een viroide. Mogelijk betreft het een genetische of fysiologische kwestie. </t>
  </si>
  <si>
    <t>2-9-22 Jamie gebeld. beide monsters gezamelijk afhandelen.</t>
  </si>
  <si>
    <t>NVWA
Schroevers</t>
  </si>
  <si>
    <t>Herkomst Nederland. 3 deelblaadjes en twee peulen. peulen geel, maar niet virologisch. over hele blad chl/mottle - virus?
[2-9-22 contact opgenomen met Jamie. blaadjes van 1 plant, jong en oud blad. plant stond op hetzelfde veld asl inzending 33507043. volgende keer stuurt ze een scheut in en mag het op 1 formulier]</t>
  </si>
  <si>
    <t>[va blad]
P1 -
bent -
qui -
boon -</t>
  </si>
  <si>
    <t>NVWA
J. Schroevers</t>
  </si>
  <si>
    <t>Herkomst Nederland. 4 deelblaadjes en 2 opgedroogde bonen. lichte chl met enkele necr stipje
[2-9-22 contact opgenomen met Jamie. blaadjes van 1 plant, jong en oud blad. plant stond op hetzelfde veld asl inzending 65755076. volgende keer stuurt ze een scheut in en mag het op 1 formulier]</t>
  </si>
  <si>
    <t>KCB
Sprenkels</t>
  </si>
  <si>
    <t>Herkomst Nederland. enkele losse bladeren en jong topje ingestuurd. bladranden omhoog gekruld en wat misvorm. aller jongste blaadjes geen symptomen. niet virologisch</t>
  </si>
  <si>
    <t>accolade</t>
  </si>
  <si>
    <t>Herkomst Maasbree</t>
  </si>
  <si>
    <t>salvo</t>
  </si>
  <si>
    <t>marlon</t>
  </si>
  <si>
    <t>Herkomst Overloon</t>
  </si>
  <si>
    <t>latina</t>
  </si>
  <si>
    <t>herkomst: Nederland, Munnikenweg 24, Themato Produktie BV; Berkel en Roderijs (niet in database). [ achter blijvende planten en vruchten niet goed ontwikkeld, komt vaak voor]. 3 grote zakken, waarsch 1 plant per zak? per zak wat blad en vruchten. alle zakken/vruchten neusrot en niet volledig doorgekleurd. jonge topjes, in sommig gevallen sterft wat af, wat chl. </t>
  </si>
  <si>
    <t>Dit monster is visueel beoordeeld en toegevoegd aan een serologische toets voor de detectie van pepino mosaic virus (PepMV) en tomato brown rugose fruit virus (ToBRFV). Hierbij is PepMV wel, maar ToBRFV niet gedetecteerd. Wij verwachten niet dat PepMV de slechte doorkleuring van de vruchten veroorzaakt.
Op basis van de resultaten en de symptomen op het monster zijn we van mening dat deze symptomen niet door een virus worden veroorzaakt. Mogelijk is er sprake van een fysiologische oorzaak. </t>
  </si>
  <si>
    <t>NVWA
Nulkes</t>
  </si>
  <si>
    <t>herkomst wouwse plantage. hele plant ingestuurd. 1 ouder blad waarop nerfnecr te zien was, mn achterkant blad. In jonge bladeren ook delen vd bladeren chl. op bonen enkele kleine necr plekjes. Niet super verdacht.</t>
  </si>
  <si>
    <t>Herkomst Nederland. Enkele bladeren, randen naar bonven gekruld en een paar scherpbegresnde zones (genetisch).</t>
  </si>
  <si>
    <t>NVWA
J. Nouland</t>
  </si>
  <si>
    <t>herkomst Pijnacker. 3 blaadjes ingestuurd. twee bladeren met heel regelmatige wit/grijzige kleine  oppervlakkige vlekjes - insect schade? een blad met chl, mn rondom de nerven. Beide symptomen niet virologisch
12/9 Carla. Aanvullende info insp: het waren 30 planten in een kas met ook andere gewassen. de symptomen zaten alleen op de oudere bladeren. planten waren ook niet achter in groei.  In overleg met Jerom en Marleen niet toetsen op pospi (mogelijk symptoomloos) gezien de survey op symptomen is</t>
  </si>
  <si>
    <t>NVWA
A. Ruiter</t>
  </si>
  <si>
    <t>Golden Tycoon</t>
  </si>
  <si>
    <t>Herkomst: wieringerwerf. x131518; y545526</t>
  </si>
  <si>
    <t>[va wortel]
p1 -
bent -
qui -</t>
  </si>
  <si>
    <t>ro</t>
  </si>
  <si>
    <t>Akron</t>
  </si>
  <si>
    <t>Herkomst: wieringerwerf. x131477; y 545669</t>
  </si>
  <si>
    <t>Herkomst Nederland, groeneweg 67A, bedrijf exploitatie prominent groeneweg I BV. [teler is eerder besmet met geweest met ToBRFV; TrNr 3.109]. Een grote scheut met blad en onrijpe vruchten. Geen virologsiche symptomen te zien. vruchten bemonsterd.
Er is ook witte vlieg bemonsterd voor ENT uit dezelfde kas. Lucas heeft ernaar gekeken het was witte vlieg.</t>
  </si>
  <si>
    <t>[va vrucht]
PepMV + (&gt;3.5)
TMV + (&gt;3.5)</t>
  </si>
  <si>
    <t>[va waardplant vrucht]
F-MOL-132-002 M&amp;W + (3.3/3.38)</t>
  </si>
  <si>
    <t>wk 39, BCF104326-153 prelim PepMV en TobRFV</t>
  </si>
  <si>
    <t>Based on analyses of 6370 – 6450 nt of the near complete genomes in the NCBI and NVWA databases has been confirmed that samples 41834140, 41776825, 42284283, 41776948, 41780031, 36648757, 41927363, 41927355 very likely contain tomato brown rugose fruit virus (ToBRFV). (Remark: sample 41776948 likely contains 2 genotypes.)
opm molbio: PepMV gedetecteerd</t>
  </si>
  <si>
    <t xml:space="preserve">[foto] twee BU zakjes in de -20 </t>
  </si>
  <si>
    <t xml:space="preserve">Middels serologische toetsing zijn pepino mosaic virus (PepMV) en tomato brown rugose fruit virus (ToBRFV) gedetecteerd. De aanwezigheid van ToBRFV is bevestigd met een moleculaire toets (real-time RT-PCR). 
</t>
  </si>
  <si>
    <t>KCB
Rutten</t>
  </si>
  <si>
    <t>Herkomst Maasbree. Zelfde kas als 39620434. enkele losse bladeren en jong topje. mn op oudere bladeren regelmatige tussennervige chl. CABYV of Criniachtig, gezien insp cabyv zegt, eerst die. gezien monster uitzelfde kas voor CMV/CGMMV mee laten lopen</t>
  </si>
  <si>
    <t xml:space="preserve">[va blad}
CABYV + (1.9/1.9)
CMV -
CGMMV - </t>
  </si>
  <si>
    <t>[foto] [bu zakje carla]</t>
  </si>
  <si>
    <t>Herkomst Maasbree. Zelfde kas als 39620442</t>
  </si>
  <si>
    <t>[va blad}
CABYV -
CMV -
CGMMV + (&gt;3.5)</t>
  </si>
  <si>
    <t>Herkomst Klundert. aantal scheutjes met regelmatig verspreidde tussennervige chlorose oudere bladeren (niet virologisch). Jonge bladeren hebben ook tussennervige tussennervige chlorose en licht ingezonken nerven (?), misschoen virologisch.</t>
  </si>
  <si>
    <t>[va 3 jonge deelblaadjes]
P1 -
bent -
qui -
boon -</t>
  </si>
  <si>
    <t>[foto] twee BU zakjes in de -20 carla</t>
  </si>
  <si>
    <t>Wij hebben het monster getoetst op mechanische overdraagbare virussen met toetsplantonderzoek. Hiermee zijn geen virussen gedetecteerd. Ook gezien de symptomen op het ingezonden blad is er volgens ons geen aanleiding om van een viruskwestie uit te gaan. Mogelijk betreft het een fysiologische kwestie.</t>
  </si>
  <si>
    <t>NVWA
Gans</t>
  </si>
  <si>
    <t>Herkomst Bleisweik. Aantal bladeren met tussennervige chlorose (regelmatig verspreid) en enkele bladeren zijn licht gebobbeld en gekruld (niet virologisch)</t>
  </si>
  <si>
    <t>Sorbonne'</t>
  </si>
  <si>
    <t>Schagerbrug, veld, x113659;y537149; </t>
  </si>
  <si>
    <t>Robert</t>
  </si>
  <si>
    <t>§</t>
  </si>
  <si>
    <t>Chrystal blanca'</t>
  </si>
  <si>
    <t>Schagerbrug, veld, x113673;y537168</t>
  </si>
  <si>
    <t>Julianadorp, veld, x113635;y544411</t>
  </si>
  <si>
    <t>Julianadorp, veld, x4113645;y544442</t>
  </si>
  <si>
    <t>Den Helder, x112341;y546189</t>
  </si>
  <si>
    <t>Den Helder,x112351;y546213</t>
  </si>
  <si>
    <t>batatas 'Bellevue' </t>
  </si>
  <si>
    <t>Herkomst: Disterwijk, Schuurmans.
[verzamelmonster] 20 scheuten bemonsterd, 1 jong bijna volgroeid blaadje per scheut bemonsterd 
6-10. let op, cultivar info aangeleverd maar niet in PRISMA verwerkt. Indien relevant later nog laten toevoegen.</t>
  </si>
  <si>
    <t xml:space="preserve">lijst wk 38
BCF 104326-151
</t>
  </si>
  <si>
    <t>Based on analyses of 3204 nt of the near complete RNA1, 2767 of the near complete RNA2 and 1343 of the partial RNA3 in NCBI and NVWA databases it can be concluded that sample 42425365 very likely contains sambucus virus S (SVS)
opm molbio: 
Only one genome sequence available for SVS in genbank, but it has 95% nt identity with our sequences while the species demarcation lies on 50-80% depending on the gene that is compared</t>
  </si>
  <si>
    <t>[foto, HTS BU]
[11-11 in ICTV als bromovirus SVS als ik het goed begrijp... Ca, Mbo voor nu gaan we voor SVS is Prisma]</t>
  </si>
  <si>
    <t>Sambucus virus S +</t>
  </si>
  <si>
    <t>Het ingezonden mengmonster Ipomoea batatas 'Bellevue'  is onderzocht met Illumina-sequencing (RNA-seq). Hiermee is de genoomsequentie gedetecteerd van een bromovirus dat het meest overeenkomt met sambucus virus S.
Illumina-sequencing data zijn gegenereerd door Genomescan B.V. (accreditatie L518)¸ analyse en interpretatie is uitgevoerd door NIVIP.</t>
  </si>
  <si>
    <t>Herkomst: Disterwijk, Schuurmans.
 [6 scheuten in ipomoea veld] oudere bladeren hebben kleine chlorotische vlekjes. De grotere worden necrotisch (niet heel virologisch). Jonge blaadjes hebben geen symptomen.</t>
  </si>
  <si>
    <t>lijst wk 38
BCF 104326-151</t>
  </si>
  <si>
    <t>Geen relevante virussen gedetecteerd
opm molbio:
relatief hoog % rRNA reads (10.80 %), maar meer dan 12 miljoen reads</t>
  </si>
  <si>
    <t>Het ingezonden monster is visueel beoordeeld en onderzocht met Illumina-sequencing (HTS). Hiermee zijn geen virussen gedetecteerd die de waargenomen symptomen kunnen veroorzaken. Mogelijk betreft het een fysiologische oorzaak.
Illumina-sequencing data zijn gegenereerd door Genomescan B.V. (accreditatie L518)¸ analyse en interpretatie is uitgevoerd door NIVIP.</t>
  </si>
  <si>
    <t>[Herkomst Wintelre, Oosterbosch]
[3 scheuten in ipomoea veld] sommige oudere bladeren hebben kleine witte vlekjes. jonge bladerenhebben geen symtomen.</t>
  </si>
  <si>
    <t xml:space="preserve">batatas 'Bellevue' </t>
  </si>
  <si>
    <t>[Herkomst Wintelre, Oosterbosch] 
[verzamelmonster] 20 scheuten bemonsterd, 1 jong bijna volgroeid blaadje per scheut bemonsterd 
6-10. let op, cultivar info aangeleverd maar niet in PRISMA verwerkt. Indien relevant later nog laten toevoegen.</t>
  </si>
  <si>
    <t>Geen relevante virussen gedetecteerd
opm molbio: 
relatief hoog % rRNA reads (10.43 %), maar meer dan 12 miljoen reads</t>
  </si>
  <si>
    <t xml:space="preserve">batatas 'Orleans' </t>
  </si>
  <si>
    <t>[Herkomst Wintelre, Oosterbosch]
[verzamelmonster] 20 scheuten bemonsterd, 1 jong bijna volgroeid blaadje per scheut bemonsterd 
6-10. let op, cultivar info aangeleverd maar niet in PRISMA verwerkt. Indien relevant later nog laten toevoegen.</t>
  </si>
  <si>
    <t>batatas ' Beauregard' </t>
  </si>
  <si>
    <t>[Herkomst Wintelre, Oosterbosch]
[verzamelmonster] 18 scheuten bemonsterd (2 weggegooid - oud verlept blad) 1 jong bijna volgroeid blaadje per scheut bemonsterd </t>
  </si>
  <si>
    <t>Het door u ingezonden mengmonster Ipomoea batatas 'beauregaurd' is geanalyseerd met Illumina-sequencing (RNASeq). Hiermee hebben wij geen virussen of viroiden gedetecteerd. 
Illumina-sequencing data zijn gegenereerd door Genomescan B.V. (accreditatie L518)¸ analyse en interpretatie is uitgevoerd door NIVIP.</t>
  </si>
  <si>
    <t>batatas mengmonster bellevue/orleans</t>
  </si>
  <si>
    <t>[Herkomst Wintelre, Oosterbosch]
Symptomen, enkele planten. 4 scheuten, van elk een jong blaadje bemonsterd. op 3 scheuten wat paarse vlekkerigheid. op jonge topje/blaadjes chl rondom nerven
6-10. let op, cultivar info aangeleverd maar niet in PRISMA verwerkt. Indien relevant later nog laten toevoegen.</t>
  </si>
  <si>
    <t>lijst wk 38
BCF 104326-151
prelim, geen uitslag mogelijk te weinig goede data. is herhalen zinvol? 1) mogelijk mengmonster en 2) monster met symptomen hadden we verwacht dat een virus eruit zou springen. nu zijn er alleen kleine stukjes andere Leviviridae gedetecteerd...</t>
  </si>
  <si>
    <t>Geen uitslag mogelijke
opm molbio: 
relatief hoog % rRNA reads (25.26 %), en minder dan 12 miljoen reads, indien interessant opnieuw insturen voor sequencen</t>
  </si>
  <si>
    <t>[foto, HTS BU]
[gezien cultivar mogelijk gemengd is en uit slechte data geen virus (fragmenten) zijn geonvden HTS niet herhalen wat betreft Carla, concept opgesteld hiernaast]</t>
  </si>
  <si>
    <t>Het door u ingezonden monster is visueel beoordeeld en wij hebben geen virussymptomen gezien op het ingezonden blad. Mogelijk betreft het een fysiologische kwestie. 
Om het virusreservoir in het gewas te onderzoeken hebben wij Illumina sequencing (NGS) uitgevoerd. Helaas is deze analyse niet gelukt en kon niet achterhaald worden waarom. Gezien de afwezigheid van virus symptomen en de mogelijkheid dat het om een mengmonster gaat van de cultivars 'bellevue' en ' orleans'  is besloten de NGS analyse niet te herhalen.
Illumina-sequencing data zijn gegenereerd door Genomescan B.V. (accreditatie L518)¸ analyse en interpretatie is uitgevoerd door NIVIP.</t>
  </si>
  <si>
    <t>[Herkomst Wintelre, Oosterbosch]
symtoom, 1 plant. 4 scheutjes ingestuurd, nerven lijken wat verdikt en wat chl rondom nerven
6-10. let op, cultivar info aangeleverd maar niet in PRISMA verwerkt. Indien relevant later nog laten toevoegen. Foto van stijn wolterbeek</t>
  </si>
  <si>
    <t xml:space="preserve">lijst wk 38
BCF 104326-151
</t>
  </si>
  <si>
    <t>1. Based on analyses of 10903 nt of the near complete in NVWA and NCBI databases it can be concluded that sample 42425373 very likely contains sweet potato feathery mottle virus (SPFMV)
2. Based on analyses of 2710 nt of the near complete in NVWA and NCBI databases it can be concluded that sample 42425373 very likely contains sweet potato leaf curl virus (SPLCV)
3. Based on analyses of 6286 nt of the partial RNA1 segment and 1255 nt of the partial RNA2 segment in NVWA and NCBI databases it can be concluded that sample 42425373 very likely contains sweet potato chlorotic stunt virus (SPCSV)
opm molbio:
relatief hoog % rRNA reads (21,17 %), maar meer dan 12 miljoen reads</t>
  </si>
  <si>
    <t xml:space="preserve">[foto, HTS BU, foto veld] </t>
  </si>
  <si>
    <t>SPFMV +
SPLCV +
SPCSV +</t>
  </si>
  <si>
    <t>Na visuele beoordeling van het door u ingezonden monster hebben wij besloten om het monster Ipomoea batatas 'Beauregaurd' te analyseren met Illumina-sequencing (RNASeq). Hiermee zijn de genoomsequenties gedetecteerd van drie virussen: sweet potato chlorotic stunt virus (SPCSV; genus Crinivirus), sweet potato feathery mottle virus (SPFMV; genus Potyvirus), sweet potato leaf curl virus (SPLCV; genus Begomovirus).
Wij vermoeden dat de waargenomen symptomen veroorzaakt worden door een combinatie van deze virussen. 
Illumina-sequencing data zijn gegenereerd door Genomescan B.V. (accreditatie L518), analyse en interpretatie is uitgevoerd door NIVIP.</t>
  </si>
  <si>
    <t>12-9 cultivar gevraagd aan Peter</t>
  </si>
  <si>
    <t>KCB
B. Verver</t>
  </si>
  <si>
    <t>annuum ' Quintoli' (Rijk zwaan 1406)</t>
  </si>
  <si>
    <t>herkomst Maasbree. [± 5% in de kas deze symptomen]. 1 vrucht en paar scheuten. jonge toppen hebben misvormde en bladeren en chlorotische patronen. Vrucht heeft ingezonken scherp begrensde vlekken, ook concentrische kringen. (tospo) . [ geen resistentie voor TSWV]</t>
  </si>
  <si>
    <t>HTS wk 37, BCF104326-149
prelim: TSWV</t>
  </si>
  <si>
    <t>Based on analyses of 2895 nt (S), 4754 nt (M) and 8810 nt (L) of the partial genome in NCBI and NVWA-database, it can be concluded that sample 33364257 very likely contains tomato spotted wilt virus (TSWV).</t>
  </si>
  <si>
    <t>De symtomen op het ingezonden monster worden veroorzaakt door tomato spotted wilt virus (TSWV). De waargenomen symptomen (chlorotische kringen op vrucht en blad) zijn kenmerkend voor orthotospovirussen zoals TSWV. De aanwezigheid van TSWV is bevestigd met Illumina-sequencing. 
Illumina-sequencing data zijn gegenereerd door Genomescan B.V. (accreditatie L518), analyse en interpretatie is uitgevoerd door NIVIP. </t>
  </si>
  <si>
    <t>Cucurbita</t>
  </si>
  <si>
    <t>pepo</t>
  </si>
  <si>
    <t>herkomst Mariapeel. Herkomst Nederland. 4 vruchten en aantal bladeren. vruchten hebben licht ingezonken plekken met vage witte rand. Bladeren zijn misvormd, chlorose rondom de nerven (virologisch). </t>
  </si>
  <si>
    <t>[va vrucht]
P1 -
bent -
qui -
[va vrucht opnieuw bemonsterd]
P1 -
bent -
qui -
kom -
[va TPO kom]
P1 -
bent -
qui -
kom -</t>
  </si>
  <si>
    <t xml:space="preserve">F-MOL-021-003 Cpup/p9502 + *
* bandje van de juiste hoogte en een van 500 </t>
  </si>
  <si>
    <t xml:space="preserve">cpup/p9502 (750 bp band): 
F-MOL-047-002
Op basis van analyse van 232 nt van Coat protein / 3’UTR in NCBI, Q-bank en NVWA database kan geconcludeerd worden dat monster 39038268 zeer waarschijnlijk UnID potyvirus bevat. Ook na herhaling van de PCR en het sequensen (veel slechte data) is er maar een klein stukje sequentie verkregen waardoor er niet met zekerheid een uitslag op soortsniveau gegeven kan worden, maar het monster lijkt het meest op Moroccan watermelon mosaic virus (MWMV).
</t>
  </si>
  <si>
    <t>[va vrucht]
HTS wk 37, BCF104326-149
prelim: Moroccan watermelon mosaic virus
* vrucht en blad verkeerd op molbio inzendlijst gezet met monsters 39038268 en 65634151. opvallend dat er een potyvirus gevonden, maar dat er niks op TPO gebeurt. en in andere monster. Is alleen vrucht/bald omgewisseld op inzendformulier of ook meer?
PCR na HTS uitgevoerd. Bevestigd vondst MWMV</t>
  </si>
  <si>
    <t>Based on analyses of 9715 nt of the near complete genome in the NCBI and NVWA database can be concluded that sample 39038268 very likely contains Moroccan watermelon mosaic virus (MWMV).
opm molbio: 
relatief hoog percentage rRNA reads (75 %), maar meer dan 12 miljoen non rRNA reads</t>
  </si>
  <si>
    <t>[foto]
[vrucht. op 14-9-2022 opnieuw bemonsterd voor TPO omdat komkommer niet was meegenomen.]</t>
  </si>
  <si>
    <t>MWMV +</t>
  </si>
  <si>
    <t>We hebben het monster visueel beoordeeld en met een moleculaire toets is een potyvirus gedetecteerd. Met Illumina-sequencing is vervolgens de (bijna volledige) genoomsequentie verkregen van MWMV. De symtomen op het ingezonden monster worden volgens ons veroorzaakt door Morrocan watermelon mosaic virus (MWMV).
Illumina-sequencing data zijn gegenereerd door Genomescan B.V. (accreditatie L518), analyse en interpretatie is uitgevoerd door NIVIP. </t>
  </si>
  <si>
    <t>nee, in 2019 in NL gevonden in courgette (6934197)</t>
  </si>
  <si>
    <t>12-9 Jamie gebeld, waardplant niet op formulier en aangegeven dat het communiceren van de uitslag bij inspectie ligt</t>
  </si>
  <si>
    <t>herkomst America [1 plant]. 2 oudere bladeren met meeldauw (Marcel R), een jong blaadje met licht mosaic. virus achtig. alleen jonge blaadje bemonsterd voor HTS. Gezien het maar 1 blaadje was geen TPO.</t>
  </si>
  <si>
    <t>cpup/p9502 (750 bp band): 
Geen amplicon verkregen met Generieke RT-PCR voor detectie van Potyvirussen
opm molbio:
Wel zwak bandje van ca 300 bp, maar is niet gesequenced</t>
  </si>
  <si>
    <t>[va blad] HTS wk 37, BCF104326-149
prelim. geen relevant virus, maar voldoet net niet aan data eis. gezien er wel ourmia virus gedeteceerd is vertrouw ik wel dat als er echt een virus aanwezig was dat we hem gevonden zouden hebben. daarom HTS niet herhalen, maar gewoon niet noemen in diagnose
* vrucht en blad verkeerd op molbio inzendlijst gezet met monsters 39038268 en 65634151. opvallend dat er een potyvirus gevonden, maar dat er niks op TPO gebeurt. en in andere monster. Is alleen vrucht/bald omgewisseld op inzendformulier of ook meer?</t>
  </si>
  <si>
    <t>Geen uitslag mogelijk
opm molbio:
relatief hoog percentage rRNA reads (69,73 %), en minder dan 12 miljoen non rRNA reads</t>
  </si>
  <si>
    <t>[foto] [geen HTS bu meer door rt-pcr]</t>
  </si>
  <si>
    <t>Het ingezonden monster is visueel beoordeeld en getoetst op de aanwezigheid van potyvirussen met een moleculaire toets. Hiermee zijn geen potyvirussen gedetecteerd. Volgens ons betreft het geen virologische kwestie.</t>
  </si>
  <si>
    <t>Herkomst Nootdorp. twee scheuten met regelmatig verspreidde tussennervige chlorose. CABYV?</t>
  </si>
  <si>
    <t>[va blad]
CABYV + (1.6/1.6)</t>
  </si>
  <si>
    <t>[foto, bu jerom]</t>
  </si>
  <si>
    <t>Het ingezonden monster is visueel beoordeeld en met serologische toetsting is cucurbit aphid-borne yellows virus gedetecteerd. Dit virus kan volgens ons de waargenomen symptomen op het ingezonden blad veroorzaken.</t>
  </si>
  <si>
    <t>KCB
Vijverberg</t>
  </si>
  <si>
    <t>Herkomst Hoek van Holland. veel bladeren en 1 pepertje. Vrucht heeft geen symptomen, bladeren hebben scherpbegrensde verkleuringen (genetisch).</t>
  </si>
  <si>
    <t>Het ingezonden monster is visueel beoordeeld en de symptomen hebben volgens ons geen virologische oorzaak. Vermoedelijk betreft het een genetische kwestie.</t>
  </si>
  <si>
    <t>Herkomst Paldijk. Aantal grote bladeren met chlorotische vlekken (fysiologisch). 1 blad heeft kleine chlorotische vlekjes met necrotisch stipje in het midden (insectschade?). geen bladbobbeling/knapperigheid. niet virusachtig
[ extra info inspecteur: Op 5000 m2 van de kas vertoonde het oude blad deze symptomen. De teler had gespoten tegen meeldauw en nu vertoonde de oude bladeren dit symptoom. De teler wilde graag weten of er een oorzaak te vinden was.] 
gezien alleen oud blad in hele kas, virus symp negatief</t>
  </si>
  <si>
    <t>Het ingezonden monster (oud blad) is visueel beoordeeld en de symptomen hebben volgens ons geen virologische oorzaak. Mogelijk betreft het een fysiologische kwestie.</t>
  </si>
  <si>
    <t>NWVA
J Schroevers</t>
  </si>
  <si>
    <t xml:space="preserve">Cucurbita </t>
  </si>
  <si>
    <t>Herkomst Nederland. aantal bladeren. sommige hebben chlorotische vlekjes (niet virusverdacht?), 1 blad heeft necrotische tussennervige lesies (niet virologisch).</t>
  </si>
  <si>
    <t>je (overlegd met ca, mbo)</t>
  </si>
  <si>
    <t xml:space="preserve">Herkomst Nederland. [1 plant met symptomen (bladvlekken).] Aantal bladeren met kringachtige chlorotische patronen, ook op jong blad. Virus? </t>
  </si>
  <si>
    <t>31-5-2023 aangevraagd ter lering (Jerom)
CABYV</t>
  </si>
  <si>
    <t>wk 38, BCF104326-151
Carla: CABYV: eerste vondst volledig genoom in courgette! Geen andere komkommer of courgette op de lijst.</t>
  </si>
  <si>
    <t>1. Based on analyses of 5642 nt of the near complete genome in the NVWA and NCBI database can be concluded that sample 42458589 very likely contains cucurbit aphid-borne yellow virus (CABYV).
2. Based on analyses of 9578 nt of the near complete genome in the NVWA and NCBI database can be concluded that sample 42458589 very likely contains zucchini yellow mosaic virus (ZYMV).
opm molbio: 
relatief hoog % rRNA reads (19,61  %), maar meer dan 12 miljoen reads</t>
  </si>
  <si>
    <t>[foto]
[3x bu -20]</t>
  </si>
  <si>
    <t>CABYV +
ZYMV +</t>
  </si>
  <si>
    <t>Het ingezonden monster is visueel beoordeeld en onderzocht met Illumina-sequencing (HTS). Er zijn twee virussen met HTS gedetecteerd: cucurbit aphid-borne yellows virus (CABYV) en zucchini yellow mosaic virus (ZYMV). Wij denken dat ZYMV of de combinatie van beide virussen de waargenomen symptomen kan veroorzaken.
Dit is de eerste vondst van CABYV in cucurbita pepo in Nederland. Het virus is de afgelopen jaren in verschillende landen gedetecteerd in in dit gewas, maar dit is de eerste keer dat een volledige sequentie van dit virus is verkregen uit C. pepo. 
Illumina-sequencing data zijn gegenereerd door Genomescan B.V. (accreditatie L518), analyse en interpretatie is uitgevoerd door NIVIP.  </t>
  </si>
  <si>
    <t>KCB
de Jong</t>
  </si>
  <si>
    <t>Herkomst Middenmeer [1 enkele plant]. 1 blad met beginnnende tussennervige chlorose. Misschien CABYV?</t>
  </si>
  <si>
    <t>[va blad]
CABYV -</t>
  </si>
  <si>
    <t>[foto]
[1x bu -20]</t>
  </si>
  <si>
    <t>Het ingezonden monster is visueel beoordeeld en serologisch getoetst op cucurbit aphid-borne yellows virus (CABYV). Dit virus is niet gedetecteerd. Mocht u deze symptomen nogmaals waarnemen dan ontvangen wij graag ook een scheut met daaraan jonge blaadjes.</t>
  </si>
  <si>
    <t>Herkomst Middenmeer [1 enkele plant] 1 blad met necrose en chlorose aan bladrand. Niet virologisch.</t>
  </si>
  <si>
    <t>Het ingezonden monster is visueel beoordeeld en de symptomen hebben volgens ons geen virologische oorzaak. </t>
  </si>
  <si>
    <t>Tawny</t>
  </si>
  <si>
    <t>Weslolee, Ontsluitingsweg; x 263677, y 574088</t>
  </si>
  <si>
    <t>[va wortel]
p1 -/-
bent -/-
qui -/-</t>
  </si>
  <si>
    <t>Sisto</t>
  </si>
  <si>
    <t>Red Forza</t>
  </si>
  <si>
    <t>Bergestheim; v. Royenseweg 28; x 239744, y 504714</t>
  </si>
  <si>
    <t>[va wortel]
p1 -/-
bent -/-
qui -/-</t>
  </si>
  <si>
    <t>Litouwen'</t>
  </si>
  <si>
    <t>Lemmer; Gieterydijk 6; x 178985, y 539695</t>
  </si>
  <si>
    <t>Nashville'</t>
  </si>
  <si>
    <t>[va wortel]
p1 -/-
bent -/-
qui +/-</t>
  </si>
  <si>
    <t>[va qui lokaal]
F-MOL-118-001 potex + *
* let op veel bijbanden, wordt uit gel gesneden</t>
  </si>
  <si>
    <t>potex: geen bruikbare data verkregen.</t>
  </si>
  <si>
    <t>[va qui lokaal, RNA geisoleerd voor PCR]
wk 44 BCF 104326-158-006 </t>
  </si>
  <si>
    <t>Op basis van analyse van 6037 nt van het genoom in NCBI en NVWA database kan geconcludeerd worden dat monster 40111936 zeer waarschijnlijk plantago asiatica mosaic virus (PlAMV) bevat.</t>
  </si>
  <si>
    <t>2x BU (11/10/22) -20 vriezer bakje Jerom (RD)</t>
  </si>
  <si>
    <t>PlAMV +
TRV, SLRSV, TVX, TBRV, TBSV, TRSV en ToRSV -</t>
  </si>
  <si>
    <t xml:space="preserve">Wij hebben vanuit het monster middels mechanische inoculatie een virus overgebracht op toetsplanten. Met behulp van Illumina sequencing (NGS) is de genoom sequentie bepaald van plantago asiatica mosaic virus (PlAMV). Er zijn geen andere virussen gedetecteerd.
Illumina-sequencing data zijn gegenereerd door Genomescan B.V. (accreditatie L518), analyse en interpretatie is uitgevoerd door NIVIP.  
</t>
  </si>
  <si>
    <t>Siberia'</t>
  </si>
  <si>
    <t>Dalfsen; Hoevenweg 18; x 212785; y 506309</t>
  </si>
  <si>
    <t>Tresor'</t>
  </si>
  <si>
    <t>Creil, Vuurpad 16 ....?; x 170910; y 530740</t>
  </si>
  <si>
    <t>monster wel op monsterformulier, maar niet fysiek binnengekomen. Nieuw monster ingestuurd met nr. 66091478 binnenkomst 22/9/2022</t>
  </si>
  <si>
    <t>Idaho'</t>
  </si>
  <si>
    <t>NVT</t>
  </si>
  <si>
    <t>Herkomst Kwintsheul, van der Linden Prominent. schimmel, virus, bacterie? enkele losse bladeren en jong topje ingestuurd. in jonge top geen symptomen, oudere bladeren regelmatige tussennervige ch met enkele necr plekjes. CABYV?</t>
  </si>
  <si>
    <t>[va blad]
CABYV + (2.3/2.3)</t>
  </si>
  <si>
    <t>[foto, BU carla]</t>
  </si>
  <si>
    <t>Herkomst Kwintsheul, van der Linden Prominent.[ schimmel, virus, bacterie?] twee losse bladeren en heel jong topje. chl tot necr kleine plekjes en daardoor bladmisvorming, niet echt virusachtig maar verbranding?. Dsarnaast lichte bladbobbeling/diepnervigheid, wel btj virusachtig.
23-9-22, nog een keer foto kijken: niet virologisch.</t>
  </si>
  <si>
    <t>[va blad]
CMV -
CGMMV -</t>
  </si>
  <si>
    <t>[foto, BU carla]. Admin monster niet goed toegewezen en insp niet duidelijk... Carin op het lab laten zien, geen interesse. BAC niet gekeken, was wel netjes geweest, maar ziet er niet BAC uit...</t>
  </si>
  <si>
    <t>Het ingezonden monster is visueel beoordeeld en serologisch getoetst op de aanwezigheid van cucumber green mottle mosaic virus en cucumber mosaic virus, welke beiden niet gedetecteerd zijn. Ook gezien de symptomen op de ingezonden plant is er volgens ons geen aanleiding om van een viruskwestie uit te gaan. Mogelijk betreft het een fysiologische kwestie.</t>
  </si>
  <si>
    <t>herkomst Schenkeveld Schipluiden, woudse weg 146, bedrijf schenkenveld zijtwenne BV?? [1 pad met veel dode planten en virussymptomen]. 4 grote zakken met blad en vruchten. Veel verwelking en necr van het blad, eigenlijk te ver heen om iets te zeggen over virussymp. de vruchten hebben marmering en zijn niet volledig doorgekleurd. Virus verdacht, PepMV en ToBRFV</t>
  </si>
  <si>
    <t>[va vrucht, 2-3 per zak]
PepMV +
TMV z (0.158/0.160)*
* OD PC ook veel lager dan normaal. 
[va vrucht,herhaling BU mosnter]
TMV: + (1.5/1.6)</t>
  </si>
  <si>
    <t>[va vrucht]
F-MOL-132-002 M&amp;W + (2.76/2.97) *
* enige monster op de PCR lijst</t>
  </si>
  <si>
    <t>[RNA wk 39] wk 42, BCF104326-156 prelim ToBRFV en PepMV</t>
  </si>
  <si>
    <t>[foto]
[ELISA resultaat is positief, maar OD waarde lager dan we gewend zijn. gezien M&amp;W hele lage Ct waarde vertrouwen we de diagnose ToBRFV +. met HTS data voor tracering wel goed opletten]</t>
  </si>
  <si>
    <t xml:space="preserve">Middels serologische toetsing zijn pepino mosaic virus (PepMV) en tomato brown rugose fruit virus (ToBRFV) gedetecteerd. De aanwezigheid van ToBRFV is bevestigd met een moleculaire toets (real-time RT-PCR). Volgens ons kunnen de symptomen veroorzaakt worden door ToBRFV of een combinatie van beide virussen.
</t>
  </si>
  <si>
    <t xml:space="preserve">Herkomst Nederland. Jonge scheut. Bladeren hebben enkele chlorotische tussennervige vlekjes, paar blaadjes hebben de ook aan de bladrand en lijken daardoor ook licht misvormd. Niet virologisch. </t>
  </si>
  <si>
    <t>virus symptoms - </t>
  </si>
  <si>
    <t>Herkomst Hoek van Holland. Ingezonden voor BAC, MYC en VIR. Scheut met vrucht. Geen symptomen op vrucht te zien. Alle bladeren hebben chlorotische vlekken en zijn licht gebobbeld (niet virologisch). Gebrek of genetisch.
MYC gaat kijken naar NPZ maar doet geen mycologisch onderzoek.  Opdracht overgedragen aan MYC in prisma</t>
  </si>
  <si>
    <t>Herkomst Hoek van Holland. Ingezonden voor BAC, MYC en VIR. Een scheut een vrucht. Geen virussymptomen te zien (verkleuringen, misvormingen etc.)  Opdracht overgedragen aan MYC in prisma.</t>
  </si>
  <si>
    <t>Herkomst Hoek van Holland. Ingezonden voor BAC, MYC en VIR. Vergeling bij de bladpunten (niet virologisch). Opdracht overgedragen aan MYC in prisma, omdat zij wel verder onderzoek gaan doen. </t>
  </si>
  <si>
    <t>Herkomst Maasland. ook ingestuurd voor MYC en BAC. Paar scheuten en 3 vruchten. Vruchten hebben redelijk scherp begrensde groene zones (genetisch?). Bladeren hebben regelmatig verspreidde tussennervige chlorose (niet virologisch). Eerder monster (38742683 - 2021) had zelfde symptomen en was onderzocht met HTS. Geen virussen gedetecteerd.  
Monster is toegewezen aan MYC en niet gedeeld met VIR. Aan Marcel doorgegeven dat wij geen onderzoek gaan doen.</t>
  </si>
  <si>
    <t xml:space="preserve">Het ingezonden monster is visueel beoordeeld en de symptomen hebben volgens ons geen virologische oorzaak. Mogelijk betreft het een fysiologische en/of genetische kwestie. </t>
  </si>
  <si>
    <t>Herkomst Rijsenhout, Tijmweg 1, bedrijf Schenkeveld Schiphol??. Enkele scheutjes met verschrompeld blad (hevig gekruld) met necrotische plekken (niet virologisch)</t>
  </si>
  <si>
    <t>Het ingezonden monster is visueel beoordeeld en de symptomen hebben volgens ons geen virologische oorzaak. Mogelijk betreft het een genetische kwestie. </t>
  </si>
  <si>
    <t>Herkomst Rijsenhout, Tijmweg 1, bedrijf Schenkeveld Schiphol?? 3 scheuten met gebrekssymptomen (regelmatig verspreidde tussennervige chlorose). niet virologisch</t>
  </si>
  <si>
    <t>va blad
PepMV + (&gt;3.5)
TMV -</t>
  </si>
  <si>
    <t>Het ingezonden monster is visueel beoordeeld en de symptomen hebben volgens ons geen virologische oorzaak. Mogelijk betreft het een fysiologische kwestie. </t>
  </si>
  <si>
    <t>Herkomst Creil.</t>
  </si>
  <si>
    <t>[va wortel]
P1 - /-
bent -/-
qui +/- (enkele onregelmatige lesies)
[CdK op basis van HTS uitslagen vermoed ik dat deze symptomen niet virologisch zijn geweest]</t>
  </si>
  <si>
    <t>[va qui lokale sympt] F-MOL-074-003 Real-time RT-PCR 
Tobravirus (TRV): -
Pomovirus PMTV: - 
[va RNA]
F-MOL-118-001 RT-PCR voor detectie van potexvirussen: + *
* let op, veel bijbanden dus gelsnijden voor sequencen</t>
  </si>
  <si>
    <t xml:space="preserve">[va qui RNA geisoleerd lijst wk 41]
wk 44 BCF 104326-158-007 
opm molbio: relatief hoog % rRNA reads (26.45%), maar meer dan 12 miljoen reads
wk 6[BCF 105447-008] va Lillium
[v.a Lelie, omdat TPO en PCR wat twijfelachtige resultaten geven maar met HTS detecteren we geen virussen. Daarnaast is bij een ander Lelie monster 4011936 op dezelfde lijst Plamv aangetroffen, dus]
</t>
  </si>
  <si>
    <t>[BCF 104326-158-007]
 Geen relevantie virussen gedetecteerd
[BCF 105447-008] va Lillium
Geen relevante virussen gedetecteerd</t>
  </si>
  <si>
    <t>2x BU (11/10/2022) in -20 vriezer bakje Jerom (RD)</t>
  </si>
  <si>
    <t>Via toetsplantenonderzoek zijn geen mechanisch overdraagbare virussen, waaronder plantago asiatica mosaic virus, tulip virus X, strawberry latent ringspot virus, tomato black ring virus, tomato bushy stunt virus, tobacco ringspot virus en tomato ringspot virus gedetecteerd. Daarnaast is het monster onderzocht met Illumina-sequencing (HTS) en hiermee zijn ook geen relevante virussen gedetecteerd.
Illumina-sequencing data zijn gegenereerd door Genomescan B.V. (accreditatie L518), analyse en interpretatie is uitgevoerd door NIVIP.</t>
  </si>
  <si>
    <t>herkomst Oploo [3 planten met symptomen, virus of fysiologisch]. Aantal jonge bladeren ingestuurd. op grootste blad schimmel, op aller jongste blaadjes wat onregelmatige chl. virus?</t>
  </si>
  <si>
    <t xml:space="preserve">HTS lijst wk 39, BCF104326-153 </t>
  </si>
  <si>
    <t>Based on analyses of 9583 nt of the near complete genome in the NCBI and NVWA databases can be concluded that sample 65634178 very likely contains zucchini yellow mosaic virus (ZYMV).
Based on analyses of 7115 (RNA1) and 4582 (RNA2) nt of the near complete genome in the NCBI and NVWA databases can be concluded that sample 65634178 very likely contains beet ringspot virus (BRSV).</t>
  </si>
  <si>
    <t>[foto, HTS BU 34]</t>
  </si>
  <si>
    <t>ZYMV+
BRSV+</t>
  </si>
  <si>
    <t>Het ingezonden monster is visueel beoordeeld en onderzocht met Illumina-sequencing (HTS). Er zijn twee virussen met HTS gedetecteerd: zucchini yellow mosaic virus (ZYMV; courgettegeel mozaïekvirus) en beet ringspot virus (BRSV). Wij denken dat ZYMV of de combinatie van beide virussen de onregelmatige chlorose op de jonge bladeren kan veroorzaken.
Illumina-sequencing data zijn gegenereerd door Genomescan B.V. (accreditatie L518), analyse en interpretatie is uitgevoerd door NIVIP. </t>
  </si>
  <si>
    <t xml:space="preserve">annuum  </t>
  </si>
  <si>
    <t>herkomst Maasland. chl vlekken tussen op ingezonden blad, mn in wat oudere bladeren. gebrek achtig, niet virologisch</t>
  </si>
  <si>
    <t>Herkomst Nieuwekerk aan de IJssel, let op zelfde kas als 39799851. [verspreid over perceel] enkele losse bladeren met regelmatige tussennervige chl en jong topje met mosaic/donker groene vlekjes op jonge blad. virusactig (CMV of CGMMV en CABYV)</t>
  </si>
  <si>
    <t>[va blad]
CMV - 
CGMMV + (&gt;3.5)
CABYV -</t>
  </si>
  <si>
    <t xml:space="preserve">[foto, BU -20]
</t>
  </si>
  <si>
    <t>Herkomst Nieuwekerk aan de IJssel, let op zelfde kas als 39123761. [enkele planten in pad] enkele losse bladeren met scherp begrense chl tussen tert nerven. Johan Meffert gekeken, kan symptoom van valse meeldauw zijn, maar niet gevonden. daarnaast ook wel oplichtende nerven (virus?). geen symptomen op vruchten. 1 jonger blaadje met wat bobbeling. Alleen de bobbeling, CMV of CGMMV verdacht icm fysiologisch/gentische? CABYV mee laten lopen om te kijken hoe de verspreiding in kas event is</t>
  </si>
  <si>
    <t>[va blad]
CMV -
CGMMV + (&gt;3.4)
CABYV -</t>
  </si>
  <si>
    <t xml:space="preserve">[foto, BU]
</t>
  </si>
  <si>
    <t>Het ingezonden monster is visueel beoordeeld en serologisch getoetst op de aanwezigheid van cucumber green mottle mosaic virus (CGMMV) en cucumber mosaic virus (CMV) waarbij CGMMV is gedetecteerd en CMV niet. Volgens ons kan CGMMV de waargenomen symptomen op het ingezonden blad veroorzaken.</t>
  </si>
  <si>
    <t>twee zakken in monsterzak. 1 zak met voornam elijk bladmisvorming, niet virologisch. Ander zak met aantal grote bladeren met scherp begrensde door de tert nerven chl tot necr plekjes. Johan M gekeken = valse meeldauw. Gedeeld en opdracht over gegeven naar MYC</t>
  </si>
  <si>
    <t>[foto, geen bu]</t>
  </si>
  <si>
    <t>NVWA
J van Mourik</t>
  </si>
  <si>
    <t>Vitis</t>
  </si>
  <si>
    <t xml:space="preserve">"Regent" </t>
  </si>
  <si>
    <t>Herkomt Etten-Leur. 3 scheuten met roodverkleuring op de bladeren. prachtig herfstbeeld. onregelmatig verspreid over blad. fytoplasma?</t>
  </si>
  <si>
    <t>[1 blaadje bemonsterd per scheut (blad en nerf)]
F-MOL-022-005 Real-time fytoplasma generiek + (23S 25.26/29.19; COX NA)
Herhaling: _x000D_
fytoplasma -_x000D_
COX 27/30.5 (onv en 10x verd)</t>
  </si>
  <si>
    <t>[foto]  [BU weggegooid]</t>
  </si>
  <si>
    <t>Phytoplasma -</t>
  </si>
  <si>
    <t>De moleculaire toets voor de detectie van phytoplasmas was negatief (real-time PCR).</t>
  </si>
  <si>
    <t xml:space="preserve"> Dorsa' </t>
  </si>
  <si>
    <t>Herkomst Kruiland. twee sheuten met roodverkleuring van het blad, mn in het wat oudere blad en langs de bladrand.</t>
  </si>
  <si>
    <t>[1 blaadje bemonsterd per scheut (blad en nerf)]
F-MOL-022-005 Real-time fytoplasma generiek + (23S 24.59/27.27.85; COX NA)
Herhaling: _x000D_
fytoplasma -_x000D_
COX 26.4/29.95 (onv en 10x verd)</t>
  </si>
  <si>
    <t>Tabledance'</t>
  </si>
  <si>
    <t>Herkomst Nederland; monsterlocatie Koelenweg 2A Huis ter Heide</t>
  </si>
  <si>
    <t>P1 -/-
Bent -/-
Qui -/-</t>
  </si>
  <si>
    <t>Herkomst Poeldijk. [2 planten uit zelfde rij bemonsterd; beide tonen groeiremming] ene plant heeft chlorotische vlekjes op bladeren, andere heeft licht gekreukte bladeren. 
Mogelijk pospiviroide vanwege groeiremming [genoemd door inspecteur]</t>
  </si>
  <si>
    <t>[va blad]
P1 -
bent -
qui -
pap -</t>
  </si>
  <si>
    <t>lijst wk 41
F-MOL-071-013 Genpospi 
pospiviroiden: -
CLVd: -
21-10-22 Ct nad5: 20/22 dus OK :)</t>
  </si>
  <si>
    <t xml:space="preserve">Het ingezonden monster is visueel beoordeeld en via toetsplantenonderzoek zijn geen mechanisch overdraagbare virussen vastgesteld. Aanvullend is er een moleculaire toets (real-time RT-PCR) ingezet voor de detectie van pospiviroiden welke een negatief resultaat gaf. _x000D_
Op basis van de resultaten en de symptomen op het monster zijn we van mening dat deze symptomen niet door een virus of viroide worden veroorzaakt. Mogelijk betreft het een fysiologische kwestie. </t>
  </si>
  <si>
    <t>Herkomst Pijnacker. Scheut met gebobbeld blad en vrucht met verticale scherpbegrensde strepen. Niet virologisch.</t>
  </si>
  <si>
    <t>Het ingezonden monster is visueel beoordeeld en de symptomen hebben volgens ons geen virologische oorzaak. Mogelijk hebben de verticale strepen op de vrucht een genetische oorzaak. </t>
  </si>
  <si>
    <t>Herkomst Nederland. Paar blaadjes met regelmatige tussennervige chlorose en ouder blad is licht gebobbeld. Niet virologisch.</t>
  </si>
  <si>
    <t>Het ingezonden monster is visueel beoordeeld en de symptomen hebben volgens ons geen virologische oorzaak. Mogelijk betreft het een fysiologische kwestie.</t>
  </si>
  <si>
    <t>sativis</t>
  </si>
  <si>
    <t>herkomst Pijnacker. 3 jonge scheutjes, met lichte bladbobbeling en chl en donkergroene vlekjes. CMV of CGMMV?</t>
  </si>
  <si>
    <t>[va blad]
CMV -
CGMMV + (&gt;3.3)</t>
  </si>
  <si>
    <t>[foto, bu carla]</t>
  </si>
  <si>
    <t>Het ingezonden monster is visueel beoordeeld en met serologische toetsting is cucumber green mottle mosaic virus gedetecteerd. Dit virus kan volgens ons de waargenomen symptomen op het ingezonden blad veroorzaken.</t>
  </si>
  <si>
    <t>herkomst Pijnacker. jonge scheuten met chlorotische vlekken en licht bladbobbeling. CMV/CGMMV?</t>
  </si>
  <si>
    <t>[va blad]
CMV -
CGMMV + (&gt;3.5)</t>
  </si>
  <si>
    <t>KCB
N. Bartels</t>
  </si>
  <si>
    <t>herkomst NL. Teler heeft zich tijdens inspectie gemeld bij NVWA als ToBRFV besmet. 5 bladeren ingestuurd, geen duidelijke tobamo/pepMV symptomen te zien. Op 1 blad wat necro plekjes (tospo?). Wat ouder/brozer blad. 
29-9 aanvullend Monique: Tomatenkwekerij Dinteloord, adres gegevens bekend bij ICB. bedrijf heeft zichzelf op moment van inspectie gemeld.</t>
  </si>
  <si>
    <t>[va blad, van elk blad een deelblaadje bemonsterd]
PepMV + (&gt;3.5)
TMV + (&gt;3.5)</t>
  </si>
  <si>
    <t>F-MOL-132-002 Real-time RT-PCR ToBRFV Menzel and Winter + (2.69/2.74)</t>
  </si>
  <si>
    <t xml:space="preserve">[RNA van PCR] tracering wk 42, BCF104326-156
</t>
  </si>
  <si>
    <t>Middels serologische toetsing zijn pepino mosaic virus (PepMV) en tomato brown rugose fruit virus (ToBRFV) gedetecteerd. De aanwezigheid van ToBRFV is bevestigd met een moleculaire toets (real-time RT-PCR). </t>
  </si>
  <si>
    <t>Herkomst De lier, Woudseweg 33. Bedrijf ??. [FB opdracht NVWA] een scheut met enkele scherpbegrensde kleine witte vlekjes (PepMV). Niet virusverdacht.</t>
  </si>
  <si>
    <t>[va blad]
PepMV + (&gt;3.5)
TMV -</t>
  </si>
  <si>
    <t>[foto, 2x bu FB tomaat -20] [symptomen echt pepmv dus TMV niet noemen in toelichting, ook niet gevraagd door insp]</t>
  </si>
  <si>
    <t>Herkomst Pijnacker. twee jonge scheuten, bladeren hebben lichtgroene scherpbegrensde vlekken, hierdoor bobblet blad ook. CGMMV/CMV?</t>
  </si>
  <si>
    <t>[foto, bu Jerom]</t>
  </si>
  <si>
    <t>Herkomst de lier.  2 planten bemonsterd, blad en vrucht. op 1 vrucht strakke banen/strepen, genetisch. op de andere twee vruchten onregelmatige vlekkerigheid/rijping (groen en geel) . inspecteur geen aan dat de planten achter blijven in groei. Ter lering HTS aan vrucht, geen hoge virus verwachting</t>
  </si>
  <si>
    <t xml:space="preserve">wk 41, BCF104326-154 </t>
  </si>
  <si>
    <t>Opmerking 1. Bijna compleet genoom bell pepper alphaendornavirus gedetecteerd, sequentie opgeslagen in Geneious, op verzoek geen rapport gemaakt.
Opmerking 2. Bijna compleet genoom pepper cryptic virus 2 gedetecteerd, sequentie opgeslagen in Geneious, op verzoek geen rapport gemaakt.</t>
  </si>
  <si>
    <t>Na visuele inspectie van het door u ingezonden monster hebben wij besloten om het monster te analyseren met Illumina-sequencing. Hiermee zijn geen virussen gedetecteerd die de symptomen kunnen veroorzaken op het ingezonden monster. Mogelijk hebben de symptomen een fysiologische oorzaak.
Illumina-sequencing data zijn gegenereerd door Genomescan B.V. (accreditatie L518)¸ analyse en interpretatie is uitgevoerd door NIVIP."</t>
  </si>
  <si>
    <t>NVWA
J de Zeeuw</t>
  </si>
  <si>
    <t>Herkomst Delfgauw. Paar scheuten, oudere bladeren met regelmatige tussennervige chlorose en lichte bobbeling. CABYV? 13-10-22 aanvullende opmerking, blad was niet knapperig.</t>
  </si>
  <si>
    <t xml:space="preserve">[va blad]
CMV -
CGMMV - (0.22/0.36) *
CABYV -
* beoordeeld als negatief gezien we verwachten dat bij echt positieve mosnters het signaal vele malen hoger is. Bovendien komt hij niet de grens van 2x OD vd blanco's </t>
  </si>
  <si>
    <t>Het ingezonden monster is visueel beoordeeld en serologisch getoetst op de aanwezigheid van cucurbit aphid-borne yellows virus, cucumber green mottle mosaic virus en cucumber mosaic virus. Geen van deze virussen is hiermee gedetecteerd. Op basis van de resultaten en de symptomen op het ingezonden blad zijn we van mening dat deze symptomen niet door een virus worden veroorzaakt. Mogelijk is er sprake van een fysiologische oorzaak. </t>
  </si>
  <si>
    <t>herkomst Nootdorp, 4 monsters 1 bedrijf. enkele topjes en wat losse bladeren. geen symptomen in jonge topjes. enkele van de losse bladeren chl tot necr tussen de nerven. onderzijde blad wat schimmel/pluis te zien. niet virologisch</t>
  </si>
  <si>
    <t>[foto] [ toelichting niks over de mogelijke oorzaak gezegd gezien ik denk dat het in elk geval mede veroorzaakt wordt door schimmel. geen mycoloog op lab, dus voor nu zo gelaten]</t>
  </si>
  <si>
    <t>herkomst Nootdorp, 4 monsters 1 bedrijf. Kleine scheut. Ouder blad met chlorose (niet virologisch). Jong blad heeft chlorotische vlekken (CMV/CGMMV).</t>
  </si>
  <si>
    <t>herkomst Nootdorp, 4 monsters 1 bedrijf. 1 scheut en aantal oudere bladeren. Oude bladeren zijn volledig chlorotisch en knapperig (crini?). Jongere bladeren hebben ook regelmatig tussennervige chlorose (CABYV). Jongste blaadjes hebben geen symptomen.</t>
  </si>
  <si>
    <t>wk 41, BCF104326-154 prelim CABYV en CGMMV</t>
  </si>
  <si>
    <t>1) Op basis van analyse van 6398 nt van het bijna compleet genoom in NCBI en NVWA database kan geconcludeerd worden dat monster 33614631 zeer waarschijnlijk CGMMV bevat.
2) Op basis van analyse van 5634 nt van het bijna compleet genoom in NCBI en NVWA database kan geconcludeerd worden dat monster 33614631 zeer waarschijnlijk CABYV bevat.</t>
  </si>
  <si>
    <t>CGMMV +
CABYV +</t>
  </si>
  <si>
    <t>Het ingezonden monster is visueel beoordeeld en onderzocht met Illumina-sequencing (HTS). Er zijn twee virussen met HTS gedetecteerd: cucurbit aphid-borne yellows virus (CABYV) en cucumber green mottle mosaic virus (CGMMV). CABYV kan volgens ons de waargenomen symptomen op het oudere blad veroorzaken.
Illumina-sequencing data zijn gegenereerd door Genomescan B.V. (accreditatie L518), analyse en interpretatie is uitgevoerd door NIVIP. </t>
  </si>
  <si>
    <t>herkomst Nootdorp, 4 monsters 1 bedrijf. Enkele jonge topjes, met mosaic en bladbobbeling. CMV of CGMMV?</t>
  </si>
  <si>
    <t>[va blad]
CMV -
CGMMV + (&gt;3.3)
CABYV -</t>
  </si>
  <si>
    <t>herkomst Kwintsheul. paar scheuten. onregelmatig verspreidde chlorose op de bladeren. CMV/CGMMV</t>
  </si>
  <si>
    <t xml:space="preserve">[va blad]
CMV -
CGMMV +
</t>
  </si>
  <si>
    <t>herkomst Kwintsheul. Paar scheuten. Bladeren met chlorotische vlekjes en een paar oplichtende nerven. CMV/CGMMV?</t>
  </si>
  <si>
    <t>herkomst Kwintsheul. paar scheuten. onregelmatig verspreidde chlorose op de bladeren. Jonge bladeren met lichte bladbobbeling. CMV/CGMMV</t>
  </si>
  <si>
    <t>herkomst Kwintsheul. Paar scheuten. Bladeren hebben chlorotische vlekken, zowel jong als oud blad.</t>
  </si>
  <si>
    <t>herkomst Kwintsheul. Paar scheuten met chlorotische vlekken op blad. Jongere bladeren lichtelijk misvormd. CMV/CGMMV</t>
  </si>
  <si>
    <t>NVWA
W Kempen</t>
  </si>
  <si>
    <t>herkomst de Lier. 32910922, 32910914, 32910906 uit dezelfde kas. enkele bladeren en jong topje. Heel lichte mottle en bobbeling in jong blad. niet echt verdacht. gezien andere monsters uit dezelfde kas meelopen in ELISA</t>
  </si>
  <si>
    <t>herkomst de Lier. 32910922, 32910914, 32910906 uit dezelfde kas.scheut waarvan mn het jongste blad verdacht is voor CMV/CGMMV. bladbobbeling, chl plekken/zones en enkele donkergroene plekken</t>
  </si>
  <si>
    <t>herkomst de Lier. 32910922, 32910914, 32910906 uit dezelfde kas.scheut zonder symptomen in jongste blad. Twee losse oudere bladere met chl plekken/zones en wat bladbobbeling</t>
  </si>
  <si>
    <t>herkomst de Lier. 32910893,42446801, 42446799 uit dezelfde kas. een scheut met regelmatige tussennervige chlorose. Bladrand is op sommige plekken necrotisch. CABYV?</t>
  </si>
  <si>
    <t>Het ingezonden monster is visueel beoordeeld en serologisch getoetst op de aanwezigheid van cucurbit ahid-borne yellows virus. Dit virus is niet gedetecteerd. Volgens ons hebben de waargenomen symptomen geen virologische oorzaak.</t>
  </si>
  <si>
    <t>herkomst de Lier. 32910893,42446801, 42446799 uit dezelfde kas. Scheut met oude bladeren, regelmatige tussennervige chlorose. CABYV?</t>
  </si>
  <si>
    <t xml:space="preserve">[va blad]
CABYV +
</t>
  </si>
  <si>
    <t>Het ingezonden monster is visueel beoordeeld en met serologische toetsting is cucurbit aphid-borne yellows virus gedetecteerd. Dit virus kan volgens ons de waargenomen symptomen op het oudere blad veroorzaken.</t>
  </si>
  <si>
    <t>herkomst de Lier. 32910893,42446801, 42446799 uit dezelfde kas. Scheut met bladeren met regelmatige tussennervige chlorose. Op enkele plekken necrotisch bij bladrand. CABYV?</t>
  </si>
  <si>
    <t>herkomst Bleisweik. [kas stond 2 dagen droog - komende week ruimen]. Een scheut. Enkele chlorotische vlekjes. Ouder blad heeft ook enkele bruine natte vlekken. Jong blad heeft geen duidelijke virussymptomen. Niet virologisch?</t>
  </si>
  <si>
    <t>[foto]
[3 zakjes in bu -20 jerom]</t>
  </si>
  <si>
    <t>herkomst Bleisweik. [kas stond 2 dagen droog - komende week ruimen] Een scheut. Chlorotische vlekken/zones op blad. Jonge bladeren hebben geen symptomen. Niet virologisch?</t>
  </si>
  <si>
    <t>14/10 Carla gebeld met Paul gezien de zooi</t>
  </si>
  <si>
    <t>NVWA
hendriks</t>
  </si>
  <si>
    <t>Herkomst Heusden, bleekerweg 9. Bedrijf Vereijken Heusden BV. Geen symptomen waargenomen in de kas. 5 bladeren symptoomloos bemonsterd voor ToBRFV toetsing. </t>
  </si>
  <si>
    <t>[va blad)
TMV -</t>
  </si>
  <si>
    <t>[volgens afspraak, indien TMV - ISF] 
F-MOL-132-001 ISF - (NA both loci)</t>
  </si>
  <si>
    <t>ToBRFV -
virus symptoms -</t>
  </si>
  <si>
    <t>Het ingezonden monster is visueel beoordeeld. Wij hebben geen virussymptomen gezien op het ingezonden blad. 
Aanvullend is het monster getoetst op de aanwezigheid van ToBRFV, waarbij zowel de serologische toets en real-time RT-PCR voor de detectie van ToBRFV een negatief resultaat gaven. </t>
  </si>
  <si>
    <t>Herkomst Dorst, zelfde kas: 33614578, 33614586, 33614561, 33614551. wat losse bladeren, met chl vlekken. ook vrucht meegestuurd, geen symptomen. Vergelijkbare symptomen met monster 33614561, die wordt met ELISA getoetst. daarom deze niet toetsen</t>
  </si>
  <si>
    <t>Het door u ingezonden monster is visueel beoordeeld. De symptomen komen overeen met monster 39475451 afkomstig van hetzelfde bedrijf waarin cucumber green mottle mosaic virus (komkommerbontvirus, CGMMV) is vastgesteld. Zeer waarschijnlijk is dit virus ook aanwezig in dit monster.</t>
  </si>
  <si>
    <t>Herkomst Dorst, zelfde kas: 33614578, 33614586, 33614561, 33614551. enkele oudere bladeren met necr plekken - verbranding? jonge blad geen symptomen</t>
  </si>
  <si>
    <t>Het ingezonden monster is visueel beoordeeld en de symptomen op het ingezonden blad hebben volgens ons geen virologische oorzaak. Mogelijk betreft het een fysiologische kwestie. </t>
  </si>
  <si>
    <t>Herkomst Dorst, zelfde kas: 33614578, 33614586, 33614561, 33614551. Jonge topjes en wat ouder blad. in jonger blad mottle/mosaic, CMV/CGMMV?</t>
  </si>
  <si>
    <t>[va blad]
CMV -
CGMMV +</t>
  </si>
  <si>
    <t>CGMMV +
CMV -</t>
  </si>
  <si>
    <t>Het ingezonden monster is visueel beoordeeld en serologisch getoetst op de aanwezigheid van cucumber green mottle mosaic virus (CGMMV) en cucumber mosaic virus (CMV) waarbij CGMMV is gedetecteerd en CMV niet. Volgens ons kan CGMMV de waargenomen symptomen op het (jonge) ingezonden blad veroorzaken.</t>
  </si>
  <si>
    <t>Herkomst Dorst, zelfde kas: 33614578, 33614586, 33614561, 33614551. aantal losse bladere, knapperig regelmatige tussennervige chl. gezien knapperig beetje crini achtig dus HTS. jonge blad lich chl plekken en soms wat misvormd, mogelijk menginfectie crini (of cabyv) met CMV of CGMMV</t>
  </si>
  <si>
    <t>[va blad] 
CABYV  + (0.249/0.260)
CGMMV + (2.072/1.962 na 15 min)
ler lering, gezien CABYV met HTS. 24-3 carla</t>
  </si>
  <si>
    <t>HTS lijst 42, bcf104326-156</t>
  </si>
  <si>
    <t>1. Based on analyses of 5637 nt of the near complete genome in the NVWA and NCBI databases it can be concluded that sample 33614551 very likely contains cucurbit aphid-borne yellows virus (CABYV).
2. Based on analyses of 6401 nt of the near complete genome in the NVWA and NCBI databases it can be concluded that sample 33614551 very likely contains cucumber green mottle mosaic virus (CGMMV).</t>
  </si>
  <si>
    <t>Het ingezonden monster is visueel beoordeeld en onderzocht met Illumina-sequencing (HTS). Er zijn twee virussen met HTS gedetecteerd: cucurbit aphid-borne yellows virus (CABYV) en cucumber green mottle mosaic virus (CGMMV). Wij denken dat  de combinatie van beide virussen de symptomen op het monster kan veroorzaken.
Illumina-sequencing data zijn gegenereerd door Genomescan B.V. (accreditatie L518), analyse en interpretatie is uitgevoerd door NIVIP. </t>
  </si>
  <si>
    <t>Herkomst Asten, zelfde kas 42446684, 42446668, 42446676. enkele losse bladeren en jong topje. jongste blad geen symptomen, oudere blad tussennervig scherpbegrensde chl tot necr. valse meeldauw achtig, niet virologisch</t>
  </si>
  <si>
    <t>Herkomst Asten, zelfde kas 42446684, 42446668, 42446676. jong topje en wat oudere bladeren. 1 ouder blad hevige regelmatige tussennervige chl. Lijkt erg op monster 42446676, deze niet toetsen</t>
  </si>
  <si>
    <t>Het door u ingezonden monster is visueel beoordeeld. De symptomen komen overeen met monster 42446676 afkomstig van hetzelfde bedrijf waarin cucurbit aphid-borne yellows virus is vastgesteld. Zeer waarschijnlijk is dit virus ook aanwezig in dit monster.</t>
  </si>
  <si>
    <t>Herkomst Asten, zelfde kas 42446684, 42446668, 42446676. twee oudere bladeren met hevige regelmatige tussennervige chl, cabyv?. wel licht knapperig jonge topje geen symptomen</t>
  </si>
  <si>
    <t>[foto] Ondanks licht knapperig toch afhandelen als cabyv, gezien het de symptomen kan verklaren en ik kans klein acht dat er ook nog een crini aanwezig is.</t>
  </si>
  <si>
    <t>Het ingezonden monster is visueel beoordeeld en met serologische toetsting is cucurbit aphid-borne yellows virus gedetecteerd. Dit virus kan volgens ons de waargenomen symptomen op het (oudere) ingezonden blad veroorzaken.</t>
  </si>
  <si>
    <t>herkomst Maasbree, zelfde kas 42446571, 42446748, 42446561. drie losse bladeren en jong topje. lichte bladbobbeling en wat kleine chl plekjes</t>
  </si>
  <si>
    <t>herkomst Maasbree, zelfde kas 42446571, 42446748, 42446561. 3 oudere grote bladeren, heel klein beetje knapperig, regelmatige tussennervige chl. eerste snelle elisa check</t>
  </si>
  <si>
    <t>herkomst Maasbree, zelfde kas 42446571, 42446748, 42446561. vergelijkbare symptomen met monster 42446571, maar iets heviger, bladbobbleing en diepnervigheid. gezien andere monster op ELISA wordt getoetst, deze niet</t>
  </si>
  <si>
    <t>Het door u ingezonden monster is visueel beoordeeld. De symptomen komen overeen met monster 42446571 afkomstig van hetzelfde bedrijf waarin cucumber green mottle mosaic virus (komkommerbontvirus, CGMMV) is vastgesteld. Zeer waarschijnlijk is dit virus ook aanwezig in dit monster.</t>
  </si>
  <si>
    <t>Herkomst Horst, zelfde kas 42446713, 42446721, 42446731. Paar oude bladeren met tussennervige chlorose (CABYV).
Alleen 42446713 uit deze kas toetsen. Tegelijkertijd afhandelen.</t>
  </si>
  <si>
    <t>[va blad]
CMV -
CGMMV -
CABYV +</t>
  </si>
  <si>
    <t xml:space="preserve">CABYV +	</t>
  </si>
  <si>
    <t>De waargenomen symptomen (hevige tussennervige chlorose op de oudere bladeren) zijn kenmerkend voor cucurbit aphid-borne yellows virus (CABYV). Op basis van visuele beoordeling en serologische toetsing denken wij dat CABYV de waargenomen symptomen veroorzaakt.</t>
  </si>
  <si>
    <t>Herkomst Horst, zelfde kas 42446713, 42446721, 42446731. Oude bladeren met beginnende tussennervige chlorose.
Alleen 42446713 uit deze kas toetsen. Tegelijkertijd afhandelen.</t>
  </si>
  <si>
    <t>Het door u ingezonden monster is visueel beoordeeld. De symptomen komen overeen met monster 42446713 afkomstig van hetzelfde bedrijf waarin cucurbit aphid-borne yellows virus (CABYV) is vastgesteld. Zeer waarschijnlijk is dit virus ook aanwezig in dit monster.</t>
  </si>
  <si>
    <t>Herkomst Horst, zelfde kas 42446713, 42446721, 42446731. Ouder blad met enkele chlorotische vlekken (niet heel virologisch, misschien CGMMV/CMV?)
Alleen 42446713 uit deze kas toetsen. Tegelijkertijd afhandelen.</t>
  </si>
  <si>
    <t>Het ingezonden monster is visueel beoordeeld. Wij hebben geen virussymptomen gezien op het ingezonden blad. </t>
  </si>
  <si>
    <t>Herkomst Grashoek, zelfde kas 38749439. 3 oudere bladeren ingezonden. Geen afwijkend beeld gezien en geen uitleg op formulier.</t>
  </si>
  <si>
    <t xml:space="preserve">Het ingezonden monster is visueel beoordeeld. Wij hebben geen virussymptomen gezien op de ingezonden blad. </t>
  </si>
  <si>
    <t>Herkomst Grashoek, zelfde kas als 42446756. 2 oudere bladeren ingezonden. mogelijk lichte bobbeling op 1 blad, maar niet duidelijk virusachtig. ook geen aanvullende info op formulier.</t>
  </si>
  <si>
    <t>Het ingezonden monster is visueel beoordeeld. Wij hebben geen virussymptomen gezien op de ingezonden blad. </t>
  </si>
  <si>
    <t>herkomst Asten, zelfde kas 42446617, 42446609, 42446596. Paar bladeren met tussennervige chlorose en licht knapperig (crini/cabyv?). jonger blad heeft wat chlorose rondom de nerven of vlekkerigeheid (CMV/CGMMV) </t>
  </si>
  <si>
    <t>[va blad]
CMV -
CGMMV - (0.144/0.154) *
CABYV +
* OD net boven 0.150, maar onder 2x gezond. dus negatief</t>
  </si>
  <si>
    <t>De waargenomen symptomen (hevige tussennervige chlorose op de oudere bladeren) zijn kenmerkend voor cucurbit aphid-borne yellows virus (CABYV). Op basis van visuele beoordeling en serologische toetsing denken wij dat CABYV de waargenomen symptomen veroorzaakt.</t>
  </si>
  <si>
    <t>herkomst Asten, zelfde kas 42446617, 42446609, 42446596. Geen duidelijke symptomen te zien. Oud blad met beginnende tussennervige chlorose, niet knapperig.
Alleen 42446617 uit deze kas toetsen. Tegelijkertijd afhandelen.</t>
  </si>
  <si>
    <t>herkomst Asten, zelfde kas 42446617, 42446609, 42446596. Geen duidelijke symptomen te zien. 1 ouder blad met tussennervige chlorose, maar niet knapperig. Jonger blad heeft geen symptomen.
Alleen 42446617 uit deze kas toetsen. Tegelijkertijd afhandelen.</t>
  </si>
  <si>
    <t>Herkomst Made. Zelfde kas: 65490223, 65490231, 65490241, 33614594, 33614404.
Een scheut en vrucht. Bladeren hebben onregelmatig verspreidde chlorose. Vrucht heeft veschrompeld uiteinde en chlorotische verkleuringen. CMV/CGMMV</t>
  </si>
  <si>
    <t>[va blad]
CMV -
CGMMV +
CABYV -</t>
  </si>
  <si>
    <t>[foto]
[BU in -20]</t>
  </si>
  <si>
    <t>Het ingezonden monster is visueel beoordeeld en serologisch getoetst op de aanwezigheid van cucumber green mottle mosaic virus (CGMMV), cucumber mosaic virus (CMV) en cucurbit aphid-borne yellows virus (CABYV), waarbij CGMMV is gedetecteerd en CMV en CABYV niet. Volgens ons kan CGMMV de waargenomen symptomen op het ingezonden blad veroorzaken.</t>
  </si>
  <si>
    <t>Herkomst Made. Zelfde kas: 65490223, 65490231, 65490241, 33614594, 33614404.
1 scheut. jonger blad heeft onregelmatig verspreidde chlorotische vlekken. CMV/CGMMV</t>
  </si>
  <si>
    <t>Het door u ingezonden monster is visueel beoordeeld. De symptomen komen overeen met monsters 65490223 en 33614404 afkomstig van hetzelfde bedrijf waarin cucumber green mottle mosaic virus (komkommerbontvirus¸ CGMMV) is vastgesteld. Zeer waarschijnlijk is dit virus ook aanwezig in dit monster.</t>
  </si>
  <si>
    <t>Herkomst Made. Zelfde kas: 65490223, 65490231, 65490241, 33614594, 33614404.
Bladeren met witte verkleuringen, vooral bij bladrand (middelenschade?). oud blad heeft tussennervige chlorose.</t>
  </si>
  <si>
    <t>Cucumis </t>
  </si>
  <si>
    <t>Herkomst Made. Zelfde kas: 65490223, 65490231, 65490241, 33614594, 33614404.
1 scheut met regelmatige verspreidde tussennervige chlorose. CABYV</t>
  </si>
  <si>
    <t>Het ingezonden monster is visueel beoordeeld en met serologische toetsing is cucurbit aphid-borne yellows virus gedetecteerd. Dit virus kan volgens ons de waargenomen symptomen op het ingezonden blad veroorzaken.</t>
  </si>
  <si>
    <t>NVWA
J van Gemeren</t>
  </si>
  <si>
    <t>Herkomst Zevenhuizen, jan hendrikspad 2, Bedrijf gebr Zwinkels. [Heet monster! ToBRFV + cross protectie; symptomen verspreid aanwezig over bedrijf; zending vastgelegd; eerder onderzoek uitgevoerd door GAC]. Veel jonge bladeren met chlorotische vlekken (niet heel ToBRFV virusverdacht obv symptomen).</t>
  </si>
  <si>
    <t>carla/jerom</t>
  </si>
  <si>
    <t>[va blad]
PepMV +
TMV(Agdia) +</t>
  </si>
  <si>
    <t>F-MOL-132-002 M&amp;W + (2.69/2.62)</t>
  </si>
  <si>
    <t>[foto]
[3x BU in -20]
[alle bladeren bemonsterd]</t>
  </si>
  <si>
    <t>Herkomst Mieldenmeer, wagenpad 7, bedrijf AgroCare WP7. [symptoomloos monster, corss protectie!; symptoomloos "sao paulo" + "Aniko"] Aantal jonge bladeren, geen virussymptomen.</t>
  </si>
  <si>
    <t>F-MOL-132-002 M&amp;W + (2.86/2.76)</t>
  </si>
  <si>
    <t>Herkomst Gravenzonde, gebr M/F van Nieuwkerk (Rijkevoorsellaan 9B). [bovenstam: eiorene?; onderstam: DR014; bladmonster verdacht; 1-11-22 ruimen]. Aantal deelbladeren, geen verdachte symptomen.</t>
  </si>
  <si>
    <t>[va blad]
PepMV +
TMV(Agdia) -</t>
  </si>
  <si>
    <t>[volgens afspraak, indien TMV - ISF] 
F-MOL-132-001 ISF + (FAM: 28.73/28.87; VIC 29.16/29.5)
F-MOL-132-002 M&amp;W + 27.45/27.57</t>
  </si>
  <si>
    <t xml:space="preserve">Middels serologische toetsing is pepino mosaic virus (PepMV) gedetecteerd. Tomato brown rugose fruit virus (ToBRFV) is gedetecteerd en bevestigd middels moleculaire toetsen (twee real-time RT-PCRs)._x000D_
</t>
  </si>
  <si>
    <t>herkomst Tinte [einde teelt]. hele plant ingestuurd, slechte kwaliteit. eigenlijk niet te beoordelen. inspecteur gebeld om het uit te leggen en BAC en MYC gevraagd mee te kijken. geen virologisch onderzoek.</t>
  </si>
  <si>
    <t>virus: geen uitslag</t>
  </si>
  <si>
    <t>Zoals telefonisch besproken geen virologisch onderzoek uitgevoerd gezien de slechte staan van het ingezonden materiaal.</t>
  </si>
  <si>
    <t>Herkomst Steenbergen, Z?S?tierenweg 19?, bedrijf KBB Holland BV. [1 plant chlorose, naar beneden gekruld blad, stug blad, bleke vruchten)
21-10 gebeld met John. echt maar 1 plant met dit beeld van de 20 doorgelopen rijen. Besproken dat enige virus waar mbo/ca aan denken TSWV is, maar dan toch weer niet omdat er geen beeld op de vruchten was. en necr op dit monster alleen aan bladrand zit. Waarschijnlijk een fysiologisch of genetische afwijking. wat een gezamelijk monster met gewasbescherming, maar John verwacht hier geen misstanden en maar 1 plant bemonsterd. daarom akkoord met virussymp -</t>
  </si>
  <si>
    <t>Het ingezonden monster is visueel beoordeeld en de symptomen hebben volgens ons geen virologische oorzaak. Mogelijk betreft het een fysiologische of genetische kwestie. </t>
  </si>
  <si>
    <t>anuum 'Mavera'</t>
  </si>
  <si>
    <t>Herkomst Harmelen. Bladeren en vruchten. Enkele bladeren hebben gele chlorotische patronen bij bladvoet. Vruchten hebben chlorotische concentrische kringen, soms ook ingezonken, 1 vrucht heeft necrotische ingezonken concentrische kringen, 1 vrucht heeft kleine zwarte lesies (tospo; misschien ook CMV/PVY?).</t>
  </si>
  <si>
    <t>[va vrucht]
P1 ++
bent ++
qui +-
glut ++</t>
  </si>
  <si>
    <t>wk 44 BCF 104326-158 prelim TSWV</t>
  </si>
  <si>
    <t>Op basis van analyse van 8893 nt (L), 4764 nt (M) en 2914 nt (S) van het compleet genoom in NCBI en NVWA database kan geconcludeerd worden dat monster 65634401 zeer waarschijnlijk Tomato spotted wilt virus TSWV bevat.
opm Molbio: Bell pepper alphaendornavirus gedetecteerd, sequentie opgenomen in Geneious.</t>
  </si>
  <si>
    <t>[foto]
[vruchten bemonsterd; HTS bu en bu -20 aanwezig]</t>
  </si>
  <si>
    <t>De symptomen op het monster wezen op een infectie door een orthotospovirus. Wij hebben het monster geanalyseerd met Illumina-sequencing. Hiermee is de volledige genoomsequentie gedetecteerd van het orthotospovirus: tomato spotted wilt virus. Dit virus kan de waargenomen symptomen veroorzaken. 
Illumina-sequencing data zijn gegenereerd door Genomescan B.V. (accreditatie L518), analyse en interpretatie is uitgevoerd door het NIVIP.</t>
  </si>
  <si>
    <t>Herkomst Maasland, Herenwef 30. Bedrijf Greenkamp BV. [survey cross protectie] 
[ToBRFV verdacht monster; bovenstam: Soluoso; onderstam: masifort]. Aantal losse bladeren met necrotische bladranden, enkele bladeren zijn vergeeld. 1 blad heeft licht necrotische nerven bij bladrand. (geen duidelijke virussymptomen)</t>
  </si>
  <si>
    <t>[va blad]
TMV(Agdia) +</t>
  </si>
  <si>
    <t>F-MOL-132-002 M&amp;W + (5,22/ 5,22)</t>
  </si>
  <si>
    <t>[foto]
[3x bu in -20]</t>
  </si>
  <si>
    <t>Middels serologische toetsing is tomato brown rugose fruit virus (ToBRFV) gedetecteerd. De aanwezigheid van ToBRFV is vervolgens bevestigd met een moleculaire toets (real-time RT-PCR). </t>
  </si>
  <si>
    <t>NVWA
W. Kempen</t>
  </si>
  <si>
    <t>herkomst de Lier, mini komkommer belichtte teelt. jonge scheut ingezonden, jongste blaadjes geen symptomen. maar iets oudere (nog steeds jong!) regelmatige tussennervige chl. eerst toetsen op CABYV, indien - HTS. wel virusverdacht (niet knapperig).</t>
  </si>
  <si>
    <t>[va blad] 
CABYV -
[va blad]
CGMMV + (0.69/0.67)
(ter lering, kijken of ELISA reageert op symptoomloos monster met partial genome gedetecteerd)</t>
  </si>
  <si>
    <t>wk 45 BCF104326-159-004 prelim CGMMV</t>
  </si>
  <si>
    <t>Op basis van analyse van 2656 nt van het partieel genoom in NCBI en NVWA database kan geconcludeerd worden dat monster 42446651 zeer waarschijnlijk Cucumber green mottle mosaic virus bevat.</t>
  </si>
  <si>
    <t>[foto]
[2x bu in -20 carla]</t>
  </si>
  <si>
    <t>CABYV -
CGMMV +</t>
  </si>
  <si>
    <t xml:space="preserve">We hebben het monster visueel beoordeeld en vonden het niet virusverdacht maar hebben het toch getoetst op cucurbit aphid-borne yellows virus (CABYV) vanwege de tussennervige chlorose op het blad. CABYV is niet gedetecteerd. Met Illumina sequencing is wel een deel van het genoom van cucumber green mottle mosaic virus gedetecteerd, maar dit virus veroorzaakt vermoedelijk niet de waargenomen symptomen en is slechts in een lage concentratie aanwezig in het monster.
Illumina-sequencing data zijn gegenereerd door Genomescan B.V. (accreditatie L518), analyse en interpretatie is uitgevoerd door NIVIP. 
</t>
  </si>
  <si>
    <t>NVWA
Jos van Gemeren</t>
  </si>
  <si>
    <t>Herkomst Nederland, bedrijf kwekerij Noordermeer BV. Middelweg 4, Hellevoetsluis. Ras Brioso [teeltwissel week 49, onderzoek in kader van cross protectie]. aantal jonge toppen met mosaic en lichte bladbobbeling.</t>
  </si>
  <si>
    <t>[va blad]
TMV (Agdia) ELISA niet betrouwbaar - herhaling nodig
PepMV ELISA niet betrouwbaar - herhaling nodig
ELISA niet betrouwbaar - herhaling nodig
HERHALING
TMV (Agdia) - (0.15/0.15)*
PepMV +
* beoordeeld als negatief. BL was ook net boven detectiegrens. positieve monsters op de plaat duidelijk (&gt;3.5)</t>
  </si>
  <si>
    <t>F-MOL-132-001 Real-time ToBRFV ISHS-Veg (ISF) 2019: + (26,63 / 26,7	"27,58 / 27,56)
F-MOL-132-002 M&amp;W: - ToBRFV niet aangetoond met real-time RT-PCR
Beide PCRs herhalen (lijst wk 50) omdat Ct niet overeen komen
HERHALING
ISF: ToBRFV niet aangetoond met real-time RT-PCR
(geen Ct-waarden)
M&amp;W: ToBRFV niet aangetoond met real-time RT-PCR (monster 1x geen Ct-waarde en duplo 35,11)</t>
  </si>
  <si>
    <t>[foto]
[2x bu in -20 Christel]
[1/12/22 opnieuw bemonsterd JG, ligt in -20 bakje Carla]
Toelichting vele toetsing dit monster: ELISA gaf twijfelachtige uitslag (beoordeeld als negatief), daarom getoetst met ISF. ISF was positief (tegen verwachting in), daarom nieuw materiaal bemonsterd voor Molbio voor M&amp;W. M&amp;W was negatief (tegen verwachting in). Vervolgens RNA van 2de isolate nogmaals getoetst (ISF &amp; W&amp;M): 2x negatief. Onduidelijk waarom RNA isolatie van 5-12 postief toetst en RNA isolatie van 6-12 negatief. 
Besproken met Molbio en alle molbio toetsing op beide isolaties herhaald, zelfde resultaat. Onduidelijk waardoor dit komt. </t>
  </si>
  <si>
    <t>ToBRFV -
PepMV +</t>
  </si>
  <si>
    <t>Het ingezonden monster is visueel beoordeeld en getoetst op de aanwezigheid van ToBRFV, waarbij zowel de serologische toets en real-time RT-PCR voor de detectie van ToBRFV een negatief resultaat gaven. Middels serologische toetsing is wel PepMV aangetoond.</t>
  </si>
  <si>
    <t>Herkomst Middenmeer, Tussenweg 3. Bedrijf Noordvliet Exploitatie BV. [symptoomloos monster,  onderzoek in kader van cross-protectie]. losse bladeren zonder symtomen.</t>
  </si>
  <si>
    <t>[va blad]
PepMV 
TMV(Agdia)
ELISA niet betrouwbaar - herhaling nodig
HERHALING
TMV - (0.09/0.08)
PepMV -</t>
  </si>
  <si>
    <t xml:space="preserve">F-MOL-132-001 Real-time ToBRFV ISHS-Veg (ISF) 2019: + (28,4 / 28,38	29,03 / 28,43)
F-MOL-132-002 M&amp;W : + (27,73	27,41)
</t>
  </si>
  <si>
    <t>[foto]
[2x bu]
[1/12/22 opnieuw bemonsterd JG, ligt in -20 bakje Carla]</t>
  </si>
  <si>
    <t>Middels moleculaire toetsing is tomato brown rugose fruit virus (ToBRFV) gedetecteerd. De aanwezigheid van ToBRFV is vervolgens bevestigd met een andere moleculaire toets (real-time RT-PCR). </t>
  </si>
  <si>
    <t>NVWA
RM v de Berg</t>
  </si>
  <si>
    <t>Herkomst Nederland, Schenkeveld, Woudseweg 33, De Lier. [teeltwissel 22 december, cross protectie] Bovenstam :Capricio Onderstam: Kaiser. Veel bladeren (oud), knapperig, necrose aan bladranden (geen virologische symptomen)</t>
  </si>
  <si>
    <t>[va blad]
PepMV ELISA niet betrouwbaar - herhaling nodig
TMV(Agdia)ELISA niet betrouwbaar - herhaling nodig
ELISA niet betrouwbaar - herhaling nodig
HERHALING
TMV - (0.1/0.1)
PepMV -</t>
  </si>
  <si>
    <t>F-MOL-132-001 Real-time ToBRFV ISHS-Veg (ISF) 2019: + (29,57 / 29,49	30,05 / 30,25)
F-MOL-132-002 M&amp;W: + (29,11	29,19)</t>
  </si>
  <si>
    <t>datum aanvraag</t>
  </si>
  <si>
    <t>datum afgehandeld</t>
  </si>
  <si>
    <t>hoe afgehandeld?</t>
  </si>
  <si>
    <t>PRISMA nummer</t>
  </si>
  <si>
    <t>HTS lijst</t>
  </si>
  <si>
    <t>BCF</t>
  </si>
  <si>
    <t>host</t>
  </si>
  <si>
    <t>verwacht virus</t>
  </si>
  <si>
    <t>genus</t>
  </si>
  <si>
    <t>aanvrager 
(wie weet meer van de achtergrond)</t>
  </si>
  <si>
    <t>vraag</t>
  </si>
  <si>
    <t>actiepunten</t>
  </si>
  <si>
    <t>opmerkingen</t>
  </si>
  <si>
    <t xml:space="preserve">resultaat </t>
  </si>
  <si>
    <t>Fragaria</t>
  </si>
  <si>
    <t>SNSV</t>
  </si>
  <si>
    <t>Pier</t>
  </si>
  <si>
    <t>CoVo, zit hier SNSV in</t>
  </si>
  <si>
    <t xml:space="preserve">Based on analyses of 3374 (RNA1), 2534 (RNA2) and 2226 (RNA3) nt of the near complete genome in the NCBI and NVWA databases can be concluded that sample 6166011 likely contains strawberry necrotic shock virus (SNSV). </t>
  </si>
  <si>
    <t>wk 11
wk 21</t>
  </si>
  <si>
    <t>104326-107
104326-124</t>
  </si>
  <si>
    <t>Solanum lycopersicum</t>
  </si>
  <si>
    <t>ToTV</t>
  </si>
  <si>
    <t>Carla/Jerom</t>
  </si>
  <si>
    <t>Mixed/single infection? Wat is de sequentie?</t>
  </si>
  <si>
    <t>Carla 9/8/22 delen met Adrian</t>
  </si>
  <si>
    <t>Based on analyses of 7138 (RNA1) and 5401 (RNA2) nt of the near complete genome in the NVWA and NCBI databases it can be concluded that sample 3010992 very likely contains tomato torrado virus (ToTV).
opm: Relatief hoog %rRNA (67%)</t>
  </si>
  <si>
    <t>wk23</t>
  </si>
  <si>
    <t>104326-128</t>
  </si>
  <si>
    <t>Maxillaria</t>
  </si>
  <si>
    <t>OFV</t>
  </si>
  <si>
    <t>zit hier OFV in? de grote plant bemonsterd</t>
  </si>
  <si>
    <t>geen BU gemaakt, plant staat in collectie</t>
  </si>
  <si>
    <t xml:space="preserve">geen orchid fleck virus (OFV) gedetecteerd. </t>
  </si>
  <si>
    <t>P1</t>
  </si>
  <si>
    <t>Tomato Chocolate virus</t>
  </si>
  <si>
    <t>Torradovirus</t>
  </si>
  <si>
    <t>Zit hier ToChV in?</t>
  </si>
  <si>
    <t>CoVo</t>
  </si>
  <si>
    <t>Based on analyses of 6756 (RNA1) and 5032 (RNA2) nt of the near complete genome in the NVWA and NCBI databases can be concluded that sample 6165615 very likely contains tomato chocolate virus (ToChV).
opm molbio: Hoog % rRNA reads_x000D_
PVY zeer waarschijnlijk uit 36537563, hoge overeenkomst (99%+), in 36537563 lijken 2 genotypes in de sampled data, daarom overeenkomst ook lastig te bepalen._x000D_
ToBRFV zeer waarschijlijk contaminatie uit 41834036, 100% overenkomst</t>
  </si>
  <si>
    <t xml:space="preserve">Tomato Marchitez Virus </t>
  </si>
  <si>
    <t>Zit hier ToMarV in?</t>
  </si>
  <si>
    <t>Based on analyses of 7116 (RNA1), 4730 (RNA2 genotype 1) and 4468 (RNA2 genotype 2) nt of the near complete genome in the NVWA and_x000D_
NCBI database can be concluded that sample 6165607 very likely contains tomato marchitez virus (ToMarV).
opm molbio: Hoog % rRNA reads</t>
  </si>
  <si>
    <t>nog inoculeren</t>
  </si>
  <si>
    <t>Nicotiana rustica</t>
  </si>
  <si>
    <t>potato yellow dwarf virus</t>
  </si>
  <si>
    <t>Covo</t>
  </si>
  <si>
    <t>104326-128-014</t>
  </si>
  <si>
    <t>cassava_va_bent</t>
  </si>
  <si>
    <t>Bean golden yellow mosaic virus</t>
  </si>
  <si>
    <t>Based on analyses of 2760 (DNA-A) and 2737 (DNA-B) nt of the near complete genome in the NVWA and NCBI databases can be concluded that sample 5678320 very likely contains Sri Lankan cassava mosaic virus (SLCMV).
opm molbio: Hoog % rRNA reads</t>
  </si>
  <si>
    <t>104326-128-013</t>
  </si>
  <si>
    <t>boon_va_bent</t>
  </si>
  <si>
    <t>Begomovirus</t>
  </si>
  <si>
    <t>Based on analyses of 2669 (DNA-A) and 1884 (DNA-B) nt of the partial genome in the NVWA and NCBI databases can be concluded that sample 5678339 very likely contains bean golden yellow mosaic virus (BGYMV).
opm molbio Hoog % rRNA reads, _x000D_
Phaseolus vulgaris alphaendornavirus 1 gedetecteerd</t>
  </si>
  <si>
    <t>wk 28 &amp; wk 35</t>
  </si>
  <si>
    <t>104326-134 &amp; 144</t>
  </si>
  <si>
    <t>Vitis vinifera</t>
  </si>
  <si>
    <t>UnID Ilarvirus (Grapevine angular mosaic virus)</t>
  </si>
  <si>
    <t>Ilarvirus</t>
  </si>
  <si>
    <t>Ruben</t>
  </si>
  <si>
    <t>Collectie, welke virussen zitten er in?</t>
  </si>
  <si>
    <t>Zie map voor meer informatieT:\PD\NRC\Virologie\Artikelen_VIR\_Publicaties_door_VIR\UnID Ilarvirus GAMV</t>
  </si>
  <si>
    <t>6249982 garden, blad uit de tuin van de onderzoeker, backup materiaal ligt in de -20 op VIR lab</t>
  </si>
  <si>
    <t>[104326-142]
Geen uitslag mogelijk.  opm: Vanwege hoge %rRNA (90.66)) wordt het monster opnieuw gesequenced. Zie BCF-104326-144 voor nieuwe data.
[104326-144]
- Virussen gedetecteerd, geen rapport opgesteld omdat het geen diagnostisch monster is. 
- Sequenties zijn geanalyseerd en in geneious gezet. Resultaten zijn opgenomen in NIVIP collections Er is geen sequentie rapport gemaakt</t>
  </si>
  <si>
    <t>6249982 institute, blad van het grapevine instituut, backup materiaal ligt in de -20 op VIR lab </t>
  </si>
  <si>
    <t>[104326-142]
Geen uitslag mogelijk.  opm: Vanwege hoge %rRNA (86.35)) wordt het monster opnieuw gesequenced. Zie BCF-104326-144 voor nieuwe data.
[104326-144]</t>
  </si>
  <si>
    <t>wk 28</t>
  </si>
  <si>
    <t>104326-134</t>
  </si>
  <si>
    <t>Collectie</t>
  </si>
  <si>
    <t>6249982 scheuten, blad van 3 stekken van grapevine instituut, dit wordt opgenomen in de werk collectie</t>
  </si>
  <si>
    <t>[104326-142]
Geen uitslag mogelijk.  opm: Vanwege hoge %rRNA (84.39) wordt het monster opnieuw gesequenced. Zie BCF-104326-144 voor nieuwe data.
[104326-144]</t>
  </si>
  <si>
    <t xml:space="preserve">wk 29 </t>
  </si>
  <si>
    <t>104326-136</t>
  </si>
  <si>
    <t>Aegopodium</t>
  </si>
  <si>
    <t>Marleen/Carla</t>
  </si>
  <si>
    <t>In 2017 afgehandeld als virus. Mooie foto's van symptomen dus wat zit hierin. Geen verdere BU meer, dit zakje kwamen we tegen tijdens een vriezer opschoon acite</t>
  </si>
  <si>
    <t>prelim: potyvirus en mogelijk begomovirus</t>
  </si>
  <si>
    <t>1. Based on analyses of 9469 nt of the near complete genome in the NVWA and NCBI databases can be concluded that sample 33579274 very likely contains an UnID potyvirus. (Remark: the virus is closely related to carrot thin leaf virus. Based on the species demarcation on nucleotide and amino acid level for the complete polyprotein it is does not belong to CTLV, but on AA level for the coat protein it may belong to CTLV.)
2. Based on analyses of 1516 (DNA-A) and 145 (RNA-B) nt of the partial genome in the NVWA and NCBI databases can be concluded that sample 33579274 possibly contains an UnID begomovirus.
opm molbio: AMV zeer waarschijnlijk contaminatie uit 33195684, 100% overeenkomst en lagere coverage</t>
  </si>
  <si>
    <t>wk 33</t>
  </si>
  <si>
    <t>RT-PCR</t>
  </si>
  <si>
    <t>Cucumis melo</t>
  </si>
  <si>
    <t>Cucurbit chlorotic yellows virus</t>
  </si>
  <si>
    <t>Collectie en bevestiging ELISA uitslag</t>
  </si>
  <si>
    <t>Getoetst met:
I-MOL-061 Rneasy
F-MOL-068-008 RT-PCR voor Crinivirus CCYV </t>
  </si>
  <si>
    <t>Amplicon verkregen met RT-PCR voor Crinivirus CCYV.
Sanger resultaat: Amplicon verkregen met RT-PCR voor Crinivirus CCYV_x000D_
_x000D_
Op basis van analyse van 420 nt van HSP70 in NCBI, Q-BANK en de NVWA database kan geconcludeerd worden dat monster 6249974 zeer waarschijnlijk Cucurbit chlorotic yellows virus bevat.</t>
  </si>
  <si>
    <t>RNA isolatie ovoor wk 32 PCR en WK 35 HTS</t>
  </si>
  <si>
    <t>HTS wk 35, BCF104326-144</t>
  </si>
  <si>
    <t xml:space="preserve">Dahlia </t>
  </si>
  <si>
    <t>Dahlia latent viroid</t>
  </si>
  <si>
    <t>Jerom/Pier</t>
  </si>
  <si>
    <t xml:space="preserve">Bevestinging voor collectie. Wulf kon viroide niet detecteren in opgestuurd materiaal. RT-PCR vervallen en geen primers meer, daarom toetsen met HTS. RNA was al geisoleerd voor PCR lijst, waarna men erachter kwam dat primers op waren. </t>
  </si>
  <si>
    <t>Pier heeft sequenties gedeeld met Wulf Menzel</t>
  </si>
  <si>
    <t>Based on analyses of 341 (genotype 1) and 324 (genotype 2) nt of the complete genomes in the NVWA and NCBI databases can be concluded that sample 3294243 very likely contains dahlia latent viroid (DLVd). (Remark: the genotypes share 92.7% pairwise identity.)
opm molbio: 
Relatief hoog % rRNA reads (18%) maar meer dan 12 milj reads</t>
  </si>
  <si>
    <t>4631125-1</t>
  </si>
  <si>
    <t>nvt collectie</t>
  </si>
  <si>
    <t>Prunus persica</t>
  </si>
  <si>
    <t>PMV + meer?</t>
  </si>
  <si>
    <t>In vivo collectie, analyse relevante plant virussen inclusief Q, verwerken in NRC bank</t>
  </si>
  <si>
    <t>4631125-2</t>
  </si>
  <si>
    <t>4631133-1</t>
  </si>
  <si>
    <t>4631133-2</t>
  </si>
  <si>
    <t>4631088-1</t>
  </si>
  <si>
    <t>Prunus serrulata va prunus avium</t>
  </si>
  <si>
    <t>APLPV + meer?</t>
  </si>
  <si>
    <t>4631088-2</t>
  </si>
  <si>
    <t>6165981-2</t>
  </si>
  <si>
    <t>Prunus avium</t>
  </si>
  <si>
    <t>6165981-3</t>
  </si>
  <si>
    <t>6165991-1</t>
  </si>
  <si>
    <t>CRLV + meer?</t>
  </si>
  <si>
    <t>6165991-2</t>
  </si>
  <si>
    <t>4631061-1</t>
  </si>
  <si>
    <t>4631061-2</t>
  </si>
  <si>
    <t>4631071-1</t>
  </si>
  <si>
    <t>4631071-2</t>
  </si>
  <si>
    <t>4631096-1</t>
  </si>
  <si>
    <t>4631096-2</t>
  </si>
  <si>
    <t>4631117-2</t>
  </si>
  <si>
    <t>4631117-3</t>
  </si>
  <si>
    <t>4631109-1</t>
  </si>
  <si>
    <t>4631109-2</t>
  </si>
  <si>
    <t>BLMoV + meer?</t>
  </si>
  <si>
    <t>TRSV + meer?</t>
  </si>
  <si>
    <t xml:space="preserve">105447-003 </t>
  </si>
  <si>
    <t>104447-003</t>
  </si>
  <si>
    <t>Ipomoea batatas, plant 2</t>
  </si>
  <si>
    <t>SPCSV en SPVG</t>
  </si>
  <si>
    <t>Verhoeven-Martens, Oude Kerkbaan 5 Milheeze in samenwerking met Pieter Verschure. Het perceel ligt aan de Dakworm te Bakel, gemeente Gemert-Bakel. PLant bemonsterd na Q vondst. Zie monsters genomen door Paul Hendriks op 2 augustus 2022</t>
  </si>
  <si>
    <t>In overleg met VIR geen rapport opgesteld. Zie opmerking.
opm: Monster 63749433 bevat zeer waarschijnlijk sweet potato virus G (SPV-G) en sweet potato chlorotic stunt virus (SPCSV). Voor beide virussen zijn de sequenties opgenomen in genious en in NCBI geblast (vallen in soort specifiek cluster). </t>
  </si>
  <si>
    <t>Ipomoea batatas, mix plant 2,3,4,7</t>
  </si>
  <si>
    <t>mag verwijderd, alleen plant 2 (6374943) aanhouden in in vivo collectie</t>
  </si>
  <si>
    <t xml:space="preserve">In overleg met VIR geen analyse uitgevoerd. 
opm: Virussen gevonden in monster 6374943 (enkele plant). Daarom in overleg met VIR alleen seq analyse uitgevoerd aan dat monster. </t>
  </si>
  <si>
    <t>nvt.</t>
  </si>
  <si>
    <t>Buddleja</t>
  </si>
  <si>
    <t>nieuw materiaal van Bo ontvangen bij inzending uit 2021. Nu was beeld heviger, chl en bladmisvorming. Struik heeft beeld al meerdere jaren, symptomen trekken eind seizoen weg. monsterzakje heeft tijd in vriezer gelegen</t>
  </si>
  <si>
    <t>[va blad -20]
P1
bent
qui</t>
  </si>
  <si>
    <t>wk 45</t>
  </si>
  <si>
    <t>Verbana</t>
  </si>
  <si>
    <t>ophaal datum/door wie</t>
  </si>
  <si>
    <t>afhandeling PRISMA</t>
  </si>
  <si>
    <t>Facturatie datum</t>
  </si>
  <si>
    <t>importeur en
Import licence</t>
  </si>
  <si>
    <t>leverings-brief
nummer</t>
  </si>
  <si>
    <t>identiteit</t>
  </si>
  <si>
    <t xml:space="preserve">NVWA
monster nummer </t>
  </si>
  <si>
    <t>Q-nummer</t>
  </si>
  <si>
    <t>herkomst</t>
  </si>
  <si>
    <t>type materiaal</t>
  </si>
  <si>
    <t>BAC</t>
  </si>
  <si>
    <t>Organimse</t>
  </si>
  <si>
    <t>Toelichting</t>
  </si>
  <si>
    <t>opmerkingen/symptomen moederplanten</t>
  </si>
  <si>
    <t>Jan-Kees Schipper</t>
  </si>
  <si>
    <t>RKO-1</t>
  </si>
  <si>
    <t>DK</t>
  </si>
  <si>
    <t>knol</t>
  </si>
  <si>
    <t>APLV -
APMoV -
PBRSV -</t>
  </si>
  <si>
    <t>F-MOL-071-013 Detectie pospiviroïden (GenPospi assay) -</t>
  </si>
  <si>
    <t>De rassen zijn door middel van real-time RT-PCR onderzocht op de aanwezigheid van Potato spindle tuber viroid (PSTVd) en verwante viroïden. Daarnaast is het materiaal met ELISA onderzocht op de aanwezigheid van drie Zuid-Amerikaanse virussen: Andean potato latent virus (APLV), Andean potato mottle virus (APMoV) en Potato black ringspot virus (PBRSV). Bij dit onderzoek werden geen besmettingen aangetroffen</t>
  </si>
  <si>
    <t>RKO-2</t>
  </si>
  <si>
    <t>FR</t>
  </si>
  <si>
    <t>RKO-3</t>
  </si>
  <si>
    <t>RKO-4</t>
  </si>
  <si>
    <t>DE</t>
  </si>
  <si>
    <t>RKO-5</t>
  </si>
  <si>
    <t>RKO-6</t>
  </si>
  <si>
    <t>RKO-7</t>
  </si>
  <si>
    <t>RKO-8</t>
  </si>
  <si>
    <t>RKO-9</t>
  </si>
  <si>
    <t>RKO-10</t>
  </si>
  <si>
    <t>NL</t>
  </si>
  <si>
    <t>RKO-11</t>
  </si>
  <si>
    <t>RKO-12</t>
  </si>
  <si>
    <t>RKO-13</t>
  </si>
  <si>
    <t>RKO-14</t>
  </si>
  <si>
    <t>RKO-15</t>
  </si>
  <si>
    <t>RKO-16</t>
  </si>
  <si>
    <t>RKO-17</t>
  </si>
  <si>
    <t>RKO-18</t>
  </si>
  <si>
    <t>RKO-19</t>
  </si>
  <si>
    <t>RKO-20</t>
  </si>
  <si>
    <t>RKO-21</t>
  </si>
  <si>
    <t>RKO-22</t>
  </si>
  <si>
    <t>RKO-23</t>
  </si>
  <si>
    <t>RKO-24</t>
  </si>
  <si>
    <t>RKO-25</t>
  </si>
  <si>
    <t>RKO-26</t>
  </si>
  <si>
    <t>RKO-27</t>
  </si>
  <si>
    <t>RKO-28</t>
  </si>
  <si>
    <t>RKO-29</t>
  </si>
  <si>
    <t>RKO-30</t>
  </si>
  <si>
    <t>RKO-31</t>
  </si>
  <si>
    <t>RKO-32</t>
  </si>
  <si>
    <t>RKO-33</t>
  </si>
  <si>
    <t>RKO-34</t>
  </si>
  <si>
    <t>RKO-35</t>
  </si>
  <si>
    <t>RKO-36</t>
  </si>
  <si>
    <t>RKO-37</t>
  </si>
  <si>
    <t>RKO-38</t>
  </si>
  <si>
    <t>RKO-39</t>
  </si>
  <si>
    <t>RKO-40</t>
  </si>
  <si>
    <t>RKO-41</t>
  </si>
  <si>
    <t>RKO-42</t>
  </si>
  <si>
    <t>RKO-43</t>
  </si>
  <si>
    <t>RKO-44</t>
  </si>
  <si>
    <t>BE</t>
  </si>
  <si>
    <t>RKO-45</t>
  </si>
  <si>
    <t>RKO-46</t>
  </si>
  <si>
    <t>RKO-47</t>
  </si>
  <si>
    <t>RKO-48</t>
  </si>
  <si>
    <t>RKO-49</t>
  </si>
  <si>
    <t>RKO-50</t>
  </si>
  <si>
    <t>RKO-51</t>
  </si>
  <si>
    <t>RKO-52</t>
  </si>
  <si>
    <t>RKO-53</t>
  </si>
  <si>
    <t>RKO-54</t>
  </si>
  <si>
    <t>RKO-55</t>
  </si>
  <si>
    <t>RKO-56</t>
  </si>
  <si>
    <t>RKO-57</t>
  </si>
  <si>
    <t>RKO-58</t>
  </si>
  <si>
    <t>RKO-59</t>
  </si>
  <si>
    <t>RKO-60</t>
  </si>
  <si>
    <t>RKO-61</t>
  </si>
  <si>
    <t>RKO-62</t>
  </si>
  <si>
    <t>RKO-63</t>
  </si>
  <si>
    <t>RKO-64</t>
  </si>
  <si>
    <t>RKO-65</t>
  </si>
  <si>
    <t>RKO-66</t>
  </si>
  <si>
    <t>RKO-67</t>
  </si>
  <si>
    <t>RKO-68</t>
  </si>
  <si>
    <t>RKO-69</t>
  </si>
  <si>
    <t>RKO-70</t>
  </si>
  <si>
    <t>RKO-71</t>
  </si>
  <si>
    <t>RKO-72</t>
  </si>
  <si>
    <t>RKO-73</t>
  </si>
  <si>
    <t>RKO-74</t>
  </si>
  <si>
    <t>RKO-75</t>
  </si>
  <si>
    <t>RKO-76</t>
  </si>
  <si>
    <t>RKO-77</t>
  </si>
  <si>
    <t>RKO-78</t>
  </si>
  <si>
    <t>RKO-79</t>
  </si>
  <si>
    <t>RKO-80</t>
  </si>
  <si>
    <t>RKO-81</t>
  </si>
  <si>
    <t>RKO-82</t>
  </si>
  <si>
    <t>RKO-83</t>
  </si>
  <si>
    <t>RKO-84</t>
  </si>
  <si>
    <t>RKO-85</t>
  </si>
  <si>
    <t>RKO-86</t>
  </si>
  <si>
    <t>RKO-87</t>
  </si>
  <si>
    <t>RKO-88</t>
  </si>
  <si>
    <t>RKO-89</t>
  </si>
  <si>
    <t>RKO-90</t>
  </si>
  <si>
    <t>wk 20 2022</t>
  </si>
  <si>
    <t>mail naar femke gestuurd 23-8</t>
  </si>
  <si>
    <t>Roel Hoekstra</t>
  </si>
  <si>
    <t>2022.1</t>
  </si>
  <si>
    <t>gourlayi</t>
  </si>
  <si>
    <t>zaad</t>
  </si>
  <si>
    <t>P1 --
P1 --
qui --</t>
  </si>
  <si>
    <t>APLV -
AVB-O -
PBRSV -
PVT -
PYV -</t>
  </si>
  <si>
    <t>geen relevante virussen gedetecteerd.
Pfam domeinen gecontroleerd: plant</t>
  </si>
  <si>
    <t xml:space="preserve">De eenheden zijn op de volgende wijze getoetst op de aanwezigheid van virussen en viroïden:_x000D_
1.	Mechanische inoculatie op Chenopodium quinoa en Nicotiana occidentalis-P1: generieke toetsing op mechanisch overdraagbare virussen;_x000D_
2.	DAS-ELISA: arracacha virus B (oca-stam), Andean potato latent virus, Andean potato mild mosaic virus, potato black ringspot virus, potato virus T en potato yellowing virus;_x000D_
3.	Real-time (RT-) PCR: generieke toetsing op pospiviroids, o.a. potato spindle tuber viroid;_x000D_
4.	Daarnaast zijn de ingezonden planten wekelijks visueel beoordeeld, waarbij in geval van symptomen nader onderzoek naar de oorzaak is gedaan._x000D_
_x000D_
In de getoetste monsters van de hierboven gespecificeerde eenheden zijn geen EU quarantaine (waardige) of regulated non-quarantine virussen en viroïden aangetroffen._x000D_
</t>
  </si>
  <si>
    <t>2022.2</t>
  </si>
  <si>
    <t>megistacrolobum</t>
  </si>
  <si>
    <t>2022.3</t>
  </si>
  <si>
    <t>2022.7</t>
  </si>
  <si>
    <t>chacoense</t>
  </si>
  <si>
    <t>[104326-117], [104326-144]
HTS herhaling: wk 35, BCF104326-144</t>
  </si>
  <si>
    <t>[104326-117]
geen relevante virussen gedetecteerd.
Pfam domeinen gecontroleerd: plant
non rRNA reads te laag (minder dan 12 mil): opnieuw inzenden
[104326-117 en 144]
geen relevante virussen gedetecteerd
opm molbio
Data van 104326-117-006 en 104326-144-002 gecombineerd_x000D_
Relatief hoog percentage rRNA reads (59,78%), maar meer dan 12 milj reads</t>
  </si>
  <si>
    <t>2022.8</t>
  </si>
  <si>
    <t>kurtzianum</t>
  </si>
  <si>
    <t>2022.9</t>
  </si>
  <si>
    <t>2022.11</t>
  </si>
  <si>
    <t>spegazzinii</t>
  </si>
  <si>
    <t>2022.12</t>
  </si>
  <si>
    <t>[104326-117]
HTS herhaling: wk 35, BCF104326-144</t>
  </si>
  <si>
    <t>[104326-117]
geen relevante virussen gedetecteerd.
Pfam domeinen gecontroleerd: plant
non rRNA reads te laag (minder dan 12 mil): opnieuw inzenden
[104326-117 +104326-144]
Geen relevante virussen gedetecteerd
opm molbio:
Data 104326-117-010 en 104326-144-003 gecombineerd
Relatief hoog percentage rRNA reads (47,67%), maar meer dan 12 milj reads</t>
  </si>
  <si>
    <t>2022.13</t>
  </si>
  <si>
    <t>sucrense</t>
  </si>
  <si>
    <t>[104326-117]
geen relevante virussen gedetecteerd.
Pfam domeinen gecontroleerd: plant
non rRNA reads te laag (minder dan 12 mil): opnieuw inzenden
[104326-117+144]
Geen relevante virussen gedetecteerd
opm molbio:
Data 104326-117-011 en 104326-144-004 gecombineerd
Relatief hoog percentage rRNA reads (64,35%), maar meer dan 12 milj reads</t>
  </si>
  <si>
    <t>IP: 2021-966372.01-90</t>
  </si>
  <si>
    <t>09-141-1106</t>
  </si>
  <si>
    <t>2022-001</t>
  </si>
  <si>
    <t>Calibrachoa</t>
  </si>
  <si>
    <t>invitro</t>
  </si>
  <si>
    <t>P1 - 
bent -
qui -</t>
  </si>
  <si>
    <t>BCF 104326-128 
BCF 104326-133
wk 23 6010779: mengmonster 1, 3, 4, 5, 6, 7, 9, 11, 12 en 13</t>
  </si>
  <si>
    <t>Geen relevante virussen gevonden</t>
  </si>
  <si>
    <t>De eenheden zijn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hierboven gespecificeerde eenheden zijn geen EU quarantaine of quarantainewaardige virussen of viroïden aangetroffen. </t>
  </si>
  <si>
    <t>niet getoetst, afgestorven</t>
  </si>
  <si>
    <t>09-141-1108</t>
  </si>
  <si>
    <t>2022-002</t>
  </si>
  <si>
    <t>x</t>
  </si>
  <si>
    <t>09-141-1110</t>
  </si>
  <si>
    <t>2022-003</t>
  </si>
  <si>
    <t>IP: 2021-966365.01-89</t>
  </si>
  <si>
    <t>1753-141-1111</t>
  </si>
  <si>
    <t>2022-004</t>
  </si>
  <si>
    <t>1753-141-1112</t>
  </si>
  <si>
    <t>2022-005</t>
  </si>
  <si>
    <t>1753-141-1113</t>
  </si>
  <si>
    <t>2022-006</t>
  </si>
  <si>
    <t>1753-141-1114</t>
  </si>
  <si>
    <t>2022-007</t>
  </si>
  <si>
    <t>1753-141-1115</t>
  </si>
  <si>
    <t>2022-008</t>
  </si>
  <si>
    <t>1753-141-1116</t>
  </si>
  <si>
    <t>2022-009</t>
  </si>
  <si>
    <t>1753-141-1117</t>
  </si>
  <si>
    <t>2022-010</t>
  </si>
  <si>
    <t>1753-141-1118</t>
  </si>
  <si>
    <t>2022-011</t>
  </si>
  <si>
    <t>1753-141-1119</t>
  </si>
  <si>
    <t>2022-012</t>
  </si>
  <si>
    <t>Bij iribov afgestorven</t>
  </si>
  <si>
    <t>IP: 2021-975447.01-100</t>
  </si>
  <si>
    <t>187-141-1120</t>
  </si>
  <si>
    <t>2022-013</t>
  </si>
  <si>
    <t>187-141-1121</t>
  </si>
  <si>
    <t>2022-014</t>
  </si>
  <si>
    <t>BCF 104326-128 
BCF 104326-133
wk 23 6010787: mengmoster 14, 15, 16, 17, 18, 19, 20, 21, 22, 23</t>
  </si>
  <si>
    <t xml:space="preserve">Near complete genome turnip yellows virus (5260 nt). Gecontroleerd in NCBI: clusterd met TuYV._x000D_
Verder geen relevante virussen gevonden._x000D_
</t>
  </si>
  <si>
    <t>187-141-1123</t>
  </si>
  <si>
    <t>2022-015</t>
  </si>
  <si>
    <t>187-141-1124</t>
  </si>
  <si>
    <t>2022-016</t>
  </si>
  <si>
    <t>187-141-1127</t>
  </si>
  <si>
    <t>2022-017</t>
  </si>
  <si>
    <t>187-141-1128</t>
  </si>
  <si>
    <t>2022-018</t>
  </si>
  <si>
    <t>187-141-1129</t>
  </si>
  <si>
    <t>2022-019</t>
  </si>
  <si>
    <t>187-141-1131</t>
  </si>
  <si>
    <t>2022-020</t>
  </si>
  <si>
    <t>187-141-1132</t>
  </si>
  <si>
    <t>2022-021</t>
  </si>
  <si>
    <t>187-141-1133</t>
  </si>
  <si>
    <t>2022-022</t>
  </si>
  <si>
    <t>187-141-1134</t>
  </si>
  <si>
    <t>2022-023</t>
  </si>
  <si>
    <t>Virus -
viroids -</t>
  </si>
  <si>
    <t>187-141-1138</t>
  </si>
  <si>
    <t>2022-024</t>
  </si>
  <si>
    <t>BCF 104326-128 
BCF 104326-133
wk 23 6010795: mengmonster 24, 25, 26, 28, 29, 30, 31, 32, 33, 34</t>
  </si>
  <si>
    <t>187-141-1141</t>
  </si>
  <si>
    <t>2022-025</t>
  </si>
  <si>
    <t>187-141-1142</t>
  </si>
  <si>
    <t>2022-026</t>
  </si>
  <si>
    <t>187-141-1144</t>
  </si>
  <si>
    <t>2022-027</t>
  </si>
  <si>
    <t>1753-566-008</t>
  </si>
  <si>
    <t>2022-028</t>
  </si>
  <si>
    <t>Petchoa</t>
  </si>
  <si>
    <t>1753-566-019</t>
  </si>
  <si>
    <t>2022-029</t>
  </si>
  <si>
    <t>1753-566-020</t>
  </si>
  <si>
    <t>2022-030</t>
  </si>
  <si>
    <t>1753-566-021</t>
  </si>
  <si>
    <t>2022-031</t>
  </si>
  <si>
    <t>1753-566-022</t>
  </si>
  <si>
    <t>2022-032</t>
  </si>
  <si>
    <t>09-28-2097</t>
  </si>
  <si>
    <t>2022-033</t>
  </si>
  <si>
    <t>Petunia</t>
  </si>
  <si>
    <t>187-28-2117</t>
  </si>
  <si>
    <t>2022-034</t>
  </si>
  <si>
    <t>IP: 2021-977112.01-104</t>
  </si>
  <si>
    <t>688-61-5959</t>
  </si>
  <si>
    <t>2022-035</t>
  </si>
  <si>
    <t>Nahita</t>
  </si>
  <si>
    <t>P1 - 
P1 -
qui -</t>
  </si>
  <si>
    <t>APLV -
APMoV -
AVB-O -
PAMV - 
PBRSV -
PLRV -
PotLV -
PVS - 
PVT -  
PVX -  
PYV - 
TSWV - 
[4/7/22]
PLRV -</t>
  </si>
  <si>
    <t>Begomo: F-MOL-065-001 -
Begomo: F-MOL-065-002 -
Fytoplasma: F-MOL-022-005 -
F-MOL-071-013 Detectie pospiviroïden (GenPospi assay) -
PYVV: F-MOL-068-006 -
 TRV/PMTV: F-MOL-074-003 -
ToCV: F-MOL-068-009- </t>
  </si>
  <si>
    <t>BCF 104326-129
wk 24
BAC: alles negatief, zie mail</t>
  </si>
  <si>
    <t xml:space="preserve">De eenheid is op de volgende wijze getoetst op de aanwezigheid van virussen, viroïden en bacteriën:_x000D_
1.	Mechanische inoculatie op Chenopodium quinoa, Nicotiana hesperis-67A en Nicotiana occidentalis-P1: generieke toetsing op mechanisch overdraagbare virussen;_x000D_
2.	DAS-ELISA: Andean potato latent virus, Andean potato mild mosaic virus, Andean potato mottle virus, potato black ringspot virus, potato latent virus, potato leafroll virus, potato virus S, potato virus T, potato virus X, potato yellowing virus;_x000D_
3.	Real-time (RT-) PCR: generieke toetsing op quarantaine Candidatus Phytoplasma spp., generieke toetsing op pospiviroids, o.a. potato spindle tuber viroid, potato yellow vein virus;_x000D_
4.	PCR: generieke toetsing op begomoviruses;_x000D_
5.	Illumina sequencing (RNAseq)*: generieke toetsing van samengestelde monsters bestaande uit maximaal 10 eenheden op zowel mechanisch als niet mechanische overdraagbare virussen;_x000D_
6.	Immunofluorescentie: Clavibacter sepedonicus;_x000D_
7.	(Real-time) PCR: Candidatus Liberibacter solanacearum, Ralstonia pseudosolanacearum, Ralstonia solanacearum, Ralstonia syzygii subsp. Indonesiensis;_x000D_
8.	Daarnaast zijn de ingezonden planten wekelijks visueel beoordeeld, waarbij in geval van symptomen nader onderzoek naar de oorzaak is gedaan._x000D_
_x000D_
In de getoetste monsters van de hierboven gespecificeerde eenheid zijn geen EU quarantaine of quarantainewaardige virussen of viroïden aangetroffen. </t>
  </si>
  <si>
    <t>25-10-2022 ro</t>
  </si>
  <si>
    <t>2022-036</t>
  </si>
  <si>
    <t>Iribov</t>
  </si>
  <si>
    <t>6374134 wk 33, 104326-142</t>
  </si>
  <si>
    <t xml:space="preserve">Geen relevant virus gedetecteerd.
</t>
  </si>
  <si>
    <t>36-45</t>
  </si>
  <si>
    <t>De eenheden zijn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hierboven gespecificeerde eenheden zijn geen EU quarantaine of quarantainewaardige virussen of viroïden aangetroffen. 
Illumina-sequencing data zijn gegenereerd door Genomescan B.V. (accreditatie L518), analyse en interpretatie is uitgevoerd door NIVIP.</t>
  </si>
  <si>
    <t>2022-037</t>
  </si>
  <si>
    <t>2022-038</t>
  </si>
  <si>
    <t>187-141-1122</t>
  </si>
  <si>
    <t>2022-039</t>
  </si>
  <si>
    <t>187-141-1125</t>
  </si>
  <si>
    <t>2022-040</t>
  </si>
  <si>
    <t>187-141-1126</t>
  </si>
  <si>
    <t>2022-041</t>
  </si>
  <si>
    <t>187-141-1130</t>
  </si>
  <si>
    <t>2022-042</t>
  </si>
  <si>
    <t>187-141-1135</t>
  </si>
  <si>
    <t>2022-043</t>
  </si>
  <si>
    <t>187-141-1136</t>
  </si>
  <si>
    <t>2022-044</t>
  </si>
  <si>
    <t>187-141-1137</t>
  </si>
  <si>
    <t>2022-045</t>
  </si>
  <si>
    <t>187-141-1139</t>
  </si>
  <si>
    <t>2022-046</t>
  </si>
  <si>
    <t xml:space="preserve">6374142 wk33, 104326-142
wk36 herhaling, BCF 1046326-147
</t>
  </si>
  <si>
    <t>[104326-142]
Geen uitslag mogelijk, slechte data.
6-9-22 gezien % rRNA reads te hoog is en te weinig non- rRNA reads zal het monster opnieuw in gestuurd worden en de analyse gecombineerd worden met deze data. 
[104326-142 en 104326-147] 
Geen relevante virussen gedeteceerd. 
_x000D_
opmerkingen molbio: _x000D_
opm 1. _x000D_
relatief hoog percentage (30,22%) rRNA reads, maar meer dan 12 milj reads (31 milj)_x000D_
opm 2. _x000D_
PVCV detecteerd in de de novo detectie pipeline (ctg 940, 7201 nt). Gezien het geen Q organisme betreft in PEQ wordt er geen verdere analyse uitgevoerd.</t>
  </si>
  <si>
    <t>46-55</t>
  </si>
  <si>
    <t>187-141-1140</t>
  </si>
  <si>
    <t>2022-047</t>
  </si>
  <si>
    <t>187-141-1143</t>
  </si>
  <si>
    <t>2022-048</t>
  </si>
  <si>
    <t>1753-566-017</t>
  </si>
  <si>
    <t>2022-049</t>
  </si>
  <si>
    <t>IP: 2022-1005235.01-12</t>
  </si>
  <si>
    <t>1753-566-026</t>
  </si>
  <si>
    <t>2022-050</t>
  </si>
  <si>
    <t>1/2  slecht plantje</t>
  </si>
  <si>
    <t>187-28-2113</t>
  </si>
  <si>
    <t>2022-051</t>
  </si>
  <si>
    <t>2/2 slecht plantje</t>
  </si>
  <si>
    <t>187-28-2114</t>
  </si>
  <si>
    <t>2022-052</t>
  </si>
  <si>
    <t>187-28-2115</t>
  </si>
  <si>
    <t>2022-053</t>
  </si>
  <si>
    <t>46-55
Carla: In 2020 is op twee accessie met vergelijkbare symp geen virus getecteerd middels HTS (6013646 en 6012766). Deze wordt daarom niet apart ingestuurd voor sequencing.</t>
  </si>
  <si>
    <t>1/2 slecht plantje</t>
  </si>
  <si>
    <t>187-28-2116</t>
  </si>
  <si>
    <t>2022-054</t>
  </si>
  <si>
    <t>[104326-142]
Geen uitslag mogelijk, slechte data.
6-9-22 gezien % rRNA reads te hoog is en te weinig non- rRNA reads zal het monster opnieuw in gestuurd worden en de analyse gecombineerd worden met deze data. 
[104326-142 en 104326-147] 
Geen relevante virussen gedeteceerd. 
opmerkingen molbio: 
opm 1. 
relatief hoog percentage (30,22%) rRNA reads, maar meer dan 12 milj reads (31 milj)
opm 2. 
PVCV detecteerd in de de novo detectie pipeline (ctg 940, 7201 nt). Gezien het geen Q organisme betreft in PEQ wordt er geen verdere analyse uitgevoerd.</t>
  </si>
  <si>
    <t>1/2 slechte wortels</t>
  </si>
  <si>
    <t>187-28-2118</t>
  </si>
  <si>
    <t>2022-055</t>
  </si>
  <si>
    <t>24-10-2022 ro</t>
  </si>
  <si>
    <t>187-28-2119</t>
  </si>
  <si>
    <t>2022-056</t>
  </si>
  <si>
    <t>prisma nummer gecorrigeerd op 20-10 Carla (terug uit pdf):
6374150
wk33, 104326-142
wk36 herhaling, BCF 1046326-147
wk 39 herhaling, BCF104326-152</t>
  </si>
  <si>
    <t>[BCF104326-142]
Gezien % rRNA reads te hoog is en te weinig non- rRNA reads zal het monster opnieuw in gestuurd worden en de analyse gecombineerd worden met deze data. 
[BCF104326-142 en  BCF104326-147]
Geen uitslag mogelijk, er wordt nogmaals HTS aangevraagd. Relatief hoog percentage (77,41%) rRNA reads en minder dan 12 milj reads totaal (10,2 milj)
[BCF104326-142, BCF104326-147 en 104326-152]
Geen relevante virussen gedetecteerd (BCF 104326-142-009_104326-147-009_104326-152-008 gecombineerd)
opm molbio: 
Geen uitslag mogelijk op basis van alleen BCF 104326-152-008, door het relatief hoge percentage rRNA reads (44,25 %) en te weinig non rRNA reads (10,7M)._x000D_
Voor gecombineerde data: Percentage rRNA reads relatief hoog ( 67,54 %), maar meer dan 12 milj reads verkregen (21,0M).</t>
  </si>
  <si>
    <t>56-60; 59 niet getoetst door uitval vd planten bij opgroei</t>
  </si>
  <si>
    <t>187-28-2120</t>
  </si>
  <si>
    <t>2022-057</t>
  </si>
  <si>
    <t>prisma nummer gecorrigeerd op 20-10 Carla (terug uit pdf):_x000D_
_x000D_
6374150
wk33, 104326-142
wk36 herhaling, BCF 1046326-147
wk 39 herhaling, BCF104326-152</t>
  </si>
  <si>
    <t xml:space="preserve">[BCF104326-142]
Gezien % rRNA reads te hoog is en te weinig non- rRNA reads zal het monster opnieuw in gestuurd worden en de analyse gecombineerd worden met deze data. 
[BCF104326-142 en  BCF104326-147]
Geen uitslag mogelijk, er wordt nogmaals HTS aangevraagd. Relatief hoog percentage (77,41%) rRNA reads en minder dan 12 milj reads totaal (10,2 milj)
BCF104326-142, BCF104326-147 en 104326-152]_x000D_
Geen relevante virussen gedetecteerd (BCF 104326-142-009_104326-147-009_104326-152-008 gecombineerd)_x000D_
_x000D_
opm molbio: _x000D_
Geen uitslag mogelijk op basis van alleen BCF 104326-152-008, door het relatief hoge percentage rRNA reads (44,25 %) en te weinig non rRNA reads (10,7M)._x000D_
Voor gecombineerde data: Percentage rRNA reads relatief hoog ( 67,54 %), maar meer dan 12 milj reads verkregen (21,0M).
</t>
  </si>
  <si>
    <t>187-28-2121</t>
  </si>
  <si>
    <t>2022-058</t>
  </si>
  <si>
    <t xml:space="preserve">[BCF104326-142]
Gezien % rRNA reads te hoog is en te weinig non- rRNA reads zal het monster opnieuw in gestuurd worden en de analyse gecombineerd worden met deze data. 
[BCF104326-142 en  BCF104326-147]
Geen uitslag mogelijk, er wordt nogmaals HTS aangevraagd. Relatief hoog percentage (77,41%) rRNA reads en minder dan 12 milj reads totaal (10,2 milj)
BCF104326-142, BCF104326-147 en 104326-152]_x000D_
Geen relevante virussen gedetecteerd (BCF 104326-142-009_104326-147-009_104326-152-008 gecombineerd)_x000D_
_x000D_
opm molbio: _x000D_
Geen uitslag mogelijk op basis van alleen BCF 104326-152-008, door het relatief hoge percentage rRNA reads (44,25 %) en te weinig non rRNA reads (10,7M)._x000D_
Voor gecombineerde data: Percentage rRNA reads relatief hoog ( 67,54 %), maar meer dan 12 milj reads verkregen (21,0M).]
</t>
  </si>
  <si>
    <t>187-28-2122</t>
  </si>
  <si>
    <t>2022-059</t>
  </si>
  <si>
    <t>Not tested</t>
  </si>
  <si>
    <t>Virus Geen uitslag
viroids Geen uitslag</t>
  </si>
  <si>
    <t xml:space="preserve">
Geen analyse uitgevoerd, omdat de planten waren afgestorven. </t>
  </si>
  <si>
    <t>2/2 slechte wortel/ slecht plantje. Voor monsternames plantjes reeds dood. Niet kunnen analyseren. Zit niet in mengmonster RNAseq</t>
  </si>
  <si>
    <t>187-28-2123</t>
  </si>
  <si>
    <t>2022-060</t>
  </si>
  <si>
    <t>6374142 
wk33, 104326-142
wk36 herhaling, BCF 1046326-147
wk 39 herhaling, BCF104326-152</t>
  </si>
  <si>
    <t xml:space="preserve">[BCF104326-142]
Gezien % rRNA reads te hoog is en te weinig non- rRNA reads zal het monster opnieuw in gestuurd worden en de analyse gecombineerd worden met deze data. 
[BCF104326-142 en  BCF104326-147]
Geen uitslag mogelijk, er wordt nogmaals HTS aangevraagd. Relatief hoog percentage (77,41%) rRNA reads en minder dan 12 milj reads totaal (10,2 milj)
[BCF104326-142, BCF104326-147 en 104326-152]
</t>
  </si>
  <si>
    <t>24-10-22 ca</t>
  </si>
  <si>
    <t>IP: 2021-986451.01-118</t>
  </si>
  <si>
    <t>21-61-5970</t>
  </si>
  <si>
    <t>2022-061</t>
  </si>
  <si>
    <t>APLV -
APMoV -
PBRSV -
PotLV -
PVS - 
PVT -  
PVX -  
PYV - 
[22-8-2022]
PLRV -
[24-8-2022]</t>
  </si>
  <si>
    <t>Begomo: F-MOL-065-001: Geen amplicon verkregen met Generieke PCR Begomovirus DengA/DengB
Fytoplasma: F-MOL-022-005: Fytoplasma niet aangetoond met real-time PCR
Pospiviroïde is niet aangetoond met realtime PCR.
CLVd is niet aangetoond met realtime PCR
PYVV is niet aangetoond met real-time RT-PCR</t>
  </si>
  <si>
    <t>30-9-2022
R sol -
R pseudo -
R syzygii -
C sep -
Cdt Liber sol </t>
  </si>
  <si>
    <t xml:space="preserve">pool 61-70: 6374169 
wk 33 BCF104326-142
wk 36 herhaling, BCF104326-147
</t>
  </si>
  <si>
    <t>[BCF104326-142]
6-9-22 gezien % rRNA reads te hoog is en te weinig non- rRNA reads zal het monster opnieuw in gestuurd worden en de analyse gecombineerd worden met deze data. 
[BCF104326-142 en  BCF104326-147]
Based on analyses of 8541 nt of the near complete genome in NCBI and NVWA databases it can be concluded that sample 6374169 very likely contains potato virus M (PVM)
 Based on analyses of 8477 nt of the near complete genome in NCBI and NVWA databases it can be concluded that sample 6374169 very likely contains potato virus S (PVS)
opm molbio: 
'- 1. Relatief hoog percentage (71,72%) rRNA reads, maar meer dan 12 milj reads (25 milj).
- 2. Naast PVS en PVM geen aanvullende virussen gedetecteerd</t>
  </si>
  <si>
    <t>24-10-22 Carla: PVM en PVS is in de sequencing pool gevonden. Alleen PVS betreft Q. PVS is ook middels ELISA getoetst en alleen aangetoond in 1 eenheid. Deze eenheid is ook individueel gesequenced waarbij de sequentie overeen kwam met die uit de pool. Daarom wordt aangenomen dat er alleen in de ene eenheid PVS is aangtroffen en de rest vrijgegeven. PVM is gemeld via mail aan Iribov.</t>
  </si>
  <si>
    <t>Viruses -
viroids -</t>
  </si>
  <si>
    <t>In de getoetste monsters van de hierboven gespecificeerde eenheid zijn geen EU quarantaine of quarantainewaardige virussen, viroïden en bacteriën aangetroffen. De eenheid is op de volgende wijze getoetst:
1.	Mechanische inoculatie op Chenopodium quinoa en Nicotiana occidentalis-P1: generieke toetsing op mechanisch overdraagbare virussen;
2.	DAS-ELISA: Andean potato latent virus, Andean potato mild mosaic virus, Andean potato mottle virus, potato black ringspot virus, potato latent virus, potato leafroll virus, potato virus S, potato virus T, potato virus X, potato yellowing virus;
3.	Real-time (RT-) PCR: generieke toetsing op quarantaine Candidatus Phytoplasma spp., generieke toetsing op pospiviroids, o.a. potato spindle tuber viroid, potato yellow vein virus;
4.	PCR: generieke toetsing op begomoviruses;
5.	Illumina sequencing (RNAseq)*: generieke toetsing van samengestelde monsters bestaande uit maximaal 10 eenheden op zowel mechanisch als niet mechanische overdraagbare virussen;
6.	Immunofluorescentie: Clavibacter sepedonicus;
7.	(Real-time) PCR: Candidatus Liberibacter solanacearum, Ralstonia pseudosolanacearum, Ralstonia solanacearum, Ralstonia syzygii subsp. Indonesiensis;
8.	Daarnaast zijn de ingezonden planten wekelijks visueel beoordeeld, waarbij in geval van symptomen nader onderzoek naar de oorzaak is gedaan.
* Illumina-sequencing data zijn gegenereerd door Genomescan B.V. (accreditatie L518), analyse en interpretatie is uitgevoerd door NIVIP.</t>
  </si>
  <si>
    <t>21-61-5971</t>
  </si>
  <si>
    <t>2022-062</t>
  </si>
  <si>
    <t xml:space="preserve">
In de getoetste monsters van de hierboven gespecificeerde eenheid zijn geen EU quarantaine of quarantainewaardige virussen, viroïden en bacteriën aangetroffen. De eenheid is op de volgende wijze getoetst:
1.	Mechanische inoculatie op Chenopodium quinoa en Nicotiana occidentalis-P1: generieke toetsing op mechanisch overdraagbare virussen;
2.	DAS-ELISA: Andean potato latent virus, Andean potato mild mosaic virus, Andean potato mottle virus, potato black ringspot virus, potato latent virus, potato leafroll virus, potato virus S, potato virus T, potato virus X, potato yellowing virus;
3.	Real-time (RT-) PCR: generieke toetsing op quarantaine Candidatus Phytoplasma spp., generieke toetsing op pospiviroids, o.a. potato spindle tuber viroid, potato yellow vein virus;
4.	PCR: generieke toetsing op begomoviruses;
5.	Illumina sequencing (RNAseq)*: generieke toetsing van samengestelde monsters bestaande uit maximaal 10 eenheden op zowel mechanisch als niet mechanische overdraagbare virussen;
6.	Immunofluorescentie: Clavibacter sepedonicus;
7.	(Real-time) PCR: Candidatus Liberibacter solanacearum, Ralstonia pseudosolanacearum, Ralstonia solanacearum, Ralstonia syzygii subsp. Indonesiensis;
8.	Daarnaast zijn de ingezonden planten wekelijks visueel beoordeeld, waarbij in geval van symptomen nader onderzoek naar de oorzaak is gedaan.
Illumina-sequencing data zijn gegenereerd door Genomescan B.V. (accreditatie L518), analyse en interpretatie is uitgevoerd door NIVIP.</t>
  </si>
  <si>
    <t>21-61-5972</t>
  </si>
  <si>
    <t>2022-063</t>
  </si>
  <si>
    <t>21-61-5973</t>
  </si>
  <si>
    <t>2022-064</t>
  </si>
  <si>
    <t>21-61-5974</t>
  </si>
  <si>
    <t>2022-065</t>
  </si>
  <si>
    <t>21-61-5975</t>
  </si>
  <si>
    <t>2022-066</t>
  </si>
  <si>
    <t>21-61-5977</t>
  </si>
  <si>
    <t>2022-067</t>
  </si>
  <si>
    <t xml:space="preserve">
Inoc va aardappel 9-8-2022:
Qui +/-
P1 (4planten) +/+
[inoc va aardappel 28/8]
P1 +/+
bent -/-
qui -/-
glut -/-
tom -/-
</t>
  </si>
  <si>
    <t xml:space="preserve">[22-8-2022]
APLV -
APMoV -
PBRSV -
PotLV -
PVS + 
PVT -  
PVX -  
PYV - 
[24-8-2022]
PLRV -
</t>
  </si>
  <si>
    <t>Begomo: F-MOL-065-001: -
Fytoplasma: F-MOL-022-005: -
Genpospi F-MOL-071-013: Pospiviroïde - ; CLVd: -
F-MOL-068-006 PYVV: - </t>
  </si>
  <si>
    <t xml:space="preserve">6374097 (single plant): 
wk 33 single plant BCF104326-142
6374169 pool 61-70
wk 33 pool BCF104326-142
wk 36 pool herhalen BCF104326-147
</t>
  </si>
  <si>
    <t>[104326-142, single plant]
1. Based on analyses of 8473 nt of the near complete genome in NCBI and NVWA databases it can be concluded that sample 6374097 very likely contains potato virus M (PVM)
2. Based on analyses of 8468 nt of the near complete genome in NCBI and NVWA databases it can be concluded that sample 6374097 very likely contains potato virus S (PVS)
[BCF104326-142 pool]
6-9-22 gezien % rRNA reads te hoog is en te weinig non- rRNA reads zal het monster opnieuw in gestuurd worden en de analyse gecombineerd worden met deze data. 
[BCF104326-142 en BCF104326-147]
Based on analyses of 8541 nt of the near complete genome in NCBI and NVWA databases it can be concluded that sample 6374169 very likely contains potato virus M (PVM)
 Based on analyses of 8477 nt of the near complete genome in NCBI and NVWA databases it can be concluded that sample 6374169 very likely contains potato virus S (PVS)
opm molbio: 
'- 1. Relatief hoog percentage (71,72%) rRNA reads, maar meer dan 12 milj reads (25 milj).
- 2. Naast PVS en PVM geen aanvullende virussen gedetecteerd</t>
  </si>
  <si>
    <t xml:space="preserve">Diagnose geplagieerd van 6012336 (PVT vondst in 2021). Virus/viroid - is niet helemaal correct, maar diagnose </t>
  </si>
  <si>
    <t xml:space="preserve">PVS +
</t>
  </si>
  <si>
    <t xml:space="preserve">Deze accessie is op de volgende wijze getoetst op de aanwezigheid van virussen, viroïden en bacteriën:
1.	Mechanische inoculatie op Chenopodium quinoa en Nicotiana occidentalis-P1: generieke toetsing op mechanisch overdraagbare virussen;
2.	DAS-ELISA: Andean potato latent virus, Andean potato mild mosaic virus, Andean potato mottle virus, potato black ringspot virus, potato latent virus, potato leafroll virus, potato virus S, potato virus T, potato virus X, potato yellowing virus;
3.	Real-time (RT-) PCR: generieke toetsing op quarantaine Candidatus Phytoplasma spp., generieke toetsing op pospiviroids, o.a. potato spindle tuber viroid, potato yellow vein virus;
4.	PCR: generieke toetsing op begomoviruses;
5.	Illumina sequencing (RNAseq)*: generieke toetsing van samengestelde monsters bestaande uit maximaal 10 eenheden op zowel mechanisch als niet mechanische overdraagbare virussen;
6.	Immunofluorescentie: Clavibacter sepedonicus;
7.	(Real-time) PCR: Candidatus Liberibacter solanacearum, Ralstonia pseudosolanacearum, Ralstonia solanacearum, Ralstonia syzygii subsp. Indonesiensis;
8.	Daarnaast zijn de ingezonden planten wekelijks visueel beoordeeld, waarbij in geval van symptomen nader onderzoek naar de oorzaak is gedaan.
In het getoetste monster is potato virus S (PVS) gedetecteerd met behulp van mechanische inoculatie. De aanwezigheid van PVS is bevestigd middels DAS-ELISA en Illumina-sequencing. 
Dit betreft een PEQ (Post Entry Quarantine) monster, de accessie wordt niet vrijgegeven. 
* Illumina-sequencing data zijn gegenereerd door Genomescan B.V. (accreditatie L518), analyse en interpretatie is uitgevoerd door NIVIP.
</t>
  </si>
  <si>
    <t>IP: 2022-996689.01-05</t>
  </si>
  <si>
    <t>27-61-6003</t>
  </si>
  <si>
    <t>2022-068</t>
  </si>
  <si>
    <t>27-61-6004</t>
  </si>
  <si>
    <t>2022-069</t>
  </si>
  <si>
    <t>27-61-6005</t>
  </si>
  <si>
    <t>2022-070</t>
  </si>
  <si>
    <t>10-1-2023 Ro; uitslagbrief 23-12</t>
  </si>
  <si>
    <t>IP 2021-966372.01-90</t>
  </si>
  <si>
    <t>2022-71</t>
  </si>
  <si>
    <t>CA557</t>
  </si>
  <si>
    <t>[14-11-2022]
P1 -/-
Bent -/-
Qui -/-
[8-12-2022]</t>
  </si>
  <si>
    <t>n.v.t.</t>
  </si>
  <si>
    <t>Pool 71-73/75: 06249763</t>
  </si>
  <si>
    <t>wk 46  PEQ iom Marcel, Naomi, Carla. Per zakje twee RNA isolaties uitvoeren. Het RNA van de twee isolaties uit 1 zakje poolen en homogeniseren. Vervolgens van de pool twee submonsters opsturen naar genomescan. De data van genomescan van de 2 submonsters combineren in de pijpline voor het uitgeven van 1 uitslag.                                                                                                                                      wk_46_F-MOL-097-001 Aanvraagformulier moleculaire analyses                                                                                   [BCF:                                                                                               104326-159-010_6249763_Petchoa_Callibrachoa
104326-159-011_6249763_Petchoa_Callibrachoa]
7/12/2022 Slechte rRNA depletie; RNA opnieuw sequencen (zie ook MW 7-12-2022 FW_ slechte rRNA depletie batch 104326-159)                                                                  
wk 51 20/12/2022: petunia vein clearing is gedetecteerd, maar verdere analyse is niet nodig. Het heeft verder geen status.
relatief hoog % rRNA reads (73,61 %), maar meer dan 12 miljoen reads                                                                                                                                                                                Geen relevante virussen gedetecteerd</t>
  </si>
  <si>
    <t xml:space="preserve">Virus - 
</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</si>
  <si>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</si>
  <si>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2022-72</t>
  </si>
  <si>
    <t>K2021-CX2534</t>
  </si>
  <si>
    <t>2022-73</t>
  </si>
  <si>
    <t>1753-566-024</t>
  </si>
  <si>
    <t>2022-74</t>
  </si>
  <si>
    <t>K2022-PX261</t>
  </si>
  <si>
    <t>NA</t>
  </si>
  <si>
    <t xml:space="preserve">Virus Geen uitslag
</t>
  </si>
  <si>
    <t>Geen analyse uitgevoerd, omdat de planten waren afgestorven. </t>
  </si>
  <si>
    <t>Geen uitslag, vroegtijdig afsterven planten</t>
  </si>
  <si>
    <t>1753-566-025</t>
  </si>
  <si>
    <t>2022-75</t>
  </si>
  <si>
    <t>K2022-PX272</t>
  </si>
  <si>
    <t>[3-11-2022]
P1 -/-
Bent -/-            Qui -/-
[23-11-2022]</t>
  </si>
  <si>
    <t>1753-566-027</t>
  </si>
  <si>
    <t>2022-76</t>
  </si>
  <si>
    <t>K2022-PX398</t>
  </si>
  <si>
    <t>Pool 76-86: 06249755
Wk 45  geplukt, wk 46 ingestuurd.                                                                           </t>
  </si>
  <si>
    <t>wk 46: PEQ iom Marcel, Naomi, Carla. Per zakje twee RNA isolaties uitvoeren. Het RNA van de twee isolaties uit 1 zakje poolen en homogeniseren. Vervolgens van de pool twee submonsters opsturen naar genomescan. De data van genomescan van de 2 submonsters combineren in de pijpline voor het uitgeven van 1 uitslag.                                                                                                                           wk_46_F-MOL-097-001 Aanvraagformulier moleculaire analyses                                                                                   [BCF:                                                                                               104326-159-008_6249755_Petunia_Petchoa
104326-159-009_6249755_Petunia_Petchoa]
7/12/2022 Slechte rRNA depletie; RNA opnieuw sequencen (zie ook MW 7-12-2022 FW_ slechte rRNA depletie batch 104326-159)                                                                                                                                                                                           Wk 51  20/12/2022 AMV sequentie gedetecteerd, maar komt overeen met sequentie in monster 99909662, dus waarschijnlijk contaminatie.
petunia vein clearing is gedetecteerd, maar verdere analyse is niet nodig. Het heeft verder geen status.
relatief hoog % rRNA reads (80,68 %), maar meer dan 12 miljoen reads                                                                                                                                                                                    Geen relevante virussen gedetecteerd</t>
  </si>
  <si>
    <t>09-28-2111</t>
  </si>
  <si>
    <t>2022-77</t>
  </si>
  <si>
    <t>PT709</t>
  </si>
  <si>
    <t>Geen analyse uitgevoerd, omdat voor analyse te weinig planten waren aangeleverd</t>
  </si>
  <si>
    <t>2022-78</t>
  </si>
  <si>
    <t>IP: 2022-1024322.01-32</t>
  </si>
  <si>
    <t>482-28-944</t>
  </si>
  <si>
    <t>2022-79</t>
  </si>
  <si>
    <t>482-28-946</t>
  </si>
  <si>
    <t>2022-80</t>
  </si>
  <si>
    <t>482-28-947</t>
  </si>
  <si>
    <t>2022-81</t>
  </si>
  <si>
    <t>482-28-948</t>
  </si>
  <si>
    <t>2022-82</t>
  </si>
  <si>
    <t>482-28-949</t>
  </si>
  <si>
    <t>2022-83</t>
  </si>
  <si>
    <t>482-28-950</t>
  </si>
  <si>
    <t>2022-84</t>
  </si>
  <si>
    <t>482-28-951</t>
  </si>
  <si>
    <t>2022-85</t>
  </si>
  <si>
    <t>482-28-952</t>
  </si>
  <si>
    <t>2022-86</t>
  </si>
  <si>
    <t>482-28-953</t>
  </si>
  <si>
    <t>2022-87</t>
  </si>
  <si>
    <t>uitslagbrief 23-12
PRISMA 16-1-2023 Jerom</t>
  </si>
  <si>
    <t>21-61-5976</t>
  </si>
  <si>
    <t>2022-88</t>
  </si>
  <si>
    <t>Solanum tuberosum</t>
  </si>
  <si>
    <t>HCIP316132.205</t>
  </si>
  <si>
    <t>[14-11-2022]
P1 (4x) +/+       28/11 nerfvergeling (tertiaire nerven); bladpunten blad krult.                     1/12 ook lichte necrose tertiaire nerven, blad krult               8/12 blad krult            
                                Qui +/+                 8/12chlorotische lesies
                              Hesp -/-</t>
  </si>
  <si>
    <t xml:space="preserve">APLV -
APMoV -
PBRSV -
PLRV  -             PotLV -
PVS +
PVT -  
PVX -  
PYV - 
[221202 PEQ APLV_APMoV_PBRSV_PLRV_PotLV_PVS_PVT_PVX_PYV]
PLRV -
[221201 DAS-ELISA PEQ PLRV_herh]  </t>
  </si>
  <si>
    <t>wk_46_DNA_F-MOL-097-001 Aanvraagformulier moleculaire analyses_uitslag:                               F-MOL-065-001: Geen amplicon verkregen met Generieke PCR Begomovirus DengA/DengB
wk_46_RNA_F-MOL-097-001 Aanvraagformulier moleculaire analyses_uitslag:                              F-MOL-022-005: Fytoplasma niet aangetoond met real-time PCR
F-MOL-071-013:  Pospiviroïde negatief; CLVd negatief
F-MOL-068-006: PYVV niet aangetoond met real-time RT-PCR</t>
  </si>
  <si>
    <t>23-12-2022 (lab nr. 22.0944)
R sol: Pending
R pseudo: Pending
R syzygii: Pending
C sep -
Cdt Liber sol -</t>
  </si>
  <si>
    <t>Pool 88/89: 06249747</t>
  </si>
  <si>
    <t>wk 46: PEQ iom Marcel, Naomi, Carla. Per zakje twee RNA isolaties uitvoeren. Het RNA van de twee isolaties uit 1 zakje poolen en homogeniseren. Vervolgens van de pool twee submonsters opsturen naar genomescan. De data van genomescan van de 2 submonsters combineren in de pijpline voor het uitgeven van 1 uitslag.                                                                                                                                          wk_46_F-MOL-097-001 Aanvraagformulier moleculaire analyses                                                                                   [BCF:                                                                                               104326-159-012_6249747_Aardappel
104326-159-013_6249747_Aardappel]
7/12/2022 Slechte rRNA depletie; RNA opnieuw sequencen (zie ook MW 7-12-2022 FW_ slechte rRNA depletie batch 104326-159)                                                          
                                                                                                         Wk 51 20/12/2022 relatief hoog % rRNA reads (66,50 %), maar meer dan 12 miljoen reads                                                                                                                                                           wk 51 20/12/2022 Uitslag: Based on analyses of 8478 nt of the near complete genome in the NCBI and NVWA databases it can be concluded that the pooled sample 6249747 very likely contains potato virus S (PVS).</t>
  </si>
  <si>
    <t>Blad aardappel (7/12/22) en blad va P1 (8/12/22) in collectie genomen</t>
  </si>
  <si>
    <t>PVS +                                                                                                                 Viroids -                                                                                                                      R sol: Verdacht
R pseudo: Verdacht
R syzygii: Verdacht                                                                                                   C sep -
Cdt Liber sol -                                                                                                       Phytoplasma -</t>
  </si>
  <si>
    <t>Uitslag verstuurd op 23-12-2022 naar dtALERT en Iribov.
Deze accessie is op de volgende wijze getoetst op de aanwezigheid van phytoplasma's virussen, viroïden en bacteriën:
1.	Mechanische inoculatie op Chenopodium quinoa en Nicotiana occidentalis-P1: generieke toetsing op mechanisch overdraagbare virussen;
2.	DAS-ELISA: Andean potato latent virus, Andean potato mild mosaic virus, Andean potato mottle virus, potato black ringspot virus, potato latent virus, potato leafroll virus, potato virus S, potato virus T, potato virus X, potato yellowing virus;
3.	Real-time (RT-) PCR: generieke toetsing op quarantaine Candidatus Phytoplasma spp., generieke toetsing op pospiviroids, o.a. potato spindle tuber viroid, potato yellow vein virus;
4.	PCR: generieke toetsing op begomoviruses;
5.	Illumina sequencing (RNAseq)*: generieke toetsing van samengestelde monsters bestaande uit maximaal 10 eenheden op zowel mechanisch als niet mechanische overdraagbare virussen;
6.	Immunofluorescentie: Clavibacter sepedonicus;
7.	(Real-time) PCR: Candidatus Liberibacter solanacearum, Ralstonia pseudosolanacearum, Ralstonia solanacearum, Ralstonia syzygii subsp. Indonesiensis;
8.	Daarnaast zijn de ingezonden planten wekelijks visueel beoordeeld, waarbij in geval van symptomen nader onderzoek naar de oorzaak is gedaan.
In het getoetste monster is potato virus S (PVS) gedetecteerd met behulp van mechanische inoculatie. De aanwezigheid van PVS is bevestigd middels DAS-ELISA en Illumina-sequencing. 
Dit betreft een PEQ (Post Entry Quarantine) monster, de accessie wordt niet vrijgegeven.                                                                                                                                                                                                                           [BAC uitslag 23/12: In monster 22.0944 (PEQ 2022-88) werd één van de organismen uit het voormalig Ralstonia solanacearum species complex (Ralstonia solanacearum, Ralstonia pseudosolanacearum of Ralstonia syzygii subsp. indonesiensis) gedetecteerd m.b.v. moleculaire toetsing. Het is echter niet gelukt om de bacterie te isoleren d.m.v. bacteriekweek. Pending uitslag is op basis van moleculaire toetsing. Vervolgonderzoek voor dit monster is gaande maar zal mogelijk niet tot meer zekerheid m.b.t. deze uitslag leiden.                                                                                                 BAC uitslag 29/12: De aanvullende toetsing door molbio m.b.t. PEQ 88 is bekend. De einduitslag voor 22.0944/PEQ88 voor wat betreft Ralstonia spp. wordt hier mee:
Ralstonia solanacearum, R.pseudosolanacearum en Ralstonia syzygii subsp. indonesiensis niet aangetoond. De eerder gemelde verdenking kon niet bevestigd worden m.b.v. kweek en alternatieve moleculaire toetsing (inclusief her-bemonstering). De oorzaak van deze inconsistentie is m.b.v. dit onderzoek niet duidelijk geworden. Wij raden aan de partij als verdacht te blijven beschouwen. 
* Illumina-sequencing data zijn gegenereerd door Genomescan B.V. (accreditatie L518), analyse en interpretatie is uitgevoerd door NIVIP.</t>
  </si>
  <si>
    <t>IP: 2021-958911.01-84</t>
  </si>
  <si>
    <t>3473-61-5967</t>
  </si>
  <si>
    <t>2022-89</t>
  </si>
  <si>
    <t>PI 666966</t>
  </si>
  <si>
    <t>[14-11-2022]
P1(4x)  -/-
Hesp -/-
Qui -/-
[8-12-2022]</t>
  </si>
  <si>
    <t>APLV -
APMoV -
PBRSV -                    PLRV -              PotLV -
PVS -
PVT -  
PVX -  
PYV - 
[221202 PEQ APLV_APMoV_PBRSV_PLRV_PotLV_PVS_PVT_PVX_PYV]
PLRV -
[221201 DAS-ELISA PEQ PLRV_herh]</t>
  </si>
  <si>
    <t>23-12-2022 (lab nr. 22.0945)
R sol -
R pseudo - 
R syzygii -
C sep -
Cdt Liber sol -</t>
  </si>
  <si>
    <t xml:space="preserve">[22-12-2022 Christel PVS met Illumina sequencing aangetoond, maar dit betreft een pool van twee monsters. Op basis van ELISA en TPO op de individuele monsters is PVS alleen aanwezig in 2022-88. </t>
  </si>
  <si>
    <t>Viruses -
Viroids -                                                                                                                   Bacteria -                                                                                                                Phytoplasmas -    </t>
  </si>
  <si>
    <t>Uitslag verstuurd op 23-12-2022 naar dtALERT en Iribov.
In de getoetste monsters van deze identiteit  zijn geen EU quarantaine of quarantainewaardige bacteriën, phytoplasma's, virussen en viroïden aangetroffen. Deze accessie is op de volgende wijze getoetst: 
1.	Mechanische inoculatie op Chenopodium quinoa en Nicotiana occidentalis-P1: generieke toetsing op mechanisch overdraagbare virussen;
2.	DAS-ELISA: Andean potato latent virus, Andean potato mild mosaic virus, Andean potato mottle virus, potato black ringspot virus, potato latent virus, potato leafroll virus, potato virus S, potato virus T, potato virus X, potato yellowing virus;
3.	Real-time (RT-) PCR: generieke toetsing op quarantaine Candidatus Phytoplasma spp., generieke toetsing op pospiviroids, o.a. potato spindle tuber viroid, potato yellow vein virus;
4.	PCR: generieke toetsing op begomoviruses;
5.	Illumina sequencing (RNAseq)*: generieke toetsing van samengestelde monsters bestaande uit maximaal 10 eenheden op zowel mechanisch als niet mechanische overdraagbare virussen;
6.	(Real-time) PCR: Candidatus Liberibacter solanacearum, Clavibacter sepedonicus; 
7.	(Real-time) PCR en bacteriekweek: Ralstonia pseudosolanacearum, Ralstonia solanacearum, Ralstonia syzygii subsp. Indonesiensis;
8.	Daarnaast zijn de ingezonden planten wekelijks visueel beoordeeld, waarbij in geval van symptomen nader onderzoek naar de oorzaak is gedaan.
   * Illumina-sequencing data zijn gegenereerd door Genomescan B.V. (accreditatie L518), analyse en interpretatie is uitgevoerd door NIVIP.</t>
  </si>
  <si>
    <t>24-4-2023 Ro</t>
  </si>
  <si>
    <t>IP: 2022-1040010.01-44</t>
  </si>
  <si>
    <t>09-141-1146</t>
  </si>
  <si>
    <t>2022-90</t>
  </si>
  <si>
    <t>CALCE4454-2</t>
  </si>
  <si>
    <t>[3-2-2023]
Qui: -/-
Bent: -/-
P1: -/-
[27-2-2023]</t>
  </si>
  <si>
    <t>wk 6 pool 1:    06249472
BCF: 105447-008  </t>
  </si>
  <si>
    <t>wk 8 [23/2]: Uitslag binnen van Genomscan. Hoog % rRNA reads en minder dan 12 miljoen reads.  HTS wordt herhaald. Gebruik van reeds aangeleverd RNA met de wijziging dat voor de depletie de FastSelect rRNA depletie methode wordt gebruikt ipv Ribo zero. 
BCF: 105447-008  wk_12 24/3/2023 Geen relevante virussen gedetecteerd</t>
  </si>
  <si>
    <t>opplant 22/12</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</si>
  <si>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</si>
  <si>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09-141-1147</t>
  </si>
  <si>
    <t>2022-91</t>
  </si>
  <si>
    <t>CALCE4462-1</t>
  </si>
  <si>
    <t>09-141-1148</t>
  </si>
  <si>
    <t>2022-92</t>
  </si>
  <si>
    <t>CALCE4484-2</t>
  </si>
  <si>
    <t>09-141-1151</t>
  </si>
  <si>
    <t>2022-93</t>
  </si>
  <si>
    <t>CALCF4509-1</t>
  </si>
  <si>
    <t>09-141-1152</t>
  </si>
  <si>
    <t>2022-94</t>
  </si>
  <si>
    <t>CALCF4523-3</t>
  </si>
  <si>
    <t>IP: 2022-1042240.01-55</t>
  </si>
  <si>
    <t>1753-141-1180</t>
  </si>
  <si>
    <t>2022-95</t>
  </si>
  <si>
    <t>K2022-CX1234</t>
  </si>
  <si>
    <t>Geen analyse uitgevoerd, omdat er voor analyse te weinig planten waren.</t>
  </si>
  <si>
    <t>1 plant gegroeid. niet voor toetsing</t>
  </si>
  <si>
    <t>1753-141-1182</t>
  </si>
  <si>
    <t>2022-96</t>
  </si>
  <si>
    <t>K2022-CX1260</t>
  </si>
  <si>
    <t>1753-141-1183</t>
  </si>
  <si>
    <t>2022-97</t>
  </si>
  <si>
    <t>K2020-CX1774</t>
  </si>
  <si>
    <t>IP: 2022-1051930.01-70</t>
  </si>
  <si>
    <t>187-141-1185</t>
  </si>
  <si>
    <t>2022-98</t>
  </si>
  <si>
    <t>187-141-1187</t>
  </si>
  <si>
    <t>2022-99</t>
  </si>
  <si>
    <t>25-4-2023 Ro</t>
  </si>
  <si>
    <t>* IP: 2022-1051930.01-70</t>
  </si>
  <si>
    <t>187-141-1188</t>
  </si>
  <si>
    <t>2022-100</t>
  </si>
  <si>
    <t>wk 6 pool 2:    06249464
BCF: 105447-008</t>
  </si>
  <si>
    <t>wk 8 [23/2]: Uitslag binnen van Genomscan. Hoog % rRNA reads en minder dan 12 miljoen reads.  HTS wordt herhaald. Gebruik van reeds aangeleverd RNA met de wijziging dat voor de depletie de FastSelect rRNA depletie methode wordt gebruikt ipv Ribo zero. 
BCF: 105447-008 
wk_12: In KRONA rapport en pfam analyse 3 chunks gevonden met overeenkomsten met een Bunyavirus. Blasten in NCBI van deze chunks (chunk 1459, 1460 en 1847) geven geen hits  of non-virus hits in NCBI. Op chunk 1847 ligt een relatief lange ORF,  deze geeft 36% overeenkomst en 57% overlap met het CP van Apple rubbery wood virus (Bunyavirales) maar valt buiten het cluster in de distance tree. Blast in de NVWA database geeft geen hits (chunk 1847) en 69% overeenkomst/31% (chunk 1460)  en 69% overeenkomst/96%overlap  (chunk 1459) met UnID bunyavirales. Daarom is er geen nadere analyse uitgevoerd/rapport opgesteld
wk_12 24/3/2023: Geen relevante virussen gedetecteerd</t>
  </si>
  <si>
    <t>187-141-1189</t>
  </si>
  <si>
    <t>2022-101</t>
  </si>
  <si>
    <t>[26-1-2023]
Qui: -/-
Bent: -/-
P1: -/-
[20-2-2023]</t>
  </si>
  <si>
    <t>187-141-1193</t>
  </si>
  <si>
    <t>2022-102</t>
  </si>
  <si>
    <t>2022-103</t>
  </si>
  <si>
    <t>[8-2-2023]
Qui: -/-
Bent: -/-
P1: -/-
[2-3-2023]</t>
  </si>
  <si>
    <t>1753-566-028</t>
  </si>
  <si>
    <t>2022-104</t>
  </si>
  <si>
    <t>K2022-PX262</t>
  </si>
  <si>
    <t>1753-566-029</t>
  </si>
  <si>
    <t>2022-105</t>
  </si>
  <si>
    <t>K2022-PX412</t>
  </si>
  <si>
    <t>1753-566-030</t>
  </si>
  <si>
    <t>2022-106</t>
  </si>
  <si>
    <t>K2022-PX490</t>
  </si>
  <si>
    <t>1753-566-031</t>
  </si>
  <si>
    <t>2022-107</t>
  </si>
  <si>
    <t>K2022-PX491</t>
  </si>
  <si>
    <t>1753-566-032</t>
  </si>
  <si>
    <t>2022-108</t>
  </si>
  <si>
    <t>K2022-PX492</t>
  </si>
  <si>
    <t xml:space="preserve">wk 6 pool 3:    06249456
BCF: 105447-008  24/3/2023 </t>
  </si>
  <si>
    <t>1753-566-033</t>
  </si>
  <si>
    <t>2022-109</t>
  </si>
  <si>
    <t>K2022-PX501</t>
  </si>
  <si>
    <t>1753-566-034</t>
  </si>
  <si>
    <t>2022-110</t>
  </si>
  <si>
    <t>K2022-PX579</t>
  </si>
  <si>
    <t>1753-566-035</t>
  </si>
  <si>
    <t>2022-111</t>
  </si>
  <si>
    <t>K2015-J-225</t>
  </si>
  <si>
    <t>1753-566-036</t>
  </si>
  <si>
    <t>2022-112</t>
  </si>
  <si>
    <t>K2021-PX309</t>
  </si>
  <si>
    <t>2022-113</t>
  </si>
  <si>
    <t>187-28-2168</t>
  </si>
  <si>
    <t>2022-114</t>
  </si>
  <si>
    <t>187-28-2171</t>
  </si>
  <si>
    <t>2022-115</t>
  </si>
  <si>
    <t>[2-2-2023]
Qui: -/-
Bent: -/-
P1: -/-
[27-2-2023]</t>
  </si>
  <si>
    <t>187-28-2172</t>
  </si>
  <si>
    <t>2022-116</t>
  </si>
  <si>
    <t>wk 6 pool 4:    06249448
105447-008  24/3/2023 Geen relevante virussen gedetecteerd</t>
  </si>
  <si>
    <t>wk 8 [23/2]: Uitslag binnen van Genomscan. Hoog % rRNA reads en minder dan 12 miljoen reads.  HTS wordt herhaald. Gebruik van reeds aangeleverd RNA met de wijziging dat voor de depletie de FastSelect rRNA depletie methode wordt gebruikt ipv Ribo zero.
wk_12 relatief hoog % rRNA reads (29,58 %), maar meer dan 12 miljoen non rRNA reads
wk_12 Geen relevante virussen gedetecteerd</t>
  </si>
  <si>
    <t>26-4-2023 Ro</t>
  </si>
  <si>
    <t>187-28-2173</t>
  </si>
  <si>
    <t>2022-117</t>
  </si>
  <si>
    <t>[2-2-2023]
Qui: -/-
Bent: -/- 20/2 groeiremming chl, hele plant. geen virusbeeld.
P1: -/-
[27-2-2023]</t>
  </si>
  <si>
    <t>187-28-2175</t>
  </si>
  <si>
    <t>2022-118</t>
  </si>
  <si>
    <t>187-28-2176</t>
  </si>
  <si>
    <t>2022-119</t>
  </si>
  <si>
    <t>187-28-2178</t>
  </si>
  <si>
    <t>2022-120</t>
  </si>
  <si>
    <t>187-28-2179</t>
  </si>
  <si>
    <t>2022-121</t>
  </si>
  <si>
    <t>[2-2-2023]
Qui: -/-
Bent: -/- 20/2 
P1: -/-
[27-2-2023]</t>
  </si>
  <si>
    <t>187-28-2180</t>
  </si>
  <si>
    <t>2022-122</t>
  </si>
  <si>
    <t>187-28-2181</t>
  </si>
  <si>
    <t>2022-123</t>
  </si>
  <si>
    <t>2022-124</t>
  </si>
  <si>
    <t>.</t>
  </si>
  <si>
    <t xml:space="preserve">Voor administratie officiele en ambtelijke monsters genomen ivm ToBRFV incident zie: </t>
  </si>
  <si>
    <t>T:\nvwa\ICB\Domein Plantgezondheid\2019\ToBRFV\18 - Database</t>
  </si>
  <si>
    <t>Ww verkrijgbaar via Leontine Colon</t>
  </si>
  <si>
    <t>Access file:</t>
  </si>
  <si>
    <t>TOBRFV 2019</t>
  </si>
  <si>
    <t>Voor afwijkende situaties zie: T:\PD\NRC\Team Ziekten\Virologie\Q's NL\2019_ToBRFV_tomaat\Toetsing NRC NGS\Hertoetsing discrepanties cq en NGS-kopie</t>
  </si>
  <si>
    <t>inofficiëel overzicht.</t>
  </si>
  <si>
    <t>Laatste aanpassingen eerste 2 kolommen: 8-8-2017</t>
  </si>
  <si>
    <t>Auteurs</t>
  </si>
  <si>
    <t>Sequencen nodig</t>
  </si>
  <si>
    <t>Positie genoom</t>
  </si>
  <si>
    <t>Welke soorten/isolaten wel/niet worden gedetecteerd</t>
  </si>
  <si>
    <t>additionele info</t>
  </si>
  <si>
    <t>instructie</t>
  </si>
  <si>
    <t>bijlage/formulier</t>
  </si>
  <si>
    <t>titel</t>
  </si>
  <si>
    <t>I-MOL-021</t>
  </si>
  <si>
    <t>Moleculaire detectie van Potyvirussen</t>
  </si>
  <si>
    <t>F-MOL-021-003</t>
  </si>
  <si>
    <t>RT-PCR voor detectie van potyvirussen (CPUP/P9502)</t>
  </si>
  <si>
    <t>??</t>
  </si>
  <si>
    <t>coat protein - 3'UTR</t>
  </si>
  <si>
    <t xml:space="preserve">Enkele isolaten LYSV niet, en volgens Ellis enkele nadere uit bloemisterijgewassen niet zo goed, waaronder een in Euphorbia. Sept 2018 lukt het niet om amplicon voor PPV te verkrijgen. 8 of meer mismathes aan met name 5'end. Sept/okt 2018 PRSV gemist door generieke PCR  bij Rijkzwaan (zie HTS) </t>
  </si>
  <si>
    <t>F-MOL-021-007</t>
  </si>
  <si>
    <t>Real-time RT-PCR voor detectie van LYSV</t>
  </si>
  <si>
    <t>Lunello et al (2004)</t>
  </si>
  <si>
    <t>I-MOL-022</t>
  </si>
  <si>
    <t>Moleculaire detectie en identificatie van fytoplasma's</t>
  </si>
  <si>
    <t>F-MOL-022-002</t>
  </si>
  <si>
    <t>PCR 16S rDNA Fytoplasma (NPA2F-NPA2R)</t>
  </si>
  <si>
    <t>Heinrich M et al (2001)</t>
  </si>
  <si>
    <t>+</t>
  </si>
  <si>
    <t>, 16S - t-RNA Ile  ;  485 nt van 1784 nt 16S</t>
  </si>
  <si>
    <t>detecteert Ca Ph vitis (FD) en Ca Ph solani (BN), zie toetsformulier molbio: 03/02/2016</t>
  </si>
  <si>
    <t>____bij vermoeden fytoplasma</t>
  </si>
  <si>
    <t>F-MOL-022-003</t>
  </si>
  <si>
    <t>PCR fytoplasma's Stolbur groep (NPA2F/NPA2R - STOL 11F/STOL 11R)</t>
  </si>
  <si>
    <t>Daire et al. (1997)</t>
  </si>
  <si>
    <t>+, indien STOL - is</t>
  </si>
  <si>
    <t>16S - t-RNA Ile</t>
  </si>
  <si>
    <t>___bij survey en vermoeden fytoplasma (bijv survey Peen)</t>
  </si>
  <si>
    <t>F-MOL-022-005</t>
  </si>
  <si>
    <t>23s rRNA real-time PCR fytoplasma's (JH-F1/JH-F all /JH-R/JH-Puni)</t>
  </si>
  <si>
    <t>Hodgetts J et al (2009)</t>
  </si>
  <si>
    <t>____bij screening en vrij grote kans van neg monsters</t>
  </si>
  <si>
    <t>F-MOL-022-006</t>
  </si>
  <si>
    <t>16s rRNA (nested-)PCR generiek (P1/P7 - R16F2n/R16R2)</t>
  </si>
  <si>
    <t>16S</t>
  </si>
  <si>
    <t>sept 2018b afgesproken met Marcel en Esther om geen hervalidatie uit te voeren.</t>
  </si>
  <si>
    <t xml:space="preserve">___optie als NPA2F/NPA2R niet werkt of onvoldoende is voor identificatie </t>
  </si>
  <si>
    <t>I-MOL-104</t>
  </si>
  <si>
    <t>DNA Barcoding Phytoplasmas</t>
  </si>
  <si>
    <t>F-MOL-022-007</t>
  </si>
  <si>
    <t>Nested-PCR EF-Tu Fytoplasma</t>
  </si>
  <si>
    <t xml:space="preserve">tuf gen Makarova O et al 2012. Gaf bij rosaceae (Proficiency test NIB 2017) Gaf ook valspositieve reactie met negatief materiaal. </t>
  </si>
  <si>
    <t>EF-Tu</t>
  </si>
  <si>
    <t>F-MOL-022-008</t>
  </si>
  <si>
    <t>PCR 16S rDNA Fytoplasma (P1-ATT - P256)</t>
  </si>
  <si>
    <t xml:space="preserve">16S gen Makarova O et al 2012. Gaf bij rosaceae (Proficiency test NIB 2017) slechte kwaliteit data. Gaf ook valspositieve reactie met negatief materiaal  </t>
  </si>
  <si>
    <t>I-MOL-064</t>
  </si>
  <si>
    <t>Moleculaire detectie van Aureusvirussen</t>
  </si>
  <si>
    <t>F-MOL-064-001</t>
  </si>
  <si>
    <t>RT-PCR Aureusvirussen (CLSVU/CLSVA)</t>
  </si>
  <si>
    <t>I-MOL-065</t>
  </si>
  <si>
    <t>Moleculaire detectie van Begomovirussen</t>
  </si>
  <si>
    <t xml:space="preserve">F-MOL-065-001 </t>
  </si>
  <si>
    <t>Generieke PCR Begomovirus DengA-DengB v2</t>
  </si>
  <si>
    <t>Deng et al (1994)</t>
  </si>
  <si>
    <t>F-MOL-065-002</t>
  </si>
  <si>
    <t>Generieke PCR Begomovirus AV494-AC1048 v1</t>
  </si>
  <si>
    <t>Wyatt &amp; Brown (1996)</t>
  </si>
  <si>
    <t>F-MOL-065-003</t>
  </si>
  <si>
    <t>Specifieke PCR TYLCV</t>
  </si>
  <si>
    <t>I-MOL-067</t>
  </si>
  <si>
    <t>Moleculaire detectie van Carla virussen</t>
  </si>
  <si>
    <t>F-MOL-067-002</t>
  </si>
  <si>
    <t>RT-PCR voor Carla virus BBScV (BISV3-BISV5)</t>
  </si>
  <si>
    <t>F-MOL-067-003</t>
  </si>
  <si>
    <t>RT-PCR voor Carla virus CPMMV (CPMMV FW- CPMMV RE)</t>
  </si>
  <si>
    <t>Naidu et al (1998)</t>
  </si>
  <si>
    <t>F-MOL-067-004</t>
  </si>
  <si>
    <t>Generieke RT-PCR voor Carla virussen (RepF3/R1)</t>
  </si>
  <si>
    <t>hydrangea chlorotic mottle virus niet kunnen aantonen in monster (33448733)</t>
  </si>
  <si>
    <t xml:space="preserve">uit verslag: Boon geeft een aspecifieke signaal met de verwachte grootte van het amplicon </t>
  </si>
  <si>
    <t>F-MOL-067-005</t>
  </si>
  <si>
    <t>Generieke RT-PCR voor Carla virussen (CpFex/CpCarlaReverse)</t>
  </si>
  <si>
    <t>I-MOL-068</t>
  </si>
  <si>
    <t>Moleculaire detectie van Crinivirussen</t>
  </si>
  <si>
    <t>F-MOL-068-002</t>
  </si>
  <si>
    <t>RT-PCR voor Crinivirus CYSDV (HSP_M2_DW/CYSDV-up/CYSDV-dw)</t>
  </si>
  <si>
    <t>F-MOL-068-003</t>
  </si>
  <si>
    <t>RT-PCR voor Crinivirus ToCV (HSP_M2_DW/ToCV-up/ToCV-dw)</t>
  </si>
  <si>
    <t>F-MOL-068-004</t>
  </si>
  <si>
    <t>RT-PCR voor Crinivirus TiCV (TiCV-32(+) / TiCV-532(-)</t>
  </si>
  <si>
    <t>Primers afkomstig van Anna Maria Vaira , Turijn</t>
  </si>
  <si>
    <t>F-MOL-068-005</t>
  </si>
  <si>
    <t>RT-PCR voor Crinivirus BnYDV (BYDV-FW/BYDV-RE)</t>
  </si>
  <si>
    <t>F-MOL-068-006</t>
  </si>
  <si>
    <t>Real-time RT-PCR voor Crinivirus PYVV (PYVV-591F/PYVV-670R/PYVV-615T)</t>
  </si>
  <si>
    <t>F-MOL-068-007</t>
  </si>
  <si>
    <t>Multiplex RT-PCR crinivirussen (BPYV, CYSDV, LIYV)</t>
  </si>
  <si>
    <t>Polymerase gen</t>
  </si>
  <si>
    <t>F-MOL-068-008</t>
  </si>
  <si>
    <t>RT-PCR CCYV</t>
  </si>
  <si>
    <t>Hsp70h gen (30%)</t>
  </si>
  <si>
    <t>F-MOL-068-009</t>
  </si>
  <si>
    <t>Real-time ToCV</t>
  </si>
  <si>
    <t xml:space="preserve">I-MOL-069 </t>
  </si>
  <si>
    <t>Moleculaire detectie van Ipomovirus CVYV</t>
  </si>
  <si>
    <t>F-MOL-069-001</t>
  </si>
  <si>
    <t>RT-PCR voor Ipomovirus CVYV</t>
  </si>
  <si>
    <t>D. Janssen</t>
  </si>
  <si>
    <t>I-MOL-071</t>
  </si>
  <si>
    <t>Moleculaire detectie en identificatie van viroïden</t>
  </si>
  <si>
    <t>F-MOL-071-001</t>
  </si>
  <si>
    <t>Detectie van enkele pospiviroïden (Vid-FW Vid-RE)</t>
  </si>
  <si>
    <t>F-MOL-071-002</t>
  </si>
  <si>
    <t>Detectie van pospiviroïden (AP-FW2 AP-RE1)</t>
  </si>
  <si>
    <t>F-MOL-071-003</t>
  </si>
  <si>
    <t>Detectie en identificatie van pospiviroïde PCFVd (AP-FW1 AP-RE2)</t>
  </si>
  <si>
    <t>F-MOL-071-004</t>
  </si>
  <si>
    <t>Detectie van pospiviroïden  (Pospi1-FW Pospi1-RE)</t>
  </si>
  <si>
    <t>F-MOL-071-005</t>
  </si>
  <si>
    <t>Detectie van pospiviroïden  (Pospi2-FW Pospi2-RE)</t>
  </si>
  <si>
    <t>F-MOL-071-006</t>
  </si>
  <si>
    <t>Detectie van pospiviroïden CEVd en TASVd (CEVd-FW CEVd-RE)</t>
  </si>
  <si>
    <t>Önelge N (1997) Direct nucleotide Sequencing of Citrus exocortis viroid (CEV). Turkish Journal of Agriculture and Forestry 21: 419-422</t>
  </si>
  <si>
    <t>F-MOL-071-007</t>
  </si>
  <si>
    <t>Detectie en identificatie van pospiviroïde CLVd (pCLVR4 pCLV4)</t>
  </si>
  <si>
    <t>soms +</t>
  </si>
  <si>
    <t>F-MOL-071-008</t>
  </si>
  <si>
    <t>Detectie en identificatie van pospiviroïde CSVd (CSV-h  CSV-c)</t>
  </si>
  <si>
    <t>Hooftman et al., (1996) Detection of chrysanthemum stunt viroid by reverse transcription- polymerase chain reaction and by tissue blot hybridization. Acta horticulturae 432 : 88-94</t>
  </si>
  <si>
    <t>F-MOL-071-009</t>
  </si>
  <si>
    <t>Detectie en identificatie van hostuviroïde HSVd (HS4 HS3)</t>
  </si>
  <si>
    <t>F-MOL-071-010</t>
  </si>
  <si>
    <t>Detectie en identificatie van pospiviroïde IrVd-1 (IrVd-FW1 IrVd-RE1)</t>
  </si>
  <si>
    <t>F-MOL-071-011</t>
  </si>
  <si>
    <t>Detectie van enkele pospiviroïden (3H1 2H1)</t>
  </si>
  <si>
    <t>Shamloul, Hadidi, Zhu, Singh and Sagredo, 1997
Sensitive detection of potato spindle tuber viroid using RT-PCR and identification of a viroid variant naturally infecting pepino plants.
Canadian journal of plant pathology 19 : 89 - 96</t>
  </si>
  <si>
    <t>F-MOL-071-012</t>
  </si>
  <si>
    <t>Detectie van 4 pospiviroïden (Boonham)</t>
  </si>
  <si>
    <t>F-MOL-071-013</t>
  </si>
  <si>
    <t>Detectie pospiviroïden (GenPospi assay)</t>
  </si>
  <si>
    <t xml:space="preserve">DLVd </t>
  </si>
  <si>
    <t>F-MOL-071-014</t>
  </si>
  <si>
    <t>Detectie en identificatie van viroïde DLVd (DLVd-P1 DLVd-P2)</t>
  </si>
  <si>
    <t>I-MOL-074</t>
  </si>
  <si>
    <t>Moleculaire detectie van Tobacco rattle virus (TRV) en potato mop top virus (PMTV)</t>
  </si>
  <si>
    <t>F-MOL-074-001</t>
  </si>
  <si>
    <t>RT-PCR voor Tobravirussen (H43 - H42)</t>
  </si>
  <si>
    <t>Cornelissen, Linthorst, Brederode and Bol,  1986
Analysis of the genome structure of tobacco rattle virus strain PSG
Nucleic Acids Research , vol 14, no 5:  2157 - 2169</t>
  </si>
  <si>
    <t>F-MOL-074-003</t>
  </si>
  <si>
    <t>Real-time RT-PCR voor Tobravirus (TRV) en Pomovirus PMTV (duplex)</t>
  </si>
  <si>
    <r>
      <rPr>
        <sz val="9"/>
        <rFont val="Verdana"/>
        <family val="2"/>
      </rPr>
      <t xml:space="preserve">Mumford </t>
    </r>
    <r>
      <rPr>
        <i/>
        <sz val="9"/>
        <rFont val="Verdana"/>
        <family val="2"/>
      </rPr>
      <t>et al.,</t>
    </r>
    <r>
      <rPr>
        <sz val="9"/>
        <rFont val="Verdana"/>
        <family val="2"/>
      </rPr>
      <t xml:space="preserve"> 2000)</t>
    </r>
  </si>
  <si>
    <t>I-MOL-075</t>
  </si>
  <si>
    <t>Moleculaire detectie van Tombusvirussen</t>
  </si>
  <si>
    <t>F-MOL-075-002</t>
  </si>
  <si>
    <t>RT-PCR voor tombusvirussen (Cir1-Cir2)</t>
  </si>
  <si>
    <t>König</t>
  </si>
  <si>
    <t>voldoende voor identificatie</t>
  </si>
  <si>
    <t>I-MOL-086</t>
  </si>
  <si>
    <t xml:space="preserve">Moleculaire detectie van bladluis-overdraagbare aardbeivirussen </t>
  </si>
  <si>
    <t>niet geautoriseerd</t>
  </si>
  <si>
    <t>F-MOL-086-001</t>
  </si>
  <si>
    <t>I-MOL-107</t>
  </si>
  <si>
    <t>Moleculaire detectie en identificatie van SLRSV</t>
  </si>
  <si>
    <t>F-MOL-107-001</t>
  </si>
  <si>
    <t>Conventionele PCR SLRSV</t>
  </si>
  <si>
    <t>I-MOL-110</t>
  </si>
  <si>
    <t>Moleculaire detectie en identificatie van tospovirussen</t>
  </si>
  <si>
    <r>
      <rPr>
        <sz val="9"/>
        <rFont val="Verdana"/>
        <family val="2"/>
      </rPr>
      <t xml:space="preserve">let op: al enkele isolaten vals negatief in F-MOL-110-001 tm 003: 
TSWV Ligularia 21007721 (PCR lijst wk 25 , RNA seq 103165-001 (iets mis met analyse, </t>
    </r>
    <r>
      <rPr>
        <sz val="9"/>
        <color indexed="10"/>
        <rFont val="Verdana"/>
        <family val="2"/>
      </rPr>
      <t>opnieuw aangevraagd okt/nov 2018)</t>
    </r>
    <r>
      <rPr>
        <sz val="9"/>
        <rFont val="Verdana"/>
        <family val="2"/>
      </rPr>
      <t xml:space="preserve"> wel gedetecteerd met specifeke TSWV PCR (primerset TSWV-Nstart/TSWV-Nstop, zie ook wk 25)  
TSWV Capsicum anuum 6045859 (PCR lijst wk 25 2017, RNA seq 103165-008,</t>
    </r>
    <r>
      <rPr>
        <sz val="9"/>
        <color indexed="10"/>
        <rFont val="Verdana"/>
        <family val="2"/>
      </rPr>
      <t xml:space="preserve"> resultaat nog bekijken</t>
    </r>
    <r>
      <rPr>
        <sz val="9"/>
        <rFont val="Verdana"/>
        <family val="2"/>
      </rPr>
      <t>)  
TSWV Capsicum annuum 38622737 (Project 103165-038)
CaCV Hoya va P1 (lokaal) 34147449 (PCR lijst wk32C, 34b 2017, wel in RNA-seq 103165_003-014) 
TSWV Aeschynanthes 33432504 (project_103165-029-004)
INSV  Aeschynanthus 32869798  (project_103943-036)</t>
    </r>
  </si>
  <si>
    <t>F-MOL-110-001</t>
  </si>
  <si>
    <t>RT-PCR Asian clade 1 en Eurasian clade tospovirussen AS-EA-FW AS1-RV EA-RV)  
~400 bp (Aziatisch), ~800 bp (Euraziatisch)</t>
  </si>
  <si>
    <t>Hassani-Mehraban et al 2016</t>
  </si>
  <si>
    <t>Eurasian (AS-EA-FW EA-RV, 800 bp) soms reactie met paprikamatrix. (Waarschijnlijk alleen reactie met matrix indien geen tospovirus aanwezig is) 
Asian (AS-EA-FW AS1-RV ~400 bp kruisreactie met HRSV (potexvirus), Mogelijk als gevolg van sterke binding aan 3' kant van FW primer (.... ATC GAG G-3’)   (De vijf nt’s aan 3’ kant van elke primer niet meer dan 3 C’s  of G’s, daar hecht Polymerase aan. Non-specifieke binding kan het gevolg zijn...)</t>
  </si>
  <si>
    <t>F-MOL-110-002</t>
  </si>
  <si>
    <t>RT-PCR American clade 1 tospovirussen (AM1-FW  AM1-RV)  ~600 bp</t>
  </si>
  <si>
    <t>F-MOL-110-003</t>
  </si>
  <si>
    <t>RT-PCR Asian clade 2 tospovirussen  AS-EA-FW AS2-RV (oa PCFV)</t>
  </si>
  <si>
    <t>F-MOL-110-004</t>
  </si>
  <si>
    <t>RT-PCR LNRV tospovirus</t>
  </si>
  <si>
    <t>I-MOL-115</t>
  </si>
  <si>
    <t>Moleculaire detectie van Torradovirussen</t>
  </si>
  <si>
    <t>F-MOL-115-001</t>
  </si>
  <si>
    <t>RT-PCR voor detectie Torradovirussen (Torrado-1F en Torrado-1R).</t>
  </si>
  <si>
    <t>F-MOL-115-002</t>
  </si>
  <si>
    <t>RT-PCR voor detectie LNLCV (LNLCV-2F en LNLCV-2R)</t>
  </si>
  <si>
    <t>F-MOL-115-003</t>
  </si>
  <si>
    <t>RT-PCR voor detectie Torradovirussen (Torrado-2F en Torrado-2R)</t>
  </si>
  <si>
    <t>I-MOL-116</t>
  </si>
  <si>
    <t>Moleculaire detectie van Tymovirussen</t>
  </si>
  <si>
    <t>F-MOL-116-001</t>
  </si>
  <si>
    <t>RT-PCR voor detectie van Tymovirussen (EM13/EM14)</t>
  </si>
  <si>
    <t>I-MOL-118</t>
  </si>
  <si>
    <t>Moleculaire detectie van Potexvirussen</t>
  </si>
  <si>
    <t>F-MOL-118-001</t>
  </si>
  <si>
    <t>RT-PCR voor detectie potexvirussen</t>
  </si>
  <si>
    <r>
      <rPr>
        <sz val="8"/>
        <rFont val="Agrofont"/>
        <family val="2"/>
      </rPr>
      <t xml:space="preserve">Van der Vlugt </t>
    </r>
    <r>
      <rPr>
        <i/>
        <sz val="8"/>
        <rFont val="Verdana"/>
        <family val="2"/>
      </rPr>
      <t>et al.,</t>
    </r>
    <r>
      <rPr>
        <sz val="8"/>
        <rFont val="Verdana"/>
        <family val="2"/>
      </rPr>
      <t xml:space="preserve"> 2002 (Potex5/Potex2RC)</t>
    </r>
  </si>
  <si>
    <t xml:space="preserve">600 bp van ca 4000 nt polymerase </t>
  </si>
  <si>
    <t>I-MOL-121</t>
  </si>
  <si>
    <t>Moleculaire detectie van Ilarvirussen</t>
  </si>
  <si>
    <t>F-MOL-121-001</t>
  </si>
  <si>
    <t>RT-PCR Ilarvirussen subgroep 1 &amp; 2 (IlarAgdia For-IlarAgdia Rev)</t>
  </si>
  <si>
    <t>F-MOL-121-002</t>
  </si>
  <si>
    <t>RT-PCR Ilarvirus PNRSV (VP77-VP78)</t>
  </si>
  <si>
    <t>F-MOL-121-003</t>
  </si>
  <si>
    <t>RT-PCR Ilarvirussen ApMV (VP77-VP79)</t>
  </si>
  <si>
    <t>F-MOL-121-004</t>
  </si>
  <si>
    <t>RT-PCR Ilarvirussen PDV (VP77-VP80)</t>
  </si>
  <si>
    <t>niet-geautoriseerd</t>
  </si>
  <si>
    <t xml:space="preserve"> (Zie Diagn.opmaat MOVA nr: 2016.molbio.001-4)</t>
  </si>
  <si>
    <t>SB1/SB2</t>
  </si>
  <si>
    <t>Verhoeven et al. 2003</t>
  </si>
  <si>
    <t xml:space="preserve">I-MOL-126 RNA isolatie met DNAse behandeling op de kolom.  </t>
  </si>
  <si>
    <t xml:space="preserve">Overzicht van matrices die mogelijk een negatieve invloed hebben op symptoomontwikkeling van virussen op toetsplanten (obv ervaring) </t>
  </si>
  <si>
    <t>Planten soort</t>
  </si>
  <si>
    <t>Virussoort</t>
  </si>
  <si>
    <t>Aanvullende info (evt)</t>
  </si>
  <si>
    <t xml:space="preserve">Helleboris niger </t>
  </si>
  <si>
    <t>CMV</t>
  </si>
  <si>
    <t>nov 2016 Symptomen Helleboris en ELISA duidelijk +. TPO -</t>
  </si>
  <si>
    <t xml:space="preserve">Knollen van Solanum tuberosum </t>
  </si>
  <si>
    <t>TRV</t>
  </si>
  <si>
    <t>Peonia</t>
  </si>
  <si>
    <t xml:space="preserve">Enkele malen wel en enkele malen niet gelukt om virus op planten over te brengen </t>
  </si>
  <si>
    <t xml:space="preserve">Dianthus </t>
  </si>
  <si>
    <t>Zie DPV ??</t>
  </si>
  <si>
    <t xml:space="preserve">Hosta,   </t>
  </si>
  <si>
    <t>Herkomst informatie onbekend. Ellis?</t>
  </si>
  <si>
    <t>Echinacea</t>
  </si>
  <si>
    <t>Rudbeckia</t>
  </si>
  <si>
    <t>LOPEND 2021</t>
  </si>
  <si>
    <t>SURVEYS 2021</t>
  </si>
  <si>
    <t>Toetsen</t>
  </si>
  <si>
    <t>Aantal</t>
  </si>
  <si>
    <t>Afhandelingstijd</t>
  </si>
  <si>
    <r>
      <rPr>
        <sz val="10"/>
        <rFont val="Verdana"/>
        <family val="2"/>
      </rPr>
      <t xml:space="preserve">In het tabblad "lopend 2020" en "surveys 2020" wordt het vakje update gekleurd met behulp van voorwaardelijke opmaak, afhankelijk van de verstreken tijd. Een ingevoerd monster waarvan de updatetijd nog niet verstreken is kleurt licht </t>
    </r>
    <r>
      <rPr>
        <sz val="10"/>
        <color indexed="43"/>
        <rFont val="Verdana"/>
        <family val="2"/>
      </rPr>
      <t>oranje</t>
    </r>
    <r>
      <rPr>
        <sz val="10"/>
        <rFont val="Verdana"/>
        <family val="2"/>
      </rPr>
      <t xml:space="preserve">. Een ingevoerd monster waarvan de updatetijd verstreken is kleurt donker </t>
    </r>
    <r>
      <rPr>
        <sz val="10"/>
        <color indexed="51"/>
        <rFont val="Verdana"/>
        <family val="2"/>
      </rPr>
      <t>oranje</t>
    </r>
    <r>
      <rPr>
        <sz val="10"/>
        <rFont val="Verdana"/>
        <family val="2"/>
      </rPr>
      <t>. De termijn waarna de updatetijd verstreken is kan hieronder aangepast worden, voor de KCB en de overige monsters apart.</t>
    </r>
  </si>
  <si>
    <t>HTS</t>
  </si>
  <si>
    <t>Totaal</t>
  </si>
  <si>
    <t>KCB monsters</t>
  </si>
  <si>
    <t>dagen</t>
  </si>
  <si>
    <t>Diagnose</t>
  </si>
  <si>
    <t>Overige monsters</t>
  </si>
  <si>
    <t>Onbekend</t>
  </si>
  <si>
    <t>Virus negatief</t>
  </si>
  <si>
    <t>Geen virussymptomen</t>
  </si>
  <si>
    <t>Voorwaardelijke opmaak voor afhandelingstijd (in deze volgorde, stoppen indien waar)</t>
  </si>
  <si>
    <t>Monster afgewezen</t>
  </si>
  <si>
    <t>Geen orthotospovirus</t>
  </si>
  <si>
    <t>Regel:</t>
  </si>
  <si>
    <t>Uitleg:</t>
  </si>
  <si>
    <t>Opmaak:</t>
  </si>
  <si>
    <t>Geen tospovirus</t>
  </si>
  <si>
    <t>Formule: =D1&gt;0</t>
  </si>
  <si>
    <t>Verwijdert opmaak als afgehandeld</t>
  </si>
  <si>
    <t>Geen opmaak</t>
  </si>
  <si>
    <t xml:space="preserve">geen PlAMV, SLRSV, TVX, TBRV, TRSV en ToRSV </t>
  </si>
  <si>
    <t>Formule: =A1=0</t>
  </si>
  <si>
    <t>Geen opmaak als er (nog) geen ontvangst is</t>
  </si>
  <si>
    <t>Virus</t>
  </si>
  <si>
    <t>geen PlAMV, SLRSV, TVX, TBRV, TRSV en ToRSV; wel TRV</t>
  </si>
  <si>
    <t>Celwaarde &gt; 0</t>
  </si>
  <si>
    <t>Kleurt cel licht oranje als er een update is ingevuld</t>
  </si>
  <si>
    <t>255:236:155</t>
  </si>
  <si>
    <t>Virus positief</t>
  </si>
  <si>
    <t>Formule: =A1&lt;VANDAAG()-B1</t>
  </si>
  <si>
    <t>Kleurt cel donker oranje als de afhandelingstijd is verstreken</t>
  </si>
  <si>
    <t>255:192:0</t>
  </si>
  <si>
    <t>Virussymptomen</t>
  </si>
  <si>
    <t>Cucumber green mottle mosaic virus</t>
  </si>
  <si>
    <t>Formule: =A1&gt;0</t>
  </si>
  <si>
    <t>Kleurt cel licht oranje als de ontvangstdatum is ingevuld</t>
  </si>
  <si>
    <t>Pospiviroid</t>
  </si>
  <si>
    <t>Pepino mosaic virus</t>
  </si>
  <si>
    <t>Tomato spotted wilt virus</t>
  </si>
  <si>
    <t>Tomato chlorotic spot virus</t>
  </si>
  <si>
    <t>Impatiens necrotic spot tospovirus</t>
  </si>
  <si>
    <t>Formule voor Termijn</t>
  </si>
  <si>
    <t>Tomato ringspot virus</t>
  </si>
  <si>
    <t>=ALS(A2="";"";ALS(ISGETAL(VIND.SPEC("KCB";G2))=WAAR;Info!$J$10;Info!$J$11))</t>
  </si>
  <si>
    <t>Tomato chlorotic dwarf viroid</t>
  </si>
  <si>
    <t>Controleert eerst of er een datum voor ontvangst is ingevuld. Indien ja, zoekt of KCB voorkomt in de inzender. Staat KCB in de inzender, dan wordt de KCB afhandelingstijd gebruikt, anders de tijd voor de overige monsters.</t>
  </si>
  <si>
    <t>Potato spindle tuber viroid</t>
  </si>
  <si>
    <t>Alfalfa mosaic virus</t>
  </si>
  <si>
    <t>Totaal aantal diagnoses</t>
  </si>
  <si>
    <t>Tobacco ringspot virus</t>
  </si>
  <si>
    <t>UITSLAGZIN EXTERNE RESULTATEN GENOMESCAN</t>
  </si>
  <si>
    <t>Illumina-sequencing data zijn gegenereerd door Genomescan B.V. (accreditatie L518), analyse en interpretatie is uitgevoerd door NRC-Fyto.</t>
  </si>
  <si>
    <t>[foto]
[HTS bu aanwezig: gebruikt TPO Pier]</t>
  </si>
  <si>
    <t>Pool 1</t>
  </si>
  <si>
    <t>Pool 2</t>
  </si>
  <si>
    <t>Pool 3</t>
  </si>
  <si>
    <t>Pool 4</t>
  </si>
  <si>
    <t>Pool 5</t>
  </si>
  <si>
    <t>Pool 7</t>
  </si>
  <si>
    <t xml:space="preserve">Pool 6 
</t>
  </si>
  <si>
    <t xml:space="preserve">Pool 8 </t>
  </si>
  <si>
    <t>Pool 9</t>
  </si>
  <si>
    <t>Pool 10</t>
  </si>
  <si>
    <t>Pool 11</t>
  </si>
  <si>
    <t>Pool 12</t>
  </si>
  <si>
    <t>Pool 13</t>
  </si>
  <si>
    <t>Pool 14</t>
  </si>
  <si>
    <t>Pool 15</t>
  </si>
  <si>
    <t>Pool 16</t>
  </si>
  <si>
    <t>Pool 17</t>
  </si>
  <si>
    <t>Pool 18</t>
  </si>
  <si>
    <t>104326-148
Pool 1</t>
  </si>
  <si>
    <t xml:space="preserve">[10-1, HTS BU zakje, voor 2023molbio015 en opname collectie]
TPO 2024:
P1 -/-
bent -/-
qui -/-
</t>
  </si>
  <si>
    <r>
      <t xml:space="preserve">[foto]
[NGS bu]
</t>
    </r>
    <r>
      <rPr>
        <sz val="10"/>
        <color rgb="FFFF0000"/>
        <rFont val="Agrofont"/>
        <family val="2"/>
      </rPr>
      <t>[20250320 novel rhabdovirus aangetroffen en dit virus kan mogelijk ook een rol spelen bij het veroorzaken van de symptomen op de laburnum.]</t>
    </r>
  </si>
  <si>
    <r>
      <t>Op basis van analyse van 7317 nt (RNA1), 3405 nt (RNA2) van het partitiële genoom in NCBI en NVWA database kan geconcludeerd worden dat monster 41310064 zeer waarschijnlijk Arabis mosaic virus ArMV bevat. [</t>
    </r>
    <r>
      <rPr>
        <sz val="10"/>
        <color rgb="FFFF0000"/>
        <rFont val="Agrofont"/>
        <family val="2"/>
      </rPr>
      <t>bevat ook een rhabdovirus]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</si>
</sst>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0" x14ac:knownFonts="1">
    <font>
      <sz val="10"/>
      <name val="AgroFont"/>
    </font>
    <font>
      <sz val="10"/>
      <name val="Agrofont"/>
      <family val="2"/>
    </font>
    <font>
      <sz val="11"/>
      <name val="Verdana"/>
      <family val="2"/>
    </font>
    <font>
      <sz val="10"/>
      <name val="Verdana"/>
      <family val="2"/>
    </font>
    <font>
      <b/>
      <sz val="9"/>
      <name val="Verdana"/>
      <family val="2"/>
    </font>
    <font>
      <sz val="9"/>
      <name val="Verdana"/>
      <family val="2"/>
    </font>
    <font>
      <i/>
      <sz val="9"/>
      <name val="Verdana"/>
      <family val="2"/>
    </font>
    <font>
      <sz val="9"/>
      <color indexed="10"/>
      <name val="Verdana"/>
      <family val="2"/>
    </font>
    <font>
      <sz val="9"/>
      <color indexed="8"/>
      <name val="Verdana"/>
      <family val="2"/>
    </font>
    <font>
      <sz val="10"/>
      <name val="Arial"/>
      <family val="2"/>
    </font>
    <font>
      <b/>
      <sz val="10"/>
      <name val="Arial"/>
      <family val="2"/>
    </font>
    <font>
      <b/>
      <sz val="10"/>
      <color indexed="8"/>
      <name val="Arial"/>
      <family val="2"/>
    </font>
    <font>
      <strike/>
      <sz val="10"/>
      <name val="Cambria"/>
      <family val="1"/>
    </font>
    <font>
      <b/>
      <sz val="10"/>
      <name val="Agrofont"/>
      <family val="2"/>
    </font>
    <font>
      <b/>
      <sz val="10"/>
      <name val="Verdana"/>
      <family val="2"/>
    </font>
    <font>
      <sz val="8"/>
      <name val="Agrofont"/>
      <family val="2"/>
    </font>
    <font>
      <sz val="9"/>
      <color indexed="9"/>
      <name val="Verdana"/>
      <family val="2"/>
    </font>
    <font>
      <strike/>
      <sz val="9"/>
      <color indexed="9"/>
      <name val="Cambria"/>
      <family val="1"/>
    </font>
    <font>
      <strike/>
      <sz val="9"/>
      <name val="Cambria"/>
      <family val="1"/>
    </font>
    <font>
      <u/>
      <sz val="9"/>
      <name val="Verdana"/>
      <family val="2"/>
    </font>
    <font>
      <sz val="10"/>
      <color indexed="9"/>
      <name val="Arial"/>
      <family val="2"/>
    </font>
    <font>
      <i/>
      <sz val="8"/>
      <name val="Verdana"/>
      <family val="2"/>
    </font>
    <font>
      <sz val="8"/>
      <name val="Verdana"/>
      <family val="2"/>
    </font>
    <font>
      <u/>
      <sz val="10"/>
      <name val="Arial"/>
      <family val="2"/>
    </font>
    <font>
      <sz val="10"/>
      <color indexed="43"/>
      <name val="Verdana"/>
      <family val="2"/>
    </font>
    <font>
      <sz val="10"/>
      <color indexed="51"/>
      <name val="Verdana"/>
      <family val="2"/>
    </font>
    <font>
      <b/>
      <sz val="9"/>
      <color indexed="8"/>
      <name val="Arial"/>
      <family val="2"/>
    </font>
    <font>
      <b/>
      <sz val="9"/>
      <color indexed="10"/>
      <name val="Verdana"/>
      <family val="2"/>
    </font>
    <font>
      <b/>
      <sz val="9"/>
      <name val="Arial"/>
      <family val="2"/>
    </font>
    <font>
      <sz val="9"/>
      <color indexed="81"/>
      <name val="Tahoma"/>
      <family val="2"/>
    </font>
    <font>
      <b/>
      <sz val="9"/>
      <color indexed="81"/>
      <name val="Tahoma"/>
      <family val="2"/>
    </font>
    <font>
      <sz val="10"/>
      <color rgb="FFFF0000"/>
      <name val="Agrofont"/>
      <family val="2"/>
    </font>
    <font>
      <sz val="10"/>
      <color rgb="FF000000"/>
      <name val="Agrofont"/>
      <family val="2"/>
    </font>
    <font>
      <b/>
      <sz val="10"/>
      <name val="Batang"/>
      <family val="1"/>
    </font>
    <font>
      <b/>
      <sz val="10"/>
      <name val="Agrofont"/>
      <family val="2"/>
    </font>
    <font>
      <b/>
      <sz val="10"/>
      <color rgb="FF000000"/>
      <name val="Agrofont"/>
      <family val="2"/>
    </font>
    <font>
      <sz val="9"/>
      <name val="Agrofont"/>
      <family val="2"/>
    </font>
    <font>
      <strike/>
      <sz val="10"/>
      <color rgb="FFFF0000"/>
      <name val="Agrofont"/>
      <family val="2"/>
    </font>
    <font>
      <i/>
      <sz val="10"/>
      <name val="Agrofont"/>
      <family val="2"/>
    </font>
    <font>
      <sz val="8"/>
      <name val="AgroFont"/>
    </font>
  </fonts>
  <fills count="19">
    <fill>
      <patternFill patternType="none"/>
    </fill>
    <fill>
      <patternFill patternType="gray125"/>
    </fill>
    <fill>
      <patternFill patternType="solid">
        <fgColor indexed="50"/>
        <bgColor indexed="51"/>
      </patternFill>
    </fill>
    <fill>
      <patternFill patternType="solid">
        <fgColor indexed="44"/>
        <bgColor indexed="31"/>
      </patternFill>
    </fill>
    <fill>
      <patternFill patternType="solid">
        <fgColor indexed="46"/>
        <bgColor indexed="24"/>
      </patternFill>
    </fill>
    <fill>
      <patternFill patternType="solid">
        <fgColor indexed="52"/>
        <bgColor indexed="51"/>
      </patternFill>
    </fill>
    <fill>
      <patternFill patternType="solid">
        <fgColor indexed="47"/>
        <bgColor indexed="22"/>
      </patternFill>
    </fill>
    <fill>
      <patternFill patternType="solid">
        <fgColor indexed="42"/>
        <bgColor indexed="27"/>
      </patternFill>
    </fill>
    <fill>
      <patternFill patternType="solid">
        <fgColor indexed="40"/>
        <bgColor indexed="49"/>
      </patternFill>
    </fill>
    <fill>
      <patternFill patternType="solid">
        <fgColor indexed="57"/>
        <bgColor indexed="21"/>
      </patternFill>
    </fill>
    <fill>
      <patternFill patternType="solid">
        <fgColor indexed="13"/>
        <bgColor indexed="34"/>
      </patternFill>
    </fill>
    <fill>
      <patternFill patternType="solid">
        <fgColor indexed="43"/>
        <bgColor indexed="26"/>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D966"/>
        <bgColor indexed="64"/>
      </patternFill>
    </fill>
    <fill>
      <patternFill patternType="solid">
        <fgColor rgb="FF00B050"/>
        <bgColor indexed="64"/>
      </patternFill>
    </fill>
    <fill>
      <patternFill patternType="solid">
        <fgColor rgb="FFFFFFFF"/>
        <bgColor indexed="64"/>
      </patternFill>
    </fill>
    <fill>
      <patternFill patternType="solid">
        <fgColor rgb="FFFFC0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7">
    <xf numFmtId="0" fontId="0" fillId="0" borderId="0"/>
    <xf numFmtId="0" fontId="1" fillId="0" borderId="0"/>
    <xf numFmtId="0" fontId="1" fillId="0" borderId="0"/>
    <xf numFmtId="0" fontId="2" fillId="0" borderId="0"/>
    <xf numFmtId="0" fontId="1" fillId="0" borderId="0"/>
    <xf numFmtId="0" fontId="1" fillId="0" borderId="0"/>
    <xf numFmtId="0" fontId="1" fillId="0" borderId="0"/>
  </cellStyleXfs>
  <cellXfs count="154">
    <xf numFmtId="0" fontId="0" fillId="0" borderId="0" xfId="0"/>
    <xf numFmtId="0" fontId="5" fillId="0" borderId="0" xfId="2" applyFont="1" applyAlignment="1">
      <alignment horizontal="left" vertical="top" wrapText="1"/>
    </xf>
    <xf numFmtId="0" fontId="3" fillId="0" borderId="0" xfId="0" applyFont="1" applyAlignment="1">
      <alignment wrapText="1"/>
    </xf>
    <xf numFmtId="0" fontId="1" fillId="0" borderId="0" xfId="0" applyFont="1"/>
    <xf numFmtId="0" fontId="5" fillId="0" borderId="0" xfId="0" applyFont="1" applyAlignment="1">
      <alignment vertical="center"/>
    </xf>
    <xf numFmtId="0" fontId="1" fillId="0" borderId="0" xfId="2"/>
    <xf numFmtId="0" fontId="15" fillId="0" borderId="0" xfId="2" applyFont="1"/>
    <xf numFmtId="0" fontId="4" fillId="0" borderId="0" xfId="2" applyFont="1"/>
    <xf numFmtId="0" fontId="4" fillId="3" borderId="0" xfId="2" applyFont="1" applyFill="1"/>
    <xf numFmtId="164" fontId="4" fillId="3" borderId="0" xfId="2" applyNumberFormat="1" applyFont="1" applyFill="1" applyAlignment="1">
      <alignment horizontal="left"/>
    </xf>
    <xf numFmtId="0" fontId="4" fillId="4" borderId="0" xfId="2" applyFont="1" applyFill="1"/>
    <xf numFmtId="0" fontId="4" fillId="2" borderId="0" xfId="2" applyFont="1" applyFill="1"/>
    <xf numFmtId="0" fontId="4" fillId="5" borderId="0" xfId="2" applyFont="1" applyFill="1"/>
    <xf numFmtId="0" fontId="4" fillId="6" borderId="0" xfId="2" applyFont="1" applyFill="1"/>
    <xf numFmtId="0" fontId="4" fillId="7" borderId="0" xfId="2" applyFont="1" applyFill="1"/>
    <xf numFmtId="0" fontId="4" fillId="0" borderId="0" xfId="2" applyFont="1" applyAlignment="1">
      <alignment horizontal="left" vertical="top"/>
    </xf>
    <xf numFmtId="0" fontId="5" fillId="0" borderId="0" xfId="2" applyFont="1" applyAlignment="1">
      <alignment horizontal="left" vertical="top"/>
    </xf>
    <xf numFmtId="0" fontId="16" fillId="0" borderId="0" xfId="2" applyFont="1" applyAlignment="1">
      <alignment horizontal="left" vertical="top"/>
    </xf>
    <xf numFmtId="0" fontId="17" fillId="0" borderId="0" xfId="2" applyFont="1" applyAlignment="1">
      <alignment horizontal="left" vertical="top"/>
    </xf>
    <xf numFmtId="0" fontId="18" fillId="0" borderId="0" xfId="2" applyFont="1" applyAlignment="1">
      <alignment horizontal="left" vertical="top"/>
    </xf>
    <xf numFmtId="0" fontId="12" fillId="0" borderId="0" xfId="2" applyFont="1"/>
    <xf numFmtId="0" fontId="13" fillId="0" borderId="0" xfId="2" applyFont="1"/>
    <xf numFmtId="0" fontId="19" fillId="0" borderId="0" xfId="2" applyFont="1" applyAlignment="1">
      <alignment horizontal="left" vertical="top"/>
    </xf>
    <xf numFmtId="0" fontId="6" fillId="0" borderId="0" xfId="2" applyFont="1" applyAlignment="1">
      <alignment horizontal="left" vertical="top"/>
    </xf>
    <xf numFmtId="0" fontId="8" fillId="0" borderId="0" xfId="2" applyFont="1" applyAlignment="1">
      <alignment horizontal="left" vertical="top"/>
    </xf>
    <xf numFmtId="0" fontId="9" fillId="0" borderId="0" xfId="2" applyFont="1"/>
    <xf numFmtId="0" fontId="10" fillId="0" borderId="0" xfId="2" applyFont="1"/>
    <xf numFmtId="0" fontId="20" fillId="0" borderId="0" xfId="2" applyFont="1"/>
    <xf numFmtId="0" fontId="5" fillId="0" borderId="0" xfId="2" applyFont="1"/>
    <xf numFmtId="0" fontId="9" fillId="0" borderId="0" xfId="2" applyFont="1" applyAlignment="1">
      <alignment horizontal="center"/>
    </xf>
    <xf numFmtId="0" fontId="23" fillId="0" borderId="0" xfId="2" applyFont="1"/>
    <xf numFmtId="0" fontId="13" fillId="0" borderId="0" xfId="0" applyFont="1"/>
    <xf numFmtId="0" fontId="14" fillId="0" borderId="0" xfId="0" applyFont="1" applyAlignment="1">
      <alignment wrapText="1"/>
    </xf>
    <xf numFmtId="0" fontId="14" fillId="0" borderId="0" xfId="0" applyFont="1"/>
    <xf numFmtId="0" fontId="3" fillId="0" borderId="0" xfId="0" applyFont="1"/>
    <xf numFmtId="0" fontId="3" fillId="0" borderId="0" xfId="0" applyFont="1" applyAlignment="1">
      <alignment vertical="top"/>
    </xf>
    <xf numFmtId="0" fontId="3" fillId="0" borderId="0" xfId="0" applyFont="1" applyAlignment="1">
      <alignment horizontal="left" vertical="top"/>
    </xf>
    <xf numFmtId="14" fontId="0" fillId="0" borderId="0" xfId="0" applyNumberFormat="1"/>
    <xf numFmtId="14" fontId="5" fillId="0" borderId="0" xfId="2" applyNumberFormat="1" applyFont="1" applyAlignment="1">
      <alignment horizontal="left" vertical="top"/>
    </xf>
    <xf numFmtId="0" fontId="3" fillId="12" borderId="0" xfId="0" applyFont="1" applyFill="1"/>
    <xf numFmtId="0" fontId="14" fillId="12" borderId="0" xfId="0" applyFont="1" applyFill="1"/>
    <xf numFmtId="0" fontId="4" fillId="8" borderId="0" xfId="0" applyFont="1" applyFill="1" applyAlignment="1" applyProtection="1">
      <alignment horizontal="left" wrapText="1"/>
      <protection locked="0"/>
    </xf>
    <xf numFmtId="1" fontId="4" fillId="8" borderId="0" xfId="0" applyNumberFormat="1" applyFont="1" applyFill="1" applyAlignment="1" applyProtection="1">
      <alignment horizontal="left" wrapText="1"/>
      <protection locked="0"/>
    </xf>
    <xf numFmtId="0" fontId="4" fillId="9" borderId="0" xfId="0" applyFont="1" applyFill="1" applyAlignment="1" applyProtection="1">
      <alignment horizontal="left" wrapText="1"/>
      <protection locked="0"/>
    </xf>
    <xf numFmtId="1" fontId="4" fillId="10" borderId="0" xfId="0" applyNumberFormat="1" applyFont="1" applyFill="1" applyAlignment="1" applyProtection="1">
      <alignment horizontal="left" wrapText="1"/>
      <protection locked="0"/>
    </xf>
    <xf numFmtId="0" fontId="5" fillId="6" borderId="0" xfId="0" applyFont="1" applyFill="1" applyAlignment="1" applyProtection="1">
      <alignment horizontal="left" wrapText="1"/>
      <protection locked="0"/>
    </xf>
    <xf numFmtId="0" fontId="0" fillId="0" borderId="0" xfId="0" applyAlignment="1" applyProtection="1">
      <alignment horizontal="left" wrapText="1"/>
      <protection locked="0"/>
    </xf>
    <xf numFmtId="16" fontId="5" fillId="0" borderId="0" xfId="0" applyNumberFormat="1" applyFont="1" applyAlignment="1">
      <alignment horizontal="left" wrapText="1"/>
    </xf>
    <xf numFmtId="1" fontId="5" fillId="0" borderId="0" xfId="0" applyNumberFormat="1" applyFont="1" applyAlignment="1">
      <alignment horizontal="left" wrapText="1"/>
    </xf>
    <xf numFmtId="0" fontId="5" fillId="0" borderId="0" xfId="0" applyFont="1" applyAlignment="1">
      <alignment horizontal="left" wrapText="1"/>
    </xf>
    <xf numFmtId="0" fontId="5" fillId="0" borderId="0" xfId="0" applyFont="1" applyAlignment="1">
      <alignment wrapText="1"/>
    </xf>
    <xf numFmtId="1" fontId="5" fillId="0" borderId="0" xfId="0" applyNumberFormat="1" applyFont="1" applyAlignment="1">
      <alignment wrapText="1"/>
    </xf>
    <xf numFmtId="1" fontId="5" fillId="0" borderId="0" xfId="0" applyNumberFormat="1" applyFont="1" applyAlignment="1">
      <alignment horizontal="left" vertical="top" wrapText="1"/>
    </xf>
    <xf numFmtId="0" fontId="1" fillId="0" borderId="0" xfId="0" applyFont="1" applyAlignment="1">
      <alignment wrapText="1"/>
    </xf>
    <xf numFmtId="0" fontId="5" fillId="0" borderId="0" xfId="0" applyFont="1" applyAlignment="1">
      <alignment horizontal="left" vertical="top" wrapText="1"/>
    </xf>
    <xf numFmtId="14" fontId="0" fillId="0" borderId="0" xfId="0" applyNumberFormat="1" applyAlignment="1">
      <alignment horizontal="left"/>
    </xf>
    <xf numFmtId="0" fontId="0" fillId="0" borderId="0" xfId="0" applyAlignment="1">
      <alignment wrapText="1"/>
    </xf>
    <xf numFmtId="0" fontId="10" fillId="8" borderId="0" xfId="0" applyFont="1" applyFill="1" applyAlignment="1">
      <alignment horizontal="left" wrapText="1"/>
    </xf>
    <xf numFmtId="1" fontId="10" fillId="8" borderId="0" xfId="0" applyNumberFormat="1" applyFont="1" applyFill="1" applyAlignment="1" applyProtection="1">
      <alignment horizontal="left" wrapText="1"/>
      <protection locked="0"/>
    </xf>
    <xf numFmtId="0" fontId="10" fillId="8" borderId="0" xfId="0" applyFont="1" applyFill="1" applyAlignment="1" applyProtection="1">
      <alignment horizontal="left" wrapText="1"/>
      <protection locked="0"/>
    </xf>
    <xf numFmtId="0" fontId="10" fillId="8" borderId="0" xfId="0" applyFont="1" applyFill="1" applyAlignment="1">
      <alignment wrapText="1"/>
    </xf>
    <xf numFmtId="0" fontId="28" fillId="8" borderId="0" xfId="0" applyFont="1" applyFill="1" applyAlignment="1">
      <alignment wrapText="1"/>
    </xf>
    <xf numFmtId="1" fontId="10" fillId="10" borderId="0" xfId="0" applyNumberFormat="1" applyFont="1" applyFill="1" applyAlignment="1">
      <alignment wrapText="1"/>
    </xf>
    <xf numFmtId="0" fontId="3" fillId="12" borderId="0" xfId="0" applyFont="1" applyFill="1" applyAlignment="1">
      <alignment wrapText="1"/>
    </xf>
    <xf numFmtId="1" fontId="26" fillId="10" borderId="0" xfId="0" applyNumberFormat="1" applyFont="1" applyFill="1" applyAlignment="1">
      <alignment wrapText="1"/>
    </xf>
    <xf numFmtId="1" fontId="11" fillId="10" borderId="0" xfId="0" applyNumberFormat="1" applyFont="1" applyFill="1" applyAlignment="1">
      <alignment wrapText="1"/>
    </xf>
    <xf numFmtId="0" fontId="10" fillId="9" borderId="0" xfId="0" applyFont="1" applyFill="1" applyAlignment="1">
      <alignment wrapText="1"/>
    </xf>
    <xf numFmtId="0" fontId="10" fillId="6" borderId="0" xfId="0" applyFont="1" applyFill="1" applyAlignment="1">
      <alignment wrapText="1"/>
    </xf>
    <xf numFmtId="0" fontId="9" fillId="0" borderId="0" xfId="0" applyFont="1" applyAlignment="1">
      <alignment wrapText="1"/>
    </xf>
    <xf numFmtId="0" fontId="13" fillId="13" borderId="0" xfId="0" applyFont="1" applyFill="1" applyAlignment="1">
      <alignment horizontal="left" wrapText="1"/>
    </xf>
    <xf numFmtId="0" fontId="10" fillId="8" borderId="0" xfId="0" applyFont="1" applyFill="1" applyAlignment="1">
      <alignment horizontal="left" vertical="top" wrapText="1"/>
    </xf>
    <xf numFmtId="0" fontId="10" fillId="9" borderId="0" xfId="0" applyFont="1" applyFill="1" applyAlignment="1">
      <alignment horizontal="left" vertical="top" wrapText="1"/>
    </xf>
    <xf numFmtId="1" fontId="10" fillId="10" borderId="0" xfId="0" applyNumberFormat="1" applyFont="1" applyFill="1" applyAlignment="1">
      <alignment horizontal="left" vertical="top" wrapText="1"/>
    </xf>
    <xf numFmtId="0" fontId="9" fillId="6" borderId="0" xfId="0" applyFont="1" applyFill="1" applyAlignment="1">
      <alignment horizontal="left" vertical="top"/>
    </xf>
    <xf numFmtId="0" fontId="9" fillId="6" borderId="0" xfId="0" applyFont="1" applyFill="1" applyAlignment="1">
      <alignment horizontal="left" vertical="top" wrapText="1"/>
    </xf>
    <xf numFmtId="0" fontId="9" fillId="0" borderId="0" xfId="0" applyFont="1" applyAlignment="1">
      <alignment horizontal="left" vertical="top" wrapText="1"/>
    </xf>
    <xf numFmtId="0" fontId="5" fillId="0" borderId="0" xfId="2" applyFont="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16" fontId="0" fillId="0" borderId="0" xfId="0" applyNumberFormat="1" applyAlignment="1">
      <alignment horizontal="left"/>
    </xf>
    <xf numFmtId="0" fontId="0" fillId="0" borderId="0" xfId="0" applyAlignment="1">
      <alignment horizontal="left" wrapText="1"/>
    </xf>
    <xf numFmtId="1" fontId="1" fillId="0" borderId="0" xfId="0" applyNumberFormat="1" applyFont="1" applyAlignment="1">
      <alignment horizontal="left" wrapText="1"/>
    </xf>
    <xf numFmtId="0" fontId="31" fillId="0" borderId="0" xfId="0" applyFont="1" applyAlignment="1">
      <alignment wrapText="1"/>
    </xf>
    <xf numFmtId="0" fontId="32" fillId="0" borderId="0" xfId="0" applyFont="1" applyAlignment="1">
      <alignment horizontal="left"/>
    </xf>
    <xf numFmtId="14" fontId="0" fillId="0" borderId="0" xfId="0" applyNumberFormat="1" applyAlignment="1">
      <alignment horizontal="left" wrapText="1"/>
    </xf>
    <xf numFmtId="0" fontId="32" fillId="0" borderId="0" xfId="0" applyFont="1"/>
    <xf numFmtId="0" fontId="0" fillId="0" borderId="0" xfId="0" quotePrefix="1" applyAlignment="1">
      <alignment wrapText="1"/>
    </xf>
    <xf numFmtId="0" fontId="33" fillId="8" borderId="0" xfId="0" applyFont="1" applyFill="1" applyAlignment="1">
      <alignment horizontal="left" wrapText="1"/>
    </xf>
    <xf numFmtId="0" fontId="0" fillId="0" borderId="0" xfId="0" quotePrefix="1"/>
    <xf numFmtId="14" fontId="0" fillId="0" borderId="0" xfId="0" applyNumberFormat="1" applyAlignment="1">
      <alignment wrapText="1"/>
    </xf>
    <xf numFmtId="0" fontId="0" fillId="0" borderId="0" xfId="0" applyAlignment="1">
      <alignment vertical="top" wrapText="1"/>
    </xf>
    <xf numFmtId="0" fontId="32" fillId="0" borderId="0" xfId="0" applyFont="1" applyAlignment="1">
      <alignment wrapText="1"/>
    </xf>
    <xf numFmtId="16" fontId="0" fillId="0" borderId="0" xfId="0" applyNumberFormat="1" applyAlignment="1">
      <alignment horizontal="left" wrapText="1"/>
    </xf>
    <xf numFmtId="0" fontId="0" fillId="0" borderId="0" xfId="0" applyAlignment="1">
      <alignment vertical="center" wrapText="1"/>
    </xf>
    <xf numFmtId="14" fontId="32" fillId="0" borderId="0" xfId="0" applyNumberFormat="1" applyFont="1" applyAlignment="1">
      <alignment horizontal="left"/>
    </xf>
    <xf numFmtId="0" fontId="0" fillId="12" borderId="0" xfId="0" applyFill="1" applyAlignment="1">
      <alignment wrapText="1"/>
    </xf>
    <xf numFmtId="0" fontId="32" fillId="0" borderId="0" xfId="0" quotePrefix="1" applyFont="1" applyAlignment="1">
      <alignment wrapText="1"/>
    </xf>
    <xf numFmtId="0" fontId="32" fillId="15" borderId="0" xfId="0" applyFont="1" applyFill="1" applyAlignment="1">
      <alignment wrapText="1"/>
    </xf>
    <xf numFmtId="16" fontId="32" fillId="0" borderId="0" xfId="0" applyNumberFormat="1" applyFont="1" applyAlignment="1">
      <alignment horizontal="left"/>
    </xf>
    <xf numFmtId="0" fontId="0" fillId="14" borderId="0" xfId="0" applyFill="1"/>
    <xf numFmtId="0" fontId="0" fillId="14" borderId="0" xfId="0" applyFill="1" applyAlignment="1">
      <alignment horizontal="left" wrapText="1"/>
    </xf>
    <xf numFmtId="0" fontId="34" fillId="0" borderId="0" xfId="0" applyFont="1" applyAlignment="1">
      <alignment wrapText="1"/>
    </xf>
    <xf numFmtId="0" fontId="0" fillId="14" borderId="0" xfId="0" applyFill="1" applyAlignment="1">
      <alignment wrapText="1"/>
    </xf>
    <xf numFmtId="0" fontId="0" fillId="0" borderId="0" xfId="0" applyAlignment="1">
      <alignment horizontal="center" vertical="center" wrapText="1"/>
    </xf>
    <xf numFmtId="1"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11" borderId="0" xfId="0" applyFont="1" applyFill="1" applyAlignment="1">
      <alignment horizontal="center" vertical="center" wrapText="1"/>
    </xf>
    <xf numFmtId="0" fontId="0" fillId="0" borderId="0" xfId="0" applyAlignment="1">
      <alignment horizontal="center" vertical="center"/>
    </xf>
    <xf numFmtId="1" fontId="5" fillId="0" borderId="0" xfId="0" applyNumberFormat="1" applyFont="1" applyAlignment="1">
      <alignment horizontal="center" wrapText="1"/>
    </xf>
    <xf numFmtId="0" fontId="32" fillId="0" borderId="0" xfId="0" applyFont="1" applyAlignment="1">
      <alignment horizontal="center" vertical="center" wrapText="1"/>
    </xf>
    <xf numFmtId="0" fontId="10" fillId="11" borderId="0" xfId="0" applyFont="1" applyFill="1" applyAlignment="1">
      <alignment horizontal="center" vertical="center" wrapText="1"/>
    </xf>
    <xf numFmtId="14" fontId="0" fillId="0" borderId="1" xfId="0" applyNumberFormat="1" applyBorder="1" applyAlignment="1">
      <alignment horizontal="left"/>
    </xf>
    <xf numFmtId="0" fontId="0" fillId="0" borderId="1" xfId="0" applyBorder="1"/>
    <xf numFmtId="0" fontId="0" fillId="0" borderId="0" xfId="0" applyAlignment="1">
      <alignment horizontal="center" wrapText="1"/>
    </xf>
    <xf numFmtId="0" fontId="0" fillId="0" borderId="0" xfId="0" applyAlignment="1">
      <alignment vertical="top"/>
    </xf>
    <xf numFmtId="0" fontId="36" fillId="0" borderId="0" xfId="0" applyFont="1" applyAlignment="1">
      <alignment wrapText="1"/>
    </xf>
    <xf numFmtId="16" fontId="0" fillId="0" borderId="0" xfId="0" applyNumberFormat="1" applyAlignment="1">
      <alignment vertical="top"/>
    </xf>
    <xf numFmtId="14" fontId="0" fillId="0" borderId="0" xfId="0" applyNumberFormat="1" applyAlignment="1">
      <alignment vertical="top"/>
    </xf>
    <xf numFmtId="0" fontId="0" fillId="0" borderId="0" xfId="0" applyAlignment="1">
      <alignment horizontal="right" vertical="top"/>
    </xf>
    <xf numFmtId="1" fontId="10" fillId="16" borderId="0" xfId="0" applyNumberFormat="1" applyFont="1" applyFill="1" applyAlignment="1">
      <alignment horizontal="left" vertical="top" wrapText="1"/>
    </xf>
    <xf numFmtId="0" fontId="32" fillId="12" borderId="0" xfId="0" applyFont="1" applyFill="1" applyAlignment="1">
      <alignment vertical="top" wrapText="1"/>
    </xf>
    <xf numFmtId="0" fontId="0" fillId="0" borderId="1" xfId="0" applyBorder="1" applyAlignment="1">
      <alignment horizontal="left"/>
    </xf>
    <xf numFmtId="0" fontId="0" fillId="0" borderId="1" xfId="0" applyBorder="1" applyAlignment="1">
      <alignment wrapText="1"/>
    </xf>
    <xf numFmtId="0" fontId="0" fillId="0" borderId="2" xfId="0" applyBorder="1" applyAlignment="1">
      <alignment horizontal="left"/>
    </xf>
    <xf numFmtId="0" fontId="0" fillId="0" borderId="2" xfId="0" applyBorder="1" applyAlignment="1">
      <alignment wrapText="1"/>
    </xf>
    <xf numFmtId="0" fontId="0" fillId="0" borderId="2" xfId="0" applyBorder="1"/>
    <xf numFmtId="16" fontId="0" fillId="0" borderId="0" xfId="0" applyNumberFormat="1" applyAlignment="1">
      <alignment vertical="center" wrapText="1"/>
    </xf>
    <xf numFmtId="0" fontId="0" fillId="0" borderId="0" xfId="0" applyAlignment="1">
      <alignment horizontal="center"/>
    </xf>
    <xf numFmtId="0" fontId="31" fillId="0" borderId="0" xfId="0" applyFont="1" applyAlignment="1">
      <alignment vertical="top" wrapText="1"/>
    </xf>
    <xf numFmtId="0" fontId="32" fillId="0" borderId="0" xfId="0" applyFont="1" applyAlignment="1">
      <alignment vertical="top" wrapText="1"/>
    </xf>
    <xf numFmtId="0" fontId="35" fillId="0" borderId="0" xfId="0" applyFont="1" applyAlignment="1">
      <alignment vertical="top" wrapText="1"/>
    </xf>
    <xf numFmtId="0" fontId="31" fillId="0" borderId="0" xfId="0" applyFont="1" applyAlignment="1">
      <alignment vertical="top"/>
    </xf>
    <xf numFmtId="16" fontId="31" fillId="0" borderId="0" xfId="0" applyNumberFormat="1" applyFont="1" applyAlignment="1">
      <alignment vertical="top"/>
    </xf>
    <xf numFmtId="0" fontId="32" fillId="0" borderId="0" xfId="0" applyFont="1" applyAlignment="1">
      <alignment vertical="top"/>
    </xf>
    <xf numFmtId="0" fontId="34" fillId="0" borderId="0" xfId="0" applyFont="1" applyAlignment="1">
      <alignment horizontal="center" vertical="center"/>
    </xf>
    <xf numFmtId="14" fontId="31" fillId="0" borderId="0" xfId="0" applyNumberFormat="1" applyFont="1" applyAlignment="1">
      <alignment vertical="top"/>
    </xf>
    <xf numFmtId="0" fontId="31" fillId="0" borderId="0" xfId="0" applyFont="1" applyAlignment="1">
      <alignment horizontal="left" vertical="top"/>
    </xf>
    <xf numFmtId="0" fontId="14" fillId="9" borderId="0" xfId="0" applyFont="1" applyFill="1" applyAlignment="1">
      <alignment wrapText="1"/>
    </xf>
    <xf numFmtId="0" fontId="0" fillId="17" borderId="0" xfId="0" applyFill="1" applyAlignment="1">
      <alignment wrapText="1"/>
    </xf>
    <xf numFmtId="14" fontId="37" fillId="0" borderId="0" xfId="0" applyNumberFormat="1" applyFont="1"/>
    <xf numFmtId="0" fontId="37" fillId="0" borderId="0" xfId="0" applyFont="1"/>
    <xf numFmtId="0" fontId="37" fillId="0" borderId="0" xfId="0" applyFont="1" applyAlignment="1">
      <alignment vertical="top"/>
    </xf>
    <xf numFmtId="0" fontId="37" fillId="0" borderId="0" xfId="0" applyFont="1" applyAlignment="1">
      <alignment wrapText="1"/>
    </xf>
    <xf numFmtId="0" fontId="37" fillId="0" borderId="0" xfId="0" applyFont="1" applyAlignment="1">
      <alignment horizontal="left"/>
    </xf>
    <xf numFmtId="14" fontId="38" fillId="0" borderId="0" xfId="0" applyNumberFormat="1" applyFont="1" applyAlignment="1">
      <alignment horizontal="left" wrapText="1"/>
    </xf>
    <xf numFmtId="0" fontId="0" fillId="14" borderId="0" xfId="0" applyFill="1" applyAlignment="1">
      <alignment vertical="top" wrapText="1"/>
    </xf>
    <xf numFmtId="0" fontId="0" fillId="18" borderId="0" xfId="0" applyFill="1" applyAlignment="1">
      <alignment wrapText="1"/>
    </xf>
    <xf numFmtId="0" fontId="0" fillId="18" borderId="0" xfId="0" quotePrefix="1" applyFill="1" applyAlignment="1">
      <alignment wrapText="1"/>
    </xf>
    <xf numFmtId="0" fontId="0" fillId="0" borderId="0" xfId="0" quotePrefix="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center" wrapText="1"/>
    </xf>
    <xf numFmtId="0" fontId="3" fillId="0" borderId="0" xfId="0" applyFont="1" applyAlignment="1">
      <alignment horizontal="left" vertical="top" wrapText="1"/>
    </xf>
  </cellXfs>
  <cellStyles count="7">
    <cellStyle name="Standaard" xfId="0" builtinId="0"/>
    <cellStyle name="Standaard 2" xfId="1" xr:uid="{00000000-0005-0000-0000-000001000000}"/>
    <cellStyle name="Standaard 3" xfId="2" xr:uid="{00000000-0005-0000-0000-000002000000}"/>
    <cellStyle name="Standaard 4" xfId="3" xr:uid="{00000000-0005-0000-0000-000003000000}"/>
    <cellStyle name="Standaard 5" xfId="4" xr:uid="{00000000-0005-0000-0000-000004000000}"/>
    <cellStyle name="Standaard 6" xfId="5" xr:uid="{00000000-0005-0000-0000-000005000000}"/>
    <cellStyle name="Standaard 7" xfId="6" xr:uid="{00000000-0005-0000-0000-000006000000}"/>
  </cellStyles>
  <dxfs count="2">
    <dxf>
      <fill>
        <patternFill patternType="solid">
          <fgColor indexed="26"/>
          <bgColor indexed="43"/>
        </patternFill>
      </fill>
    </dxf>
    <dxf>
      <fill>
        <patternFill patternType="solid">
          <fgColor indexed="26"/>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printerSettings" Target="../printerSettings/printerSettings11.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 Id="rId9"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0FBD-C8B6-4A26-A5B8-5CE243FB7F77}">
  <dimension ref="A1:Y407"/>
  <sheetViews>
    <sheetView tabSelected="1" topLeftCell="L1" zoomScale="70" zoomScaleNormal="70" zoomScaleSheetLayoutView="40" workbookViewId="0">
      <pane ySplit="1" topLeftCell="A331" activePane="bottomLeft" state="frozen"/>
      <selection activeCell="H45" sqref="H45"/>
      <selection pane="bottomLeft" activeCell="S334" sqref="S334"/>
    </sheetView>
  </sheetViews>
  <sheetFormatPr defaultRowHeight="12.75" x14ac:dyDescent="0.2"/>
  <cols>
    <col min="1" max="1" width="15.5703125" style="79" customWidth="1"/>
    <col min="2" max="2" width="9" customWidth="1"/>
    <col min="3" max="3" width="10.85546875" customWidth="1"/>
    <col min="4" max="4" width="14.5703125" style="79" customWidth="1"/>
    <col min="5" max="5" width="13.28515625" customWidth="1"/>
    <col min="6" max="6" width="17.42578125" style="79" customWidth="1"/>
    <col min="7" max="7" width="16.7109375" customWidth="1"/>
    <col min="8" max="8" width="16" style="79" customWidth="1"/>
    <col min="9" max="9" width="14.7109375" customWidth="1"/>
    <col min="10" max="10" width="39.28515625" style="56" customWidth="1"/>
    <col min="11" max="11" width="44" style="56" customWidth="1"/>
    <col min="12" max="12" width="19" customWidth="1"/>
    <col min="13" max="13" width="13.140625" customWidth="1"/>
    <col min="14" max="14" width="18.5703125" customWidth="1"/>
    <col min="15" max="15" width="18.140625" customWidth="1"/>
    <col min="16" max="16" width="32.28515625" style="56" customWidth="1"/>
    <col min="17" max="17" width="21.140625" style="56" customWidth="1"/>
    <col min="18" max="18" width="18.28515625" style="56" customWidth="1"/>
    <col min="19" max="19" width="46.140625" customWidth="1"/>
    <col min="20" max="20" width="22.5703125" style="56" customWidth="1"/>
    <col min="21" max="21" width="27.42578125" style="56" customWidth="1"/>
    <col min="22" max="22" width="115.5703125" style="56" customWidth="1"/>
    <col min="23" max="23" width="33.5703125" style="104" customWidth="1"/>
    <col min="24" max="24" width="17.42578125" customWidth="1"/>
    <col min="25" max="25" width="23.140625" customWidth="1"/>
  </cols>
  <sheetData>
    <row r="1" spans="1:25" s="46" customFormat="1" ht="25.5" customHeight="1" x14ac:dyDescent="0.25">
      <c r="A1" s="41" t="s">
        <v>0</v>
      </c>
      <c r="B1" s="42" t="s">
        <v>1</v>
      </c>
      <c r="C1" s="41" t="s">
        <v>2</v>
      </c>
      <c r="D1" s="43" t="s">
        <v>3</v>
      </c>
      <c r="E1" s="43" t="s">
        <v>4</v>
      </c>
      <c r="F1" s="88" t="s">
        <v>5</v>
      </c>
      <c r="G1" s="41" t="s">
        <v>6</v>
      </c>
      <c r="H1" s="41" t="s">
        <v>7</v>
      </c>
      <c r="I1" s="41" t="s">
        <v>8</v>
      </c>
      <c r="J1" s="41" t="s">
        <v>9</v>
      </c>
      <c r="K1" s="41" t="s">
        <v>10</v>
      </c>
      <c r="L1" s="41" t="s">
        <v>11</v>
      </c>
      <c r="M1" s="41" t="s">
        <v>12</v>
      </c>
      <c r="N1" s="44" t="s">
        <v>13</v>
      </c>
      <c r="O1" s="44" t="s">
        <v>14</v>
      </c>
      <c r="P1" s="44" t="s">
        <v>15</v>
      </c>
      <c r="Q1" s="44" t="s">
        <v>16</v>
      </c>
      <c r="R1" s="44" t="s">
        <v>17</v>
      </c>
      <c r="S1" s="44" t="s">
        <v>18</v>
      </c>
      <c r="T1" s="44" t="s">
        <v>19</v>
      </c>
      <c r="U1" s="43" t="s">
        <v>20</v>
      </c>
      <c r="V1" s="45" t="s">
        <v>21</v>
      </c>
      <c r="W1" s="107" t="s">
        <v>22</v>
      </c>
      <c r="X1" s="45" t="s">
        <v>23</v>
      </c>
      <c r="Y1" s="45" t="s">
        <v>24</v>
      </c>
    </row>
    <row r="2" spans="1:25" s="53" customFormat="1" ht="191.25" x14ac:dyDescent="0.2">
      <c r="A2" s="47">
        <v>44564</v>
      </c>
      <c r="B2" s="48">
        <f>IF(A2="","",IF(ISNUMBER(SEARCH("KCB",G2))=TRUE,Info!$J$10,Info!$J$11))</f>
        <v>90</v>
      </c>
      <c r="C2" s="47" t="s">
        <v>25</v>
      </c>
      <c r="D2" s="47">
        <v>44676</v>
      </c>
      <c r="E2" s="47" t="s">
        <v>26</v>
      </c>
      <c r="F2" s="49">
        <v>40045377</v>
      </c>
      <c r="G2" s="50" t="s">
        <v>27</v>
      </c>
      <c r="H2" s="49"/>
      <c r="I2" s="50" t="s">
        <v>28</v>
      </c>
      <c r="J2" s="50" t="s">
        <v>29</v>
      </c>
      <c r="K2" s="49" t="s">
        <v>30</v>
      </c>
      <c r="L2" s="50" t="s">
        <v>31</v>
      </c>
      <c r="M2" s="50" t="s">
        <v>32</v>
      </c>
      <c r="N2" s="51"/>
      <c r="O2" s="52" t="s">
        <v>33</v>
      </c>
      <c r="P2" s="52"/>
      <c r="Q2" s="52"/>
      <c r="R2" s="48" t="s">
        <v>34</v>
      </c>
      <c r="S2" s="52" t="s">
        <v>35</v>
      </c>
      <c r="T2" s="48" t="s">
        <v>36</v>
      </c>
      <c r="U2" s="56" t="s">
        <v>37</v>
      </c>
      <c r="V2" s="56" t="s">
        <v>38</v>
      </c>
      <c r="W2" s="105" t="s">
        <v>39</v>
      </c>
      <c r="X2" s="52"/>
      <c r="Y2" s="50"/>
    </row>
    <row r="3" spans="1:25" s="53" customFormat="1" ht="79.5" x14ac:dyDescent="0.2">
      <c r="A3" s="47">
        <v>44564</v>
      </c>
      <c r="B3" s="48">
        <f>IF(A3="","",IF(ISNUMBER(SEARCH("KCB",G3))=TRUE,Info!$J$10,Info!$J$11))</f>
        <v>28</v>
      </c>
      <c r="C3" s="47"/>
      <c r="D3" s="47">
        <v>44732</v>
      </c>
      <c r="E3" s="47" t="s">
        <v>31</v>
      </c>
      <c r="F3" s="49">
        <v>38573867</v>
      </c>
      <c r="G3" s="47" t="s">
        <v>40</v>
      </c>
      <c r="H3" s="47"/>
      <c r="I3" s="47" t="s">
        <v>41</v>
      </c>
      <c r="J3" s="50"/>
      <c r="K3" s="50" t="s">
        <v>42</v>
      </c>
      <c r="L3" s="50" t="s">
        <v>31</v>
      </c>
      <c r="M3" s="50" t="s">
        <v>43</v>
      </c>
      <c r="N3" s="51"/>
      <c r="O3" s="52"/>
      <c r="P3" s="52"/>
      <c r="Q3" s="52"/>
      <c r="R3" s="48" t="s">
        <v>44</v>
      </c>
      <c r="S3" s="52" t="s">
        <v>45</v>
      </c>
      <c r="T3" s="48" t="s">
        <v>46</v>
      </c>
      <c r="U3" s="48" t="s">
        <v>47</v>
      </c>
      <c r="V3" s="48" t="s">
        <v>48</v>
      </c>
      <c r="W3" s="105" t="s">
        <v>49</v>
      </c>
      <c r="X3" s="52"/>
      <c r="Y3" s="50"/>
    </row>
    <row r="4" spans="1:25" s="53" customFormat="1" ht="67.5" x14ac:dyDescent="0.2">
      <c r="A4" s="47">
        <v>44566</v>
      </c>
      <c r="B4" s="48">
        <f>IF(A4="","",IF(ISNUMBER(SEARCH("KCB",G4))=TRUE,Info!$J$10,Info!$J$11))</f>
        <v>90</v>
      </c>
      <c r="C4" s="47"/>
      <c r="D4" s="47">
        <v>44593</v>
      </c>
      <c r="E4" s="47" t="s">
        <v>31</v>
      </c>
      <c r="F4" s="49">
        <v>33221969</v>
      </c>
      <c r="G4" s="49" t="s">
        <v>50</v>
      </c>
      <c r="H4" s="49"/>
      <c r="I4" s="49" t="s">
        <v>51</v>
      </c>
      <c r="J4" s="49" t="s">
        <v>52</v>
      </c>
      <c r="K4" s="54" t="s">
        <v>53</v>
      </c>
      <c r="L4" s="50" t="s">
        <v>31</v>
      </c>
      <c r="M4" s="50" t="s">
        <v>43</v>
      </c>
      <c r="N4" s="50" t="s">
        <v>54</v>
      </c>
      <c r="O4" s="52"/>
      <c r="P4" s="52"/>
      <c r="Q4" s="52"/>
      <c r="R4" s="82"/>
      <c r="S4" s="52"/>
      <c r="T4" s="48" t="s">
        <v>55</v>
      </c>
      <c r="U4" s="48" t="s">
        <v>56</v>
      </c>
      <c r="V4" s="48" t="s">
        <v>57</v>
      </c>
      <c r="W4" s="105" t="s">
        <v>58</v>
      </c>
      <c r="X4" s="52"/>
      <c r="Y4" s="50"/>
    </row>
    <row r="5" spans="1:25" s="53" customFormat="1" ht="168.75" x14ac:dyDescent="0.2">
      <c r="A5" s="47">
        <v>44572</v>
      </c>
      <c r="B5" s="48">
        <f>IF(A5="","",IF(ISNUMBER(SEARCH("KCB",G5))=TRUE,Info!$J$10,Info!$J$11))</f>
        <v>90</v>
      </c>
      <c r="C5" s="47"/>
      <c r="D5" s="47">
        <v>44643</v>
      </c>
      <c r="E5" s="47" t="s">
        <v>31</v>
      </c>
      <c r="F5" s="48">
        <v>40660759</v>
      </c>
      <c r="G5" s="49" t="s">
        <v>59</v>
      </c>
      <c r="H5" s="49"/>
      <c r="I5" s="49" t="s">
        <v>60</v>
      </c>
      <c r="J5" s="49" t="s">
        <v>61</v>
      </c>
      <c r="K5" s="54" t="s">
        <v>62</v>
      </c>
      <c r="L5" s="50" t="s">
        <v>31</v>
      </c>
      <c r="M5" s="50" t="s">
        <v>43</v>
      </c>
      <c r="N5" s="51" t="s">
        <v>63</v>
      </c>
      <c r="O5" s="52"/>
      <c r="P5" s="52"/>
      <c r="Q5" s="52"/>
      <c r="R5" s="48" t="s">
        <v>64</v>
      </c>
      <c r="S5" s="52" t="s">
        <v>65</v>
      </c>
      <c r="T5" s="48" t="s">
        <v>66</v>
      </c>
      <c r="U5" s="48" t="s">
        <v>67</v>
      </c>
      <c r="V5" s="48" t="s">
        <v>68</v>
      </c>
      <c r="W5" s="105" t="s">
        <v>49</v>
      </c>
      <c r="X5" s="52"/>
      <c r="Y5" s="50"/>
    </row>
    <row r="6" spans="1:25" s="53" customFormat="1" ht="371.25" x14ac:dyDescent="0.2">
      <c r="A6" s="47">
        <v>44572</v>
      </c>
      <c r="B6" s="48">
        <f>IF(A6="","",IF(ISNUMBER(SEARCH("KCB",G6))=TRUE,Info!$J$10,Info!$J$11))</f>
        <v>90</v>
      </c>
      <c r="C6" s="47"/>
      <c r="D6" s="47">
        <v>44757</v>
      </c>
      <c r="E6" s="47" t="s">
        <v>26</v>
      </c>
      <c r="F6" s="49">
        <v>41240625</v>
      </c>
      <c r="G6" s="49" t="s">
        <v>69</v>
      </c>
      <c r="H6" s="49"/>
      <c r="I6" s="49" t="s">
        <v>70</v>
      </c>
      <c r="J6" s="49" t="s">
        <v>71</v>
      </c>
      <c r="K6" s="54" t="s">
        <v>72</v>
      </c>
      <c r="L6" s="50" t="s">
        <v>31</v>
      </c>
      <c r="M6" s="50" t="s">
        <v>43</v>
      </c>
      <c r="N6" s="50"/>
      <c r="O6" s="52"/>
      <c r="P6" s="52"/>
      <c r="Q6" s="52"/>
      <c r="R6" s="48" t="s">
        <v>73</v>
      </c>
      <c r="S6" s="52" t="s">
        <v>74</v>
      </c>
      <c r="T6" s="48" t="s">
        <v>75</v>
      </c>
      <c r="U6" s="48" t="s">
        <v>76</v>
      </c>
      <c r="V6" s="48" t="s">
        <v>77</v>
      </c>
      <c r="W6" s="109" t="s">
        <v>49</v>
      </c>
      <c r="X6" s="52"/>
      <c r="Y6" s="50"/>
    </row>
    <row r="7" spans="1:25" s="53" customFormat="1" ht="303.75" x14ac:dyDescent="0.2">
      <c r="A7" s="47">
        <v>44572</v>
      </c>
      <c r="B7" s="48">
        <f>IF(A7="","",IF(ISNUMBER(SEARCH("KCB",G7))=TRUE,Info!$J$10,Info!$J$11))</f>
        <v>90</v>
      </c>
      <c r="C7" s="47"/>
      <c r="D7" s="47">
        <v>44740</v>
      </c>
      <c r="E7" s="47" t="s">
        <v>31</v>
      </c>
      <c r="F7" s="49">
        <v>41240633</v>
      </c>
      <c r="G7" s="49" t="s">
        <v>69</v>
      </c>
      <c r="H7" s="49"/>
      <c r="I7" s="49" t="s">
        <v>78</v>
      </c>
      <c r="J7" s="49" t="s">
        <v>79</v>
      </c>
      <c r="K7" s="54" t="s">
        <v>80</v>
      </c>
      <c r="L7" s="50" t="s">
        <v>31</v>
      </c>
      <c r="M7" s="50" t="s">
        <v>43</v>
      </c>
      <c r="N7" s="50"/>
      <c r="O7" s="52"/>
      <c r="P7" s="52"/>
      <c r="Q7" s="52"/>
      <c r="R7" s="48" t="s">
        <v>64</v>
      </c>
      <c r="S7" s="52" t="s">
        <v>81</v>
      </c>
      <c r="T7" s="48" t="s">
        <v>82</v>
      </c>
      <c r="U7" s="48" t="s">
        <v>83</v>
      </c>
      <c r="V7" s="48" t="s">
        <v>84</v>
      </c>
      <c r="W7" s="106" t="s">
        <v>49</v>
      </c>
      <c r="X7" s="52"/>
    </row>
    <row r="8" spans="1:25" s="53" customFormat="1" ht="374.25" customHeight="1" x14ac:dyDescent="0.2">
      <c r="A8" s="47">
        <v>44574</v>
      </c>
      <c r="B8" s="48">
        <f>IF(A8="","",IF(ISNUMBER(SEARCH("KCB",G8))=TRUE,Info!$J$10,Info!$J$11))</f>
        <v>90</v>
      </c>
      <c r="C8" s="47"/>
      <c r="D8" s="47">
        <v>44631</v>
      </c>
      <c r="E8" s="47" t="s">
        <v>85</v>
      </c>
      <c r="F8" s="49">
        <v>33795807</v>
      </c>
      <c r="G8" s="49" t="s">
        <v>69</v>
      </c>
      <c r="H8" s="49"/>
      <c r="I8" s="49" t="s">
        <v>28</v>
      </c>
      <c r="J8" s="49" t="s">
        <v>86</v>
      </c>
      <c r="K8" s="54" t="s">
        <v>87</v>
      </c>
      <c r="L8" s="50" t="s">
        <v>88</v>
      </c>
      <c r="M8" s="50" t="s">
        <v>89</v>
      </c>
      <c r="N8" s="51" t="s">
        <v>90</v>
      </c>
      <c r="O8" s="51" t="s">
        <v>91</v>
      </c>
      <c r="P8" s="50"/>
      <c r="Q8" s="50"/>
      <c r="R8" s="48" t="s">
        <v>73</v>
      </c>
      <c r="S8" s="52" t="s">
        <v>92</v>
      </c>
      <c r="T8" s="48" t="s">
        <v>93</v>
      </c>
      <c r="U8" s="48" t="s">
        <v>94</v>
      </c>
      <c r="V8" s="48" t="s">
        <v>95</v>
      </c>
      <c r="W8" s="106" t="s">
        <v>96</v>
      </c>
      <c r="X8" s="52"/>
    </row>
    <row r="9" spans="1:25" ht="56.25" x14ac:dyDescent="0.2">
      <c r="A9" s="55">
        <v>44575</v>
      </c>
      <c r="D9" s="80">
        <v>44578</v>
      </c>
      <c r="E9" s="79" t="s">
        <v>26</v>
      </c>
      <c r="F9" s="49">
        <v>41979024</v>
      </c>
      <c r="G9" s="49" t="s">
        <v>97</v>
      </c>
      <c r="H9" s="49" t="s">
        <v>98</v>
      </c>
      <c r="I9" s="49" t="s">
        <v>28</v>
      </c>
      <c r="J9" s="49" t="s">
        <v>99</v>
      </c>
      <c r="K9" s="54" t="s">
        <v>100</v>
      </c>
      <c r="L9" s="50" t="s">
        <v>101</v>
      </c>
      <c r="P9" s="56" t="s">
        <v>102</v>
      </c>
      <c r="R9" s="56" t="s">
        <v>103</v>
      </c>
      <c r="U9" s="56" t="s">
        <v>104</v>
      </c>
      <c r="V9" s="56" t="s">
        <v>105</v>
      </c>
    </row>
    <row r="10" spans="1:25" ht="409.5" x14ac:dyDescent="0.2">
      <c r="A10" s="55">
        <v>44578</v>
      </c>
      <c r="D10" s="55">
        <v>44740</v>
      </c>
      <c r="E10" t="s">
        <v>26</v>
      </c>
      <c r="F10" s="49">
        <v>40776962</v>
      </c>
      <c r="G10" s="49" t="s">
        <v>106</v>
      </c>
      <c r="H10" s="49"/>
      <c r="I10" s="49" t="s">
        <v>107</v>
      </c>
      <c r="J10" s="49"/>
      <c r="K10" s="54" t="s">
        <v>108</v>
      </c>
      <c r="L10" s="50" t="s">
        <v>26</v>
      </c>
      <c r="M10" t="s">
        <v>109</v>
      </c>
      <c r="R10" s="48" t="s">
        <v>73</v>
      </c>
      <c r="S10" s="56" t="s">
        <v>110</v>
      </c>
      <c r="U10" s="56" t="s">
        <v>111</v>
      </c>
      <c r="V10" s="56" t="s">
        <v>112</v>
      </c>
      <c r="W10" s="104" t="s">
        <v>49</v>
      </c>
    </row>
    <row r="11" spans="1:25" ht="89.25" x14ac:dyDescent="0.2">
      <c r="A11" s="55">
        <v>44579</v>
      </c>
      <c r="D11" s="55">
        <v>44676</v>
      </c>
      <c r="E11" t="s">
        <v>31</v>
      </c>
      <c r="F11" s="49">
        <v>41240238</v>
      </c>
      <c r="G11" s="49" t="s">
        <v>113</v>
      </c>
      <c r="H11" s="49"/>
      <c r="I11" s="49" t="s">
        <v>28</v>
      </c>
      <c r="J11" s="49" t="s">
        <v>29</v>
      </c>
      <c r="K11" s="49" t="s">
        <v>114</v>
      </c>
      <c r="L11" s="50" t="s">
        <v>31</v>
      </c>
      <c r="M11" t="s">
        <v>43</v>
      </c>
      <c r="R11" s="48" t="s">
        <v>115</v>
      </c>
      <c r="S11" s="56" t="s">
        <v>116</v>
      </c>
      <c r="U11" s="48" t="s">
        <v>56</v>
      </c>
      <c r="V11" s="56" t="s">
        <v>117</v>
      </c>
      <c r="W11" s="104" t="s">
        <v>118</v>
      </c>
    </row>
    <row r="12" spans="1:25" ht="76.5" x14ac:dyDescent="0.2">
      <c r="A12" s="55">
        <v>44581</v>
      </c>
      <c r="D12" s="55">
        <v>44683</v>
      </c>
      <c r="E12" t="s">
        <v>31</v>
      </c>
      <c r="F12" s="49">
        <v>42439476</v>
      </c>
      <c r="G12" s="49" t="s">
        <v>40</v>
      </c>
      <c r="H12" s="49"/>
      <c r="I12" s="49" t="s">
        <v>119</v>
      </c>
      <c r="J12" s="49"/>
      <c r="K12" s="49" t="s">
        <v>120</v>
      </c>
      <c r="L12" s="50" t="s">
        <v>121</v>
      </c>
      <c r="M12" t="s">
        <v>43</v>
      </c>
      <c r="R12" s="56" t="s">
        <v>115</v>
      </c>
      <c r="S12" s="56" t="s">
        <v>122</v>
      </c>
      <c r="T12" s="56" t="s">
        <v>123</v>
      </c>
      <c r="U12" s="56" t="s">
        <v>124</v>
      </c>
      <c r="V12" s="56" t="s">
        <v>125</v>
      </c>
      <c r="W12" s="104" t="s">
        <v>49</v>
      </c>
    </row>
    <row r="13" spans="1:25" ht="63.75" x14ac:dyDescent="0.2">
      <c r="A13" s="55">
        <v>44585</v>
      </c>
      <c r="D13" s="55">
        <v>44683</v>
      </c>
      <c r="E13" t="s">
        <v>31</v>
      </c>
      <c r="F13" s="49">
        <v>36653468</v>
      </c>
      <c r="G13" s="49" t="s">
        <v>126</v>
      </c>
      <c r="I13" s="49" t="s">
        <v>127</v>
      </c>
      <c r="J13" s="49"/>
      <c r="K13" s="49" t="s">
        <v>128</v>
      </c>
      <c r="L13" s="50" t="s">
        <v>121</v>
      </c>
      <c r="M13" t="s">
        <v>129</v>
      </c>
      <c r="R13" s="56" t="s">
        <v>130</v>
      </c>
      <c r="S13" s="56" t="s">
        <v>131</v>
      </c>
      <c r="T13" s="56" t="s">
        <v>132</v>
      </c>
      <c r="U13" s="56" t="s">
        <v>133</v>
      </c>
      <c r="V13" s="56" t="s">
        <v>117</v>
      </c>
      <c r="W13" s="104" t="s">
        <v>58</v>
      </c>
    </row>
    <row r="14" spans="1:25" ht="153" x14ac:dyDescent="0.2">
      <c r="A14" s="55">
        <v>44585</v>
      </c>
      <c r="D14" s="55">
        <v>44651</v>
      </c>
      <c r="E14" t="s">
        <v>134</v>
      </c>
      <c r="F14" s="49">
        <v>41159173</v>
      </c>
      <c r="G14" s="49" t="s">
        <v>135</v>
      </c>
      <c r="I14" s="49" t="s">
        <v>28</v>
      </c>
      <c r="J14" s="49" t="s">
        <v>29</v>
      </c>
      <c r="K14" s="49" t="s">
        <v>136</v>
      </c>
      <c r="L14" s="50" t="s">
        <v>121</v>
      </c>
      <c r="M14" t="s">
        <v>32</v>
      </c>
      <c r="O14" s="56" t="s">
        <v>137</v>
      </c>
      <c r="R14" s="56" t="s">
        <v>138</v>
      </c>
      <c r="S14" s="56" t="s">
        <v>139</v>
      </c>
      <c r="T14" s="56" t="s">
        <v>132</v>
      </c>
      <c r="U14" s="56" t="s">
        <v>37</v>
      </c>
      <c r="V14" s="56" t="s">
        <v>38</v>
      </c>
      <c r="W14" s="104" t="s">
        <v>58</v>
      </c>
    </row>
    <row r="15" spans="1:25" ht="89.25" x14ac:dyDescent="0.2">
      <c r="A15" s="55">
        <v>44587</v>
      </c>
      <c r="D15" s="55">
        <v>44701</v>
      </c>
      <c r="E15" t="s">
        <v>26</v>
      </c>
      <c r="F15" s="49">
        <v>39080685</v>
      </c>
      <c r="G15" s="49" t="s">
        <v>140</v>
      </c>
      <c r="H15" s="49"/>
      <c r="I15" s="49" t="s">
        <v>28</v>
      </c>
      <c r="J15" s="49" t="s">
        <v>29</v>
      </c>
      <c r="K15" s="49" t="s">
        <v>141</v>
      </c>
      <c r="L15" t="s">
        <v>31</v>
      </c>
      <c r="M15" t="s">
        <v>43</v>
      </c>
      <c r="O15" s="56" t="s">
        <v>142</v>
      </c>
      <c r="R15" s="56" t="s">
        <v>143</v>
      </c>
      <c r="S15" s="56" t="s">
        <v>144</v>
      </c>
      <c r="T15" s="56" t="s">
        <v>145</v>
      </c>
      <c r="U15" s="56" t="s">
        <v>146</v>
      </c>
      <c r="V15" s="56" t="s">
        <v>147</v>
      </c>
      <c r="W15" s="104" t="s">
        <v>58</v>
      </c>
    </row>
    <row r="16" spans="1:25" ht="79.5" x14ac:dyDescent="0.2">
      <c r="A16" s="55">
        <v>44592</v>
      </c>
      <c r="D16" s="80">
        <v>44715</v>
      </c>
      <c r="E16" t="s">
        <v>85</v>
      </c>
      <c r="F16" s="49">
        <v>41214523</v>
      </c>
      <c r="G16" s="49" t="s">
        <v>126</v>
      </c>
      <c r="H16" s="49"/>
      <c r="I16" s="49" t="s">
        <v>148</v>
      </c>
      <c r="J16" s="49" t="s">
        <v>149</v>
      </c>
      <c r="K16" s="49" t="s">
        <v>150</v>
      </c>
      <c r="L16" s="49" t="s">
        <v>151</v>
      </c>
      <c r="M16" t="s">
        <v>32</v>
      </c>
      <c r="R16" s="56" t="s">
        <v>152</v>
      </c>
      <c r="S16" s="56" t="s">
        <v>153</v>
      </c>
      <c r="T16" s="56" t="s">
        <v>154</v>
      </c>
      <c r="U16" s="56" t="s">
        <v>155</v>
      </c>
      <c r="V16" s="56" t="s">
        <v>156</v>
      </c>
      <c r="W16" s="104" t="s">
        <v>58</v>
      </c>
    </row>
    <row r="17" spans="1:25" ht="102" x14ac:dyDescent="0.2">
      <c r="A17" s="55">
        <v>44594</v>
      </c>
      <c r="C17" s="90" t="s">
        <v>157</v>
      </c>
      <c r="D17" s="55">
        <v>44693</v>
      </c>
      <c r="E17" t="s">
        <v>26</v>
      </c>
      <c r="F17" s="49">
        <v>38749463</v>
      </c>
      <c r="G17" s="49" t="s">
        <v>158</v>
      </c>
      <c r="H17" s="49"/>
      <c r="I17" s="49" t="s">
        <v>28</v>
      </c>
      <c r="J17" s="49" t="s">
        <v>29</v>
      </c>
      <c r="K17" s="49" t="s">
        <v>159</v>
      </c>
      <c r="L17" t="s">
        <v>26</v>
      </c>
      <c r="M17" t="s">
        <v>160</v>
      </c>
      <c r="O17" s="56" t="s">
        <v>161</v>
      </c>
      <c r="R17" s="56" t="s">
        <v>162</v>
      </c>
      <c r="S17" s="56" t="s">
        <v>163</v>
      </c>
      <c r="T17" s="56" t="s">
        <v>164</v>
      </c>
      <c r="U17" s="56" t="s">
        <v>165</v>
      </c>
      <c r="V17" s="56" t="s">
        <v>166</v>
      </c>
      <c r="W17" s="104" t="s">
        <v>58</v>
      </c>
    </row>
    <row r="18" spans="1:25" ht="68.25" x14ac:dyDescent="0.2">
      <c r="A18" s="55">
        <v>44594</v>
      </c>
      <c r="D18" s="55">
        <v>44599</v>
      </c>
      <c r="E18" t="s">
        <v>26</v>
      </c>
      <c r="F18" s="49">
        <v>41978953</v>
      </c>
      <c r="G18" s="49" t="s">
        <v>97</v>
      </c>
      <c r="H18" s="49" t="s">
        <v>167</v>
      </c>
      <c r="I18" s="49" t="s">
        <v>28</v>
      </c>
      <c r="J18" s="49" t="s">
        <v>99</v>
      </c>
      <c r="K18" s="49" t="s">
        <v>168</v>
      </c>
      <c r="L18" s="49" t="s">
        <v>101</v>
      </c>
      <c r="M18" t="s">
        <v>160</v>
      </c>
      <c r="P18" s="56" t="s">
        <v>169</v>
      </c>
      <c r="U18" s="56" t="s">
        <v>104</v>
      </c>
      <c r="V18" s="56" t="s">
        <v>170</v>
      </c>
      <c r="W18" s="104" t="s">
        <v>58</v>
      </c>
    </row>
    <row r="19" spans="1:25" ht="68.25" x14ac:dyDescent="0.2">
      <c r="A19" s="55">
        <v>44594</v>
      </c>
      <c r="D19" s="55">
        <v>44599</v>
      </c>
      <c r="E19" t="s">
        <v>26</v>
      </c>
      <c r="F19" s="49">
        <v>41978937</v>
      </c>
      <c r="G19" s="49" t="s">
        <v>97</v>
      </c>
      <c r="H19" s="49" t="s">
        <v>171</v>
      </c>
      <c r="I19" s="49" t="s">
        <v>28</v>
      </c>
      <c r="J19" s="49" t="s">
        <v>99</v>
      </c>
      <c r="K19" s="49" t="s">
        <v>172</v>
      </c>
      <c r="L19" s="49" t="s">
        <v>101</v>
      </c>
      <c r="M19" t="s">
        <v>160</v>
      </c>
      <c r="P19" s="56" t="s">
        <v>173</v>
      </c>
      <c r="U19" s="56" t="s">
        <v>104</v>
      </c>
      <c r="V19" s="56" t="s">
        <v>174</v>
      </c>
      <c r="W19" s="104" t="s">
        <v>58</v>
      </c>
    </row>
    <row r="20" spans="1:25" ht="68.25" x14ac:dyDescent="0.2">
      <c r="A20" s="55">
        <v>44594</v>
      </c>
      <c r="D20" s="55">
        <v>44599</v>
      </c>
      <c r="E20" t="s">
        <v>26</v>
      </c>
      <c r="F20" s="49">
        <v>41978929</v>
      </c>
      <c r="G20" s="49" t="s">
        <v>97</v>
      </c>
      <c r="H20" s="49" t="s">
        <v>175</v>
      </c>
      <c r="I20" s="49" t="s">
        <v>28</v>
      </c>
      <c r="J20" s="49" t="s">
        <v>99</v>
      </c>
      <c r="K20" s="49" t="s">
        <v>176</v>
      </c>
      <c r="L20" s="49" t="s">
        <v>101</v>
      </c>
      <c r="M20" t="s">
        <v>160</v>
      </c>
      <c r="P20" s="56" t="s">
        <v>177</v>
      </c>
      <c r="U20" s="56" t="s">
        <v>104</v>
      </c>
      <c r="V20" s="56" t="s">
        <v>178</v>
      </c>
      <c r="W20" s="104" t="s">
        <v>58</v>
      </c>
    </row>
    <row r="21" spans="1:25" ht="102" x14ac:dyDescent="0.2">
      <c r="A21" s="55">
        <v>44594</v>
      </c>
      <c r="D21" s="55">
        <v>44599</v>
      </c>
      <c r="E21" t="s">
        <v>26</v>
      </c>
      <c r="F21" s="49">
        <v>41978902</v>
      </c>
      <c r="G21" s="49" t="s">
        <v>97</v>
      </c>
      <c r="H21" s="49" t="s">
        <v>179</v>
      </c>
      <c r="I21" s="49" t="s">
        <v>28</v>
      </c>
      <c r="J21" s="49" t="s">
        <v>99</v>
      </c>
      <c r="K21" s="49" t="s">
        <v>180</v>
      </c>
      <c r="L21" s="49" t="s">
        <v>101</v>
      </c>
      <c r="M21" t="s">
        <v>160</v>
      </c>
      <c r="P21" s="56" t="s">
        <v>181</v>
      </c>
      <c r="R21" s="56" t="s">
        <v>182</v>
      </c>
      <c r="U21" s="56" t="s">
        <v>104</v>
      </c>
      <c r="V21" s="56" t="s">
        <v>183</v>
      </c>
      <c r="W21" s="104" t="s">
        <v>58</v>
      </c>
    </row>
    <row r="22" spans="1:25" ht="68.25" x14ac:dyDescent="0.2">
      <c r="A22" s="55">
        <v>44594</v>
      </c>
      <c r="D22" s="55">
        <v>44599</v>
      </c>
      <c r="E22" t="s">
        <v>26</v>
      </c>
      <c r="F22" s="49">
        <v>41978891</v>
      </c>
      <c r="G22" s="49" t="s">
        <v>97</v>
      </c>
      <c r="H22" s="49" t="s">
        <v>184</v>
      </c>
      <c r="I22" s="49" t="s">
        <v>70</v>
      </c>
      <c r="J22" s="49" t="s">
        <v>185</v>
      </c>
      <c r="K22" s="49" t="s">
        <v>186</v>
      </c>
      <c r="L22" s="49" t="s">
        <v>101</v>
      </c>
      <c r="M22" t="s">
        <v>160</v>
      </c>
      <c r="P22" s="56" t="s">
        <v>187</v>
      </c>
      <c r="U22" s="56" t="s">
        <v>104</v>
      </c>
      <c r="V22" s="56" t="s">
        <v>188</v>
      </c>
      <c r="W22" s="104" t="s">
        <v>58</v>
      </c>
    </row>
    <row r="23" spans="1:25" ht="68.25" x14ac:dyDescent="0.2">
      <c r="A23" s="55">
        <v>44594</v>
      </c>
      <c r="D23" s="55">
        <v>44599</v>
      </c>
      <c r="E23" t="s">
        <v>26</v>
      </c>
      <c r="F23" s="49">
        <v>41978881</v>
      </c>
      <c r="G23" s="49" t="s">
        <v>97</v>
      </c>
      <c r="H23" s="49" t="s">
        <v>189</v>
      </c>
      <c r="I23" s="49" t="s">
        <v>70</v>
      </c>
      <c r="J23" s="49" t="s">
        <v>185</v>
      </c>
      <c r="K23" s="49" t="s">
        <v>190</v>
      </c>
      <c r="L23" s="49" t="s">
        <v>101</v>
      </c>
      <c r="M23" t="s">
        <v>160</v>
      </c>
      <c r="P23" s="56" t="s">
        <v>191</v>
      </c>
      <c r="U23" s="56" t="s">
        <v>104</v>
      </c>
      <c r="V23" s="56" t="s">
        <v>192</v>
      </c>
      <c r="W23" s="104" t="s">
        <v>58</v>
      </c>
    </row>
    <row r="24" spans="1:25" ht="90.75" x14ac:dyDescent="0.2">
      <c r="A24" s="55">
        <v>44594</v>
      </c>
      <c r="D24" s="55">
        <v>44602</v>
      </c>
      <c r="E24" t="s">
        <v>26</v>
      </c>
      <c r="F24" s="49">
        <v>41978945</v>
      </c>
      <c r="G24" s="49" t="s">
        <v>97</v>
      </c>
      <c r="H24" s="49" t="s">
        <v>193</v>
      </c>
      <c r="I24" s="49" t="s">
        <v>70</v>
      </c>
      <c r="J24" s="49" t="s">
        <v>185</v>
      </c>
      <c r="K24" s="49" t="s">
        <v>194</v>
      </c>
      <c r="L24" s="49" t="s">
        <v>101</v>
      </c>
      <c r="M24" t="s">
        <v>160</v>
      </c>
      <c r="P24" s="56" t="s">
        <v>195</v>
      </c>
      <c r="U24" s="56" t="s">
        <v>104</v>
      </c>
      <c r="V24" s="56" t="s">
        <v>196</v>
      </c>
      <c r="W24" s="104" t="s">
        <v>58</v>
      </c>
    </row>
    <row r="25" spans="1:25" ht="113.25" x14ac:dyDescent="0.2">
      <c r="A25" s="55">
        <v>44594</v>
      </c>
      <c r="D25" s="55">
        <v>44602</v>
      </c>
      <c r="E25" t="s">
        <v>26</v>
      </c>
      <c r="F25" s="49">
        <v>41978910</v>
      </c>
      <c r="G25" s="49" t="s">
        <v>97</v>
      </c>
      <c r="H25" s="49" t="s">
        <v>197</v>
      </c>
      <c r="I25" s="49" t="s">
        <v>28</v>
      </c>
      <c r="J25" s="49" t="s">
        <v>99</v>
      </c>
      <c r="K25" s="49" t="s">
        <v>198</v>
      </c>
      <c r="L25" s="49" t="s">
        <v>101</v>
      </c>
      <c r="M25" t="s">
        <v>160</v>
      </c>
      <c r="P25" s="56" t="s">
        <v>199</v>
      </c>
      <c r="U25" s="56" t="s">
        <v>104</v>
      </c>
      <c r="V25" s="56" t="s">
        <v>200</v>
      </c>
      <c r="W25" s="104" t="s">
        <v>58</v>
      </c>
    </row>
    <row r="26" spans="1:25" ht="63.75" x14ac:dyDescent="0.2">
      <c r="A26" s="55">
        <v>44595</v>
      </c>
      <c r="D26" s="55">
        <v>44680</v>
      </c>
      <c r="E26" t="s">
        <v>26</v>
      </c>
      <c r="F26" s="49">
        <v>32897019</v>
      </c>
      <c r="G26" s="49" t="s">
        <v>201</v>
      </c>
      <c r="H26" s="49"/>
      <c r="I26" s="49" t="s">
        <v>28</v>
      </c>
      <c r="J26" s="49" t="s">
        <v>202</v>
      </c>
      <c r="K26" s="49" t="s">
        <v>203</v>
      </c>
      <c r="L26" t="s">
        <v>31</v>
      </c>
      <c r="M26" t="s">
        <v>43</v>
      </c>
      <c r="N26" s="49" t="s">
        <v>204</v>
      </c>
      <c r="R26" s="56" t="s">
        <v>143</v>
      </c>
      <c r="S26" t="s">
        <v>205</v>
      </c>
      <c r="U26" s="56" t="s">
        <v>133</v>
      </c>
      <c r="V26" s="56" t="s">
        <v>206</v>
      </c>
      <c r="W26" s="104" t="s">
        <v>58</v>
      </c>
    </row>
    <row r="27" spans="1:25" ht="89.25" x14ac:dyDescent="0.2">
      <c r="A27" s="55">
        <v>44595</v>
      </c>
      <c r="D27" s="55">
        <v>44732</v>
      </c>
      <c r="E27" t="s">
        <v>31</v>
      </c>
      <c r="F27" s="49">
        <v>32900230</v>
      </c>
      <c r="G27" s="49" t="s">
        <v>207</v>
      </c>
      <c r="H27" s="49"/>
      <c r="I27" s="49" t="s">
        <v>208</v>
      </c>
      <c r="J27" s="49" t="s">
        <v>209</v>
      </c>
      <c r="K27" s="49" t="s">
        <v>210</v>
      </c>
      <c r="L27" s="49" t="s">
        <v>85</v>
      </c>
      <c r="M27" t="s">
        <v>43</v>
      </c>
      <c r="R27" s="56" t="s">
        <v>211</v>
      </c>
      <c r="S27" s="56" t="s">
        <v>212</v>
      </c>
      <c r="T27" s="56" t="s">
        <v>213</v>
      </c>
      <c r="U27" s="56" t="s">
        <v>214</v>
      </c>
      <c r="V27" s="56" t="s">
        <v>215</v>
      </c>
      <c r="W27" s="104" t="s">
        <v>49</v>
      </c>
    </row>
    <row r="28" spans="1:25" ht="382.5" x14ac:dyDescent="0.2">
      <c r="A28" s="55">
        <v>44599</v>
      </c>
      <c r="D28" s="55">
        <v>45111</v>
      </c>
      <c r="E28" t="s">
        <v>31</v>
      </c>
      <c r="F28" s="49">
        <v>41213598</v>
      </c>
      <c r="G28" s="49" t="s">
        <v>69</v>
      </c>
      <c r="H28" s="49"/>
      <c r="I28" s="49" t="s">
        <v>28</v>
      </c>
      <c r="J28" s="49" t="s">
        <v>216</v>
      </c>
      <c r="K28" s="49" t="s">
        <v>217</v>
      </c>
      <c r="L28" s="49" t="s">
        <v>31</v>
      </c>
      <c r="M28" t="s">
        <v>43</v>
      </c>
      <c r="R28" s="56" t="s">
        <v>218</v>
      </c>
      <c r="S28" s="56" t="s">
        <v>219</v>
      </c>
      <c r="T28" s="56" t="s">
        <v>220</v>
      </c>
      <c r="U28" s="56" t="s">
        <v>221</v>
      </c>
      <c r="V28" s="56" t="s">
        <v>222</v>
      </c>
      <c r="W28" s="104" t="s">
        <v>223</v>
      </c>
    </row>
    <row r="29" spans="1:25" ht="113.25" x14ac:dyDescent="0.2">
      <c r="A29" s="55">
        <v>44599</v>
      </c>
      <c r="D29" s="81" t="s">
        <v>224</v>
      </c>
      <c r="E29" s="56" t="s">
        <v>225</v>
      </c>
      <c r="F29" s="49">
        <v>36136401</v>
      </c>
      <c r="G29" s="49" t="s">
        <v>226</v>
      </c>
      <c r="H29" s="49"/>
      <c r="I29" s="49" t="s">
        <v>224</v>
      </c>
      <c r="J29" s="49" t="s">
        <v>224</v>
      </c>
      <c r="K29" s="49" t="s">
        <v>227</v>
      </c>
      <c r="L29" t="s">
        <v>31</v>
      </c>
      <c r="M29" t="s">
        <v>228</v>
      </c>
      <c r="T29" s="56" t="s">
        <v>229</v>
      </c>
      <c r="U29" s="56" t="s">
        <v>230</v>
      </c>
    </row>
    <row r="30" spans="1:25" ht="76.5" x14ac:dyDescent="0.2">
      <c r="A30" s="55">
        <v>44600</v>
      </c>
      <c r="D30" s="85">
        <v>44672</v>
      </c>
      <c r="E30" s="56" t="s">
        <v>231</v>
      </c>
      <c r="F30" s="49">
        <v>39059130</v>
      </c>
      <c r="G30" s="49" t="s">
        <v>226</v>
      </c>
      <c r="H30" s="49"/>
      <c r="I30" s="49" t="s">
        <v>232</v>
      </c>
      <c r="J30" s="49"/>
      <c r="K30" s="49" t="s">
        <v>233</v>
      </c>
      <c r="L30" t="s">
        <v>234</v>
      </c>
      <c r="M30" t="s">
        <v>32</v>
      </c>
      <c r="R30" s="78" t="s">
        <v>130</v>
      </c>
      <c r="S30" s="77" t="s">
        <v>205</v>
      </c>
      <c r="T30" s="81" t="s">
        <v>164</v>
      </c>
      <c r="U30" s="81" t="s">
        <v>235</v>
      </c>
      <c r="V30" s="81" t="s">
        <v>236</v>
      </c>
      <c r="W30" s="104" t="s">
        <v>58</v>
      </c>
    </row>
    <row r="31" spans="1:25" ht="63.75" x14ac:dyDescent="0.2">
      <c r="A31" s="55">
        <v>44600</v>
      </c>
      <c r="D31" s="85">
        <v>44672</v>
      </c>
      <c r="E31" s="56" t="s">
        <v>231</v>
      </c>
      <c r="F31" s="49">
        <v>32854852</v>
      </c>
      <c r="G31" s="49" t="s">
        <v>226</v>
      </c>
      <c r="H31" s="49"/>
      <c r="I31" s="49" t="s">
        <v>237</v>
      </c>
      <c r="J31" s="49" t="s">
        <v>238</v>
      </c>
      <c r="K31" s="49" t="s">
        <v>239</v>
      </c>
      <c r="L31" t="s">
        <v>234</v>
      </c>
      <c r="M31" t="s">
        <v>240</v>
      </c>
      <c r="R31" s="78" t="s">
        <v>130</v>
      </c>
      <c r="S31" s="77" t="s">
        <v>205</v>
      </c>
      <c r="T31" s="81" t="s">
        <v>241</v>
      </c>
      <c r="U31" s="81" t="s">
        <v>235</v>
      </c>
      <c r="V31" s="81" t="s">
        <v>242</v>
      </c>
      <c r="W31" s="104" t="s">
        <v>58</v>
      </c>
    </row>
    <row r="32" spans="1:25" s="77" customFormat="1" ht="409.5" x14ac:dyDescent="0.2">
      <c r="A32" s="55">
        <v>44602</v>
      </c>
      <c r="D32" s="85">
        <v>44648</v>
      </c>
      <c r="E32" t="s">
        <v>243</v>
      </c>
      <c r="F32" s="49">
        <v>39442084</v>
      </c>
      <c r="G32" s="49" t="s">
        <v>244</v>
      </c>
      <c r="H32" s="49">
        <v>733679</v>
      </c>
      <c r="I32" s="49" t="s">
        <v>245</v>
      </c>
      <c r="J32" s="49" t="s">
        <v>246</v>
      </c>
      <c r="K32" s="49" t="s">
        <v>247</v>
      </c>
      <c r="L32" s="79" t="s">
        <v>248</v>
      </c>
      <c r="M32" s="79" t="s">
        <v>109</v>
      </c>
      <c r="P32" s="78"/>
      <c r="Q32" s="78"/>
      <c r="R32" s="81" t="s">
        <v>249</v>
      </c>
      <c r="S32" s="78" t="s">
        <v>250</v>
      </c>
      <c r="T32" s="81" t="s">
        <v>164</v>
      </c>
      <c r="U32" s="81" t="s">
        <v>251</v>
      </c>
      <c r="V32" s="81" t="s">
        <v>252</v>
      </c>
      <c r="W32" s="104" t="s">
        <v>49</v>
      </c>
      <c r="Y32" s="78"/>
    </row>
    <row r="33" spans="1:23" ht="127.5" x14ac:dyDescent="0.2">
      <c r="A33" s="55">
        <v>44608</v>
      </c>
      <c r="D33" s="55">
        <v>44754</v>
      </c>
      <c r="E33" t="s">
        <v>26</v>
      </c>
      <c r="F33" s="49">
        <v>42336637</v>
      </c>
      <c r="G33" s="49" t="s">
        <v>126</v>
      </c>
      <c r="H33" s="49"/>
      <c r="I33" s="49" t="s">
        <v>253</v>
      </c>
      <c r="J33" s="49"/>
      <c r="K33" s="49" t="s">
        <v>254</v>
      </c>
      <c r="L33" t="s">
        <v>31</v>
      </c>
      <c r="M33" t="s">
        <v>43</v>
      </c>
      <c r="N33" s="49" t="s">
        <v>255</v>
      </c>
      <c r="R33" s="81" t="s">
        <v>256</v>
      </c>
      <c r="S33" s="56" t="s">
        <v>257</v>
      </c>
      <c r="T33" s="81" t="s">
        <v>258</v>
      </c>
      <c r="U33" s="56" t="s">
        <v>259</v>
      </c>
      <c r="V33" s="56" t="s">
        <v>260</v>
      </c>
      <c r="W33" s="104" t="s">
        <v>49</v>
      </c>
    </row>
    <row r="34" spans="1:23" ht="114.75" x14ac:dyDescent="0.2">
      <c r="A34" s="55">
        <v>44608</v>
      </c>
      <c r="D34" s="55">
        <v>44701</v>
      </c>
      <c r="E34" t="s">
        <v>85</v>
      </c>
      <c r="F34" s="49">
        <v>36653881</v>
      </c>
      <c r="G34" s="49" t="s">
        <v>126</v>
      </c>
      <c r="H34" s="49"/>
      <c r="I34" s="49" t="s">
        <v>261</v>
      </c>
      <c r="J34" s="49" t="s">
        <v>262</v>
      </c>
      <c r="K34" s="49" t="s">
        <v>263</v>
      </c>
      <c r="L34" t="s">
        <v>31</v>
      </c>
      <c r="M34" t="s">
        <v>43</v>
      </c>
      <c r="R34" s="56" t="s">
        <v>130</v>
      </c>
      <c r="S34" t="s">
        <v>264</v>
      </c>
      <c r="T34" s="81" t="s">
        <v>265</v>
      </c>
      <c r="U34" s="56" t="s">
        <v>133</v>
      </c>
      <c r="V34" s="56" t="s">
        <v>266</v>
      </c>
      <c r="W34" s="104" t="s">
        <v>58</v>
      </c>
    </row>
    <row r="35" spans="1:23" ht="242.25" x14ac:dyDescent="0.2">
      <c r="A35" s="80">
        <v>44609</v>
      </c>
      <c r="D35" s="80">
        <v>44613</v>
      </c>
      <c r="E35" t="s">
        <v>26</v>
      </c>
      <c r="F35" s="79">
        <v>41763241</v>
      </c>
      <c r="G35" s="56" t="s">
        <v>267</v>
      </c>
      <c r="I35" t="s">
        <v>268</v>
      </c>
      <c r="J35" s="56" t="s">
        <v>269</v>
      </c>
      <c r="K35" s="56" t="s">
        <v>270</v>
      </c>
      <c r="L35" t="s">
        <v>26</v>
      </c>
      <c r="M35" t="s">
        <v>32</v>
      </c>
      <c r="T35" s="81" t="s">
        <v>271</v>
      </c>
      <c r="U35" s="48" t="s">
        <v>56</v>
      </c>
      <c r="V35" s="56" t="s">
        <v>272</v>
      </c>
      <c r="W35" s="104" t="s">
        <v>58</v>
      </c>
    </row>
    <row r="36" spans="1:23" ht="76.5" x14ac:dyDescent="0.2">
      <c r="A36" s="80">
        <v>44608</v>
      </c>
      <c r="D36" s="80">
        <v>44609</v>
      </c>
      <c r="E36" s="79" t="s">
        <v>26</v>
      </c>
      <c r="F36" s="79">
        <v>41832188</v>
      </c>
      <c r="G36" s="49" t="s">
        <v>97</v>
      </c>
      <c r="H36" s="79" t="s">
        <v>273</v>
      </c>
      <c r="I36" t="s">
        <v>28</v>
      </c>
      <c r="J36" s="56" t="s">
        <v>99</v>
      </c>
      <c r="K36" s="56" t="s">
        <v>274</v>
      </c>
      <c r="L36" t="s">
        <v>101</v>
      </c>
      <c r="M36" t="s">
        <v>32</v>
      </c>
      <c r="P36" s="56" t="s">
        <v>275</v>
      </c>
      <c r="U36" s="56" t="s">
        <v>104</v>
      </c>
      <c r="V36" s="56" t="s">
        <v>276</v>
      </c>
      <c r="W36" s="104" t="s">
        <v>58</v>
      </c>
    </row>
    <row r="37" spans="1:23" ht="89.25" x14ac:dyDescent="0.2">
      <c r="A37" s="80">
        <v>44608</v>
      </c>
      <c r="D37" s="80">
        <v>44609</v>
      </c>
      <c r="E37" s="79" t="s">
        <v>26</v>
      </c>
      <c r="F37" s="79">
        <v>41833711</v>
      </c>
      <c r="G37" s="49" t="s">
        <v>97</v>
      </c>
      <c r="H37" s="79" t="s">
        <v>277</v>
      </c>
      <c r="I37" t="s">
        <v>28</v>
      </c>
      <c r="J37" s="56" t="s">
        <v>99</v>
      </c>
      <c r="K37" s="56" t="s">
        <v>278</v>
      </c>
      <c r="L37" t="s">
        <v>101</v>
      </c>
      <c r="M37" t="s">
        <v>32</v>
      </c>
      <c r="P37" s="56" t="s">
        <v>279</v>
      </c>
      <c r="U37" s="56" t="s">
        <v>104</v>
      </c>
      <c r="V37" s="56" t="s">
        <v>280</v>
      </c>
      <c r="W37" s="104" t="s">
        <v>58</v>
      </c>
    </row>
    <row r="38" spans="1:23" ht="76.5" x14ac:dyDescent="0.2">
      <c r="A38" s="80">
        <v>44608</v>
      </c>
      <c r="D38" s="80">
        <v>44609</v>
      </c>
      <c r="E38" s="79" t="s">
        <v>26</v>
      </c>
      <c r="F38" s="79">
        <v>41832171</v>
      </c>
      <c r="G38" s="49" t="s">
        <v>97</v>
      </c>
      <c r="H38" s="79" t="s">
        <v>281</v>
      </c>
      <c r="I38" t="s">
        <v>28</v>
      </c>
      <c r="J38" s="56" t="s">
        <v>99</v>
      </c>
      <c r="K38" s="56" t="s">
        <v>282</v>
      </c>
      <c r="L38" t="s">
        <v>101</v>
      </c>
      <c r="M38" t="s">
        <v>32</v>
      </c>
      <c r="P38" s="56" t="s">
        <v>283</v>
      </c>
      <c r="U38" s="56" t="s">
        <v>104</v>
      </c>
      <c r="V38" s="56" t="s">
        <v>284</v>
      </c>
      <c r="W38" s="104" t="s">
        <v>58</v>
      </c>
    </row>
    <row r="39" spans="1:23" ht="76.5" x14ac:dyDescent="0.2">
      <c r="A39" s="80">
        <v>44608</v>
      </c>
      <c r="D39" s="80">
        <v>44609</v>
      </c>
      <c r="E39" s="79" t="s">
        <v>26</v>
      </c>
      <c r="F39" s="79">
        <v>41833721</v>
      </c>
      <c r="G39" s="49" t="s">
        <v>97</v>
      </c>
      <c r="H39" s="79" t="s">
        <v>285</v>
      </c>
      <c r="I39" t="s">
        <v>70</v>
      </c>
      <c r="J39" s="56" t="s">
        <v>185</v>
      </c>
      <c r="K39" s="56" t="s">
        <v>286</v>
      </c>
      <c r="L39" t="s">
        <v>101</v>
      </c>
      <c r="M39" t="s">
        <v>32</v>
      </c>
      <c r="P39" s="56" t="s">
        <v>287</v>
      </c>
      <c r="U39" s="56" t="s">
        <v>104</v>
      </c>
      <c r="V39" s="56" t="s">
        <v>288</v>
      </c>
      <c r="W39" s="104" t="s">
        <v>58</v>
      </c>
    </row>
    <row r="40" spans="1:23" ht="51" x14ac:dyDescent="0.2">
      <c r="A40" s="80">
        <v>44608</v>
      </c>
      <c r="D40" s="80">
        <v>44609</v>
      </c>
      <c r="E40" s="79" t="s">
        <v>26</v>
      </c>
      <c r="F40" s="79">
        <v>41833690</v>
      </c>
      <c r="G40" s="49" t="s">
        <v>97</v>
      </c>
      <c r="H40" s="79" t="s">
        <v>289</v>
      </c>
      <c r="I40" t="s">
        <v>28</v>
      </c>
      <c r="J40" s="56" t="s">
        <v>99</v>
      </c>
      <c r="K40" s="56" t="s">
        <v>290</v>
      </c>
      <c r="L40" t="s">
        <v>101</v>
      </c>
      <c r="M40" t="s">
        <v>32</v>
      </c>
      <c r="P40" s="56" t="s">
        <v>291</v>
      </c>
      <c r="U40" s="56" t="s">
        <v>104</v>
      </c>
      <c r="V40" s="56" t="s">
        <v>292</v>
      </c>
      <c r="W40" s="104" t="s">
        <v>58</v>
      </c>
    </row>
    <row r="41" spans="1:23" ht="76.5" x14ac:dyDescent="0.2">
      <c r="A41" s="80">
        <v>44608</v>
      </c>
      <c r="D41" s="80">
        <v>44609</v>
      </c>
      <c r="E41" s="79" t="s">
        <v>26</v>
      </c>
      <c r="F41" s="79">
        <v>41833869</v>
      </c>
      <c r="G41" s="49" t="s">
        <v>97</v>
      </c>
      <c r="H41" s="79" t="s">
        <v>293</v>
      </c>
      <c r="I41" t="s">
        <v>28</v>
      </c>
      <c r="J41" s="56" t="s">
        <v>99</v>
      </c>
      <c r="K41" s="56" t="s">
        <v>294</v>
      </c>
      <c r="L41" t="s">
        <v>101</v>
      </c>
      <c r="M41" t="s">
        <v>32</v>
      </c>
      <c r="P41" s="56" t="s">
        <v>295</v>
      </c>
      <c r="U41" s="56" t="s">
        <v>104</v>
      </c>
      <c r="V41" s="56" t="s">
        <v>296</v>
      </c>
      <c r="W41" s="104" t="s">
        <v>58</v>
      </c>
    </row>
    <row r="42" spans="1:23" ht="76.5" x14ac:dyDescent="0.2">
      <c r="A42" s="80">
        <v>44608</v>
      </c>
      <c r="D42" s="80">
        <v>44609</v>
      </c>
      <c r="E42" s="79" t="s">
        <v>26</v>
      </c>
      <c r="F42" s="79">
        <v>41833703</v>
      </c>
      <c r="G42" s="49" t="s">
        <v>97</v>
      </c>
      <c r="H42" s="79" t="s">
        <v>297</v>
      </c>
      <c r="I42" t="s">
        <v>28</v>
      </c>
      <c r="J42" s="56" t="s">
        <v>99</v>
      </c>
      <c r="K42" s="56" t="s">
        <v>298</v>
      </c>
      <c r="L42" t="s">
        <v>101</v>
      </c>
      <c r="M42" t="s">
        <v>32</v>
      </c>
      <c r="P42" s="56" t="s">
        <v>299</v>
      </c>
      <c r="U42" s="56" t="s">
        <v>104</v>
      </c>
      <c r="V42" s="56" t="s">
        <v>300</v>
      </c>
      <c r="W42" s="104" t="s">
        <v>58</v>
      </c>
    </row>
    <row r="43" spans="1:23" ht="114.75" x14ac:dyDescent="0.2">
      <c r="A43" s="55">
        <v>44615</v>
      </c>
      <c r="D43" s="55">
        <v>44637</v>
      </c>
      <c r="E43" t="s">
        <v>301</v>
      </c>
      <c r="F43" s="79">
        <v>39019913</v>
      </c>
      <c r="G43" s="56" t="s">
        <v>302</v>
      </c>
      <c r="I43" t="s">
        <v>28</v>
      </c>
      <c r="J43" s="56" t="s">
        <v>303</v>
      </c>
      <c r="K43" s="56" t="s">
        <v>304</v>
      </c>
      <c r="L43" t="s">
        <v>26</v>
      </c>
      <c r="M43" t="s">
        <v>160</v>
      </c>
      <c r="O43" s="56" t="s">
        <v>305</v>
      </c>
      <c r="P43" s="56" t="s">
        <v>306</v>
      </c>
      <c r="R43" s="139" t="s">
        <v>307</v>
      </c>
      <c r="S43" s="139" t="s">
        <v>308</v>
      </c>
      <c r="T43" s="56" t="s">
        <v>132</v>
      </c>
      <c r="U43" s="56" t="s">
        <v>309</v>
      </c>
      <c r="V43" s="56" t="s">
        <v>310</v>
      </c>
      <c r="W43" s="104" t="s">
        <v>58</v>
      </c>
    </row>
    <row r="44" spans="1:23" ht="204" x14ac:dyDescent="0.2">
      <c r="A44" s="55">
        <v>44621</v>
      </c>
      <c r="D44" s="55">
        <v>44624</v>
      </c>
      <c r="E44" t="s">
        <v>26</v>
      </c>
      <c r="F44" s="79">
        <v>41833746</v>
      </c>
      <c r="G44" s="49" t="s">
        <v>97</v>
      </c>
      <c r="H44" s="81" t="s">
        <v>311</v>
      </c>
      <c r="I44" t="s">
        <v>28</v>
      </c>
      <c r="J44" s="56" t="s">
        <v>312</v>
      </c>
      <c r="K44" s="56" t="s">
        <v>313</v>
      </c>
      <c r="L44" t="s">
        <v>101</v>
      </c>
      <c r="M44" t="s">
        <v>160</v>
      </c>
      <c r="P44" s="56" t="s">
        <v>314</v>
      </c>
      <c r="Q44" s="56" t="s">
        <v>315</v>
      </c>
      <c r="U44" s="56" t="s">
        <v>104</v>
      </c>
      <c r="V44" s="56" t="s">
        <v>316</v>
      </c>
      <c r="W44" s="104" t="s">
        <v>58</v>
      </c>
    </row>
    <row r="45" spans="1:23" ht="382.5" x14ac:dyDescent="0.2">
      <c r="A45" s="55">
        <v>44621</v>
      </c>
      <c r="D45" s="55">
        <v>44624</v>
      </c>
      <c r="E45" t="s">
        <v>26</v>
      </c>
      <c r="F45" s="79">
        <v>41833754</v>
      </c>
      <c r="G45" s="49" t="s">
        <v>97</v>
      </c>
      <c r="H45" s="49" t="s">
        <v>317</v>
      </c>
      <c r="I45" t="s">
        <v>28</v>
      </c>
      <c r="J45" s="56" t="s">
        <v>99</v>
      </c>
      <c r="K45" s="56" t="s">
        <v>318</v>
      </c>
      <c r="L45" s="56" t="s">
        <v>319</v>
      </c>
      <c r="M45" t="s">
        <v>160</v>
      </c>
      <c r="P45" s="56" t="s">
        <v>320</v>
      </c>
      <c r="Q45" s="56" t="s">
        <v>321</v>
      </c>
      <c r="R45" s="56" t="s">
        <v>322</v>
      </c>
      <c r="S45" s="56" t="s">
        <v>323</v>
      </c>
      <c r="T45" s="56" t="s">
        <v>324</v>
      </c>
      <c r="U45" s="56" t="s">
        <v>104</v>
      </c>
      <c r="V45" s="56" t="s">
        <v>325</v>
      </c>
      <c r="W45" s="104" t="s">
        <v>58</v>
      </c>
    </row>
    <row r="46" spans="1:23" ht="76.5" x14ac:dyDescent="0.2">
      <c r="A46" s="55">
        <v>44621</v>
      </c>
      <c r="D46" s="55">
        <v>44624</v>
      </c>
      <c r="E46" t="s">
        <v>26</v>
      </c>
      <c r="F46" s="79">
        <v>41833762</v>
      </c>
      <c r="G46" s="49" t="s">
        <v>97</v>
      </c>
      <c r="H46" s="81" t="s">
        <v>326</v>
      </c>
      <c r="I46" t="s">
        <v>70</v>
      </c>
      <c r="J46" s="56" t="s">
        <v>185</v>
      </c>
      <c r="K46" s="56" t="s">
        <v>327</v>
      </c>
      <c r="L46" t="s">
        <v>101</v>
      </c>
      <c r="M46" t="s">
        <v>160</v>
      </c>
      <c r="P46" s="56" t="s">
        <v>328</v>
      </c>
      <c r="U46" s="56" t="s">
        <v>104</v>
      </c>
      <c r="V46" s="56" t="s">
        <v>329</v>
      </c>
      <c r="W46" s="104" t="s">
        <v>58</v>
      </c>
    </row>
    <row r="47" spans="1:23" ht="89.25" x14ac:dyDescent="0.2">
      <c r="A47" s="55">
        <v>44621</v>
      </c>
      <c r="D47" s="55">
        <v>44624</v>
      </c>
      <c r="E47" t="s">
        <v>26</v>
      </c>
      <c r="F47" s="79">
        <v>41833770</v>
      </c>
      <c r="G47" s="49" t="s">
        <v>97</v>
      </c>
      <c r="H47" s="81" t="s">
        <v>330</v>
      </c>
      <c r="I47" t="s">
        <v>70</v>
      </c>
      <c r="J47" s="56" t="s">
        <v>185</v>
      </c>
      <c r="K47" s="56" t="s">
        <v>331</v>
      </c>
      <c r="L47" t="s">
        <v>101</v>
      </c>
      <c r="M47" t="s">
        <v>160</v>
      </c>
      <c r="P47" s="56" t="s">
        <v>332</v>
      </c>
      <c r="U47" s="56" t="s">
        <v>104</v>
      </c>
      <c r="V47" s="56" t="s">
        <v>333</v>
      </c>
      <c r="W47" s="104" t="s">
        <v>58</v>
      </c>
    </row>
    <row r="48" spans="1:23" ht="76.5" x14ac:dyDescent="0.2">
      <c r="A48" s="55">
        <v>44621</v>
      </c>
      <c r="D48" s="55">
        <v>44624</v>
      </c>
      <c r="E48" t="s">
        <v>26</v>
      </c>
      <c r="F48" s="79">
        <v>41833789</v>
      </c>
      <c r="G48" s="49" t="s">
        <v>97</v>
      </c>
      <c r="H48" s="81" t="s">
        <v>334</v>
      </c>
      <c r="I48" t="s">
        <v>70</v>
      </c>
      <c r="J48" s="56" t="s">
        <v>185</v>
      </c>
      <c r="K48" s="56" t="s">
        <v>335</v>
      </c>
      <c r="L48" t="s">
        <v>101</v>
      </c>
      <c r="M48" t="s">
        <v>160</v>
      </c>
      <c r="P48" s="56" t="s">
        <v>336</v>
      </c>
      <c r="U48" s="56" t="s">
        <v>104</v>
      </c>
      <c r="V48" s="56" t="s">
        <v>337</v>
      </c>
      <c r="W48" s="104" t="s">
        <v>58</v>
      </c>
    </row>
    <row r="49" spans="1:23" ht="76.5" x14ac:dyDescent="0.2">
      <c r="A49" s="55">
        <v>44621</v>
      </c>
      <c r="D49" s="55">
        <v>44624</v>
      </c>
      <c r="E49" t="s">
        <v>26</v>
      </c>
      <c r="F49" s="79">
        <v>41833797</v>
      </c>
      <c r="G49" s="49" t="s">
        <v>97</v>
      </c>
      <c r="H49" s="81" t="s">
        <v>338</v>
      </c>
      <c r="I49" t="s">
        <v>70</v>
      </c>
      <c r="J49" s="56" t="s">
        <v>185</v>
      </c>
      <c r="K49" s="56" t="s">
        <v>339</v>
      </c>
      <c r="L49" t="s">
        <v>101</v>
      </c>
      <c r="M49" t="s">
        <v>160</v>
      </c>
      <c r="P49" s="56" t="s">
        <v>340</v>
      </c>
      <c r="U49" s="56" t="s">
        <v>104</v>
      </c>
      <c r="V49" s="56" t="s">
        <v>341</v>
      </c>
      <c r="W49" s="104" t="s">
        <v>58</v>
      </c>
    </row>
    <row r="50" spans="1:23" ht="199.5" customHeight="1" x14ac:dyDescent="0.2">
      <c r="A50" s="55">
        <v>44627</v>
      </c>
      <c r="D50" s="55">
        <v>45121</v>
      </c>
      <c r="E50" s="55" t="s">
        <v>243</v>
      </c>
      <c r="F50" s="79">
        <v>4968203</v>
      </c>
      <c r="G50" t="s">
        <v>342</v>
      </c>
      <c r="H50" s="79" t="s">
        <v>343</v>
      </c>
      <c r="I50" t="s">
        <v>28</v>
      </c>
      <c r="J50" s="56" t="s">
        <v>344</v>
      </c>
      <c r="K50" s="56" t="s">
        <v>345</v>
      </c>
      <c r="L50" t="s">
        <v>101</v>
      </c>
      <c r="M50" t="s">
        <v>109</v>
      </c>
      <c r="P50" s="56" t="s">
        <v>346</v>
      </c>
      <c r="Q50" s="56" t="s">
        <v>315</v>
      </c>
      <c r="S50" s="56"/>
      <c r="U50" s="56" t="s">
        <v>347</v>
      </c>
      <c r="V50" s="56" t="s">
        <v>348</v>
      </c>
    </row>
    <row r="51" spans="1:23" ht="199.5" customHeight="1" x14ac:dyDescent="0.2">
      <c r="A51" s="55">
        <v>44627</v>
      </c>
      <c r="D51" s="55">
        <v>45121</v>
      </c>
      <c r="E51" s="55" t="s">
        <v>243</v>
      </c>
      <c r="F51" s="79">
        <v>4968190</v>
      </c>
      <c r="G51" t="s">
        <v>342</v>
      </c>
      <c r="H51" s="79" t="s">
        <v>349</v>
      </c>
      <c r="I51" t="s">
        <v>28</v>
      </c>
      <c r="J51" s="56" t="s">
        <v>344</v>
      </c>
      <c r="K51" s="56" t="s">
        <v>350</v>
      </c>
      <c r="L51" t="s">
        <v>101</v>
      </c>
      <c r="M51" t="s">
        <v>109</v>
      </c>
      <c r="P51" s="56" t="s">
        <v>351</v>
      </c>
      <c r="R51" s="56" t="s">
        <v>352</v>
      </c>
      <c r="S51" s="56" t="s">
        <v>353</v>
      </c>
      <c r="U51" s="56" t="s">
        <v>309</v>
      </c>
      <c r="V51" s="56" t="s">
        <v>354</v>
      </c>
    </row>
    <row r="52" spans="1:23" ht="216.75" x14ac:dyDescent="0.2">
      <c r="A52" s="55">
        <v>44628</v>
      </c>
      <c r="D52" s="80">
        <v>44642</v>
      </c>
      <c r="E52">
        <v>4966814</v>
      </c>
      <c r="F52" s="79">
        <v>42329488</v>
      </c>
      <c r="G52" s="56" t="s">
        <v>355</v>
      </c>
      <c r="I52" s="79" t="s">
        <v>356</v>
      </c>
      <c r="J52" s="81"/>
      <c r="K52" s="81" t="s">
        <v>357</v>
      </c>
      <c r="L52" t="s">
        <v>85</v>
      </c>
      <c r="M52" t="s">
        <v>89</v>
      </c>
      <c r="T52" s="56" t="s">
        <v>132</v>
      </c>
      <c r="U52" s="48" t="s">
        <v>56</v>
      </c>
      <c r="V52" s="56" t="s">
        <v>358</v>
      </c>
      <c r="W52" s="104" t="s">
        <v>58</v>
      </c>
    </row>
    <row r="53" spans="1:23" ht="114.75" x14ac:dyDescent="0.2">
      <c r="A53" s="55">
        <v>44631</v>
      </c>
      <c r="D53" s="55">
        <v>44648</v>
      </c>
      <c r="E53" t="s">
        <v>26</v>
      </c>
      <c r="F53" s="79">
        <v>32527536</v>
      </c>
      <c r="G53" s="56" t="s">
        <v>359</v>
      </c>
      <c r="I53" t="s">
        <v>28</v>
      </c>
      <c r="J53" s="56" t="s">
        <v>29</v>
      </c>
      <c r="K53" s="56" t="s">
        <v>360</v>
      </c>
      <c r="L53" t="s">
        <v>361</v>
      </c>
      <c r="M53" t="s">
        <v>240</v>
      </c>
      <c r="O53" s="56" t="s">
        <v>362</v>
      </c>
      <c r="P53" s="56" t="s">
        <v>363</v>
      </c>
      <c r="S53" s="56" t="s">
        <v>364</v>
      </c>
      <c r="T53" s="56" t="s">
        <v>132</v>
      </c>
      <c r="U53" s="56" t="s">
        <v>309</v>
      </c>
      <c r="V53" s="56" t="s">
        <v>365</v>
      </c>
      <c r="W53" s="104" t="s">
        <v>58</v>
      </c>
    </row>
    <row r="54" spans="1:23" ht="159.75" customHeight="1" x14ac:dyDescent="0.2">
      <c r="A54" s="55">
        <v>44634</v>
      </c>
      <c r="D54" s="55">
        <v>44659</v>
      </c>
      <c r="E54" t="s">
        <v>134</v>
      </c>
      <c r="F54" s="79">
        <v>32530251</v>
      </c>
      <c r="G54" s="56" t="s">
        <v>366</v>
      </c>
      <c r="I54" t="s">
        <v>28</v>
      </c>
      <c r="J54" s="56" t="s">
        <v>29</v>
      </c>
      <c r="K54" s="56" t="s">
        <v>367</v>
      </c>
      <c r="L54" t="s">
        <v>301</v>
      </c>
      <c r="M54" t="s">
        <v>240</v>
      </c>
      <c r="O54" s="56" t="s">
        <v>368</v>
      </c>
      <c r="P54" s="56" t="s">
        <v>369</v>
      </c>
      <c r="T54" s="56" t="s">
        <v>370</v>
      </c>
      <c r="U54" s="56" t="s">
        <v>371</v>
      </c>
      <c r="V54" s="56" t="s">
        <v>372</v>
      </c>
      <c r="W54" s="104" t="s">
        <v>58</v>
      </c>
    </row>
    <row r="55" spans="1:23" ht="76.5" x14ac:dyDescent="0.2">
      <c r="A55" s="55">
        <v>44631</v>
      </c>
      <c r="D55" s="55">
        <v>44636</v>
      </c>
      <c r="E55" t="s">
        <v>26</v>
      </c>
      <c r="F55" s="79">
        <v>41833842</v>
      </c>
      <c r="G55" s="49" t="s">
        <v>97</v>
      </c>
      <c r="H55" s="79" t="s">
        <v>373</v>
      </c>
      <c r="I55" t="s">
        <v>70</v>
      </c>
      <c r="J55" s="56" t="s">
        <v>185</v>
      </c>
      <c r="K55" s="56" t="s">
        <v>374</v>
      </c>
      <c r="L55" t="s">
        <v>101</v>
      </c>
      <c r="M55" t="s">
        <v>375</v>
      </c>
      <c r="P55" s="56" t="s">
        <v>376</v>
      </c>
      <c r="U55" s="56" t="s">
        <v>104</v>
      </c>
      <c r="V55" s="56" t="s">
        <v>377</v>
      </c>
      <c r="W55" s="104" t="s">
        <v>58</v>
      </c>
    </row>
    <row r="56" spans="1:23" ht="76.5" x14ac:dyDescent="0.2">
      <c r="A56" s="55">
        <v>44631</v>
      </c>
      <c r="D56" s="55">
        <v>44636</v>
      </c>
      <c r="E56" t="s">
        <v>26</v>
      </c>
      <c r="F56" s="79">
        <v>41833834</v>
      </c>
      <c r="G56" s="49" t="s">
        <v>97</v>
      </c>
      <c r="H56" s="79" t="s">
        <v>378</v>
      </c>
      <c r="I56" t="s">
        <v>28</v>
      </c>
      <c r="J56" s="56" t="s">
        <v>344</v>
      </c>
      <c r="K56" s="56" t="s">
        <v>379</v>
      </c>
      <c r="L56" t="s">
        <v>101</v>
      </c>
      <c r="M56" t="s">
        <v>375</v>
      </c>
      <c r="P56" s="56" t="s">
        <v>380</v>
      </c>
      <c r="U56" s="56" t="s">
        <v>104</v>
      </c>
      <c r="V56" s="56" t="s">
        <v>381</v>
      </c>
      <c r="W56" s="104" t="s">
        <v>58</v>
      </c>
    </row>
    <row r="57" spans="1:23" ht="242.25" x14ac:dyDescent="0.2">
      <c r="A57" s="55">
        <v>44634</v>
      </c>
      <c r="C57" s="94"/>
      <c r="D57" s="85">
        <v>44700</v>
      </c>
      <c r="E57" t="s">
        <v>26</v>
      </c>
      <c r="F57" s="81" t="s">
        <v>382</v>
      </c>
      <c r="G57" s="56" t="s">
        <v>226</v>
      </c>
      <c r="H57" s="81" t="s">
        <v>383</v>
      </c>
      <c r="I57" t="s">
        <v>70</v>
      </c>
      <c r="J57" s="56" t="s">
        <v>384</v>
      </c>
      <c r="K57" s="56" t="s">
        <v>385</v>
      </c>
      <c r="L57" t="s">
        <v>26</v>
      </c>
      <c r="M57" t="s">
        <v>32</v>
      </c>
      <c r="P57" s="56" t="s">
        <v>386</v>
      </c>
      <c r="R57" s="56" t="s">
        <v>387</v>
      </c>
      <c r="S57" s="56" t="s">
        <v>388</v>
      </c>
      <c r="T57" s="56" t="s">
        <v>389</v>
      </c>
      <c r="U57" s="56" t="s">
        <v>133</v>
      </c>
      <c r="V57" s="56" t="s">
        <v>390</v>
      </c>
      <c r="W57" s="104" t="s">
        <v>58</v>
      </c>
    </row>
    <row r="58" spans="1:23" ht="153" x14ac:dyDescent="0.2">
      <c r="A58" s="55">
        <v>44634</v>
      </c>
      <c r="C58" s="94"/>
      <c r="D58" s="85">
        <v>44700</v>
      </c>
      <c r="E58" t="s">
        <v>26</v>
      </c>
      <c r="F58" s="81" t="s">
        <v>391</v>
      </c>
      <c r="G58" s="56" t="s">
        <v>226</v>
      </c>
      <c r="H58" s="81" t="s">
        <v>392</v>
      </c>
      <c r="I58" t="s">
        <v>70</v>
      </c>
      <c r="J58" s="56" t="s">
        <v>384</v>
      </c>
      <c r="K58" s="56" t="s">
        <v>393</v>
      </c>
      <c r="L58" t="s">
        <v>26</v>
      </c>
      <c r="M58" t="s">
        <v>32</v>
      </c>
      <c r="P58" s="56" t="s">
        <v>394</v>
      </c>
      <c r="R58" s="56" t="s">
        <v>395</v>
      </c>
      <c r="S58" s="56" t="s">
        <v>396</v>
      </c>
      <c r="U58" s="56" t="s">
        <v>397</v>
      </c>
      <c r="V58" s="56" t="s">
        <v>398</v>
      </c>
      <c r="W58" s="104" t="s">
        <v>58</v>
      </c>
    </row>
    <row r="59" spans="1:23" ht="242.25" x14ac:dyDescent="0.2">
      <c r="A59" s="55">
        <v>44634</v>
      </c>
      <c r="C59" s="94"/>
      <c r="D59" s="85">
        <v>44700</v>
      </c>
      <c r="E59" t="s">
        <v>26</v>
      </c>
      <c r="F59" s="81" t="s">
        <v>399</v>
      </c>
      <c r="G59" s="56" t="s">
        <v>226</v>
      </c>
      <c r="H59" s="81" t="s">
        <v>400</v>
      </c>
      <c r="I59" t="s">
        <v>70</v>
      </c>
      <c r="J59" s="56" t="s">
        <v>384</v>
      </c>
      <c r="K59" s="56" t="s">
        <v>401</v>
      </c>
      <c r="L59" t="s">
        <v>26</v>
      </c>
      <c r="M59" t="s">
        <v>32</v>
      </c>
      <c r="P59" s="56" t="s">
        <v>402</v>
      </c>
      <c r="R59" s="56" t="s">
        <v>387</v>
      </c>
      <c r="S59" s="56" t="s">
        <v>403</v>
      </c>
      <c r="T59" s="56" t="s">
        <v>404</v>
      </c>
      <c r="U59" s="56" t="s">
        <v>133</v>
      </c>
      <c r="V59" s="56" t="s">
        <v>405</v>
      </c>
      <c r="W59" s="104" t="s">
        <v>58</v>
      </c>
    </row>
    <row r="60" spans="1:23" ht="45.75" customHeight="1" x14ac:dyDescent="0.2">
      <c r="A60" s="55">
        <v>44636</v>
      </c>
      <c r="D60" s="55">
        <v>44648</v>
      </c>
      <c r="E60" t="s">
        <v>26</v>
      </c>
      <c r="F60" s="79">
        <v>32530313</v>
      </c>
      <c r="G60" s="56" t="s">
        <v>366</v>
      </c>
      <c r="I60" t="s">
        <v>28</v>
      </c>
      <c r="J60" s="56" t="s">
        <v>29</v>
      </c>
      <c r="K60" s="56" t="s">
        <v>406</v>
      </c>
      <c r="L60" t="s">
        <v>31</v>
      </c>
      <c r="O60" s="56" t="s">
        <v>407</v>
      </c>
      <c r="U60" s="56" t="s">
        <v>408</v>
      </c>
      <c r="V60" s="56" t="s">
        <v>409</v>
      </c>
      <c r="W60" s="104" t="s">
        <v>58</v>
      </c>
    </row>
    <row r="61" spans="1:23" ht="140.25" x14ac:dyDescent="0.2">
      <c r="A61" s="55">
        <v>44636</v>
      </c>
      <c r="D61" s="79" t="s">
        <v>101</v>
      </c>
      <c r="E61" t="s">
        <v>134</v>
      </c>
      <c r="F61" s="79">
        <v>41833893</v>
      </c>
      <c r="G61" s="56" t="s">
        <v>97</v>
      </c>
      <c r="H61" s="84" t="s">
        <v>410</v>
      </c>
      <c r="I61" t="s">
        <v>28</v>
      </c>
      <c r="J61" s="56" t="s">
        <v>411</v>
      </c>
      <c r="K61" s="56" t="s">
        <v>412</v>
      </c>
      <c r="L61" t="s">
        <v>101</v>
      </c>
      <c r="M61" t="s">
        <v>109</v>
      </c>
      <c r="R61" s="56" t="s">
        <v>413</v>
      </c>
      <c r="S61" s="56" t="s">
        <v>414</v>
      </c>
      <c r="U61" s="56" t="s">
        <v>101</v>
      </c>
      <c r="V61" s="56" t="s">
        <v>415</v>
      </c>
    </row>
    <row r="62" spans="1:23" ht="165.75" x14ac:dyDescent="0.2">
      <c r="A62" s="55">
        <v>44636</v>
      </c>
      <c r="D62" s="79" t="s">
        <v>101</v>
      </c>
      <c r="E62" t="s">
        <v>134</v>
      </c>
      <c r="F62" s="79">
        <v>41833906</v>
      </c>
      <c r="G62" s="56" t="s">
        <v>97</v>
      </c>
      <c r="H62" s="86" t="s">
        <v>416</v>
      </c>
      <c r="I62" t="s">
        <v>28</v>
      </c>
      <c r="J62" s="56" t="s">
        <v>411</v>
      </c>
      <c r="K62" s="56" t="s">
        <v>417</v>
      </c>
      <c r="L62" t="s">
        <v>101</v>
      </c>
      <c r="M62" t="s">
        <v>109</v>
      </c>
      <c r="R62" s="56" t="s">
        <v>413</v>
      </c>
      <c r="S62" s="56" t="s">
        <v>418</v>
      </c>
      <c r="U62" s="56" t="s">
        <v>101</v>
      </c>
      <c r="V62" s="56" t="s">
        <v>415</v>
      </c>
    </row>
    <row r="63" spans="1:23" ht="127.5" x14ac:dyDescent="0.2">
      <c r="A63" s="55">
        <v>44636</v>
      </c>
      <c r="D63" s="79" t="s">
        <v>101</v>
      </c>
      <c r="E63" t="s">
        <v>134</v>
      </c>
      <c r="F63" s="79">
        <v>41833914</v>
      </c>
      <c r="G63" s="56" t="s">
        <v>97</v>
      </c>
      <c r="H63" s="84" t="s">
        <v>419</v>
      </c>
      <c r="I63" t="s">
        <v>28</v>
      </c>
      <c r="J63" s="56" t="s">
        <v>411</v>
      </c>
      <c r="K63" s="56" t="s">
        <v>420</v>
      </c>
      <c r="L63" t="s">
        <v>101</v>
      </c>
      <c r="M63" t="s">
        <v>109</v>
      </c>
      <c r="R63" s="56" t="s">
        <v>413</v>
      </c>
      <c r="S63" s="56" t="s">
        <v>421</v>
      </c>
      <c r="U63" s="56" t="s">
        <v>101</v>
      </c>
      <c r="V63" s="56" t="s">
        <v>415</v>
      </c>
    </row>
    <row r="64" spans="1:23" ht="127.5" x14ac:dyDescent="0.2">
      <c r="A64" s="55">
        <v>44636</v>
      </c>
      <c r="D64" s="79" t="s">
        <v>101</v>
      </c>
      <c r="E64" t="s">
        <v>134</v>
      </c>
      <c r="F64" s="79">
        <v>41833922</v>
      </c>
      <c r="G64" s="56" t="s">
        <v>97</v>
      </c>
      <c r="H64" s="84" t="s">
        <v>422</v>
      </c>
      <c r="I64" t="s">
        <v>28</v>
      </c>
      <c r="J64" s="56" t="s">
        <v>411</v>
      </c>
      <c r="K64" s="56" t="s">
        <v>423</v>
      </c>
      <c r="L64" t="s">
        <v>101</v>
      </c>
      <c r="M64" t="s">
        <v>109</v>
      </c>
      <c r="R64" s="56" t="s">
        <v>413</v>
      </c>
      <c r="S64" s="56" t="s">
        <v>424</v>
      </c>
      <c r="U64" s="56" t="s">
        <v>101</v>
      </c>
      <c r="V64" s="56" t="s">
        <v>415</v>
      </c>
    </row>
    <row r="65" spans="1:23" ht="102" x14ac:dyDescent="0.2">
      <c r="A65" s="55">
        <v>44636</v>
      </c>
      <c r="D65" s="79" t="s">
        <v>101</v>
      </c>
      <c r="E65" t="s">
        <v>134</v>
      </c>
      <c r="F65" s="79">
        <v>41833930</v>
      </c>
      <c r="G65" s="56" t="s">
        <v>97</v>
      </c>
      <c r="H65" s="84" t="s">
        <v>425</v>
      </c>
      <c r="I65" t="s">
        <v>28</v>
      </c>
      <c r="J65" s="56" t="s">
        <v>411</v>
      </c>
      <c r="K65" s="56" t="s">
        <v>426</v>
      </c>
      <c r="L65" t="s">
        <v>101</v>
      </c>
      <c r="M65" t="s">
        <v>109</v>
      </c>
      <c r="R65" s="56" t="s">
        <v>413</v>
      </c>
      <c r="S65" s="56" t="s">
        <v>427</v>
      </c>
      <c r="U65" s="56" t="s">
        <v>101</v>
      </c>
      <c r="V65" s="56" t="s">
        <v>415</v>
      </c>
    </row>
    <row r="66" spans="1:23" ht="114.75" x14ac:dyDescent="0.2">
      <c r="A66" s="55">
        <v>44636</v>
      </c>
      <c r="D66" s="79" t="s">
        <v>101</v>
      </c>
      <c r="E66" t="s">
        <v>134</v>
      </c>
      <c r="F66" s="79">
        <v>41979261</v>
      </c>
      <c r="G66" s="56" t="s">
        <v>97</v>
      </c>
      <c r="H66" s="84" t="s">
        <v>428</v>
      </c>
      <c r="I66" t="s">
        <v>28</v>
      </c>
      <c r="J66" s="56" t="s">
        <v>411</v>
      </c>
      <c r="K66" s="56" t="s">
        <v>429</v>
      </c>
      <c r="L66" t="s">
        <v>101</v>
      </c>
      <c r="M66" t="s">
        <v>109</v>
      </c>
      <c r="R66" s="56" t="s">
        <v>413</v>
      </c>
      <c r="S66" s="56" t="s">
        <v>430</v>
      </c>
      <c r="U66" s="56" t="s">
        <v>101</v>
      </c>
      <c r="V66" s="56" t="s">
        <v>415</v>
      </c>
    </row>
    <row r="67" spans="1:23" ht="165.75" x14ac:dyDescent="0.2">
      <c r="A67" s="55">
        <v>44636</v>
      </c>
      <c r="D67" s="79" t="s">
        <v>101</v>
      </c>
      <c r="E67" t="s">
        <v>134</v>
      </c>
      <c r="F67" s="79">
        <v>41979518</v>
      </c>
      <c r="G67" s="56" t="s">
        <v>97</v>
      </c>
      <c r="H67" s="84" t="s">
        <v>431</v>
      </c>
      <c r="I67" t="s">
        <v>28</v>
      </c>
      <c r="J67" s="56" t="s">
        <v>411</v>
      </c>
      <c r="K67" s="56" t="s">
        <v>432</v>
      </c>
      <c r="L67" t="s">
        <v>101</v>
      </c>
      <c r="M67" t="s">
        <v>109</v>
      </c>
      <c r="R67" s="56" t="s">
        <v>413</v>
      </c>
      <c r="S67" s="56" t="s">
        <v>433</v>
      </c>
      <c r="U67" s="56" t="s">
        <v>101</v>
      </c>
      <c r="V67" s="56" t="s">
        <v>415</v>
      </c>
    </row>
    <row r="68" spans="1:23" ht="153" x14ac:dyDescent="0.2">
      <c r="A68" s="55">
        <v>44636</v>
      </c>
      <c r="D68" s="79" t="s">
        <v>101</v>
      </c>
      <c r="E68" t="s">
        <v>134</v>
      </c>
      <c r="F68" s="79">
        <v>41979501</v>
      </c>
      <c r="G68" s="56" t="s">
        <v>97</v>
      </c>
      <c r="H68" s="84" t="s">
        <v>434</v>
      </c>
      <c r="I68" t="s">
        <v>28</v>
      </c>
      <c r="J68" s="56" t="s">
        <v>411</v>
      </c>
      <c r="K68" s="56" t="s">
        <v>435</v>
      </c>
      <c r="L68" t="s">
        <v>101</v>
      </c>
      <c r="M68" t="s">
        <v>109</v>
      </c>
      <c r="R68" s="56" t="s">
        <v>413</v>
      </c>
      <c r="S68" s="56" t="s">
        <v>436</v>
      </c>
      <c r="U68" s="56" t="s">
        <v>101</v>
      </c>
      <c r="V68" s="56" t="s">
        <v>415</v>
      </c>
    </row>
    <row r="69" spans="1:23" ht="89.25" x14ac:dyDescent="0.2">
      <c r="A69" s="55">
        <v>44636</v>
      </c>
      <c r="D69" s="79" t="s">
        <v>101</v>
      </c>
      <c r="E69" t="s">
        <v>134</v>
      </c>
      <c r="F69" s="79">
        <v>41979454</v>
      </c>
      <c r="G69" s="56" t="s">
        <v>97</v>
      </c>
      <c r="H69" s="84" t="s">
        <v>437</v>
      </c>
      <c r="I69" t="s">
        <v>28</v>
      </c>
      <c r="J69" s="56" t="s">
        <v>411</v>
      </c>
      <c r="K69" s="56" t="s">
        <v>438</v>
      </c>
      <c r="L69" t="s">
        <v>101</v>
      </c>
      <c r="M69" t="s">
        <v>109</v>
      </c>
      <c r="R69" s="56" t="s">
        <v>413</v>
      </c>
      <c r="S69" s="56" t="s">
        <v>439</v>
      </c>
      <c r="U69" s="56" t="s">
        <v>101</v>
      </c>
      <c r="V69" s="56" t="s">
        <v>415</v>
      </c>
    </row>
    <row r="70" spans="1:23" ht="102" x14ac:dyDescent="0.2">
      <c r="A70" s="55">
        <v>44636</v>
      </c>
      <c r="D70" s="79" t="s">
        <v>101</v>
      </c>
      <c r="E70" t="s">
        <v>134</v>
      </c>
      <c r="F70" s="79">
        <v>41979462</v>
      </c>
      <c r="G70" s="56" t="s">
        <v>97</v>
      </c>
      <c r="H70" s="84" t="s">
        <v>440</v>
      </c>
      <c r="I70" t="s">
        <v>28</v>
      </c>
      <c r="J70" s="56" t="s">
        <v>411</v>
      </c>
      <c r="K70" s="56" t="s">
        <v>441</v>
      </c>
      <c r="L70" t="s">
        <v>101</v>
      </c>
      <c r="M70" t="s">
        <v>109</v>
      </c>
      <c r="R70" s="56" t="s">
        <v>413</v>
      </c>
      <c r="S70" s="56" t="s">
        <v>442</v>
      </c>
      <c r="U70" s="56" t="s">
        <v>101</v>
      </c>
      <c r="V70" s="56" t="s">
        <v>415</v>
      </c>
    </row>
    <row r="71" spans="1:23" ht="114.75" x14ac:dyDescent="0.2">
      <c r="A71" s="55">
        <v>44636</v>
      </c>
      <c r="D71" s="79" t="s">
        <v>101</v>
      </c>
      <c r="E71" t="s">
        <v>134</v>
      </c>
      <c r="F71" s="79">
        <v>41979446</v>
      </c>
      <c r="G71" s="56" t="s">
        <v>97</v>
      </c>
      <c r="H71" s="84" t="s">
        <v>443</v>
      </c>
      <c r="I71" t="s">
        <v>28</v>
      </c>
      <c r="J71" s="56" t="s">
        <v>411</v>
      </c>
      <c r="K71" s="56" t="s">
        <v>444</v>
      </c>
      <c r="L71" t="s">
        <v>101</v>
      </c>
      <c r="M71" t="s">
        <v>109</v>
      </c>
      <c r="R71" s="56" t="s">
        <v>413</v>
      </c>
      <c r="S71" s="56" t="s">
        <v>445</v>
      </c>
      <c r="U71" s="56" t="s">
        <v>101</v>
      </c>
      <c r="V71" s="56" t="s">
        <v>415</v>
      </c>
    </row>
    <row r="72" spans="1:23" ht="114.75" x14ac:dyDescent="0.2">
      <c r="A72" s="55">
        <v>44636</v>
      </c>
      <c r="D72" s="79" t="s">
        <v>101</v>
      </c>
      <c r="E72" t="s">
        <v>134</v>
      </c>
      <c r="F72" s="79">
        <v>41979403</v>
      </c>
      <c r="G72" s="56" t="s">
        <v>97</v>
      </c>
      <c r="H72" s="84" t="s">
        <v>446</v>
      </c>
      <c r="I72" t="s">
        <v>70</v>
      </c>
      <c r="J72" s="56" t="s">
        <v>185</v>
      </c>
      <c r="K72" s="56" t="s">
        <v>447</v>
      </c>
      <c r="L72" t="s">
        <v>101</v>
      </c>
      <c r="M72" t="s">
        <v>109</v>
      </c>
      <c r="R72" s="56" t="s">
        <v>413</v>
      </c>
      <c r="S72" s="56" t="s">
        <v>448</v>
      </c>
      <c r="U72" s="56" t="s">
        <v>101</v>
      </c>
      <c r="V72" s="56" t="s">
        <v>415</v>
      </c>
    </row>
    <row r="73" spans="1:23" ht="127.5" x14ac:dyDescent="0.2">
      <c r="A73" s="55">
        <v>44636</v>
      </c>
      <c r="D73" s="79" t="s">
        <v>101</v>
      </c>
      <c r="E73" t="s">
        <v>134</v>
      </c>
      <c r="F73" s="79">
        <v>41979497</v>
      </c>
      <c r="G73" s="56" t="s">
        <v>97</v>
      </c>
      <c r="H73" s="84" t="s">
        <v>449</v>
      </c>
      <c r="I73" t="s">
        <v>28</v>
      </c>
      <c r="J73" s="56" t="s">
        <v>411</v>
      </c>
      <c r="K73" s="56" t="s">
        <v>450</v>
      </c>
      <c r="L73" t="s">
        <v>101</v>
      </c>
      <c r="M73" t="s">
        <v>109</v>
      </c>
      <c r="R73" s="56" t="s">
        <v>413</v>
      </c>
      <c r="S73" s="56" t="s">
        <v>451</v>
      </c>
      <c r="U73" s="56" t="s">
        <v>101</v>
      </c>
      <c r="V73" s="56" t="s">
        <v>415</v>
      </c>
    </row>
    <row r="74" spans="1:23" ht="89.25" x14ac:dyDescent="0.2">
      <c r="A74" s="55">
        <v>44636</v>
      </c>
      <c r="D74" s="79" t="s">
        <v>101</v>
      </c>
      <c r="E74" t="s">
        <v>134</v>
      </c>
      <c r="F74" s="79">
        <v>41979470</v>
      </c>
      <c r="G74" s="56" t="s">
        <v>97</v>
      </c>
      <c r="H74" s="86" t="s">
        <v>452</v>
      </c>
      <c r="I74" t="s">
        <v>28</v>
      </c>
      <c r="J74" s="56" t="s">
        <v>411</v>
      </c>
      <c r="K74" s="56" t="s">
        <v>453</v>
      </c>
      <c r="L74" t="s">
        <v>101</v>
      </c>
      <c r="M74" t="s">
        <v>109</v>
      </c>
      <c r="R74" s="56" t="s">
        <v>454</v>
      </c>
      <c r="S74" s="56" t="s">
        <v>439</v>
      </c>
      <c r="U74" s="56" t="s">
        <v>101</v>
      </c>
      <c r="V74" s="56" t="s">
        <v>415</v>
      </c>
    </row>
    <row r="75" spans="1:23" ht="76.5" x14ac:dyDescent="0.2">
      <c r="A75" s="55">
        <v>44636</v>
      </c>
      <c r="D75" s="79" t="s">
        <v>101</v>
      </c>
      <c r="E75" t="s">
        <v>134</v>
      </c>
      <c r="F75" s="79">
        <v>41979421</v>
      </c>
      <c r="G75" s="56" t="s">
        <v>97</v>
      </c>
      <c r="H75" s="86" t="s">
        <v>455</v>
      </c>
      <c r="I75" t="s">
        <v>28</v>
      </c>
      <c r="J75" s="56" t="s">
        <v>411</v>
      </c>
      <c r="K75" s="56" t="s">
        <v>456</v>
      </c>
      <c r="L75" t="s">
        <v>101</v>
      </c>
      <c r="M75" t="s">
        <v>109</v>
      </c>
      <c r="R75" s="56" t="s">
        <v>454</v>
      </c>
      <c r="S75" s="56" t="s">
        <v>457</v>
      </c>
      <c r="U75" s="56" t="s">
        <v>101</v>
      </c>
      <c r="V75" s="56" t="s">
        <v>415</v>
      </c>
    </row>
    <row r="76" spans="1:23" ht="76.5" x14ac:dyDescent="0.2">
      <c r="A76" s="55">
        <v>44636</v>
      </c>
      <c r="D76" s="79" t="s">
        <v>101</v>
      </c>
      <c r="E76" t="s">
        <v>134</v>
      </c>
      <c r="F76" s="79">
        <v>41979438</v>
      </c>
      <c r="G76" s="56" t="s">
        <v>97</v>
      </c>
      <c r="H76" s="86" t="s">
        <v>458</v>
      </c>
      <c r="I76" t="s">
        <v>28</v>
      </c>
      <c r="J76" s="56" t="s">
        <v>411</v>
      </c>
      <c r="K76" s="56" t="s">
        <v>459</v>
      </c>
      <c r="L76" t="s">
        <v>101</v>
      </c>
      <c r="M76" t="s">
        <v>109</v>
      </c>
      <c r="R76" s="56" t="s">
        <v>454</v>
      </c>
      <c r="S76" s="56" t="s">
        <v>457</v>
      </c>
      <c r="U76" s="56" t="s">
        <v>101</v>
      </c>
      <c r="V76" s="56" t="s">
        <v>415</v>
      </c>
    </row>
    <row r="77" spans="1:23" ht="76.5" x14ac:dyDescent="0.2">
      <c r="A77" s="55">
        <v>44636</v>
      </c>
      <c r="D77" s="79" t="s">
        <v>101</v>
      </c>
      <c r="E77" t="s">
        <v>134</v>
      </c>
      <c r="F77" s="79">
        <v>41979411</v>
      </c>
      <c r="G77" s="56" t="s">
        <v>97</v>
      </c>
      <c r="H77" s="86" t="s">
        <v>460</v>
      </c>
      <c r="I77" t="s">
        <v>70</v>
      </c>
      <c r="J77" s="56" t="s">
        <v>185</v>
      </c>
      <c r="K77" s="56" t="s">
        <v>461</v>
      </c>
      <c r="L77" t="s">
        <v>101</v>
      </c>
      <c r="M77" t="s">
        <v>109</v>
      </c>
      <c r="R77" s="56" t="s">
        <v>454</v>
      </c>
      <c r="S77" s="56" t="s">
        <v>457</v>
      </c>
      <c r="U77" s="56" t="s">
        <v>101</v>
      </c>
      <c r="V77" s="56" t="s">
        <v>415</v>
      </c>
    </row>
    <row r="78" spans="1:23" ht="165.75" x14ac:dyDescent="0.2">
      <c r="A78" s="55">
        <v>44636</v>
      </c>
      <c r="D78" s="79" t="s">
        <v>101</v>
      </c>
      <c r="E78" t="s">
        <v>134</v>
      </c>
      <c r="F78" s="79">
        <v>41979489</v>
      </c>
      <c r="G78" s="56" t="s">
        <v>97</v>
      </c>
      <c r="H78" s="86" t="s">
        <v>462</v>
      </c>
      <c r="I78" t="s">
        <v>28</v>
      </c>
      <c r="J78" s="56" t="s">
        <v>411</v>
      </c>
      <c r="K78" s="56" t="s">
        <v>463</v>
      </c>
      <c r="L78" t="s">
        <v>101</v>
      </c>
      <c r="M78" t="s">
        <v>109</v>
      </c>
      <c r="R78" s="56" t="s">
        <v>454</v>
      </c>
      <c r="S78" s="56" t="s">
        <v>464</v>
      </c>
      <c r="U78" s="56" t="s">
        <v>101</v>
      </c>
      <c r="V78" s="56" t="s">
        <v>415</v>
      </c>
    </row>
    <row r="79" spans="1:23" ht="76.5" x14ac:dyDescent="0.2">
      <c r="A79" s="55">
        <v>44636</v>
      </c>
      <c r="D79" s="55">
        <v>44637</v>
      </c>
      <c r="E79" t="s">
        <v>26</v>
      </c>
      <c r="F79" s="79">
        <v>41833885</v>
      </c>
      <c r="G79" s="56" t="s">
        <v>97</v>
      </c>
      <c r="H79" s="79" t="s">
        <v>465</v>
      </c>
      <c r="I79" t="s">
        <v>28</v>
      </c>
      <c r="J79" s="56" t="s">
        <v>411</v>
      </c>
      <c r="K79" s="56" t="s">
        <v>466</v>
      </c>
      <c r="L79" t="s">
        <v>101</v>
      </c>
      <c r="M79" t="s">
        <v>160</v>
      </c>
      <c r="P79" s="56" t="s">
        <v>467</v>
      </c>
      <c r="U79" s="56" t="s">
        <v>104</v>
      </c>
      <c r="V79" s="56" t="s">
        <v>468</v>
      </c>
      <c r="W79" s="104" t="s">
        <v>58</v>
      </c>
    </row>
    <row r="80" spans="1:23" ht="150" customHeight="1" x14ac:dyDescent="0.2">
      <c r="A80" s="55">
        <v>44638</v>
      </c>
      <c r="D80" s="55">
        <v>44648</v>
      </c>
      <c r="E80" t="s">
        <v>26</v>
      </c>
      <c r="F80" s="79">
        <v>41854010</v>
      </c>
      <c r="G80" s="56" t="s">
        <v>469</v>
      </c>
      <c r="I80" t="s">
        <v>28</v>
      </c>
      <c r="J80" s="56" t="s">
        <v>470</v>
      </c>
      <c r="K80" s="56" t="s">
        <v>471</v>
      </c>
      <c r="L80" t="s">
        <v>26</v>
      </c>
      <c r="M80" t="s">
        <v>160</v>
      </c>
      <c r="O80" s="56" t="s">
        <v>368</v>
      </c>
      <c r="T80" s="56" t="s">
        <v>472</v>
      </c>
      <c r="U80" s="48" t="s">
        <v>56</v>
      </c>
      <c r="V80" s="56" t="s">
        <v>473</v>
      </c>
      <c r="W80" s="104" t="s">
        <v>58</v>
      </c>
    </row>
    <row r="81" spans="1:23" ht="154.5" customHeight="1" x14ac:dyDescent="0.2">
      <c r="A81" s="55">
        <v>44641</v>
      </c>
      <c r="C81" s="81" t="s">
        <v>474</v>
      </c>
      <c r="D81" s="55">
        <v>44676</v>
      </c>
      <c r="E81" t="s">
        <v>31</v>
      </c>
      <c r="F81" s="79">
        <v>34022929</v>
      </c>
      <c r="G81" s="56" t="s">
        <v>475</v>
      </c>
      <c r="I81" t="s">
        <v>476</v>
      </c>
      <c r="J81" s="56" t="s">
        <v>29</v>
      </c>
      <c r="K81" s="56" t="s">
        <v>477</v>
      </c>
      <c r="L81" t="s">
        <v>31</v>
      </c>
      <c r="M81" t="s">
        <v>43</v>
      </c>
      <c r="O81" s="56" t="s">
        <v>478</v>
      </c>
      <c r="P81" s="56" t="s">
        <v>479</v>
      </c>
      <c r="T81" s="56" t="s">
        <v>480</v>
      </c>
      <c r="U81" s="56" t="s">
        <v>481</v>
      </c>
      <c r="V81" s="56" t="s">
        <v>482</v>
      </c>
      <c r="W81" s="104" t="s">
        <v>58</v>
      </c>
    </row>
    <row r="82" spans="1:23" ht="409.5" x14ac:dyDescent="0.2">
      <c r="A82" s="55">
        <v>44642</v>
      </c>
      <c r="D82" s="85">
        <v>44798</v>
      </c>
      <c r="E82" t="s">
        <v>26</v>
      </c>
      <c r="F82" s="79">
        <v>39999691</v>
      </c>
      <c r="G82" s="56" t="s">
        <v>126</v>
      </c>
      <c r="I82" t="s">
        <v>476</v>
      </c>
      <c r="J82" s="56" t="s">
        <v>86</v>
      </c>
      <c r="K82" s="56" t="s">
        <v>483</v>
      </c>
      <c r="L82" t="s">
        <v>151</v>
      </c>
      <c r="M82" t="s">
        <v>129</v>
      </c>
      <c r="N82" s="56" t="s">
        <v>484</v>
      </c>
      <c r="R82" s="56" t="s">
        <v>485</v>
      </c>
      <c r="S82" s="56" t="s">
        <v>486</v>
      </c>
      <c r="T82" s="56" t="s">
        <v>487</v>
      </c>
      <c r="U82" s="56" t="s">
        <v>488</v>
      </c>
      <c r="V82" s="56" t="s">
        <v>489</v>
      </c>
      <c r="W82" s="104" t="s">
        <v>49</v>
      </c>
    </row>
    <row r="83" spans="1:23" ht="140.25" x14ac:dyDescent="0.2">
      <c r="A83" s="55">
        <v>44642</v>
      </c>
      <c r="D83" s="55">
        <v>44739</v>
      </c>
      <c r="E83" t="s">
        <v>31</v>
      </c>
      <c r="F83" s="79">
        <v>41927902</v>
      </c>
      <c r="G83" s="56" t="s">
        <v>126</v>
      </c>
      <c r="I83" t="s">
        <v>490</v>
      </c>
      <c r="J83" s="56" t="s">
        <v>491</v>
      </c>
      <c r="K83" s="56" t="s">
        <v>492</v>
      </c>
      <c r="L83" t="s">
        <v>493</v>
      </c>
      <c r="M83" t="s">
        <v>43</v>
      </c>
      <c r="N83" s="56" t="s">
        <v>494</v>
      </c>
      <c r="O83" s="56" t="s">
        <v>495</v>
      </c>
      <c r="R83" s="56" t="s">
        <v>496</v>
      </c>
      <c r="S83" s="56" t="s">
        <v>497</v>
      </c>
      <c r="T83" s="56" t="s">
        <v>498</v>
      </c>
      <c r="U83" s="56" t="s">
        <v>499</v>
      </c>
      <c r="V83" s="56" t="s">
        <v>500</v>
      </c>
      <c r="W83" s="104" t="s">
        <v>118</v>
      </c>
    </row>
    <row r="84" spans="1:23" ht="127.5" x14ac:dyDescent="0.2">
      <c r="A84" s="55">
        <v>44642</v>
      </c>
      <c r="D84" s="55">
        <v>44680</v>
      </c>
      <c r="E84" t="s">
        <v>231</v>
      </c>
      <c r="F84" s="79">
        <v>39999624</v>
      </c>
      <c r="G84" s="56" t="s">
        <v>126</v>
      </c>
      <c r="I84" t="s">
        <v>476</v>
      </c>
      <c r="J84" s="56" t="s">
        <v>202</v>
      </c>
      <c r="K84" s="56" t="s">
        <v>501</v>
      </c>
      <c r="L84" t="s">
        <v>493</v>
      </c>
      <c r="M84" t="s">
        <v>32</v>
      </c>
      <c r="N84" s="56" t="s">
        <v>502</v>
      </c>
      <c r="R84" s="56" t="s">
        <v>503</v>
      </c>
      <c r="S84" s="56" t="s">
        <v>205</v>
      </c>
      <c r="T84" s="56" t="s">
        <v>498</v>
      </c>
      <c r="U84" s="56" t="s">
        <v>133</v>
      </c>
      <c r="V84" s="56" t="s">
        <v>206</v>
      </c>
      <c r="W84" s="104" t="s">
        <v>118</v>
      </c>
    </row>
    <row r="85" spans="1:23" ht="102" x14ac:dyDescent="0.2">
      <c r="A85" s="55">
        <v>44642</v>
      </c>
      <c r="D85" s="55">
        <v>44732</v>
      </c>
      <c r="E85" t="s">
        <v>31</v>
      </c>
      <c r="F85" s="79">
        <v>32897027</v>
      </c>
      <c r="G85" s="56" t="s">
        <v>126</v>
      </c>
      <c r="I85" t="s">
        <v>490</v>
      </c>
      <c r="J85" s="56" t="s">
        <v>491</v>
      </c>
      <c r="K85" s="56" t="s">
        <v>504</v>
      </c>
      <c r="L85" t="s">
        <v>151</v>
      </c>
      <c r="M85" t="s">
        <v>129</v>
      </c>
      <c r="N85" s="56" t="s">
        <v>502</v>
      </c>
      <c r="R85" s="56" t="s">
        <v>505</v>
      </c>
      <c r="S85" s="56" t="s">
        <v>506</v>
      </c>
      <c r="T85" s="56" t="s">
        <v>507</v>
      </c>
      <c r="U85" s="56" t="s">
        <v>508</v>
      </c>
      <c r="V85" s="56" t="s">
        <v>509</v>
      </c>
      <c r="W85" s="104" t="s">
        <v>118</v>
      </c>
    </row>
    <row r="86" spans="1:23" ht="51" x14ac:dyDescent="0.2">
      <c r="A86" s="55">
        <v>44642</v>
      </c>
      <c r="D86" s="55">
        <v>44642</v>
      </c>
      <c r="E86" t="s">
        <v>26</v>
      </c>
      <c r="F86" s="79">
        <v>41778484</v>
      </c>
      <c r="G86" s="56" t="s">
        <v>126</v>
      </c>
      <c r="I86" t="s">
        <v>510</v>
      </c>
      <c r="J86" s="56" t="s">
        <v>511</v>
      </c>
      <c r="K86" s="56" t="s">
        <v>512</v>
      </c>
      <c r="L86" t="s">
        <v>493</v>
      </c>
      <c r="M86" t="s">
        <v>32</v>
      </c>
      <c r="T86" s="56" t="s">
        <v>132</v>
      </c>
      <c r="U86" s="48" t="s">
        <v>56</v>
      </c>
      <c r="V86" s="87" t="s">
        <v>513</v>
      </c>
      <c r="W86" s="104" t="s">
        <v>118</v>
      </c>
    </row>
    <row r="87" spans="1:23" ht="165.75" x14ac:dyDescent="0.2">
      <c r="A87" s="55">
        <v>44642</v>
      </c>
      <c r="D87" s="55">
        <v>44806</v>
      </c>
      <c r="E87" t="s">
        <v>26</v>
      </c>
      <c r="F87" s="79">
        <v>40230994</v>
      </c>
      <c r="G87" s="56" t="s">
        <v>126</v>
      </c>
      <c r="I87" t="s">
        <v>514</v>
      </c>
      <c r="J87" s="56" t="s">
        <v>515</v>
      </c>
      <c r="K87" s="56" t="s">
        <v>516</v>
      </c>
      <c r="L87" t="s">
        <v>151</v>
      </c>
      <c r="M87" t="s">
        <v>129</v>
      </c>
      <c r="R87" s="56" t="s">
        <v>517</v>
      </c>
      <c r="S87" s="56" t="s">
        <v>518</v>
      </c>
      <c r="T87" s="56" t="s">
        <v>519</v>
      </c>
      <c r="U87" s="56" t="s">
        <v>520</v>
      </c>
      <c r="V87" s="56" t="s">
        <v>521</v>
      </c>
      <c r="W87" s="104" t="s">
        <v>49</v>
      </c>
    </row>
    <row r="88" spans="1:23" ht="76.5" x14ac:dyDescent="0.2">
      <c r="A88" s="55">
        <v>44643</v>
      </c>
      <c r="D88" s="55">
        <v>44644</v>
      </c>
      <c r="E88" t="s">
        <v>26</v>
      </c>
      <c r="F88" s="79">
        <v>41979366</v>
      </c>
      <c r="G88" s="56" t="s">
        <v>97</v>
      </c>
      <c r="H88" s="79" t="s">
        <v>522</v>
      </c>
      <c r="I88" t="s">
        <v>28</v>
      </c>
      <c r="J88" s="56" t="s">
        <v>411</v>
      </c>
      <c r="K88" s="56" t="s">
        <v>523</v>
      </c>
      <c r="L88" t="s">
        <v>101</v>
      </c>
      <c r="M88" t="s">
        <v>160</v>
      </c>
      <c r="P88" s="56" t="s">
        <v>524</v>
      </c>
      <c r="U88" s="56" t="s">
        <v>104</v>
      </c>
      <c r="V88" s="56" t="s">
        <v>525</v>
      </c>
      <c r="W88" s="104" t="s">
        <v>118</v>
      </c>
    </row>
    <row r="89" spans="1:23" ht="76.5" x14ac:dyDescent="0.2">
      <c r="A89" s="55">
        <v>44643</v>
      </c>
      <c r="D89" s="55">
        <v>44644</v>
      </c>
      <c r="E89" t="s">
        <v>26</v>
      </c>
      <c r="F89" s="79">
        <v>41979374</v>
      </c>
      <c r="G89" s="56" t="s">
        <v>97</v>
      </c>
      <c r="H89" s="79" t="s">
        <v>526</v>
      </c>
      <c r="I89" t="s">
        <v>28</v>
      </c>
      <c r="J89" s="56" t="s">
        <v>411</v>
      </c>
      <c r="K89" s="56" t="s">
        <v>527</v>
      </c>
      <c r="L89" t="s">
        <v>101</v>
      </c>
      <c r="M89" t="s">
        <v>160</v>
      </c>
      <c r="P89" s="56" t="s">
        <v>528</v>
      </c>
      <c r="U89" s="56" t="s">
        <v>104</v>
      </c>
      <c r="V89" s="56" t="s">
        <v>529</v>
      </c>
      <c r="W89" s="104" t="s">
        <v>118</v>
      </c>
    </row>
    <row r="90" spans="1:23" ht="76.5" x14ac:dyDescent="0.2">
      <c r="A90" s="55">
        <v>44643</v>
      </c>
      <c r="D90" s="55">
        <v>44644</v>
      </c>
      <c r="E90" t="s">
        <v>26</v>
      </c>
      <c r="F90" s="79">
        <v>41979323</v>
      </c>
      <c r="G90" s="56" t="s">
        <v>97</v>
      </c>
      <c r="H90" s="79" t="s">
        <v>530</v>
      </c>
      <c r="I90" t="s">
        <v>28</v>
      </c>
      <c r="J90" s="56" t="s">
        <v>411</v>
      </c>
      <c r="K90" s="56" t="s">
        <v>531</v>
      </c>
      <c r="L90" t="s">
        <v>101</v>
      </c>
      <c r="M90" t="s">
        <v>160</v>
      </c>
      <c r="P90" s="56" t="s">
        <v>532</v>
      </c>
      <c r="U90" s="56" t="s">
        <v>104</v>
      </c>
      <c r="V90" s="56" t="s">
        <v>533</v>
      </c>
      <c r="W90" s="104" t="s">
        <v>118</v>
      </c>
    </row>
    <row r="91" spans="1:23" ht="153" x14ac:dyDescent="0.2">
      <c r="A91" s="55">
        <v>44644</v>
      </c>
      <c r="D91" s="55">
        <v>45121</v>
      </c>
      <c r="E91" t="s">
        <v>243</v>
      </c>
      <c r="F91" s="79">
        <v>4966910</v>
      </c>
      <c r="G91" s="56" t="s">
        <v>534</v>
      </c>
      <c r="H91" s="79" t="s">
        <v>535</v>
      </c>
      <c r="I91" t="s">
        <v>28</v>
      </c>
      <c r="J91" s="56" t="s">
        <v>536</v>
      </c>
      <c r="K91" s="56" t="s">
        <v>537</v>
      </c>
      <c r="L91" t="s">
        <v>101</v>
      </c>
      <c r="M91" t="s">
        <v>109</v>
      </c>
      <c r="R91" s="56" t="s">
        <v>538</v>
      </c>
      <c r="S91" s="56" t="s">
        <v>539</v>
      </c>
      <c r="T91" s="56" t="s">
        <v>540</v>
      </c>
      <c r="U91" s="56" t="s">
        <v>347</v>
      </c>
      <c r="V91" s="56" t="s">
        <v>541</v>
      </c>
    </row>
    <row r="92" spans="1:23" ht="153" x14ac:dyDescent="0.2">
      <c r="A92" s="55">
        <v>44644</v>
      </c>
      <c r="D92" s="55">
        <v>45121</v>
      </c>
      <c r="E92" t="s">
        <v>243</v>
      </c>
      <c r="F92" s="79">
        <v>4966929</v>
      </c>
      <c r="G92" s="56" t="s">
        <v>534</v>
      </c>
      <c r="H92" s="79" t="s">
        <v>542</v>
      </c>
      <c r="I92" t="s">
        <v>28</v>
      </c>
      <c r="J92" s="56" t="s">
        <v>536</v>
      </c>
      <c r="K92" s="56" t="s">
        <v>543</v>
      </c>
      <c r="L92" t="s">
        <v>101</v>
      </c>
      <c r="M92" t="s">
        <v>109</v>
      </c>
      <c r="R92" s="56" t="s">
        <v>538</v>
      </c>
      <c r="S92" s="56" t="s">
        <v>539</v>
      </c>
      <c r="T92" s="56" t="s">
        <v>540</v>
      </c>
      <c r="U92" s="56" t="s">
        <v>347</v>
      </c>
      <c r="V92" s="56" t="s">
        <v>541</v>
      </c>
    </row>
    <row r="93" spans="1:23" ht="89.25" x14ac:dyDescent="0.2">
      <c r="A93" s="55">
        <v>44644</v>
      </c>
      <c r="D93" s="85">
        <v>44739</v>
      </c>
      <c r="E93" s="56" t="s">
        <v>544</v>
      </c>
      <c r="F93" s="79">
        <v>4630990</v>
      </c>
      <c r="G93" s="56" t="s">
        <v>545</v>
      </c>
      <c r="I93" t="s">
        <v>28</v>
      </c>
      <c r="J93" s="56" t="s">
        <v>546</v>
      </c>
      <c r="K93" s="56" t="s">
        <v>547</v>
      </c>
      <c r="L93" t="s">
        <v>231</v>
      </c>
      <c r="M93" t="s">
        <v>32</v>
      </c>
      <c r="T93" s="56" t="s">
        <v>548</v>
      </c>
    </row>
    <row r="94" spans="1:23" ht="293.25" x14ac:dyDescent="0.2">
      <c r="A94" s="55">
        <v>44644</v>
      </c>
      <c r="D94" s="85">
        <v>44775</v>
      </c>
      <c r="E94" t="s">
        <v>26</v>
      </c>
      <c r="F94" s="79">
        <v>4631002</v>
      </c>
      <c r="G94" s="56" t="s">
        <v>549</v>
      </c>
      <c r="I94" t="s">
        <v>28</v>
      </c>
      <c r="J94" s="56" t="s">
        <v>546</v>
      </c>
      <c r="K94" s="56" t="s">
        <v>550</v>
      </c>
      <c r="L94" t="s">
        <v>231</v>
      </c>
      <c r="M94" s="56" t="s">
        <v>551</v>
      </c>
      <c r="N94" s="56" t="s">
        <v>552</v>
      </c>
      <c r="R94" s="56" t="s">
        <v>553</v>
      </c>
      <c r="S94" s="56" t="s">
        <v>554</v>
      </c>
      <c r="T94" s="56" t="s">
        <v>548</v>
      </c>
      <c r="U94" s="56" t="s">
        <v>555</v>
      </c>
      <c r="V94" s="56" t="s">
        <v>556</v>
      </c>
      <c r="W94" s="104" t="s">
        <v>118</v>
      </c>
    </row>
    <row r="95" spans="1:23" ht="102" x14ac:dyDescent="0.2">
      <c r="A95" s="55">
        <v>44644</v>
      </c>
      <c r="D95" s="85">
        <v>44775</v>
      </c>
      <c r="E95" t="s">
        <v>26</v>
      </c>
      <c r="F95" s="79">
        <v>4631037</v>
      </c>
      <c r="G95" s="56" t="s">
        <v>549</v>
      </c>
      <c r="I95" t="s">
        <v>28</v>
      </c>
      <c r="J95" s="56" t="s">
        <v>546</v>
      </c>
      <c r="K95" s="56" t="s">
        <v>557</v>
      </c>
      <c r="L95" t="s">
        <v>231</v>
      </c>
      <c r="M95" s="56" t="s">
        <v>551</v>
      </c>
      <c r="N95" s="56" t="s">
        <v>558</v>
      </c>
      <c r="R95" s="56" t="s">
        <v>559</v>
      </c>
      <c r="S95" s="56" t="s">
        <v>560</v>
      </c>
      <c r="T95" s="56" t="s">
        <v>548</v>
      </c>
      <c r="U95" s="56" t="s">
        <v>561</v>
      </c>
      <c r="V95" s="56" t="s">
        <v>562</v>
      </c>
      <c r="W95" s="104" t="s">
        <v>118</v>
      </c>
    </row>
    <row r="96" spans="1:23" ht="76.5" x14ac:dyDescent="0.2">
      <c r="A96" s="55">
        <v>44648</v>
      </c>
      <c r="D96" s="55">
        <v>44683</v>
      </c>
      <c r="E96" t="s">
        <v>31</v>
      </c>
      <c r="F96" s="79">
        <v>41159720</v>
      </c>
      <c r="G96" s="56" t="s">
        <v>69</v>
      </c>
      <c r="I96" t="s">
        <v>70</v>
      </c>
      <c r="J96" s="56" t="s">
        <v>71</v>
      </c>
      <c r="K96" s="56" t="s">
        <v>563</v>
      </c>
      <c r="L96" t="s">
        <v>31</v>
      </c>
      <c r="M96" t="s">
        <v>43</v>
      </c>
      <c r="R96" s="56" t="s">
        <v>564</v>
      </c>
      <c r="S96" s="56" t="s">
        <v>205</v>
      </c>
      <c r="T96" s="56" t="s">
        <v>565</v>
      </c>
      <c r="U96" s="56" t="s">
        <v>235</v>
      </c>
      <c r="V96" s="56" t="s">
        <v>566</v>
      </c>
      <c r="W96" s="104" t="s">
        <v>118</v>
      </c>
    </row>
    <row r="97" spans="1:23" ht="89.25" x14ac:dyDescent="0.2">
      <c r="A97" s="55">
        <v>44648</v>
      </c>
      <c r="D97" s="55">
        <v>44764</v>
      </c>
      <c r="E97" t="s">
        <v>26</v>
      </c>
      <c r="F97" s="79">
        <v>41159253</v>
      </c>
      <c r="G97" s="56" t="s">
        <v>567</v>
      </c>
      <c r="I97" t="s">
        <v>28</v>
      </c>
      <c r="J97" s="56" t="s">
        <v>29</v>
      </c>
      <c r="K97" s="56" t="s">
        <v>568</v>
      </c>
      <c r="L97" t="s">
        <v>31</v>
      </c>
      <c r="M97" t="s">
        <v>43</v>
      </c>
      <c r="R97" s="56" t="s">
        <v>569</v>
      </c>
      <c r="S97" s="56" t="s">
        <v>570</v>
      </c>
      <c r="T97" s="56" t="s">
        <v>571</v>
      </c>
      <c r="U97" s="56" t="s">
        <v>37</v>
      </c>
      <c r="V97" s="56" t="s">
        <v>572</v>
      </c>
      <c r="W97" s="104" t="s">
        <v>573</v>
      </c>
    </row>
    <row r="98" spans="1:23" ht="75.75" customHeight="1" x14ac:dyDescent="0.2">
      <c r="A98" s="55">
        <v>44649</v>
      </c>
      <c r="D98" s="55">
        <v>44757</v>
      </c>
      <c r="E98" t="s">
        <v>26</v>
      </c>
      <c r="F98" s="79">
        <v>33795786</v>
      </c>
      <c r="G98" s="56" t="s">
        <v>69</v>
      </c>
      <c r="I98" t="s">
        <v>476</v>
      </c>
      <c r="J98" s="56" t="s">
        <v>574</v>
      </c>
      <c r="K98" s="56" t="s">
        <v>575</v>
      </c>
      <c r="L98" t="s">
        <v>576</v>
      </c>
      <c r="M98" t="s">
        <v>577</v>
      </c>
      <c r="N98" s="56" t="s">
        <v>578</v>
      </c>
      <c r="R98" s="56" t="s">
        <v>579</v>
      </c>
      <c r="S98" t="s">
        <v>580</v>
      </c>
      <c r="T98" s="56" t="s">
        <v>581</v>
      </c>
      <c r="U98" s="56" t="s">
        <v>235</v>
      </c>
      <c r="V98" s="56" t="s">
        <v>582</v>
      </c>
      <c r="W98" s="104" t="s">
        <v>58</v>
      </c>
    </row>
    <row r="99" spans="1:23" ht="242.25" x14ac:dyDescent="0.2">
      <c r="A99" s="55">
        <v>44649</v>
      </c>
      <c r="D99" s="55">
        <v>44767</v>
      </c>
      <c r="E99" t="s">
        <v>231</v>
      </c>
      <c r="F99" s="79">
        <v>32897860</v>
      </c>
      <c r="G99" s="56" t="s">
        <v>69</v>
      </c>
      <c r="I99" t="s">
        <v>490</v>
      </c>
      <c r="J99" s="56" t="s">
        <v>491</v>
      </c>
      <c r="K99" s="56" t="s">
        <v>583</v>
      </c>
      <c r="L99" t="s">
        <v>576</v>
      </c>
      <c r="M99" t="s">
        <v>577</v>
      </c>
      <c r="R99" s="56" t="s">
        <v>584</v>
      </c>
      <c r="S99" s="56" t="s">
        <v>585</v>
      </c>
      <c r="T99" s="56" t="s">
        <v>581</v>
      </c>
      <c r="U99" s="56" t="s">
        <v>586</v>
      </c>
      <c r="V99" s="56" t="s">
        <v>587</v>
      </c>
      <c r="W99" s="104" t="s">
        <v>588</v>
      </c>
    </row>
    <row r="100" spans="1:23" ht="76.5" x14ac:dyDescent="0.2">
      <c r="A100" s="55">
        <v>44649</v>
      </c>
      <c r="D100" s="55">
        <v>44757</v>
      </c>
      <c r="E100" t="s">
        <v>26</v>
      </c>
      <c r="F100" s="79">
        <v>39999608</v>
      </c>
      <c r="G100" s="56" t="s">
        <v>69</v>
      </c>
      <c r="I100" t="s">
        <v>28</v>
      </c>
      <c r="J100" s="56" t="s">
        <v>202</v>
      </c>
      <c r="K100" s="56" t="s">
        <v>589</v>
      </c>
      <c r="L100" t="s">
        <v>590</v>
      </c>
      <c r="M100" t="s">
        <v>577</v>
      </c>
      <c r="N100" s="56" t="s">
        <v>591</v>
      </c>
      <c r="R100" s="56" t="s">
        <v>592</v>
      </c>
      <c r="S100" t="s">
        <v>580</v>
      </c>
      <c r="T100" s="56" t="s">
        <v>581</v>
      </c>
      <c r="U100" s="56" t="s">
        <v>133</v>
      </c>
      <c r="V100" s="56" t="s">
        <v>593</v>
      </c>
      <c r="W100" s="104" t="s">
        <v>58</v>
      </c>
    </row>
    <row r="101" spans="1:23" ht="178.5" x14ac:dyDescent="0.2">
      <c r="A101" s="55">
        <v>44649</v>
      </c>
      <c r="D101" s="55">
        <v>44792</v>
      </c>
      <c r="E101" t="s">
        <v>26</v>
      </c>
      <c r="F101" s="79">
        <v>41928104</v>
      </c>
      <c r="G101" s="56" t="s">
        <v>69</v>
      </c>
      <c r="I101" t="s">
        <v>594</v>
      </c>
      <c r="J101" s="56" t="s">
        <v>71</v>
      </c>
      <c r="K101" s="56" t="s">
        <v>595</v>
      </c>
      <c r="L101" t="s">
        <v>590</v>
      </c>
      <c r="M101" t="s">
        <v>577</v>
      </c>
      <c r="R101" s="56" t="s">
        <v>596</v>
      </c>
      <c r="S101" s="56" t="s">
        <v>597</v>
      </c>
      <c r="T101" s="56" t="s">
        <v>598</v>
      </c>
      <c r="U101" s="56" t="s">
        <v>133</v>
      </c>
      <c r="V101" s="56" t="s">
        <v>599</v>
      </c>
      <c r="W101" s="104" t="s">
        <v>58</v>
      </c>
    </row>
    <row r="102" spans="1:23" ht="280.5" x14ac:dyDescent="0.2">
      <c r="A102" s="55">
        <v>44649</v>
      </c>
      <c r="D102" s="55">
        <v>44798</v>
      </c>
      <c r="E102" t="s">
        <v>26</v>
      </c>
      <c r="F102" s="79">
        <v>40962749</v>
      </c>
      <c r="G102" s="56" t="s">
        <v>600</v>
      </c>
      <c r="I102" t="s">
        <v>28</v>
      </c>
      <c r="J102" s="56" t="s">
        <v>29</v>
      </c>
      <c r="K102" s="56" t="s">
        <v>601</v>
      </c>
      <c r="L102" t="s">
        <v>590</v>
      </c>
      <c r="M102" t="s">
        <v>577</v>
      </c>
      <c r="O102" s="56" t="s">
        <v>602</v>
      </c>
      <c r="R102" s="56" t="s">
        <v>603</v>
      </c>
      <c r="S102" s="56" t="s">
        <v>604</v>
      </c>
      <c r="T102" s="56" t="s">
        <v>581</v>
      </c>
      <c r="U102" s="56" t="s">
        <v>605</v>
      </c>
      <c r="V102" s="56" t="s">
        <v>606</v>
      </c>
      <c r="W102" s="104" t="s">
        <v>607</v>
      </c>
    </row>
    <row r="103" spans="1:23" ht="117.75" customHeight="1" x14ac:dyDescent="0.2">
      <c r="A103" s="55">
        <v>44651</v>
      </c>
      <c r="C103" s="56"/>
      <c r="D103" s="55">
        <v>44664</v>
      </c>
      <c r="E103" t="s">
        <v>26</v>
      </c>
      <c r="F103" s="79">
        <v>41008981</v>
      </c>
      <c r="G103" s="56" t="s">
        <v>366</v>
      </c>
      <c r="I103" t="s">
        <v>28</v>
      </c>
      <c r="J103" s="56" t="s">
        <v>29</v>
      </c>
      <c r="K103" s="56" t="s">
        <v>608</v>
      </c>
      <c r="L103" t="s">
        <v>26</v>
      </c>
      <c r="M103" t="s">
        <v>32</v>
      </c>
      <c r="O103" s="56" t="s">
        <v>609</v>
      </c>
      <c r="T103" s="56" t="s">
        <v>132</v>
      </c>
      <c r="U103" s="56" t="s">
        <v>610</v>
      </c>
      <c r="V103" s="56" t="s">
        <v>611</v>
      </c>
      <c r="W103" s="104" t="s">
        <v>58</v>
      </c>
    </row>
    <row r="104" spans="1:23" ht="121.5" customHeight="1" x14ac:dyDescent="0.2">
      <c r="A104" s="55">
        <v>44655</v>
      </c>
      <c r="C104" s="56" t="s">
        <v>612</v>
      </c>
      <c r="D104" s="55">
        <v>44676</v>
      </c>
      <c r="E104" t="s">
        <v>31</v>
      </c>
      <c r="F104" s="79">
        <v>33330284</v>
      </c>
      <c r="G104" s="56" t="s">
        <v>613</v>
      </c>
      <c r="I104" t="s">
        <v>28</v>
      </c>
      <c r="J104" s="56" t="s">
        <v>29</v>
      </c>
      <c r="K104" s="56" t="s">
        <v>614</v>
      </c>
      <c r="L104" t="s">
        <v>615</v>
      </c>
      <c r="M104" t="s">
        <v>43</v>
      </c>
      <c r="O104" s="56" t="s">
        <v>616</v>
      </c>
      <c r="P104" s="56" t="s">
        <v>617</v>
      </c>
      <c r="U104" s="56" t="s">
        <v>481</v>
      </c>
      <c r="V104" s="56" t="s">
        <v>618</v>
      </c>
      <c r="W104" s="104" t="s">
        <v>58</v>
      </c>
    </row>
    <row r="105" spans="1:23" ht="178.5" x14ac:dyDescent="0.2">
      <c r="A105" s="55">
        <v>44655</v>
      </c>
      <c r="C105" s="56" t="s">
        <v>619</v>
      </c>
      <c r="D105" s="55">
        <v>44664</v>
      </c>
      <c r="E105" t="s">
        <v>134</v>
      </c>
      <c r="F105" s="79">
        <v>41853886</v>
      </c>
      <c r="G105" s="56" t="s">
        <v>620</v>
      </c>
      <c r="I105" t="s">
        <v>28</v>
      </c>
      <c r="J105" s="56" t="s">
        <v>29</v>
      </c>
      <c r="K105" s="56" t="s">
        <v>621</v>
      </c>
      <c r="L105" t="s">
        <v>615</v>
      </c>
      <c r="M105" t="s">
        <v>577</v>
      </c>
      <c r="O105" s="56" t="s">
        <v>622</v>
      </c>
      <c r="P105" s="56" t="s">
        <v>623</v>
      </c>
      <c r="U105" s="56" t="s">
        <v>624</v>
      </c>
      <c r="V105" s="56" t="s">
        <v>625</v>
      </c>
      <c r="W105" s="104" t="s">
        <v>58</v>
      </c>
    </row>
    <row r="106" spans="1:23" ht="104.25" customHeight="1" x14ac:dyDescent="0.2">
      <c r="A106" s="55">
        <v>44655</v>
      </c>
      <c r="D106" s="55">
        <v>44757</v>
      </c>
      <c r="E106" t="s">
        <v>26</v>
      </c>
      <c r="F106" s="79">
        <v>41240684</v>
      </c>
      <c r="G106" s="56" t="s">
        <v>69</v>
      </c>
      <c r="I106" t="s">
        <v>626</v>
      </c>
      <c r="J106" s="56" t="s">
        <v>627</v>
      </c>
      <c r="K106" s="56" t="s">
        <v>628</v>
      </c>
      <c r="L106" t="s">
        <v>615</v>
      </c>
      <c r="M106" t="s">
        <v>43</v>
      </c>
      <c r="R106" s="56" t="s">
        <v>592</v>
      </c>
      <c r="S106" t="s">
        <v>580</v>
      </c>
      <c r="T106" s="56" t="s">
        <v>629</v>
      </c>
      <c r="U106" s="56" t="s">
        <v>630</v>
      </c>
      <c r="V106" s="56" t="s">
        <v>631</v>
      </c>
      <c r="W106" s="104" t="s">
        <v>58</v>
      </c>
    </row>
    <row r="107" spans="1:23" ht="44.25" customHeight="1" x14ac:dyDescent="0.2">
      <c r="A107" s="55">
        <v>44657</v>
      </c>
      <c r="D107" s="55">
        <v>44658</v>
      </c>
      <c r="E107" t="s">
        <v>26</v>
      </c>
      <c r="F107" s="79">
        <v>41979341</v>
      </c>
      <c r="G107" s="56" t="s">
        <v>97</v>
      </c>
      <c r="H107" s="79" t="s">
        <v>632</v>
      </c>
      <c r="I107" t="s">
        <v>28</v>
      </c>
      <c r="J107" s="56" t="s">
        <v>633</v>
      </c>
      <c r="K107" s="56" t="s">
        <v>634</v>
      </c>
      <c r="L107" t="s">
        <v>101</v>
      </c>
      <c r="M107" t="s">
        <v>32</v>
      </c>
      <c r="P107" s="56" t="s">
        <v>635</v>
      </c>
      <c r="U107" s="56" t="s">
        <v>104</v>
      </c>
      <c r="V107" s="56" t="s">
        <v>636</v>
      </c>
      <c r="W107" s="104" t="s">
        <v>58</v>
      </c>
    </row>
    <row r="108" spans="1:23" ht="89.25" x14ac:dyDescent="0.2">
      <c r="A108" s="55">
        <v>44657</v>
      </c>
      <c r="D108" s="55">
        <v>44658</v>
      </c>
      <c r="E108" t="s">
        <v>26</v>
      </c>
      <c r="F108" s="79">
        <v>41979331</v>
      </c>
      <c r="G108" s="56" t="s">
        <v>97</v>
      </c>
      <c r="H108" s="79" t="s">
        <v>637</v>
      </c>
      <c r="I108" t="s">
        <v>70</v>
      </c>
      <c r="J108" s="56" t="s">
        <v>638</v>
      </c>
      <c r="K108" s="56" t="s">
        <v>639</v>
      </c>
      <c r="L108" t="s">
        <v>101</v>
      </c>
      <c r="M108" t="s">
        <v>32</v>
      </c>
      <c r="P108" s="56" t="s">
        <v>640</v>
      </c>
      <c r="U108" s="56" t="s">
        <v>104</v>
      </c>
      <c r="V108" s="56" t="s">
        <v>641</v>
      </c>
      <c r="W108" s="104" t="s">
        <v>58</v>
      </c>
    </row>
    <row r="109" spans="1:23" ht="140.25" x14ac:dyDescent="0.2">
      <c r="A109" s="55">
        <v>44658</v>
      </c>
      <c r="C109" s="56"/>
      <c r="D109" s="55">
        <v>44664</v>
      </c>
      <c r="E109" t="s">
        <v>134</v>
      </c>
      <c r="F109" s="79">
        <v>42160168</v>
      </c>
      <c r="G109" s="56" t="s">
        <v>642</v>
      </c>
      <c r="I109" t="s">
        <v>28</v>
      </c>
      <c r="J109" s="56" t="s">
        <v>29</v>
      </c>
      <c r="K109" s="56" t="s">
        <v>643</v>
      </c>
      <c r="L109" t="s">
        <v>85</v>
      </c>
      <c r="M109" t="s">
        <v>160</v>
      </c>
      <c r="O109" s="56" t="s">
        <v>644</v>
      </c>
      <c r="P109" s="56" t="s">
        <v>623</v>
      </c>
      <c r="T109" s="56" t="s">
        <v>645</v>
      </c>
      <c r="U109" s="56" t="s">
        <v>624</v>
      </c>
      <c r="V109" s="56" t="s">
        <v>646</v>
      </c>
      <c r="W109" s="104" t="s">
        <v>58</v>
      </c>
    </row>
    <row r="110" spans="1:23" ht="63.75" x14ac:dyDescent="0.2">
      <c r="A110" s="55">
        <v>44658</v>
      </c>
      <c r="D110" s="55">
        <v>44701</v>
      </c>
      <c r="E110" t="s">
        <v>85</v>
      </c>
      <c r="F110" s="79">
        <v>33795735</v>
      </c>
      <c r="G110" s="56" t="s">
        <v>69</v>
      </c>
      <c r="I110" t="s">
        <v>28</v>
      </c>
      <c r="J110" s="56" t="s">
        <v>202</v>
      </c>
      <c r="K110" s="56" t="s">
        <v>647</v>
      </c>
      <c r="L110" t="s">
        <v>85</v>
      </c>
      <c r="M110" t="s">
        <v>89</v>
      </c>
      <c r="R110" s="56" t="s">
        <v>648</v>
      </c>
      <c r="S110" t="s">
        <v>205</v>
      </c>
      <c r="T110" s="56" t="s">
        <v>645</v>
      </c>
      <c r="U110" s="56" t="s">
        <v>235</v>
      </c>
      <c r="V110" s="56" t="s">
        <v>649</v>
      </c>
      <c r="W110" s="104" t="s">
        <v>58</v>
      </c>
    </row>
    <row r="111" spans="1:23" s="86" customFormat="1" ht="165.75" x14ac:dyDescent="0.2">
      <c r="A111" s="95">
        <v>44662</v>
      </c>
      <c r="D111" s="95">
        <v>44739</v>
      </c>
      <c r="E111" s="86" t="s">
        <v>301</v>
      </c>
      <c r="F111" s="84">
        <v>4233848</v>
      </c>
      <c r="G111" s="92" t="s">
        <v>650</v>
      </c>
      <c r="H111" s="84"/>
      <c r="I111" s="86" t="s">
        <v>651</v>
      </c>
      <c r="J111" s="92"/>
      <c r="K111" s="92" t="s">
        <v>652</v>
      </c>
      <c r="L111" s="86" t="s">
        <v>653</v>
      </c>
      <c r="M111" s="86" t="s">
        <v>654</v>
      </c>
      <c r="P111" s="92" t="s">
        <v>655</v>
      </c>
      <c r="Q111" s="92" t="s">
        <v>656</v>
      </c>
      <c r="R111" s="92" t="s">
        <v>657</v>
      </c>
      <c r="S111" s="92" t="s">
        <v>658</v>
      </c>
      <c r="T111" s="92" t="s">
        <v>132</v>
      </c>
      <c r="U111" s="92" t="s">
        <v>659</v>
      </c>
      <c r="V111" s="92" t="s">
        <v>660</v>
      </c>
      <c r="W111" s="110" t="s">
        <v>58</v>
      </c>
    </row>
    <row r="112" spans="1:23" ht="204" x14ac:dyDescent="0.2">
      <c r="A112" s="55">
        <v>44659</v>
      </c>
      <c r="D112" s="55">
        <v>44792</v>
      </c>
      <c r="E112" t="s">
        <v>231</v>
      </c>
      <c r="F112" s="79">
        <v>41888712</v>
      </c>
      <c r="G112" s="56" t="s">
        <v>661</v>
      </c>
      <c r="I112" t="s">
        <v>662</v>
      </c>
      <c r="J112" s="56" t="s">
        <v>663</v>
      </c>
      <c r="K112" s="56" t="s">
        <v>664</v>
      </c>
      <c r="L112" t="s">
        <v>653</v>
      </c>
      <c r="M112" t="s">
        <v>577</v>
      </c>
      <c r="R112" s="56" t="s">
        <v>665</v>
      </c>
      <c r="S112" s="56" t="s">
        <v>666</v>
      </c>
      <c r="T112" s="56" t="s">
        <v>645</v>
      </c>
      <c r="U112" s="56" t="s">
        <v>667</v>
      </c>
      <c r="V112" s="56" t="s">
        <v>668</v>
      </c>
      <c r="W112" s="104" t="s">
        <v>49</v>
      </c>
    </row>
    <row r="113" spans="1:23" ht="89.25" x14ac:dyDescent="0.2">
      <c r="A113" s="55">
        <v>44662</v>
      </c>
      <c r="D113" s="55">
        <v>45121</v>
      </c>
      <c r="E113" s="55" t="s">
        <v>243</v>
      </c>
      <c r="F113" s="81" t="s">
        <v>669</v>
      </c>
      <c r="G113" s="56" t="s">
        <v>670</v>
      </c>
      <c r="I113" t="s">
        <v>28</v>
      </c>
      <c r="J113" s="56" t="s">
        <v>344</v>
      </c>
      <c r="K113" s="56" t="s">
        <v>671</v>
      </c>
      <c r="L113" t="s">
        <v>31</v>
      </c>
      <c r="M113" t="s">
        <v>654</v>
      </c>
      <c r="P113" s="56" t="s">
        <v>672</v>
      </c>
      <c r="Q113" s="92" t="s">
        <v>673</v>
      </c>
      <c r="T113" s="56" t="s">
        <v>674</v>
      </c>
      <c r="U113" s="56" t="s">
        <v>675</v>
      </c>
      <c r="V113" s="56" t="s">
        <v>676</v>
      </c>
    </row>
    <row r="114" spans="1:23" ht="114.75" x14ac:dyDescent="0.2">
      <c r="A114" s="95">
        <v>44664</v>
      </c>
      <c r="B114" s="86"/>
      <c r="C114" s="86"/>
      <c r="D114" s="95">
        <v>45121</v>
      </c>
      <c r="E114" s="86" t="s">
        <v>243</v>
      </c>
      <c r="F114" s="84">
        <v>41833965</v>
      </c>
      <c r="G114" s="92" t="s">
        <v>97</v>
      </c>
      <c r="H114" s="84" t="s">
        <v>677</v>
      </c>
      <c r="I114" s="86" t="s">
        <v>28</v>
      </c>
      <c r="J114" s="92" t="s">
        <v>678</v>
      </c>
      <c r="K114" s="92" t="s">
        <v>679</v>
      </c>
      <c r="L114" s="86" t="s">
        <v>101</v>
      </c>
      <c r="M114" s="86" t="s">
        <v>109</v>
      </c>
      <c r="N114" s="86"/>
      <c r="O114" s="86"/>
      <c r="P114" s="92" t="s">
        <v>680</v>
      </c>
      <c r="Q114" s="92" t="s">
        <v>681</v>
      </c>
      <c r="R114" s="92" t="s">
        <v>682</v>
      </c>
      <c r="S114" s="92" t="s">
        <v>683</v>
      </c>
      <c r="T114" s="92" t="s">
        <v>684</v>
      </c>
      <c r="U114" s="92" t="s">
        <v>104</v>
      </c>
      <c r="V114" s="92" t="s">
        <v>685</v>
      </c>
    </row>
    <row r="115" spans="1:23" ht="63.75" x14ac:dyDescent="0.2">
      <c r="A115" s="55">
        <v>44664</v>
      </c>
      <c r="D115" s="55">
        <v>44666</v>
      </c>
      <c r="E115" t="s">
        <v>26</v>
      </c>
      <c r="F115" s="79">
        <v>41833973</v>
      </c>
      <c r="G115" s="56" t="s">
        <v>97</v>
      </c>
      <c r="H115" s="79" t="s">
        <v>686</v>
      </c>
      <c r="I115" t="s">
        <v>28</v>
      </c>
      <c r="J115" s="56" t="s">
        <v>411</v>
      </c>
      <c r="K115" s="56" t="s">
        <v>687</v>
      </c>
      <c r="L115" t="s">
        <v>101</v>
      </c>
      <c r="M115" t="s">
        <v>160</v>
      </c>
      <c r="P115" s="56" t="s">
        <v>688</v>
      </c>
      <c r="U115" s="56" t="s">
        <v>104</v>
      </c>
      <c r="V115" s="56" t="s">
        <v>689</v>
      </c>
      <c r="W115" s="104" t="s">
        <v>58</v>
      </c>
    </row>
    <row r="116" spans="1:23" ht="76.5" x14ac:dyDescent="0.2">
      <c r="A116" s="55">
        <v>44664</v>
      </c>
      <c r="D116" s="55">
        <v>44666</v>
      </c>
      <c r="E116" t="s">
        <v>26</v>
      </c>
      <c r="F116" s="79">
        <v>41979286</v>
      </c>
      <c r="G116" s="56" t="s">
        <v>97</v>
      </c>
      <c r="H116" s="79" t="s">
        <v>690</v>
      </c>
      <c r="I116" t="s">
        <v>28</v>
      </c>
      <c r="J116" s="56" t="s">
        <v>411</v>
      </c>
      <c r="K116" s="56" t="s">
        <v>691</v>
      </c>
      <c r="L116" t="s">
        <v>101</v>
      </c>
      <c r="M116" t="s">
        <v>160</v>
      </c>
      <c r="P116" s="56" t="s">
        <v>692</v>
      </c>
      <c r="U116" s="56" t="s">
        <v>104</v>
      </c>
      <c r="V116" s="56" t="s">
        <v>693</v>
      </c>
      <c r="W116" s="104" t="s">
        <v>58</v>
      </c>
    </row>
    <row r="117" spans="1:23" ht="51" x14ac:dyDescent="0.2">
      <c r="A117" s="55">
        <v>44666</v>
      </c>
      <c r="D117" s="55">
        <v>44736</v>
      </c>
      <c r="E117" t="s">
        <v>26</v>
      </c>
      <c r="F117" s="79">
        <v>6165623</v>
      </c>
      <c r="G117" s="56" t="s">
        <v>694</v>
      </c>
      <c r="H117" s="79" t="s">
        <v>695</v>
      </c>
      <c r="I117" t="s">
        <v>696</v>
      </c>
      <c r="J117" s="56" t="s">
        <v>697</v>
      </c>
      <c r="K117" s="56" t="s">
        <v>698</v>
      </c>
      <c r="L117" t="s">
        <v>101</v>
      </c>
      <c r="M117" t="s">
        <v>109</v>
      </c>
      <c r="R117" s="56" t="s">
        <v>699</v>
      </c>
      <c r="S117" s="56" t="s">
        <v>700</v>
      </c>
      <c r="U117" s="56" t="s">
        <v>701</v>
      </c>
      <c r="V117" s="56" t="s">
        <v>702</v>
      </c>
      <c r="W117" s="104" t="s">
        <v>58</v>
      </c>
    </row>
    <row r="118" spans="1:23" ht="51" x14ac:dyDescent="0.2">
      <c r="A118" s="55">
        <v>44666</v>
      </c>
      <c r="D118" s="55">
        <v>44736</v>
      </c>
      <c r="E118" t="s">
        <v>26</v>
      </c>
      <c r="F118" s="79">
        <v>6165631</v>
      </c>
      <c r="G118" s="56" t="s">
        <v>694</v>
      </c>
      <c r="H118" s="79" t="s">
        <v>703</v>
      </c>
      <c r="I118" t="s">
        <v>696</v>
      </c>
      <c r="J118" s="56" t="s">
        <v>697</v>
      </c>
      <c r="K118" s="56" t="s">
        <v>698</v>
      </c>
      <c r="L118" t="s">
        <v>101</v>
      </c>
      <c r="M118" t="s">
        <v>109</v>
      </c>
      <c r="R118" s="56" t="s">
        <v>699</v>
      </c>
      <c r="S118" s="56" t="s">
        <v>704</v>
      </c>
      <c r="U118" s="56" t="s">
        <v>701</v>
      </c>
      <c r="V118" s="56" t="s">
        <v>702</v>
      </c>
      <c r="W118" s="104" t="s">
        <v>58</v>
      </c>
    </row>
    <row r="119" spans="1:23" ht="51" x14ac:dyDescent="0.2">
      <c r="A119" s="55">
        <v>44666</v>
      </c>
      <c r="D119" s="55">
        <v>44736</v>
      </c>
      <c r="E119" t="s">
        <v>26</v>
      </c>
      <c r="F119" s="79">
        <v>6165641</v>
      </c>
      <c r="G119" s="56" t="s">
        <v>694</v>
      </c>
      <c r="H119" s="79" t="s">
        <v>705</v>
      </c>
      <c r="I119" t="s">
        <v>696</v>
      </c>
      <c r="J119" s="56" t="s">
        <v>697</v>
      </c>
      <c r="K119" s="56" t="s">
        <v>698</v>
      </c>
      <c r="L119" t="s">
        <v>101</v>
      </c>
      <c r="M119" t="s">
        <v>109</v>
      </c>
      <c r="R119" s="56" t="s">
        <v>699</v>
      </c>
      <c r="S119" s="56" t="s">
        <v>706</v>
      </c>
      <c r="U119" s="56" t="s">
        <v>701</v>
      </c>
      <c r="V119" s="56" t="s">
        <v>702</v>
      </c>
      <c r="W119" s="104" t="s">
        <v>58</v>
      </c>
    </row>
    <row r="120" spans="1:23" ht="127.5" x14ac:dyDescent="0.2">
      <c r="A120" s="55">
        <v>44670</v>
      </c>
      <c r="C120" s="56" t="s">
        <v>707</v>
      </c>
      <c r="D120" s="55">
        <v>44701</v>
      </c>
      <c r="E120" t="s">
        <v>26</v>
      </c>
      <c r="F120" s="79">
        <v>40020794</v>
      </c>
      <c r="G120" s="56" t="s">
        <v>708</v>
      </c>
      <c r="I120" t="s">
        <v>28</v>
      </c>
      <c r="J120" s="56" t="s">
        <v>29</v>
      </c>
      <c r="K120" s="56" t="s">
        <v>709</v>
      </c>
      <c r="L120" t="s">
        <v>151</v>
      </c>
      <c r="M120" t="s">
        <v>32</v>
      </c>
      <c r="O120" s="56" t="s">
        <v>710</v>
      </c>
      <c r="R120" s="56" t="s">
        <v>699</v>
      </c>
      <c r="S120" s="56" t="s">
        <v>711</v>
      </c>
      <c r="T120" s="56" t="s">
        <v>712</v>
      </c>
      <c r="U120" s="56" t="s">
        <v>146</v>
      </c>
      <c r="V120" s="56" t="s">
        <v>713</v>
      </c>
      <c r="W120" s="104" t="s">
        <v>58</v>
      </c>
    </row>
    <row r="121" spans="1:23" ht="165.75" x14ac:dyDescent="0.2">
      <c r="A121" s="55">
        <v>44670</v>
      </c>
      <c r="D121" s="55">
        <v>44749</v>
      </c>
      <c r="E121" t="s">
        <v>26</v>
      </c>
      <c r="F121" s="79">
        <v>41213125</v>
      </c>
      <c r="G121" s="56" t="s">
        <v>714</v>
      </c>
      <c r="I121" t="s">
        <v>28</v>
      </c>
      <c r="J121" s="56" t="s">
        <v>29</v>
      </c>
      <c r="K121" s="56" t="s">
        <v>715</v>
      </c>
      <c r="L121" t="s">
        <v>493</v>
      </c>
      <c r="M121" t="s">
        <v>32</v>
      </c>
      <c r="O121" s="56" t="s">
        <v>710</v>
      </c>
      <c r="R121" s="56" t="s">
        <v>716</v>
      </c>
      <c r="S121" s="56" t="s">
        <v>717</v>
      </c>
      <c r="T121" s="56" t="s">
        <v>712</v>
      </c>
      <c r="U121" s="56" t="s">
        <v>37</v>
      </c>
      <c r="V121" s="56" t="s">
        <v>718</v>
      </c>
      <c r="W121" s="104" t="s">
        <v>719</v>
      </c>
    </row>
    <row r="122" spans="1:23" ht="178.5" x14ac:dyDescent="0.2">
      <c r="A122" s="55">
        <v>44670</v>
      </c>
      <c r="D122" s="55">
        <v>44754</v>
      </c>
      <c r="E122" t="s">
        <v>231</v>
      </c>
      <c r="F122" s="79">
        <v>40230820</v>
      </c>
      <c r="G122" s="56" t="s">
        <v>720</v>
      </c>
      <c r="I122" t="s">
        <v>70</v>
      </c>
      <c r="J122" s="56" t="s">
        <v>491</v>
      </c>
      <c r="K122" s="56" t="s">
        <v>721</v>
      </c>
      <c r="L122" t="s">
        <v>493</v>
      </c>
      <c r="M122" t="s">
        <v>129</v>
      </c>
      <c r="N122" s="56" t="s">
        <v>722</v>
      </c>
      <c r="R122" s="56" t="s">
        <v>723</v>
      </c>
      <c r="S122" s="56" t="s">
        <v>724</v>
      </c>
      <c r="T122" s="56" t="s">
        <v>581</v>
      </c>
      <c r="U122" s="56" t="s">
        <v>725</v>
      </c>
      <c r="V122" s="56" t="s">
        <v>726</v>
      </c>
      <c r="W122" s="104" t="s">
        <v>727</v>
      </c>
    </row>
    <row r="123" spans="1:23" ht="165.75" x14ac:dyDescent="0.2">
      <c r="A123" s="55">
        <v>44671</v>
      </c>
      <c r="D123" s="55">
        <v>44679</v>
      </c>
      <c r="E123" t="s">
        <v>31</v>
      </c>
      <c r="F123" s="79">
        <v>6983028</v>
      </c>
      <c r="G123" s="56" t="s">
        <v>728</v>
      </c>
      <c r="I123" t="s">
        <v>729</v>
      </c>
      <c r="K123" s="56" t="s">
        <v>730</v>
      </c>
      <c r="L123" t="s">
        <v>151</v>
      </c>
      <c r="M123" t="s">
        <v>43</v>
      </c>
      <c r="T123" s="56" t="s">
        <v>731</v>
      </c>
      <c r="U123" s="48" t="s">
        <v>56</v>
      </c>
      <c r="V123" s="56" t="s">
        <v>732</v>
      </c>
      <c r="W123" s="104" t="s">
        <v>58</v>
      </c>
    </row>
    <row r="124" spans="1:23" ht="178.5" x14ac:dyDescent="0.2">
      <c r="A124" s="55">
        <v>44671</v>
      </c>
      <c r="D124" s="55">
        <v>44679</v>
      </c>
      <c r="E124" t="s">
        <v>31</v>
      </c>
      <c r="F124" s="79">
        <v>6964206</v>
      </c>
      <c r="G124" s="56" t="s">
        <v>728</v>
      </c>
      <c r="I124" t="s">
        <v>729</v>
      </c>
      <c r="K124" s="56" t="s">
        <v>733</v>
      </c>
      <c r="L124" t="s">
        <v>493</v>
      </c>
      <c r="M124" t="s">
        <v>43</v>
      </c>
      <c r="T124" s="56" t="s">
        <v>731</v>
      </c>
      <c r="U124" s="48" t="s">
        <v>56</v>
      </c>
      <c r="V124" s="56" t="s">
        <v>732</v>
      </c>
      <c r="W124" s="104" t="s">
        <v>58</v>
      </c>
    </row>
    <row r="125" spans="1:23" ht="51" x14ac:dyDescent="0.2">
      <c r="A125" s="55">
        <v>44672</v>
      </c>
      <c r="D125" s="55">
        <v>44680</v>
      </c>
      <c r="E125" t="s">
        <v>26</v>
      </c>
      <c r="F125" s="79">
        <v>39920111</v>
      </c>
      <c r="G125" s="56" t="s">
        <v>475</v>
      </c>
      <c r="I125" t="s">
        <v>28</v>
      </c>
      <c r="J125" s="56" t="s">
        <v>29</v>
      </c>
      <c r="K125" s="56" t="s">
        <v>734</v>
      </c>
      <c r="L125" t="s">
        <v>26</v>
      </c>
      <c r="M125" t="s">
        <v>160</v>
      </c>
      <c r="O125" s="56" t="s">
        <v>735</v>
      </c>
      <c r="T125" s="56" t="s">
        <v>132</v>
      </c>
      <c r="U125" s="56" t="s">
        <v>408</v>
      </c>
      <c r="V125" s="56" t="s">
        <v>409</v>
      </c>
      <c r="W125" s="104" t="s">
        <v>58</v>
      </c>
    </row>
    <row r="126" spans="1:23" ht="89.25" x14ac:dyDescent="0.2">
      <c r="A126" s="55">
        <v>44672</v>
      </c>
      <c r="D126" s="93">
        <v>44697</v>
      </c>
      <c r="E126" s="79" t="s">
        <v>26</v>
      </c>
      <c r="F126" s="79">
        <v>33326605</v>
      </c>
      <c r="G126" s="56" t="s">
        <v>736</v>
      </c>
      <c r="I126" t="s">
        <v>28</v>
      </c>
      <c r="J126" s="56" t="s">
        <v>29</v>
      </c>
      <c r="K126" s="56" t="s">
        <v>737</v>
      </c>
      <c r="L126" t="s">
        <v>26</v>
      </c>
      <c r="M126" t="s">
        <v>160</v>
      </c>
      <c r="O126" s="56" t="s">
        <v>710</v>
      </c>
      <c r="T126" s="56" t="s">
        <v>738</v>
      </c>
      <c r="U126" s="56" t="s">
        <v>146</v>
      </c>
      <c r="V126" s="56" t="s">
        <v>739</v>
      </c>
      <c r="W126" s="104" t="s">
        <v>58</v>
      </c>
    </row>
    <row r="127" spans="1:23" ht="51" x14ac:dyDescent="0.2">
      <c r="A127" s="55">
        <v>44673</v>
      </c>
      <c r="D127" s="55">
        <v>44676</v>
      </c>
      <c r="E127" t="s">
        <v>26</v>
      </c>
      <c r="F127" s="79">
        <v>41834044</v>
      </c>
      <c r="G127" s="56" t="s">
        <v>97</v>
      </c>
      <c r="H127" s="79" t="s">
        <v>740</v>
      </c>
      <c r="I127" t="s">
        <v>28</v>
      </c>
      <c r="J127" s="56" t="s">
        <v>411</v>
      </c>
      <c r="K127" s="56" t="s">
        <v>741</v>
      </c>
      <c r="L127" t="s">
        <v>101</v>
      </c>
      <c r="M127" t="s">
        <v>160</v>
      </c>
      <c r="P127" s="56" t="s">
        <v>742</v>
      </c>
      <c r="U127" s="56" t="s">
        <v>104</v>
      </c>
      <c r="V127" s="56" t="s">
        <v>743</v>
      </c>
      <c r="W127" s="104" t="s">
        <v>58</v>
      </c>
    </row>
    <row r="128" spans="1:23" ht="51" x14ac:dyDescent="0.2">
      <c r="A128" s="55">
        <v>44673</v>
      </c>
      <c r="D128" s="55">
        <v>44676</v>
      </c>
      <c r="E128" t="s">
        <v>26</v>
      </c>
      <c r="F128" s="79">
        <v>41834011</v>
      </c>
      <c r="G128" s="56" t="s">
        <v>97</v>
      </c>
      <c r="H128" s="79" t="s">
        <v>744</v>
      </c>
      <c r="I128" t="s">
        <v>745</v>
      </c>
      <c r="J128" s="56" t="s">
        <v>746</v>
      </c>
      <c r="K128" s="56" t="s">
        <v>747</v>
      </c>
      <c r="L128" t="s">
        <v>101</v>
      </c>
      <c r="M128" t="s">
        <v>160</v>
      </c>
      <c r="P128" s="56" t="s">
        <v>748</v>
      </c>
      <c r="U128" s="56" t="s">
        <v>104</v>
      </c>
      <c r="V128" s="56" t="s">
        <v>749</v>
      </c>
      <c r="W128" s="104" t="s">
        <v>58</v>
      </c>
    </row>
    <row r="129" spans="1:23" ht="51" x14ac:dyDescent="0.2">
      <c r="A129" s="55">
        <v>44676</v>
      </c>
      <c r="D129" s="55">
        <v>44680</v>
      </c>
      <c r="E129" t="s">
        <v>26</v>
      </c>
      <c r="F129" s="79">
        <v>33210004</v>
      </c>
      <c r="G129" s="56" t="s">
        <v>750</v>
      </c>
      <c r="I129" t="s">
        <v>476</v>
      </c>
      <c r="J129" s="56" t="s">
        <v>29</v>
      </c>
      <c r="K129" s="56" t="s">
        <v>751</v>
      </c>
      <c r="L129" t="s">
        <v>493</v>
      </c>
      <c r="M129" t="s">
        <v>160</v>
      </c>
      <c r="O129" s="56" t="s">
        <v>710</v>
      </c>
      <c r="T129" s="56" t="s">
        <v>132</v>
      </c>
      <c r="U129" s="56" t="s">
        <v>165</v>
      </c>
      <c r="V129" s="56" t="s">
        <v>409</v>
      </c>
      <c r="W129" s="104" t="s">
        <v>58</v>
      </c>
    </row>
    <row r="130" spans="1:23" ht="51" x14ac:dyDescent="0.2">
      <c r="A130" s="55">
        <v>44676</v>
      </c>
      <c r="D130" s="55">
        <v>44680</v>
      </c>
      <c r="E130" t="s">
        <v>26</v>
      </c>
      <c r="F130" s="79">
        <v>33116202</v>
      </c>
      <c r="G130" s="56" t="s">
        <v>752</v>
      </c>
      <c r="I130" t="s">
        <v>476</v>
      </c>
      <c r="J130" s="56" t="s">
        <v>29</v>
      </c>
      <c r="K130" s="56" t="s">
        <v>753</v>
      </c>
      <c r="L130" t="s">
        <v>493</v>
      </c>
      <c r="M130" t="s">
        <v>160</v>
      </c>
      <c r="O130" s="56" t="s">
        <v>710</v>
      </c>
      <c r="T130" s="56" t="s">
        <v>132</v>
      </c>
      <c r="U130" s="56" t="s">
        <v>165</v>
      </c>
      <c r="V130" s="56" t="s">
        <v>754</v>
      </c>
      <c r="W130" s="104" t="s">
        <v>58</v>
      </c>
    </row>
    <row r="131" spans="1:23" ht="51" x14ac:dyDescent="0.2">
      <c r="A131" s="55">
        <v>44676</v>
      </c>
      <c r="D131" s="55">
        <v>44680</v>
      </c>
      <c r="E131" t="s">
        <v>26</v>
      </c>
      <c r="F131" s="79">
        <v>33116210</v>
      </c>
      <c r="G131" s="56" t="s">
        <v>752</v>
      </c>
      <c r="I131" t="s">
        <v>476</v>
      </c>
      <c r="J131" s="56" t="s">
        <v>29</v>
      </c>
      <c r="K131" s="56" t="s">
        <v>755</v>
      </c>
      <c r="L131" t="s">
        <v>151</v>
      </c>
      <c r="M131" t="s">
        <v>160</v>
      </c>
      <c r="O131" s="56" t="s">
        <v>735</v>
      </c>
      <c r="T131" s="56" t="s">
        <v>132</v>
      </c>
      <c r="U131" s="56" t="s">
        <v>408</v>
      </c>
      <c r="V131" s="56" t="s">
        <v>409</v>
      </c>
      <c r="W131" s="104" t="s">
        <v>58</v>
      </c>
    </row>
    <row r="132" spans="1:23" ht="114.75" x14ac:dyDescent="0.2">
      <c r="A132" s="55">
        <v>44676</v>
      </c>
      <c r="D132" s="55">
        <v>44774</v>
      </c>
      <c r="E132" t="s">
        <v>231</v>
      </c>
      <c r="F132" s="79">
        <v>40021439</v>
      </c>
      <c r="G132" s="56" t="s">
        <v>752</v>
      </c>
      <c r="I132" t="s">
        <v>476</v>
      </c>
      <c r="J132" s="56" t="s">
        <v>29</v>
      </c>
      <c r="K132" s="56" t="s">
        <v>756</v>
      </c>
      <c r="L132" t="s">
        <v>493</v>
      </c>
      <c r="M132" t="s">
        <v>32</v>
      </c>
      <c r="O132" s="56" t="s">
        <v>710</v>
      </c>
      <c r="R132" s="56" t="s">
        <v>757</v>
      </c>
      <c r="S132" s="56" t="s">
        <v>758</v>
      </c>
      <c r="T132" s="56" t="s">
        <v>46</v>
      </c>
      <c r="U132" s="56" t="s">
        <v>37</v>
      </c>
      <c r="V132" s="56" t="s">
        <v>718</v>
      </c>
      <c r="W132" s="104" t="s">
        <v>58</v>
      </c>
    </row>
    <row r="133" spans="1:23" ht="153" x14ac:dyDescent="0.2">
      <c r="A133" s="55">
        <v>44677</v>
      </c>
      <c r="D133" s="112">
        <v>44799</v>
      </c>
      <c r="E133" s="113" t="s">
        <v>231</v>
      </c>
      <c r="F133" s="79">
        <v>39386019</v>
      </c>
      <c r="G133" s="56" t="s">
        <v>759</v>
      </c>
      <c r="H133" s="79" t="s">
        <v>760</v>
      </c>
      <c r="I133" t="s">
        <v>119</v>
      </c>
      <c r="K133" s="56" t="s">
        <v>761</v>
      </c>
      <c r="L133" t="s">
        <v>31</v>
      </c>
      <c r="M133" t="s">
        <v>43</v>
      </c>
      <c r="R133" s="56" t="s">
        <v>762</v>
      </c>
      <c r="S133" s="56" t="s">
        <v>763</v>
      </c>
      <c r="T133" s="56" t="s">
        <v>764</v>
      </c>
      <c r="U133" s="56" t="s">
        <v>765</v>
      </c>
      <c r="V133" s="56" t="s">
        <v>766</v>
      </c>
      <c r="W133" s="104" t="s">
        <v>49</v>
      </c>
    </row>
    <row r="134" spans="1:23" ht="229.5" x14ac:dyDescent="0.2">
      <c r="A134" s="55">
        <v>44679</v>
      </c>
      <c r="D134" s="93">
        <v>44697</v>
      </c>
      <c r="E134" s="79" t="s">
        <v>26</v>
      </c>
      <c r="F134" s="79">
        <v>36261739</v>
      </c>
      <c r="G134" s="56" t="s">
        <v>767</v>
      </c>
      <c r="I134" t="s">
        <v>476</v>
      </c>
      <c r="J134" s="56" t="s">
        <v>29</v>
      </c>
      <c r="K134" s="56" t="s">
        <v>768</v>
      </c>
      <c r="L134" t="s">
        <v>26</v>
      </c>
      <c r="M134" t="s">
        <v>160</v>
      </c>
      <c r="O134" s="56" t="s">
        <v>769</v>
      </c>
      <c r="P134" s="91"/>
      <c r="R134" s="56" t="s">
        <v>770</v>
      </c>
      <c r="S134" s="87" t="s">
        <v>771</v>
      </c>
      <c r="T134" s="56" t="s">
        <v>772</v>
      </c>
      <c r="U134" s="56" t="s">
        <v>146</v>
      </c>
      <c r="V134" s="56" t="s">
        <v>773</v>
      </c>
      <c r="W134" s="104" t="s">
        <v>58</v>
      </c>
    </row>
    <row r="135" spans="1:23" ht="102" x14ac:dyDescent="0.2">
      <c r="A135" s="55">
        <v>44680</v>
      </c>
      <c r="C135" s="56" t="s">
        <v>774</v>
      </c>
      <c r="D135" s="93">
        <v>44699</v>
      </c>
      <c r="E135" t="s">
        <v>26</v>
      </c>
      <c r="F135" s="79">
        <v>41854731</v>
      </c>
      <c r="G135" s="56" t="s">
        <v>775</v>
      </c>
      <c r="I135" t="s">
        <v>476</v>
      </c>
      <c r="J135" s="56" t="s">
        <v>29</v>
      </c>
      <c r="K135" s="56" t="s">
        <v>776</v>
      </c>
      <c r="L135" t="s">
        <v>26</v>
      </c>
      <c r="M135" t="s">
        <v>160</v>
      </c>
      <c r="O135" s="56" t="s">
        <v>777</v>
      </c>
      <c r="P135" s="56" t="s">
        <v>778</v>
      </c>
      <c r="T135" s="56" t="s">
        <v>132</v>
      </c>
      <c r="U135" s="56" t="s">
        <v>309</v>
      </c>
      <c r="V135" s="56" t="s">
        <v>482</v>
      </c>
      <c r="W135" s="104" t="s">
        <v>58</v>
      </c>
    </row>
    <row r="136" spans="1:23" ht="127.5" x14ac:dyDescent="0.2">
      <c r="A136" s="55">
        <v>44684</v>
      </c>
      <c r="D136" s="85">
        <v>44792</v>
      </c>
      <c r="E136" t="s">
        <v>231</v>
      </c>
      <c r="F136" s="79">
        <v>40230732</v>
      </c>
      <c r="G136" s="56" t="s">
        <v>126</v>
      </c>
      <c r="I136" t="s">
        <v>779</v>
      </c>
      <c r="J136" s="56" t="s">
        <v>780</v>
      </c>
      <c r="K136" s="56" t="s">
        <v>781</v>
      </c>
      <c r="L136" t="s">
        <v>782</v>
      </c>
      <c r="M136" t="s">
        <v>43</v>
      </c>
      <c r="R136" s="56" t="s">
        <v>762</v>
      </c>
      <c r="S136" s="56" t="s">
        <v>783</v>
      </c>
      <c r="T136" s="56" t="s">
        <v>738</v>
      </c>
      <c r="U136" s="56" t="s">
        <v>630</v>
      </c>
      <c r="V136" s="56" t="s">
        <v>784</v>
      </c>
      <c r="W136" s="104" t="s">
        <v>58</v>
      </c>
    </row>
    <row r="137" spans="1:23" ht="102" x14ac:dyDescent="0.2">
      <c r="A137" s="55">
        <v>44684</v>
      </c>
      <c r="D137" s="93">
        <v>44699</v>
      </c>
      <c r="E137" t="s">
        <v>26</v>
      </c>
      <c r="F137" s="79">
        <v>32527667</v>
      </c>
      <c r="G137" s="56" t="s">
        <v>785</v>
      </c>
      <c r="I137" t="s">
        <v>28</v>
      </c>
      <c r="J137" s="56" t="s">
        <v>29</v>
      </c>
      <c r="K137" s="56" t="s">
        <v>786</v>
      </c>
      <c r="L137" t="s">
        <v>782</v>
      </c>
      <c r="M137" t="s">
        <v>43</v>
      </c>
      <c r="O137" s="56" t="s">
        <v>787</v>
      </c>
      <c r="P137" s="56" t="s">
        <v>788</v>
      </c>
      <c r="T137" s="56" t="s">
        <v>738</v>
      </c>
      <c r="U137" s="56" t="s">
        <v>309</v>
      </c>
      <c r="V137" s="56" t="s">
        <v>482</v>
      </c>
      <c r="W137" s="104" t="s">
        <v>58</v>
      </c>
    </row>
    <row r="138" spans="1:23" ht="38.25" x14ac:dyDescent="0.2">
      <c r="A138" s="55">
        <v>44684</v>
      </c>
      <c r="D138" s="80">
        <v>44697</v>
      </c>
      <c r="E138" t="s">
        <v>85</v>
      </c>
      <c r="F138" s="79">
        <v>41162196</v>
      </c>
      <c r="G138" s="56" t="s">
        <v>789</v>
      </c>
      <c r="I138" t="s">
        <v>28</v>
      </c>
      <c r="J138" s="56" t="s">
        <v>29</v>
      </c>
      <c r="K138" s="56" t="s">
        <v>790</v>
      </c>
      <c r="L138" t="s">
        <v>782</v>
      </c>
      <c r="M138" t="s">
        <v>89</v>
      </c>
      <c r="O138" s="56" t="s">
        <v>791</v>
      </c>
      <c r="T138" s="56" t="s">
        <v>738</v>
      </c>
      <c r="U138" s="48" t="s">
        <v>56</v>
      </c>
      <c r="V138" s="92" t="s">
        <v>792</v>
      </c>
      <c r="W138" s="104" t="s">
        <v>58</v>
      </c>
    </row>
    <row r="139" spans="1:23" ht="63.75" x14ac:dyDescent="0.2">
      <c r="A139" s="55">
        <v>44684</v>
      </c>
      <c r="D139" s="55">
        <v>44749</v>
      </c>
      <c r="E139" t="s">
        <v>231</v>
      </c>
      <c r="F139" s="79">
        <v>41214291</v>
      </c>
      <c r="G139" s="56" t="s">
        <v>69</v>
      </c>
      <c r="I139" t="s">
        <v>70</v>
      </c>
      <c r="J139" s="56" t="s">
        <v>71</v>
      </c>
      <c r="K139" s="56" t="s">
        <v>793</v>
      </c>
      <c r="L139" t="s">
        <v>782</v>
      </c>
      <c r="M139" t="s">
        <v>32</v>
      </c>
      <c r="R139" s="56" t="s">
        <v>762</v>
      </c>
      <c r="S139" t="s">
        <v>205</v>
      </c>
      <c r="T139" s="56" t="s">
        <v>794</v>
      </c>
      <c r="U139" s="56" t="s">
        <v>630</v>
      </c>
      <c r="V139" s="56" t="s">
        <v>795</v>
      </c>
      <c r="W139" s="104" t="s">
        <v>58</v>
      </c>
    </row>
    <row r="140" spans="1:23" ht="89.25" x14ac:dyDescent="0.2">
      <c r="A140" s="55">
        <v>44685</v>
      </c>
      <c r="D140" s="55">
        <v>44692</v>
      </c>
      <c r="E140" t="s">
        <v>31</v>
      </c>
      <c r="F140" s="79">
        <v>33314751</v>
      </c>
      <c r="G140" s="56" t="s">
        <v>796</v>
      </c>
      <c r="I140" t="s">
        <v>797</v>
      </c>
      <c r="J140" s="56" t="s">
        <v>798</v>
      </c>
      <c r="K140" s="56" t="s">
        <v>799</v>
      </c>
      <c r="L140" t="s">
        <v>31</v>
      </c>
      <c r="M140" t="s">
        <v>43</v>
      </c>
      <c r="T140" s="56" t="s">
        <v>800</v>
      </c>
      <c r="U140" s="48" t="s">
        <v>56</v>
      </c>
      <c r="V140" s="56" t="s">
        <v>801</v>
      </c>
      <c r="W140" s="104" t="s">
        <v>58</v>
      </c>
    </row>
    <row r="141" spans="1:23" ht="140.25" x14ac:dyDescent="0.2">
      <c r="A141" s="55">
        <v>44687</v>
      </c>
      <c r="D141" s="55">
        <v>44774</v>
      </c>
      <c r="E141" t="s">
        <v>231</v>
      </c>
      <c r="F141" s="79">
        <v>41008789</v>
      </c>
      <c r="G141" s="56" t="s">
        <v>366</v>
      </c>
      <c r="I141" t="s">
        <v>28</v>
      </c>
      <c r="J141" s="56" t="s">
        <v>29</v>
      </c>
      <c r="K141" s="56" t="s">
        <v>802</v>
      </c>
      <c r="L141" t="s">
        <v>85</v>
      </c>
      <c r="M141" t="s">
        <v>32</v>
      </c>
      <c r="O141" s="56" t="s">
        <v>803</v>
      </c>
      <c r="R141" s="56" t="s">
        <v>804</v>
      </c>
      <c r="S141" s="56" t="s">
        <v>805</v>
      </c>
      <c r="T141" s="56" t="s">
        <v>794</v>
      </c>
      <c r="U141" s="56" t="s">
        <v>37</v>
      </c>
      <c r="V141" s="56" t="s">
        <v>718</v>
      </c>
      <c r="W141" s="104" t="s">
        <v>806</v>
      </c>
    </row>
    <row r="142" spans="1:23" ht="216.75" x14ac:dyDescent="0.2">
      <c r="A142" s="55">
        <v>44687</v>
      </c>
      <c r="D142" s="55">
        <v>44732</v>
      </c>
      <c r="E142" t="s">
        <v>31</v>
      </c>
      <c r="F142" s="79">
        <v>41008770</v>
      </c>
      <c r="G142" s="56" t="s">
        <v>366</v>
      </c>
      <c r="I142" t="s">
        <v>28</v>
      </c>
      <c r="J142" s="56" t="s">
        <v>29</v>
      </c>
      <c r="K142" s="56" t="s">
        <v>807</v>
      </c>
      <c r="L142" t="s">
        <v>85</v>
      </c>
      <c r="M142" t="s">
        <v>43</v>
      </c>
      <c r="O142" s="56" t="s">
        <v>808</v>
      </c>
      <c r="P142" s="91" t="s">
        <v>809</v>
      </c>
      <c r="R142" s="56" t="s">
        <v>810</v>
      </c>
      <c r="S142" s="56" t="s">
        <v>811</v>
      </c>
      <c r="T142" s="56" t="s">
        <v>794</v>
      </c>
      <c r="U142" s="56" t="s">
        <v>309</v>
      </c>
      <c r="V142" s="56" t="s">
        <v>812</v>
      </c>
      <c r="W142" s="104" t="s">
        <v>58</v>
      </c>
    </row>
    <row r="143" spans="1:23" ht="76.5" x14ac:dyDescent="0.2">
      <c r="A143" s="55">
        <v>44684</v>
      </c>
      <c r="D143" s="55">
        <v>44690</v>
      </c>
      <c r="E143" t="s">
        <v>26</v>
      </c>
      <c r="F143" s="79">
        <v>41834060</v>
      </c>
      <c r="G143" s="56" t="s">
        <v>97</v>
      </c>
      <c r="H143" s="79" t="s">
        <v>813</v>
      </c>
      <c r="I143" t="s">
        <v>745</v>
      </c>
      <c r="J143" s="56" t="s">
        <v>185</v>
      </c>
      <c r="K143" s="56" t="s">
        <v>814</v>
      </c>
      <c r="L143" t="s">
        <v>228</v>
      </c>
      <c r="M143" t="s">
        <v>32</v>
      </c>
      <c r="P143" s="56" t="s">
        <v>815</v>
      </c>
      <c r="U143" s="56" t="s">
        <v>104</v>
      </c>
      <c r="V143" s="56" t="s">
        <v>816</v>
      </c>
      <c r="W143" s="104" t="s">
        <v>58</v>
      </c>
    </row>
    <row r="144" spans="1:23" ht="76.5" x14ac:dyDescent="0.2">
      <c r="A144" s="55">
        <v>44684</v>
      </c>
      <c r="D144" s="55">
        <v>44690</v>
      </c>
      <c r="E144" t="s">
        <v>26</v>
      </c>
      <c r="F144" s="79">
        <v>41834052</v>
      </c>
      <c r="G144" s="56" t="s">
        <v>97</v>
      </c>
      <c r="H144" s="79" t="s">
        <v>817</v>
      </c>
      <c r="I144" t="s">
        <v>745</v>
      </c>
      <c r="J144" s="56" t="s">
        <v>185</v>
      </c>
      <c r="K144" s="56" t="s">
        <v>818</v>
      </c>
      <c r="L144" t="s">
        <v>228</v>
      </c>
      <c r="M144" t="s">
        <v>160</v>
      </c>
      <c r="P144" s="56" t="s">
        <v>819</v>
      </c>
      <c r="U144" s="56" t="s">
        <v>104</v>
      </c>
      <c r="V144" s="56" t="s">
        <v>820</v>
      </c>
      <c r="W144" s="104" t="s">
        <v>58</v>
      </c>
    </row>
    <row r="145" spans="1:23" ht="191.25" x14ac:dyDescent="0.2">
      <c r="A145" s="55">
        <v>44691</v>
      </c>
      <c r="D145" s="55">
        <v>44804</v>
      </c>
      <c r="E145" t="s">
        <v>31</v>
      </c>
      <c r="F145" s="79">
        <v>38651722</v>
      </c>
      <c r="G145" s="56" t="s">
        <v>69</v>
      </c>
      <c r="I145" t="s">
        <v>70</v>
      </c>
      <c r="J145" s="56" t="s">
        <v>71</v>
      </c>
      <c r="K145" s="56" t="s">
        <v>821</v>
      </c>
      <c r="L145" t="s">
        <v>31</v>
      </c>
      <c r="M145" t="s">
        <v>43</v>
      </c>
      <c r="R145" s="56" t="s">
        <v>822</v>
      </c>
      <c r="S145" s="56" t="s">
        <v>823</v>
      </c>
      <c r="T145" s="56" t="s">
        <v>824</v>
      </c>
      <c r="U145" s="56" t="s">
        <v>825</v>
      </c>
      <c r="V145" s="56" t="s">
        <v>826</v>
      </c>
    </row>
    <row r="146" spans="1:23" ht="76.5" x14ac:dyDescent="0.2">
      <c r="A146" s="55">
        <v>44692</v>
      </c>
      <c r="D146" s="55">
        <v>44697</v>
      </c>
      <c r="E146" t="s">
        <v>26</v>
      </c>
      <c r="F146" s="79">
        <v>41834132</v>
      </c>
      <c r="G146" s="56" t="s">
        <v>97</v>
      </c>
      <c r="H146" s="79" t="s">
        <v>827</v>
      </c>
      <c r="I146" t="s">
        <v>28</v>
      </c>
      <c r="J146" s="56" t="s">
        <v>411</v>
      </c>
      <c r="K146" s="56" t="s">
        <v>828</v>
      </c>
      <c r="L146" t="s">
        <v>228</v>
      </c>
      <c r="M146" t="s">
        <v>32</v>
      </c>
      <c r="P146" s="56" t="s">
        <v>829</v>
      </c>
      <c r="U146" s="56" t="s">
        <v>104</v>
      </c>
      <c r="V146" s="56" t="s">
        <v>830</v>
      </c>
      <c r="W146" s="104" t="s">
        <v>58</v>
      </c>
    </row>
    <row r="147" spans="1:23" ht="76.5" x14ac:dyDescent="0.2">
      <c r="A147" s="55">
        <v>44692</v>
      </c>
      <c r="D147" s="55">
        <v>44697</v>
      </c>
      <c r="E147" t="s">
        <v>26</v>
      </c>
      <c r="F147" s="79">
        <v>41834124</v>
      </c>
      <c r="G147" s="56" t="s">
        <v>97</v>
      </c>
      <c r="H147" s="79" t="s">
        <v>831</v>
      </c>
      <c r="I147" t="s">
        <v>28</v>
      </c>
      <c r="J147" s="56" t="s">
        <v>832</v>
      </c>
      <c r="K147" s="56" t="s">
        <v>833</v>
      </c>
      <c r="L147" t="s">
        <v>228</v>
      </c>
      <c r="M147" t="s">
        <v>32</v>
      </c>
      <c r="P147" s="56" t="s">
        <v>834</v>
      </c>
      <c r="U147" s="56" t="s">
        <v>104</v>
      </c>
      <c r="V147" s="56" t="s">
        <v>835</v>
      </c>
      <c r="W147" s="104" t="s">
        <v>58</v>
      </c>
    </row>
    <row r="148" spans="1:23" ht="76.5" x14ac:dyDescent="0.2">
      <c r="A148" s="55">
        <v>44693</v>
      </c>
      <c r="D148" s="55">
        <v>44700</v>
      </c>
      <c r="E148" t="s">
        <v>26</v>
      </c>
      <c r="F148" s="79">
        <v>40027371</v>
      </c>
      <c r="G148" s="56" t="s">
        <v>836</v>
      </c>
      <c r="I148" t="s">
        <v>28</v>
      </c>
      <c r="J148" s="56" t="s">
        <v>29</v>
      </c>
      <c r="K148" s="56" t="s">
        <v>837</v>
      </c>
      <c r="L148" t="s">
        <v>26</v>
      </c>
      <c r="M148" t="s">
        <v>160</v>
      </c>
      <c r="O148" s="56" t="s">
        <v>838</v>
      </c>
      <c r="T148" s="56" t="s">
        <v>132</v>
      </c>
      <c r="U148" s="56" t="s">
        <v>610</v>
      </c>
      <c r="V148" s="56" t="s">
        <v>611</v>
      </c>
      <c r="W148" s="104" t="s">
        <v>58</v>
      </c>
    </row>
    <row r="149" spans="1:23" ht="63.75" x14ac:dyDescent="0.2">
      <c r="A149" s="55">
        <v>44694</v>
      </c>
      <c r="D149" s="55">
        <v>44700</v>
      </c>
      <c r="E149" t="s">
        <v>26</v>
      </c>
      <c r="F149" s="79">
        <v>40231921</v>
      </c>
      <c r="G149" s="56" t="s">
        <v>839</v>
      </c>
      <c r="I149" t="s">
        <v>28</v>
      </c>
      <c r="J149" s="56" t="s">
        <v>29</v>
      </c>
      <c r="K149" s="56" t="s">
        <v>840</v>
      </c>
      <c r="L149" t="s">
        <v>26</v>
      </c>
      <c r="M149" t="s">
        <v>160</v>
      </c>
      <c r="O149" s="56" t="s">
        <v>841</v>
      </c>
      <c r="T149" s="56" t="s">
        <v>132</v>
      </c>
      <c r="U149" s="56" t="s">
        <v>610</v>
      </c>
      <c r="V149" s="56" t="s">
        <v>611</v>
      </c>
      <c r="W149" s="104" t="s">
        <v>58</v>
      </c>
    </row>
    <row r="150" spans="1:23" ht="89.25" x14ac:dyDescent="0.2">
      <c r="A150" s="55">
        <v>44698</v>
      </c>
      <c r="D150" s="55">
        <v>44776</v>
      </c>
      <c r="E150" t="s">
        <v>31</v>
      </c>
      <c r="F150" s="79">
        <v>42331713</v>
      </c>
      <c r="G150" s="56" t="s">
        <v>126</v>
      </c>
      <c r="I150" t="s">
        <v>28</v>
      </c>
      <c r="J150" s="56" t="s">
        <v>842</v>
      </c>
      <c r="K150" s="56" t="s">
        <v>843</v>
      </c>
      <c r="L150" t="s">
        <v>85</v>
      </c>
      <c r="R150" s="56" t="s">
        <v>844</v>
      </c>
      <c r="S150" s="87" t="s">
        <v>845</v>
      </c>
      <c r="T150" s="56" t="s">
        <v>846</v>
      </c>
      <c r="U150" s="56" t="s">
        <v>630</v>
      </c>
      <c r="V150" s="56" t="s">
        <v>847</v>
      </c>
      <c r="W150" s="104" t="s">
        <v>58</v>
      </c>
    </row>
    <row r="151" spans="1:23" ht="63.75" x14ac:dyDescent="0.2">
      <c r="A151" s="55">
        <v>44698</v>
      </c>
      <c r="D151" s="99">
        <v>44749</v>
      </c>
      <c r="E151" s="86" t="s">
        <v>231</v>
      </c>
      <c r="F151" s="79">
        <v>40726738</v>
      </c>
      <c r="G151" s="56" t="s">
        <v>848</v>
      </c>
      <c r="I151" t="s">
        <v>28</v>
      </c>
      <c r="J151" s="56" t="s">
        <v>29</v>
      </c>
      <c r="K151" s="56" t="s">
        <v>849</v>
      </c>
      <c r="L151" t="s">
        <v>85</v>
      </c>
      <c r="O151" s="56" t="s">
        <v>850</v>
      </c>
      <c r="P151" s="56" t="s">
        <v>851</v>
      </c>
      <c r="S151" s="89" t="s">
        <v>852</v>
      </c>
      <c r="T151" s="56" t="s">
        <v>853</v>
      </c>
      <c r="U151" s="56" t="s">
        <v>309</v>
      </c>
      <c r="V151" s="56" t="s">
        <v>854</v>
      </c>
      <c r="W151" s="104" t="s">
        <v>58</v>
      </c>
    </row>
    <row r="152" spans="1:23" ht="63.75" x14ac:dyDescent="0.2">
      <c r="A152" s="55">
        <v>44700</v>
      </c>
      <c r="D152" s="55">
        <v>44715</v>
      </c>
      <c r="E152" t="s">
        <v>85</v>
      </c>
      <c r="F152" s="79">
        <v>42133514</v>
      </c>
      <c r="G152" s="56" t="s">
        <v>855</v>
      </c>
      <c r="I152" t="s">
        <v>41</v>
      </c>
      <c r="K152" s="56" t="s">
        <v>856</v>
      </c>
      <c r="L152" t="s">
        <v>85</v>
      </c>
      <c r="U152" s="48" t="s">
        <v>56</v>
      </c>
      <c r="V152" s="56" t="s">
        <v>857</v>
      </c>
      <c r="W152" s="105" t="s">
        <v>58</v>
      </c>
    </row>
    <row r="153" spans="1:23" ht="25.5" x14ac:dyDescent="0.2">
      <c r="A153" s="55">
        <v>44700</v>
      </c>
      <c r="D153" s="55">
        <v>44712</v>
      </c>
      <c r="E153" t="s">
        <v>85</v>
      </c>
      <c r="F153" s="79">
        <v>41796084</v>
      </c>
      <c r="G153" s="56" t="s">
        <v>855</v>
      </c>
      <c r="I153" t="s">
        <v>858</v>
      </c>
      <c r="K153" s="56" t="s">
        <v>859</v>
      </c>
      <c r="L153" t="s">
        <v>85</v>
      </c>
      <c r="U153" s="48" t="s">
        <v>56</v>
      </c>
      <c r="V153" s="56" t="s">
        <v>860</v>
      </c>
      <c r="W153" s="104" t="s">
        <v>58</v>
      </c>
    </row>
    <row r="154" spans="1:23" ht="114.75" x14ac:dyDescent="0.2">
      <c r="A154" s="55">
        <v>44700</v>
      </c>
      <c r="D154" s="101" t="s">
        <v>861</v>
      </c>
      <c r="E154" s="100"/>
      <c r="F154" s="79">
        <v>64952158</v>
      </c>
      <c r="G154" s="56" t="s">
        <v>862</v>
      </c>
      <c r="I154" t="s">
        <v>28</v>
      </c>
      <c r="J154" s="56" t="s">
        <v>863</v>
      </c>
      <c r="K154" s="56" t="s">
        <v>864</v>
      </c>
      <c r="L154" t="s">
        <v>31</v>
      </c>
      <c r="M154" t="s">
        <v>129</v>
      </c>
      <c r="R154" s="56" t="s">
        <v>865</v>
      </c>
      <c r="S154" s="148" t="s">
        <v>845</v>
      </c>
      <c r="T154" s="56" t="s">
        <v>866</v>
      </c>
      <c r="U154" s="103" t="s">
        <v>630</v>
      </c>
      <c r="V154" s="103" t="s">
        <v>867</v>
      </c>
    </row>
    <row r="155" spans="1:23" ht="89.25" x14ac:dyDescent="0.2">
      <c r="A155" s="55">
        <v>44700</v>
      </c>
      <c r="D155" s="101" t="s">
        <v>861</v>
      </c>
      <c r="E155" s="100"/>
      <c r="F155" s="79">
        <v>42423773</v>
      </c>
      <c r="G155" s="56" t="s">
        <v>862</v>
      </c>
      <c r="I155" t="s">
        <v>28</v>
      </c>
      <c r="J155" s="56" t="s">
        <v>29</v>
      </c>
      <c r="K155" s="56" t="s">
        <v>868</v>
      </c>
      <c r="L155" t="s">
        <v>31</v>
      </c>
      <c r="M155" t="s">
        <v>129</v>
      </c>
      <c r="R155" s="56" t="s">
        <v>869</v>
      </c>
      <c r="S155" s="148" t="s">
        <v>870</v>
      </c>
      <c r="T155" s="56" t="s">
        <v>871</v>
      </c>
      <c r="U155" s="103" t="s">
        <v>630</v>
      </c>
      <c r="V155" s="103" t="s">
        <v>867</v>
      </c>
    </row>
    <row r="156" spans="1:23" ht="229.5" x14ac:dyDescent="0.2">
      <c r="A156" s="55">
        <v>44701</v>
      </c>
      <c r="D156" s="55">
        <v>44713</v>
      </c>
      <c r="E156" t="s">
        <v>31</v>
      </c>
      <c r="F156" s="79">
        <v>41834167</v>
      </c>
      <c r="G156" s="56" t="s">
        <v>97</v>
      </c>
      <c r="H156" s="79" t="s">
        <v>872</v>
      </c>
      <c r="I156" t="s">
        <v>28</v>
      </c>
      <c r="J156" s="56" t="s">
        <v>411</v>
      </c>
      <c r="K156" s="56" t="s">
        <v>873</v>
      </c>
      <c r="P156" s="56" t="s">
        <v>874</v>
      </c>
      <c r="S156" s="96" t="s">
        <v>875</v>
      </c>
      <c r="U156" s="56" t="s">
        <v>104</v>
      </c>
      <c r="V156" s="56" t="s">
        <v>876</v>
      </c>
      <c r="W156" s="105" t="s">
        <v>58</v>
      </c>
    </row>
    <row r="157" spans="1:23" ht="76.5" x14ac:dyDescent="0.2">
      <c r="A157" s="55">
        <v>44701</v>
      </c>
      <c r="D157" s="55">
        <v>44713</v>
      </c>
      <c r="E157" t="s">
        <v>31</v>
      </c>
      <c r="F157" s="79">
        <v>41834212</v>
      </c>
      <c r="G157" s="56" t="s">
        <v>97</v>
      </c>
      <c r="H157" s="79" t="s">
        <v>877</v>
      </c>
      <c r="I157" t="s">
        <v>28</v>
      </c>
      <c r="J157" s="56" t="s">
        <v>411</v>
      </c>
      <c r="K157" s="56" t="s">
        <v>878</v>
      </c>
      <c r="P157" s="56" t="s">
        <v>879</v>
      </c>
      <c r="U157" s="56" t="s">
        <v>104</v>
      </c>
      <c r="V157" s="56" t="s">
        <v>880</v>
      </c>
      <c r="W157" s="105" t="s">
        <v>58</v>
      </c>
    </row>
    <row r="158" spans="1:23" ht="76.5" x14ac:dyDescent="0.2">
      <c r="A158" s="55">
        <v>44701</v>
      </c>
      <c r="D158" s="55">
        <v>44713</v>
      </c>
      <c r="E158" t="s">
        <v>31</v>
      </c>
      <c r="F158" s="79">
        <v>41834204</v>
      </c>
      <c r="G158" s="56" t="s">
        <v>97</v>
      </c>
      <c r="H158" s="79" t="s">
        <v>881</v>
      </c>
      <c r="I158" t="s">
        <v>745</v>
      </c>
      <c r="J158" s="56" t="s">
        <v>185</v>
      </c>
      <c r="K158" s="56" t="s">
        <v>882</v>
      </c>
      <c r="P158" s="56" t="s">
        <v>883</v>
      </c>
      <c r="U158" s="56" t="s">
        <v>104</v>
      </c>
      <c r="V158" s="56" t="s">
        <v>884</v>
      </c>
      <c r="W158" s="105" t="s">
        <v>58</v>
      </c>
    </row>
    <row r="159" spans="1:23" ht="89.25" x14ac:dyDescent="0.2">
      <c r="A159" s="55">
        <v>44701</v>
      </c>
      <c r="D159" s="55">
        <v>44713</v>
      </c>
      <c r="E159" t="s">
        <v>31</v>
      </c>
      <c r="F159" s="79">
        <v>41834191</v>
      </c>
      <c r="G159" s="56" t="s">
        <v>97</v>
      </c>
      <c r="H159" s="79" t="s">
        <v>885</v>
      </c>
      <c r="I159" t="s">
        <v>886</v>
      </c>
      <c r="J159" s="56" t="s">
        <v>185</v>
      </c>
      <c r="K159" s="56" t="s">
        <v>887</v>
      </c>
      <c r="P159" s="56" t="s">
        <v>888</v>
      </c>
      <c r="U159" s="56" t="s">
        <v>104</v>
      </c>
      <c r="V159" s="56" t="s">
        <v>889</v>
      </c>
      <c r="W159" s="105" t="s">
        <v>58</v>
      </c>
    </row>
    <row r="160" spans="1:23" ht="140.25" x14ac:dyDescent="0.2">
      <c r="A160" s="55">
        <v>44704</v>
      </c>
      <c r="D160" s="99">
        <v>44726</v>
      </c>
      <c r="E160" s="86" t="s">
        <v>243</v>
      </c>
      <c r="F160" s="79">
        <v>41903548</v>
      </c>
      <c r="G160" s="56" t="s">
        <v>890</v>
      </c>
      <c r="H160" s="79" t="s">
        <v>891</v>
      </c>
      <c r="I160" t="s">
        <v>892</v>
      </c>
      <c r="J160" s="56" t="s">
        <v>893</v>
      </c>
      <c r="K160" s="56" t="s">
        <v>894</v>
      </c>
      <c r="L160" t="s">
        <v>31</v>
      </c>
      <c r="P160" s="92" t="s">
        <v>895</v>
      </c>
      <c r="Q160" s="87" t="s">
        <v>896</v>
      </c>
      <c r="R160" s="92" t="s">
        <v>897</v>
      </c>
      <c r="S160" s="56" t="s">
        <v>898</v>
      </c>
      <c r="U160" s="56" t="s">
        <v>899</v>
      </c>
      <c r="V160" s="56" t="s">
        <v>900</v>
      </c>
      <c r="W160" s="104" t="s">
        <v>49</v>
      </c>
    </row>
    <row r="161" spans="1:23" s="86" customFormat="1" ht="140.25" x14ac:dyDescent="0.2">
      <c r="A161" s="95">
        <v>44705</v>
      </c>
      <c r="D161" s="99">
        <v>44726</v>
      </c>
      <c r="E161" s="86" t="s">
        <v>243</v>
      </c>
      <c r="F161" s="79">
        <v>39927356</v>
      </c>
      <c r="G161" s="92" t="s">
        <v>901</v>
      </c>
      <c r="H161" s="84"/>
      <c r="I161" s="86" t="s">
        <v>892</v>
      </c>
      <c r="J161" s="92" t="s">
        <v>902</v>
      </c>
      <c r="K161" s="92" t="s">
        <v>903</v>
      </c>
      <c r="L161" s="86" t="s">
        <v>904</v>
      </c>
      <c r="P161" s="92" t="s">
        <v>895</v>
      </c>
      <c r="Q161" s="97" t="s">
        <v>905</v>
      </c>
      <c r="R161" s="92" t="s">
        <v>906</v>
      </c>
      <c r="S161" s="92" t="s">
        <v>907</v>
      </c>
      <c r="T161" s="92" t="s">
        <v>908</v>
      </c>
      <c r="U161" s="56" t="s">
        <v>899</v>
      </c>
      <c r="V161" s="56" t="s">
        <v>909</v>
      </c>
      <c r="W161" s="104" t="s">
        <v>49</v>
      </c>
    </row>
    <row r="162" spans="1:23" s="86" customFormat="1" ht="140.25" x14ac:dyDescent="0.2">
      <c r="A162" s="95">
        <v>44705</v>
      </c>
      <c r="D162" s="99">
        <v>44726</v>
      </c>
      <c r="E162" s="86" t="s">
        <v>243</v>
      </c>
      <c r="F162" s="79">
        <v>40234485</v>
      </c>
      <c r="G162" s="92" t="s">
        <v>901</v>
      </c>
      <c r="H162" s="84"/>
      <c r="I162" s="86" t="s">
        <v>892</v>
      </c>
      <c r="J162" s="92" t="s">
        <v>910</v>
      </c>
      <c r="K162" s="92" t="s">
        <v>911</v>
      </c>
      <c r="L162" s="86" t="s">
        <v>904</v>
      </c>
      <c r="P162" s="92" t="s">
        <v>912</v>
      </c>
      <c r="Q162" s="92" t="s">
        <v>913</v>
      </c>
      <c r="R162" s="92" t="s">
        <v>914</v>
      </c>
      <c r="S162" s="92" t="s">
        <v>915</v>
      </c>
      <c r="T162" s="92" t="s">
        <v>916</v>
      </c>
      <c r="U162" s="56" t="s">
        <v>899</v>
      </c>
      <c r="V162" s="56" t="s">
        <v>917</v>
      </c>
      <c r="W162" s="104" t="s">
        <v>49</v>
      </c>
    </row>
    <row r="163" spans="1:23" s="86" customFormat="1" ht="153" x14ac:dyDescent="0.2">
      <c r="A163" s="95">
        <v>44705</v>
      </c>
      <c r="D163" s="99">
        <v>44726</v>
      </c>
      <c r="E163" s="86" t="s">
        <v>243</v>
      </c>
      <c r="F163" s="79">
        <v>40234477</v>
      </c>
      <c r="G163" s="92" t="s">
        <v>901</v>
      </c>
      <c r="H163" s="84"/>
      <c r="I163" s="86" t="s">
        <v>892</v>
      </c>
      <c r="J163" s="92" t="s">
        <v>918</v>
      </c>
      <c r="K163" s="92" t="s">
        <v>919</v>
      </c>
      <c r="L163" s="86" t="s">
        <v>904</v>
      </c>
      <c r="O163" s="92"/>
      <c r="P163" s="92" t="s">
        <v>920</v>
      </c>
      <c r="Q163" s="92" t="s">
        <v>921</v>
      </c>
      <c r="R163" s="92" t="s">
        <v>914</v>
      </c>
      <c r="S163" s="92" t="s">
        <v>922</v>
      </c>
      <c r="T163" s="92" t="s">
        <v>916</v>
      </c>
      <c r="U163" s="56" t="s">
        <v>899</v>
      </c>
      <c r="V163" s="56" t="s">
        <v>917</v>
      </c>
      <c r="W163" s="104" t="s">
        <v>49</v>
      </c>
    </row>
    <row r="164" spans="1:23" s="86" customFormat="1" ht="357" x14ac:dyDescent="0.2">
      <c r="A164" s="95">
        <v>44705</v>
      </c>
      <c r="D164" s="99">
        <v>44726</v>
      </c>
      <c r="E164" s="86" t="s">
        <v>243</v>
      </c>
      <c r="F164" s="79">
        <v>39927321</v>
      </c>
      <c r="G164" s="92" t="s">
        <v>901</v>
      </c>
      <c r="H164" s="84"/>
      <c r="I164" s="86" t="s">
        <v>892</v>
      </c>
      <c r="J164" s="92" t="s">
        <v>923</v>
      </c>
      <c r="K164" s="92" t="s">
        <v>924</v>
      </c>
      <c r="L164" s="86" t="s">
        <v>904</v>
      </c>
      <c r="P164" s="92" t="s">
        <v>925</v>
      </c>
      <c r="Q164" s="97" t="s">
        <v>926</v>
      </c>
      <c r="R164" s="92" t="s">
        <v>914</v>
      </c>
      <c r="S164" s="92" t="s">
        <v>927</v>
      </c>
      <c r="T164" s="92" t="s">
        <v>916</v>
      </c>
      <c r="U164" s="56" t="s">
        <v>899</v>
      </c>
      <c r="V164" s="56" t="s">
        <v>917</v>
      </c>
      <c r="W164" s="104" t="s">
        <v>49</v>
      </c>
    </row>
    <row r="165" spans="1:23" s="86" customFormat="1" ht="293.25" x14ac:dyDescent="0.2">
      <c r="A165" s="95">
        <v>44705</v>
      </c>
      <c r="D165" s="99">
        <v>44726</v>
      </c>
      <c r="E165" s="86" t="s">
        <v>243</v>
      </c>
      <c r="F165" s="79">
        <v>39927331</v>
      </c>
      <c r="G165" s="92" t="s">
        <v>901</v>
      </c>
      <c r="H165" s="84"/>
      <c r="I165" s="86" t="s">
        <v>892</v>
      </c>
      <c r="J165" s="92" t="s">
        <v>928</v>
      </c>
      <c r="K165" s="92" t="s">
        <v>929</v>
      </c>
      <c r="L165" s="86" t="s">
        <v>904</v>
      </c>
      <c r="P165" s="97" t="s">
        <v>930</v>
      </c>
      <c r="Q165" s="97" t="s">
        <v>931</v>
      </c>
      <c r="R165" s="92" t="s">
        <v>914</v>
      </c>
      <c r="S165" s="92" t="s">
        <v>932</v>
      </c>
      <c r="T165" s="92" t="s">
        <v>933</v>
      </c>
      <c r="U165" s="56" t="s">
        <v>899</v>
      </c>
      <c r="V165" s="56" t="s">
        <v>934</v>
      </c>
      <c r="W165" s="104" t="s">
        <v>49</v>
      </c>
    </row>
    <row r="166" spans="1:23" s="86" customFormat="1" ht="344.25" x14ac:dyDescent="0.2">
      <c r="A166" s="95">
        <v>44705</v>
      </c>
      <c r="D166" s="99">
        <v>44764</v>
      </c>
      <c r="E166" s="86" t="s">
        <v>243</v>
      </c>
      <c r="F166" s="79">
        <v>39927348</v>
      </c>
      <c r="G166" s="92" t="s">
        <v>901</v>
      </c>
      <c r="H166" s="84"/>
      <c r="I166" s="86" t="s">
        <v>892</v>
      </c>
      <c r="J166" s="92" t="s">
        <v>935</v>
      </c>
      <c r="K166" s="92" t="s">
        <v>936</v>
      </c>
      <c r="L166" s="86" t="s">
        <v>904</v>
      </c>
      <c r="P166" s="92" t="s">
        <v>895</v>
      </c>
      <c r="Q166" s="97" t="s">
        <v>937</v>
      </c>
      <c r="R166" s="92" t="s">
        <v>938</v>
      </c>
      <c r="S166" s="92" t="s">
        <v>939</v>
      </c>
      <c r="T166" s="92" t="s">
        <v>940</v>
      </c>
      <c r="U166" s="56" t="s">
        <v>899</v>
      </c>
      <c r="V166" s="98" t="s">
        <v>941</v>
      </c>
      <c r="W166" s="104" t="s">
        <v>49</v>
      </c>
    </row>
    <row r="167" spans="1:23" ht="63.75" x14ac:dyDescent="0.2">
      <c r="A167" s="55">
        <v>44705</v>
      </c>
      <c r="D167" s="55">
        <v>44715</v>
      </c>
      <c r="E167" t="s">
        <v>85</v>
      </c>
      <c r="F167" s="79">
        <v>41146436</v>
      </c>
      <c r="G167" s="56" t="s">
        <v>942</v>
      </c>
      <c r="H167" s="79" t="s">
        <v>943</v>
      </c>
      <c r="I167" t="s">
        <v>944</v>
      </c>
      <c r="K167" s="56" t="s">
        <v>945</v>
      </c>
      <c r="L167" s="86" t="s">
        <v>904</v>
      </c>
      <c r="U167" s="48" t="s">
        <v>56</v>
      </c>
      <c r="V167" s="56" t="s">
        <v>946</v>
      </c>
      <c r="W167" s="110" t="s">
        <v>947</v>
      </c>
    </row>
    <row r="168" spans="1:23" ht="76.5" x14ac:dyDescent="0.2">
      <c r="A168" s="55">
        <v>44705</v>
      </c>
      <c r="D168" s="55">
        <v>44749</v>
      </c>
      <c r="E168" t="s">
        <v>231</v>
      </c>
      <c r="F168" s="79">
        <v>41146575</v>
      </c>
      <c r="G168" s="56" t="s">
        <v>942</v>
      </c>
      <c r="H168" s="79" t="s">
        <v>943</v>
      </c>
      <c r="I168" t="s">
        <v>944</v>
      </c>
      <c r="K168" s="56" t="s">
        <v>948</v>
      </c>
      <c r="L168" s="86" t="s">
        <v>904</v>
      </c>
      <c r="R168" s="56" t="s">
        <v>949</v>
      </c>
      <c r="S168" s="56" t="s">
        <v>950</v>
      </c>
      <c r="T168" s="56" t="s">
        <v>916</v>
      </c>
      <c r="U168" s="56" t="s">
        <v>630</v>
      </c>
      <c r="V168" s="56" t="s">
        <v>951</v>
      </c>
      <c r="W168" s="110" t="s">
        <v>947</v>
      </c>
    </row>
    <row r="169" spans="1:23" ht="191.25" x14ac:dyDescent="0.2">
      <c r="A169" s="55">
        <v>44711</v>
      </c>
      <c r="D169" s="80">
        <v>44736</v>
      </c>
      <c r="E169" t="s">
        <v>243</v>
      </c>
      <c r="F169" s="79">
        <v>39203403</v>
      </c>
      <c r="G169" s="56" t="s">
        <v>952</v>
      </c>
      <c r="I169" t="s">
        <v>892</v>
      </c>
      <c r="J169" s="56" t="s">
        <v>935</v>
      </c>
      <c r="K169" s="56" t="s">
        <v>953</v>
      </c>
      <c r="L169" t="s">
        <v>954</v>
      </c>
      <c r="P169" s="56" t="s">
        <v>955</v>
      </c>
      <c r="R169" s="56" t="s">
        <v>956</v>
      </c>
      <c r="S169" s="56" t="s">
        <v>957</v>
      </c>
      <c r="T169" s="56" t="s">
        <v>958</v>
      </c>
      <c r="U169" s="56" t="s">
        <v>899</v>
      </c>
      <c r="V169" s="56" t="s">
        <v>959</v>
      </c>
      <c r="W169" s="110" t="s">
        <v>49</v>
      </c>
    </row>
    <row r="170" spans="1:23" ht="191.25" x14ac:dyDescent="0.2">
      <c r="A170" s="55">
        <v>44711</v>
      </c>
      <c r="D170" s="80">
        <v>44736</v>
      </c>
      <c r="E170" t="s">
        <v>243</v>
      </c>
      <c r="F170" s="79">
        <v>39203390</v>
      </c>
      <c r="G170" s="56" t="s">
        <v>952</v>
      </c>
      <c r="I170" t="s">
        <v>892</v>
      </c>
      <c r="J170" s="56" t="s">
        <v>960</v>
      </c>
      <c r="K170" s="56" t="s">
        <v>961</v>
      </c>
      <c r="L170" t="s">
        <v>954</v>
      </c>
      <c r="P170" s="56" t="s">
        <v>962</v>
      </c>
      <c r="R170" s="56" t="s">
        <v>963</v>
      </c>
      <c r="S170" s="56" t="s">
        <v>964</v>
      </c>
      <c r="U170" s="56" t="s">
        <v>899</v>
      </c>
      <c r="V170" s="56" t="s">
        <v>965</v>
      </c>
      <c r="W170" s="110" t="s">
        <v>49</v>
      </c>
    </row>
    <row r="171" spans="1:23" ht="191.25" x14ac:dyDescent="0.2">
      <c r="A171" s="55">
        <v>44711</v>
      </c>
      <c r="D171" s="80">
        <v>44736</v>
      </c>
      <c r="E171" t="s">
        <v>243</v>
      </c>
      <c r="F171" s="79">
        <v>39203411</v>
      </c>
      <c r="G171" s="56" t="s">
        <v>952</v>
      </c>
      <c r="I171" t="s">
        <v>892</v>
      </c>
      <c r="J171" s="56" t="s">
        <v>935</v>
      </c>
      <c r="K171" s="56" t="s">
        <v>966</v>
      </c>
      <c r="L171" t="s">
        <v>954</v>
      </c>
      <c r="P171" s="56" t="s">
        <v>955</v>
      </c>
      <c r="R171" s="56" t="s">
        <v>967</v>
      </c>
      <c r="S171" s="56" t="s">
        <v>968</v>
      </c>
      <c r="U171" s="56" t="s">
        <v>899</v>
      </c>
      <c r="V171" s="56" t="s">
        <v>969</v>
      </c>
      <c r="W171" s="110" t="s">
        <v>49</v>
      </c>
    </row>
    <row r="172" spans="1:23" ht="191.25" x14ac:dyDescent="0.2">
      <c r="A172" s="55">
        <v>44711</v>
      </c>
      <c r="D172" s="80">
        <v>44736</v>
      </c>
      <c r="E172" t="s">
        <v>243</v>
      </c>
      <c r="F172" s="79">
        <v>39203382</v>
      </c>
      <c r="G172" s="56" t="s">
        <v>952</v>
      </c>
      <c r="I172" t="s">
        <v>892</v>
      </c>
      <c r="J172" s="56" t="s">
        <v>970</v>
      </c>
      <c r="K172" s="56" t="s">
        <v>971</v>
      </c>
      <c r="L172" t="s">
        <v>954</v>
      </c>
      <c r="P172" s="56" t="s">
        <v>955</v>
      </c>
      <c r="R172" s="56" t="s">
        <v>972</v>
      </c>
      <c r="S172" s="56" t="s">
        <v>973</v>
      </c>
      <c r="U172" s="56" t="s">
        <v>899</v>
      </c>
      <c r="V172" s="56" t="s">
        <v>969</v>
      </c>
      <c r="W172" s="110" t="s">
        <v>49</v>
      </c>
    </row>
    <row r="173" spans="1:23" ht="191.25" x14ac:dyDescent="0.2">
      <c r="A173" s="55">
        <v>44711</v>
      </c>
      <c r="D173" s="80">
        <v>44736</v>
      </c>
      <c r="E173" t="s">
        <v>243</v>
      </c>
      <c r="F173" s="79">
        <v>39203438</v>
      </c>
      <c r="G173" s="56" t="s">
        <v>952</v>
      </c>
      <c r="I173" t="s">
        <v>892</v>
      </c>
      <c r="J173" s="56" t="s">
        <v>974</v>
      </c>
      <c r="K173" s="56" t="s">
        <v>975</v>
      </c>
      <c r="L173" t="s">
        <v>954</v>
      </c>
      <c r="P173" s="56" t="s">
        <v>976</v>
      </c>
      <c r="R173" s="56" t="s">
        <v>977</v>
      </c>
      <c r="S173" s="56" t="s">
        <v>978</v>
      </c>
      <c r="U173" s="56" t="s">
        <v>899</v>
      </c>
      <c r="V173" s="56" t="s">
        <v>979</v>
      </c>
      <c r="W173" s="110" t="s">
        <v>49</v>
      </c>
    </row>
    <row r="174" spans="1:23" ht="191.25" x14ac:dyDescent="0.2">
      <c r="A174" s="55">
        <v>44711</v>
      </c>
      <c r="D174" s="80">
        <v>44736</v>
      </c>
      <c r="E174" t="s">
        <v>243</v>
      </c>
      <c r="F174" s="79">
        <v>39203446</v>
      </c>
      <c r="G174" s="56" t="s">
        <v>952</v>
      </c>
      <c r="I174" t="s">
        <v>892</v>
      </c>
      <c r="J174" s="56" t="s">
        <v>980</v>
      </c>
      <c r="K174" s="56" t="s">
        <v>981</v>
      </c>
      <c r="L174" t="s">
        <v>954</v>
      </c>
      <c r="P174" s="56" t="s">
        <v>955</v>
      </c>
      <c r="R174" s="56" t="s">
        <v>982</v>
      </c>
      <c r="S174" s="56" t="s">
        <v>983</v>
      </c>
      <c r="U174" s="56" t="s">
        <v>899</v>
      </c>
      <c r="V174" s="56" t="s">
        <v>969</v>
      </c>
      <c r="W174" s="110" t="s">
        <v>49</v>
      </c>
    </row>
    <row r="175" spans="1:23" ht="191.25" x14ac:dyDescent="0.2">
      <c r="A175" s="55">
        <v>44711</v>
      </c>
      <c r="D175" s="80">
        <v>44736</v>
      </c>
      <c r="E175" t="s">
        <v>243</v>
      </c>
      <c r="F175" s="79">
        <v>39203454</v>
      </c>
      <c r="G175" s="56" t="s">
        <v>952</v>
      </c>
      <c r="I175" t="s">
        <v>892</v>
      </c>
      <c r="J175" s="56" t="s">
        <v>984</v>
      </c>
      <c r="K175" s="56" t="s">
        <v>985</v>
      </c>
      <c r="L175" t="s">
        <v>954</v>
      </c>
      <c r="P175" s="56" t="s">
        <v>986</v>
      </c>
      <c r="R175" s="56" t="s">
        <v>987</v>
      </c>
      <c r="S175" s="56" t="s">
        <v>988</v>
      </c>
      <c r="U175" s="56" t="s">
        <v>899</v>
      </c>
      <c r="V175" s="56" t="s">
        <v>979</v>
      </c>
      <c r="W175" s="104" t="s">
        <v>49</v>
      </c>
    </row>
    <row r="176" spans="1:23" ht="216.75" x14ac:dyDescent="0.2">
      <c r="A176" s="55">
        <v>44711</v>
      </c>
      <c r="D176" s="55">
        <v>44746</v>
      </c>
      <c r="E176" t="s">
        <v>134</v>
      </c>
      <c r="F176" s="79">
        <v>39622026</v>
      </c>
      <c r="G176" s="56" t="s">
        <v>989</v>
      </c>
      <c r="I176" t="s">
        <v>28</v>
      </c>
      <c r="J176" s="56" t="s">
        <v>29</v>
      </c>
      <c r="K176" s="56" t="s">
        <v>990</v>
      </c>
      <c r="L176" t="s">
        <v>31</v>
      </c>
      <c r="O176" s="56" t="s">
        <v>991</v>
      </c>
      <c r="P176" s="56" t="s">
        <v>992</v>
      </c>
      <c r="T176" s="56" t="s">
        <v>993</v>
      </c>
      <c r="U176" s="48" t="s">
        <v>56</v>
      </c>
      <c r="V176" s="56" t="s">
        <v>994</v>
      </c>
      <c r="W176" s="104" t="s">
        <v>58</v>
      </c>
    </row>
    <row r="177" spans="1:23" ht="267.75" x14ac:dyDescent="0.2">
      <c r="A177" s="55">
        <v>44711</v>
      </c>
      <c r="D177" s="55">
        <v>44749</v>
      </c>
      <c r="E177" t="s">
        <v>231</v>
      </c>
      <c r="F177" s="79">
        <v>41903531</v>
      </c>
      <c r="G177" t="s">
        <v>995</v>
      </c>
      <c r="I177" t="s">
        <v>996</v>
      </c>
      <c r="J177" s="56" t="s">
        <v>997</v>
      </c>
      <c r="K177" s="56" t="s">
        <v>998</v>
      </c>
      <c r="L177" t="s">
        <v>31</v>
      </c>
      <c r="O177" s="56" t="s">
        <v>999</v>
      </c>
      <c r="R177" s="56" t="s">
        <v>1000</v>
      </c>
      <c r="S177" s="56" t="s">
        <v>1001</v>
      </c>
      <c r="T177" s="56" t="s">
        <v>1002</v>
      </c>
      <c r="U177" s="56" t="s">
        <v>630</v>
      </c>
      <c r="V177" s="56" t="s">
        <v>1003</v>
      </c>
      <c r="W177" s="104" t="s">
        <v>58</v>
      </c>
    </row>
    <row r="178" spans="1:23" ht="306" x14ac:dyDescent="0.2">
      <c r="A178" s="55">
        <v>44712</v>
      </c>
      <c r="D178" s="55">
        <v>44998</v>
      </c>
      <c r="E178" t="s">
        <v>248</v>
      </c>
      <c r="F178" s="79">
        <v>41213715</v>
      </c>
      <c r="G178" s="56" t="s">
        <v>1004</v>
      </c>
      <c r="I178" t="s">
        <v>1005</v>
      </c>
      <c r="J178" s="56" t="s">
        <v>546</v>
      </c>
      <c r="K178" s="56" t="s">
        <v>1006</v>
      </c>
      <c r="L178" t="s">
        <v>85</v>
      </c>
      <c r="R178" s="56" t="s">
        <v>1007</v>
      </c>
      <c r="S178" s="56" t="s">
        <v>1008</v>
      </c>
      <c r="T178" s="56" t="s">
        <v>1009</v>
      </c>
      <c r="U178" s="56" t="s">
        <v>1010</v>
      </c>
      <c r="V178" s="56" t="s">
        <v>1011</v>
      </c>
      <c r="W178" s="104" t="s">
        <v>49</v>
      </c>
    </row>
    <row r="179" spans="1:23" ht="89.25" x14ac:dyDescent="0.2">
      <c r="A179" s="55">
        <v>44713</v>
      </c>
      <c r="D179" s="55">
        <v>44732</v>
      </c>
      <c r="E179" t="s">
        <v>31</v>
      </c>
      <c r="F179" s="79">
        <v>41864622</v>
      </c>
      <c r="G179" s="56" t="s">
        <v>1012</v>
      </c>
      <c r="I179" t="s">
        <v>1013</v>
      </c>
      <c r="J179" s="56" t="s">
        <v>71</v>
      </c>
      <c r="K179" s="56" t="s">
        <v>1014</v>
      </c>
      <c r="L179" t="s">
        <v>31</v>
      </c>
      <c r="P179" s="56" t="s">
        <v>1015</v>
      </c>
      <c r="T179" s="56" t="s">
        <v>132</v>
      </c>
      <c r="U179" s="56" t="s">
        <v>1016</v>
      </c>
      <c r="V179" s="56" t="s">
        <v>1017</v>
      </c>
      <c r="W179" s="105" t="s">
        <v>58</v>
      </c>
    </row>
    <row r="180" spans="1:23" ht="216.75" x14ac:dyDescent="0.2">
      <c r="A180" s="55">
        <v>44713</v>
      </c>
      <c r="D180" s="55">
        <v>44725</v>
      </c>
      <c r="E180" t="s">
        <v>31</v>
      </c>
      <c r="F180" s="79">
        <v>41834255</v>
      </c>
      <c r="G180" s="56" t="s">
        <v>1018</v>
      </c>
      <c r="H180" s="79" t="s">
        <v>1019</v>
      </c>
      <c r="I180" t="s">
        <v>28</v>
      </c>
      <c r="J180" s="56" t="s">
        <v>411</v>
      </c>
      <c r="K180" s="139" t="s">
        <v>1020</v>
      </c>
      <c r="L180" t="s">
        <v>31</v>
      </c>
      <c r="P180" s="56" t="s">
        <v>1021</v>
      </c>
      <c r="S180" s="56" t="s">
        <v>1022</v>
      </c>
      <c r="U180" s="56" t="s">
        <v>104</v>
      </c>
      <c r="V180" s="56" t="s">
        <v>1023</v>
      </c>
      <c r="W180" s="104" t="s">
        <v>58</v>
      </c>
    </row>
    <row r="181" spans="1:23" ht="76.5" x14ac:dyDescent="0.2">
      <c r="A181" s="55">
        <v>44713</v>
      </c>
      <c r="D181" s="55">
        <v>44725</v>
      </c>
      <c r="E181" t="s">
        <v>31</v>
      </c>
      <c r="F181" s="79">
        <v>41834220</v>
      </c>
      <c r="G181" s="56" t="s">
        <v>1018</v>
      </c>
      <c r="H181" s="79" t="s">
        <v>1024</v>
      </c>
      <c r="I181" t="s">
        <v>28</v>
      </c>
      <c r="J181" s="56" t="s">
        <v>411</v>
      </c>
      <c r="K181" s="56" t="s">
        <v>1025</v>
      </c>
      <c r="L181" t="s">
        <v>31</v>
      </c>
      <c r="P181" s="56" t="s">
        <v>1026</v>
      </c>
      <c r="U181" s="56" t="s">
        <v>104</v>
      </c>
      <c r="V181" s="56" t="s">
        <v>1027</v>
      </c>
      <c r="W181" s="104" t="s">
        <v>58</v>
      </c>
    </row>
    <row r="182" spans="1:23" ht="89.25" x14ac:dyDescent="0.2">
      <c r="A182" s="55">
        <v>44714</v>
      </c>
      <c r="D182" s="55">
        <v>44732</v>
      </c>
      <c r="E182" t="s">
        <v>31</v>
      </c>
      <c r="F182" s="79">
        <v>38611333</v>
      </c>
      <c r="G182" s="56" t="s">
        <v>1028</v>
      </c>
      <c r="I182" t="s">
        <v>1029</v>
      </c>
      <c r="K182" s="56" t="s">
        <v>1030</v>
      </c>
      <c r="L182" t="s">
        <v>85</v>
      </c>
      <c r="P182" s="56" t="s">
        <v>1031</v>
      </c>
      <c r="T182" s="56" t="s">
        <v>132</v>
      </c>
      <c r="U182" s="56" t="s">
        <v>1016</v>
      </c>
      <c r="V182" s="56" t="s">
        <v>1017</v>
      </c>
      <c r="W182" s="105" t="s">
        <v>58</v>
      </c>
    </row>
    <row r="183" spans="1:23" ht="178.5" x14ac:dyDescent="0.2">
      <c r="A183" s="55">
        <v>44714</v>
      </c>
      <c r="D183" s="55">
        <v>44777</v>
      </c>
      <c r="E183" t="s">
        <v>26</v>
      </c>
      <c r="F183" s="79">
        <v>40713419</v>
      </c>
      <c r="G183" s="56" t="s">
        <v>1032</v>
      </c>
      <c r="I183" t="s">
        <v>70</v>
      </c>
      <c r="J183" s="56" t="s">
        <v>1033</v>
      </c>
      <c r="K183" s="56" t="s">
        <v>1034</v>
      </c>
      <c r="L183" t="s">
        <v>85</v>
      </c>
      <c r="N183" s="56" t="s">
        <v>1035</v>
      </c>
      <c r="O183" s="56" t="s">
        <v>1036</v>
      </c>
      <c r="R183" s="56" t="s">
        <v>1037</v>
      </c>
      <c r="S183" s="56" t="s">
        <v>1038</v>
      </c>
      <c r="T183" s="56" t="s">
        <v>1039</v>
      </c>
      <c r="U183" s="56" t="s">
        <v>1040</v>
      </c>
      <c r="V183" s="56" t="s">
        <v>1041</v>
      </c>
      <c r="W183" s="104" t="s">
        <v>58</v>
      </c>
    </row>
    <row r="184" spans="1:23" ht="409.5" x14ac:dyDescent="0.2">
      <c r="A184" s="55">
        <v>44715</v>
      </c>
      <c r="D184" s="55">
        <v>44998</v>
      </c>
      <c r="E184" t="s">
        <v>248</v>
      </c>
      <c r="F184" s="79">
        <v>41158541</v>
      </c>
      <c r="G184" s="56" t="s">
        <v>1042</v>
      </c>
      <c r="I184" t="s">
        <v>1043</v>
      </c>
      <c r="J184" s="56" t="s">
        <v>546</v>
      </c>
      <c r="K184" s="56" t="s">
        <v>1044</v>
      </c>
      <c r="L184" t="s">
        <v>85</v>
      </c>
      <c r="O184" s="56" t="s">
        <v>1045</v>
      </c>
      <c r="R184" s="56" t="s">
        <v>1046</v>
      </c>
      <c r="S184" s="56" t="s">
        <v>1047</v>
      </c>
      <c r="T184" s="56" t="s">
        <v>1048</v>
      </c>
      <c r="U184" s="56" t="s">
        <v>1049</v>
      </c>
      <c r="V184" s="56" t="s">
        <v>1050</v>
      </c>
      <c r="W184" s="104" t="s">
        <v>49</v>
      </c>
    </row>
    <row r="185" spans="1:23" ht="102" x14ac:dyDescent="0.2">
      <c r="A185" s="55">
        <v>44720</v>
      </c>
      <c r="D185" s="55">
        <v>44736</v>
      </c>
      <c r="E185" t="s">
        <v>26</v>
      </c>
      <c r="F185" s="79">
        <v>40020815</v>
      </c>
      <c r="G185" s="56" t="s">
        <v>1051</v>
      </c>
      <c r="I185" t="s">
        <v>28</v>
      </c>
      <c r="J185" s="56" t="s">
        <v>29</v>
      </c>
      <c r="K185" s="56" t="s">
        <v>1052</v>
      </c>
      <c r="L185" t="s">
        <v>31</v>
      </c>
      <c r="M185" t="s">
        <v>32</v>
      </c>
      <c r="O185" s="56" t="s">
        <v>1053</v>
      </c>
      <c r="T185" s="56" t="s">
        <v>1054</v>
      </c>
      <c r="U185" s="56" t="s">
        <v>610</v>
      </c>
      <c r="V185" s="56" t="s">
        <v>611</v>
      </c>
      <c r="W185" s="104" t="s">
        <v>58</v>
      </c>
    </row>
    <row r="186" spans="1:23" ht="38.25" x14ac:dyDescent="0.2">
      <c r="A186" s="55">
        <v>44720</v>
      </c>
      <c r="D186" s="55">
        <v>44720</v>
      </c>
      <c r="E186" t="s">
        <v>31</v>
      </c>
      <c r="F186" s="79">
        <v>33364644</v>
      </c>
      <c r="G186" s="56" t="s">
        <v>1051</v>
      </c>
      <c r="I186" t="s">
        <v>70</v>
      </c>
      <c r="J186" s="56" t="s">
        <v>1033</v>
      </c>
      <c r="K186" s="56" t="s">
        <v>1055</v>
      </c>
      <c r="L186" t="s">
        <v>31</v>
      </c>
      <c r="T186" s="56" t="s">
        <v>132</v>
      </c>
      <c r="U186" s="48" t="s">
        <v>56</v>
      </c>
      <c r="V186" s="56" t="s">
        <v>1056</v>
      </c>
      <c r="W186" s="104" t="s">
        <v>58</v>
      </c>
    </row>
    <row r="187" spans="1:23" ht="76.5" x14ac:dyDescent="0.2">
      <c r="A187" s="55">
        <v>44725</v>
      </c>
      <c r="D187" s="85">
        <v>44806</v>
      </c>
      <c r="E187" t="s">
        <v>26</v>
      </c>
      <c r="F187" s="79">
        <v>41760532</v>
      </c>
      <c r="G187" s="56" t="s">
        <v>1057</v>
      </c>
      <c r="I187" t="s">
        <v>594</v>
      </c>
      <c r="K187" s="56" t="s">
        <v>1058</v>
      </c>
      <c r="L187" t="s">
        <v>31</v>
      </c>
      <c r="R187" s="56" t="s">
        <v>1059</v>
      </c>
      <c r="S187" s="56" t="s">
        <v>1060</v>
      </c>
      <c r="T187" s="56" t="s">
        <v>1061</v>
      </c>
      <c r="U187" s="56" t="s">
        <v>1062</v>
      </c>
      <c r="V187" s="56" t="s">
        <v>1063</v>
      </c>
      <c r="W187" s="104" t="s">
        <v>49</v>
      </c>
    </row>
    <row r="188" spans="1:23" ht="63.75" x14ac:dyDescent="0.2">
      <c r="A188" s="55">
        <v>44725</v>
      </c>
      <c r="D188" s="55">
        <v>44736</v>
      </c>
      <c r="E188" t="s">
        <v>26</v>
      </c>
      <c r="F188" s="79">
        <v>42136483</v>
      </c>
      <c r="G188" s="56" t="s">
        <v>1064</v>
      </c>
      <c r="I188" t="s">
        <v>28</v>
      </c>
      <c r="J188" s="56" t="s">
        <v>29</v>
      </c>
      <c r="K188" s="56" t="s">
        <v>1065</v>
      </c>
      <c r="L188" t="s">
        <v>31</v>
      </c>
      <c r="M188" t="s">
        <v>32</v>
      </c>
      <c r="O188" s="56" t="s">
        <v>1066</v>
      </c>
      <c r="T188" s="56" t="s">
        <v>132</v>
      </c>
      <c r="U188" s="56" t="s">
        <v>610</v>
      </c>
      <c r="V188" s="56" t="s">
        <v>611</v>
      </c>
      <c r="W188" s="104" t="s">
        <v>58</v>
      </c>
    </row>
    <row r="189" spans="1:23" ht="76.5" x14ac:dyDescent="0.2">
      <c r="A189" s="55">
        <v>44727</v>
      </c>
      <c r="D189" s="55">
        <v>44736</v>
      </c>
      <c r="E189" t="s">
        <v>31</v>
      </c>
      <c r="F189" s="79">
        <v>41834281</v>
      </c>
      <c r="G189" s="56" t="s">
        <v>1018</v>
      </c>
      <c r="H189" s="79" t="s">
        <v>1067</v>
      </c>
      <c r="I189" t="s">
        <v>1068</v>
      </c>
      <c r="J189" s="56" t="s">
        <v>185</v>
      </c>
      <c r="K189" s="56" t="s">
        <v>1069</v>
      </c>
      <c r="L189" t="s">
        <v>31</v>
      </c>
      <c r="M189" t="s">
        <v>129</v>
      </c>
      <c r="P189" s="56" t="s">
        <v>1070</v>
      </c>
      <c r="U189" s="56" t="s">
        <v>104</v>
      </c>
      <c r="V189" s="56" t="s">
        <v>1071</v>
      </c>
      <c r="W189" s="104" t="s">
        <v>58</v>
      </c>
    </row>
    <row r="190" spans="1:23" ht="114.75" x14ac:dyDescent="0.2">
      <c r="A190" s="55">
        <v>44727</v>
      </c>
      <c r="D190" s="55">
        <v>44736</v>
      </c>
      <c r="E190" t="s">
        <v>31</v>
      </c>
      <c r="F190" s="79">
        <v>41834300</v>
      </c>
      <c r="G190" s="56" t="s">
        <v>1018</v>
      </c>
      <c r="H190" s="79" t="s">
        <v>1072</v>
      </c>
      <c r="I190" t="s">
        <v>28</v>
      </c>
      <c r="J190" s="56" t="s">
        <v>411</v>
      </c>
      <c r="K190" s="56" t="s">
        <v>1073</v>
      </c>
      <c r="L190" t="s">
        <v>31</v>
      </c>
      <c r="M190" t="s">
        <v>129</v>
      </c>
      <c r="P190" s="56" t="s">
        <v>1074</v>
      </c>
      <c r="U190" s="56" t="s">
        <v>104</v>
      </c>
      <c r="V190" s="56" t="s">
        <v>1075</v>
      </c>
      <c r="W190" s="104" t="s">
        <v>58</v>
      </c>
    </row>
    <row r="191" spans="1:23" ht="51" x14ac:dyDescent="0.2">
      <c r="A191" s="55">
        <v>44727</v>
      </c>
      <c r="D191" s="55">
        <v>44732</v>
      </c>
      <c r="E191" t="s">
        <v>31</v>
      </c>
      <c r="F191" s="79">
        <v>42331641</v>
      </c>
      <c r="G191" s="56" t="s">
        <v>862</v>
      </c>
      <c r="I191" t="s">
        <v>1076</v>
      </c>
      <c r="J191" s="56" t="s">
        <v>1077</v>
      </c>
      <c r="K191" s="56" t="s">
        <v>1078</v>
      </c>
      <c r="L191" t="s">
        <v>31</v>
      </c>
      <c r="T191" s="56" t="s">
        <v>1079</v>
      </c>
      <c r="U191" s="48" t="s">
        <v>56</v>
      </c>
      <c r="V191" s="56" t="s">
        <v>1080</v>
      </c>
      <c r="W191" s="104" t="s">
        <v>58</v>
      </c>
    </row>
    <row r="192" spans="1:23" ht="409.5" x14ac:dyDescent="0.2">
      <c r="A192" s="55">
        <v>44727</v>
      </c>
      <c r="D192" s="55">
        <v>44633</v>
      </c>
      <c r="E192" t="s">
        <v>248</v>
      </c>
      <c r="F192" s="79">
        <v>40044411</v>
      </c>
      <c r="G192" s="56" t="s">
        <v>1081</v>
      </c>
      <c r="I192" t="s">
        <v>1005</v>
      </c>
      <c r="J192" s="56" t="s">
        <v>546</v>
      </c>
      <c r="K192" s="56" t="s">
        <v>1082</v>
      </c>
      <c r="L192" t="s">
        <v>31</v>
      </c>
      <c r="R192" s="56" t="s">
        <v>1083</v>
      </c>
      <c r="S192" s="56" t="s">
        <v>1084</v>
      </c>
      <c r="T192" s="56" t="s">
        <v>1085</v>
      </c>
      <c r="U192" s="56" t="s">
        <v>1086</v>
      </c>
      <c r="V192" s="56" t="s">
        <v>1087</v>
      </c>
      <c r="W192" s="104" t="s">
        <v>49</v>
      </c>
    </row>
    <row r="193" spans="1:23" ht="204" x14ac:dyDescent="0.2">
      <c r="A193" s="55">
        <v>44727</v>
      </c>
      <c r="D193" s="101" t="s">
        <v>1088</v>
      </c>
      <c r="E193" s="100" t="s">
        <v>31</v>
      </c>
      <c r="F193" s="79">
        <v>33333081</v>
      </c>
      <c r="G193" s="56" t="s">
        <v>1089</v>
      </c>
      <c r="I193" t="s">
        <v>28</v>
      </c>
      <c r="J193" s="56" t="s">
        <v>86</v>
      </c>
      <c r="K193" s="56" t="s">
        <v>1090</v>
      </c>
      <c r="L193" t="s">
        <v>31</v>
      </c>
      <c r="R193" s="56" t="s">
        <v>1091</v>
      </c>
      <c r="S193" s="56" t="s">
        <v>1092</v>
      </c>
      <c r="T193" s="56" t="s">
        <v>1093</v>
      </c>
      <c r="U193" s="56" t="s">
        <v>630</v>
      </c>
      <c r="V193" s="56" t="s">
        <v>795</v>
      </c>
    </row>
    <row r="194" spans="1:23" ht="153" x14ac:dyDescent="0.2">
      <c r="A194" s="55">
        <v>44732</v>
      </c>
      <c r="D194" s="55">
        <v>44750</v>
      </c>
      <c r="E194" t="s">
        <v>26</v>
      </c>
      <c r="F194" s="79">
        <v>33282181</v>
      </c>
      <c r="G194" s="56" t="s">
        <v>1094</v>
      </c>
      <c r="I194" t="s">
        <v>1095</v>
      </c>
      <c r="J194" s="56" t="s">
        <v>1096</v>
      </c>
      <c r="K194" s="56" t="s">
        <v>1097</v>
      </c>
      <c r="L194" t="s">
        <v>26</v>
      </c>
      <c r="M194" t="s">
        <v>160</v>
      </c>
      <c r="T194" s="56" t="s">
        <v>1098</v>
      </c>
      <c r="U194" s="48" t="s">
        <v>56</v>
      </c>
      <c r="V194" s="56" t="s">
        <v>1099</v>
      </c>
      <c r="W194" s="104" t="s">
        <v>58</v>
      </c>
    </row>
    <row r="195" spans="1:23" ht="76.5" x14ac:dyDescent="0.2">
      <c r="A195" s="55">
        <v>44732</v>
      </c>
      <c r="D195" s="55">
        <v>44789</v>
      </c>
      <c r="E195" t="s">
        <v>231</v>
      </c>
      <c r="F195" s="79">
        <v>42133645</v>
      </c>
      <c r="G195" s="56" t="s">
        <v>40</v>
      </c>
      <c r="I195" t="s">
        <v>1100</v>
      </c>
      <c r="K195" s="56" t="s">
        <v>1101</v>
      </c>
      <c r="L195" t="s">
        <v>31</v>
      </c>
      <c r="R195" s="56" t="s">
        <v>1102</v>
      </c>
      <c r="S195" s="56" t="s">
        <v>1092</v>
      </c>
      <c r="T195" s="56" t="s">
        <v>1103</v>
      </c>
      <c r="U195" s="56" t="s">
        <v>630</v>
      </c>
      <c r="V195" s="56" t="s">
        <v>1104</v>
      </c>
      <c r="W195" s="104" t="s">
        <v>58</v>
      </c>
    </row>
    <row r="196" spans="1:23" ht="76.5" x14ac:dyDescent="0.2">
      <c r="A196" s="55">
        <v>44732</v>
      </c>
      <c r="D196" s="55">
        <v>44789</v>
      </c>
      <c r="E196" t="s">
        <v>231</v>
      </c>
      <c r="F196" s="79">
        <v>42133653</v>
      </c>
      <c r="G196" s="56" t="s">
        <v>40</v>
      </c>
      <c r="I196" t="s">
        <v>1105</v>
      </c>
      <c r="K196" s="56" t="s">
        <v>1106</v>
      </c>
      <c r="L196" t="s">
        <v>31</v>
      </c>
      <c r="R196" s="56" t="s">
        <v>1102</v>
      </c>
      <c r="S196" s="56" t="s">
        <v>1092</v>
      </c>
      <c r="T196" s="56" t="s">
        <v>1103</v>
      </c>
      <c r="U196" s="56" t="s">
        <v>630</v>
      </c>
      <c r="V196" s="56" t="s">
        <v>951</v>
      </c>
      <c r="W196" s="104" t="s">
        <v>58</v>
      </c>
    </row>
    <row r="197" spans="1:23" ht="216.75" x14ac:dyDescent="0.2">
      <c r="A197" s="55">
        <v>44733</v>
      </c>
      <c r="D197" s="55">
        <v>44746</v>
      </c>
      <c r="E197" t="s">
        <v>134</v>
      </c>
      <c r="F197" s="79">
        <v>42037161</v>
      </c>
      <c r="G197" s="56" t="s">
        <v>1107</v>
      </c>
      <c r="I197" t="s">
        <v>28</v>
      </c>
      <c r="J197" s="56" t="s">
        <v>29</v>
      </c>
      <c r="K197" s="56" t="s">
        <v>1108</v>
      </c>
      <c r="L197" t="s">
        <v>26</v>
      </c>
      <c r="M197" t="s">
        <v>160</v>
      </c>
      <c r="O197" s="56" t="s">
        <v>1109</v>
      </c>
      <c r="T197" s="56" t="s">
        <v>1110</v>
      </c>
      <c r="U197" s="48" t="s">
        <v>56</v>
      </c>
      <c r="V197" s="56" t="s">
        <v>994</v>
      </c>
      <c r="W197" s="104" t="s">
        <v>58</v>
      </c>
    </row>
    <row r="198" spans="1:23" ht="63.75" x14ac:dyDescent="0.2">
      <c r="A198" s="55">
        <v>44733</v>
      </c>
      <c r="D198" s="55">
        <v>44736</v>
      </c>
      <c r="E198" t="s">
        <v>26</v>
      </c>
      <c r="F198" s="79">
        <v>42160571</v>
      </c>
      <c r="G198" s="56" t="s">
        <v>1111</v>
      </c>
      <c r="I198" t="s">
        <v>28</v>
      </c>
      <c r="J198" s="56" t="s">
        <v>29</v>
      </c>
      <c r="K198" s="56" t="s">
        <v>1112</v>
      </c>
      <c r="L198" t="s">
        <v>26</v>
      </c>
      <c r="M198" t="s">
        <v>160</v>
      </c>
      <c r="O198" s="56" t="s">
        <v>1113</v>
      </c>
      <c r="T198" s="56" t="s">
        <v>132</v>
      </c>
      <c r="U198" s="56" t="s">
        <v>610</v>
      </c>
      <c r="V198" s="56" t="s">
        <v>611</v>
      </c>
      <c r="W198" s="104" t="s">
        <v>58</v>
      </c>
    </row>
    <row r="199" spans="1:23" ht="76.5" x14ac:dyDescent="0.2">
      <c r="A199" s="55">
        <v>44736</v>
      </c>
      <c r="D199" s="55">
        <v>44782</v>
      </c>
      <c r="E199" t="s">
        <v>26</v>
      </c>
      <c r="F199" s="79">
        <v>41260060</v>
      </c>
      <c r="G199" s="56" t="s">
        <v>1114</v>
      </c>
      <c r="I199" t="s">
        <v>1115</v>
      </c>
      <c r="K199" s="56" t="s">
        <v>1116</v>
      </c>
      <c r="L199" t="s">
        <v>26</v>
      </c>
      <c r="M199" t="s">
        <v>160</v>
      </c>
      <c r="R199" s="56" t="s">
        <v>1117</v>
      </c>
      <c r="S199" s="56" t="s">
        <v>1118</v>
      </c>
      <c r="T199" s="56" t="s">
        <v>132</v>
      </c>
      <c r="U199" s="56" t="s">
        <v>630</v>
      </c>
      <c r="V199" s="56" t="s">
        <v>1119</v>
      </c>
      <c r="W199" s="104" t="s">
        <v>58</v>
      </c>
    </row>
    <row r="200" spans="1:23" ht="38.25" x14ac:dyDescent="0.2">
      <c r="A200" s="55">
        <v>44736</v>
      </c>
      <c r="D200" s="55">
        <v>44736</v>
      </c>
      <c r="E200" t="s">
        <v>26</v>
      </c>
      <c r="F200" s="79">
        <v>41008957</v>
      </c>
      <c r="G200" s="56" t="s">
        <v>1120</v>
      </c>
      <c r="I200" t="s">
        <v>28</v>
      </c>
      <c r="J200" s="56" t="s">
        <v>29</v>
      </c>
      <c r="K200" s="56" t="s">
        <v>1121</v>
      </c>
      <c r="L200" t="s">
        <v>26</v>
      </c>
      <c r="M200" t="s">
        <v>160</v>
      </c>
      <c r="T200" s="56" t="s">
        <v>132</v>
      </c>
      <c r="U200" s="48" t="s">
        <v>56</v>
      </c>
      <c r="V200" s="56" t="s">
        <v>1122</v>
      </c>
      <c r="W200" s="104" t="s">
        <v>58</v>
      </c>
    </row>
    <row r="201" spans="1:23" ht="127.5" x14ac:dyDescent="0.2">
      <c r="A201" s="55">
        <v>44740</v>
      </c>
      <c r="D201" s="55">
        <v>44825</v>
      </c>
      <c r="E201" t="s">
        <v>31</v>
      </c>
      <c r="F201" s="79">
        <v>40028489</v>
      </c>
      <c r="G201" s="56" t="s">
        <v>1123</v>
      </c>
      <c r="I201" t="s">
        <v>28</v>
      </c>
      <c r="J201" s="56" t="s">
        <v>1124</v>
      </c>
      <c r="K201" s="56" t="s">
        <v>1125</v>
      </c>
      <c r="L201" t="s">
        <v>26</v>
      </c>
      <c r="M201" t="s">
        <v>160</v>
      </c>
      <c r="R201" s="56" t="s">
        <v>1126</v>
      </c>
      <c r="S201" s="56" t="s">
        <v>1127</v>
      </c>
      <c r="U201" s="56" t="s">
        <v>1128</v>
      </c>
      <c r="V201" s="56" t="s">
        <v>1129</v>
      </c>
      <c r="W201" s="104" t="s">
        <v>49</v>
      </c>
    </row>
    <row r="202" spans="1:23" ht="382.5" x14ac:dyDescent="0.2">
      <c r="A202" s="55">
        <v>44741</v>
      </c>
      <c r="D202" s="55">
        <v>44868</v>
      </c>
      <c r="E202" t="s">
        <v>31</v>
      </c>
      <c r="F202" s="79">
        <v>41771688</v>
      </c>
      <c r="G202" s="56" t="s">
        <v>1130</v>
      </c>
      <c r="I202" t="s">
        <v>70</v>
      </c>
      <c r="J202" s="56" t="s">
        <v>491</v>
      </c>
      <c r="K202" s="56" t="s">
        <v>1131</v>
      </c>
      <c r="L202" t="s">
        <v>1132</v>
      </c>
      <c r="R202" s="56" t="s">
        <v>1133</v>
      </c>
      <c r="S202" s="56" t="s">
        <v>1134</v>
      </c>
      <c r="T202" s="56" t="s">
        <v>1135</v>
      </c>
      <c r="U202" s="56" t="s">
        <v>1136</v>
      </c>
      <c r="V202" s="56" t="s">
        <v>1137</v>
      </c>
    </row>
    <row r="203" spans="1:23" ht="89.25" x14ac:dyDescent="0.2">
      <c r="A203" s="55">
        <v>44741</v>
      </c>
      <c r="D203" s="85">
        <v>44749</v>
      </c>
      <c r="E203" t="s">
        <v>26</v>
      </c>
      <c r="F203" s="79">
        <v>65758701</v>
      </c>
      <c r="G203" s="56" t="s">
        <v>40</v>
      </c>
      <c r="I203" t="s">
        <v>1138</v>
      </c>
      <c r="J203" s="56" t="s">
        <v>1139</v>
      </c>
      <c r="K203" s="56" t="s">
        <v>1140</v>
      </c>
      <c r="L203" t="s">
        <v>1132</v>
      </c>
      <c r="T203" s="56" t="s">
        <v>1141</v>
      </c>
      <c r="U203" s="48" t="s">
        <v>56</v>
      </c>
      <c r="V203" s="56" t="s">
        <v>1142</v>
      </c>
      <c r="W203" s="104" t="s">
        <v>58</v>
      </c>
    </row>
    <row r="204" spans="1:23" ht="102" x14ac:dyDescent="0.2">
      <c r="A204" s="55">
        <v>44743</v>
      </c>
      <c r="D204" s="55">
        <v>44747</v>
      </c>
      <c r="E204" t="s">
        <v>26</v>
      </c>
      <c r="F204" s="79">
        <v>41834343</v>
      </c>
      <c r="G204" s="56" t="s">
        <v>1143</v>
      </c>
      <c r="H204" s="79" t="s">
        <v>1144</v>
      </c>
      <c r="I204" t="s">
        <v>1068</v>
      </c>
      <c r="J204" s="56" t="s">
        <v>185</v>
      </c>
      <c r="K204" s="56" t="s">
        <v>1145</v>
      </c>
      <c r="L204" t="s">
        <v>228</v>
      </c>
      <c r="M204" t="s">
        <v>32</v>
      </c>
      <c r="P204" s="56" t="s">
        <v>1146</v>
      </c>
      <c r="U204" s="56" t="s">
        <v>104</v>
      </c>
      <c r="V204" s="56" t="s">
        <v>1147</v>
      </c>
      <c r="W204" s="104" t="s">
        <v>58</v>
      </c>
    </row>
    <row r="205" spans="1:23" ht="114.75" x14ac:dyDescent="0.2">
      <c r="A205" s="55">
        <v>44743</v>
      </c>
      <c r="D205" s="55">
        <v>44747</v>
      </c>
      <c r="E205" t="s">
        <v>26</v>
      </c>
      <c r="F205" s="79">
        <v>41834351</v>
      </c>
      <c r="G205" s="56" t="s">
        <v>1143</v>
      </c>
      <c r="H205" s="79" t="s">
        <v>1148</v>
      </c>
      <c r="I205" t="s">
        <v>1068</v>
      </c>
      <c r="J205" s="56" t="s">
        <v>185</v>
      </c>
      <c r="K205" s="56" t="s">
        <v>1149</v>
      </c>
      <c r="L205" t="s">
        <v>228</v>
      </c>
      <c r="M205" t="s">
        <v>32</v>
      </c>
      <c r="P205" s="56" t="s">
        <v>1150</v>
      </c>
      <c r="U205" s="56" t="s">
        <v>104</v>
      </c>
      <c r="V205" s="56" t="s">
        <v>1151</v>
      </c>
      <c r="W205" s="104" t="s">
        <v>58</v>
      </c>
    </row>
    <row r="206" spans="1:23" ht="114.75" x14ac:dyDescent="0.2">
      <c r="A206" s="55">
        <v>44743</v>
      </c>
      <c r="D206" s="55">
        <v>44747</v>
      </c>
      <c r="E206" t="s">
        <v>26</v>
      </c>
      <c r="F206" s="79">
        <v>41834361</v>
      </c>
      <c r="G206" s="56" t="s">
        <v>1143</v>
      </c>
      <c r="H206" s="79" t="s">
        <v>1152</v>
      </c>
      <c r="I206" t="s">
        <v>1068</v>
      </c>
      <c r="J206" s="56" t="s">
        <v>185</v>
      </c>
      <c r="K206" s="56" t="s">
        <v>1153</v>
      </c>
      <c r="L206" t="s">
        <v>228</v>
      </c>
      <c r="M206" t="s">
        <v>32</v>
      </c>
      <c r="P206" s="56" t="s">
        <v>1154</v>
      </c>
      <c r="U206" s="56" t="s">
        <v>104</v>
      </c>
      <c r="V206" s="56" t="s">
        <v>1155</v>
      </c>
      <c r="W206" s="104" t="s">
        <v>58</v>
      </c>
    </row>
    <row r="207" spans="1:23" ht="178.5" x14ac:dyDescent="0.2">
      <c r="A207" s="55">
        <v>44743</v>
      </c>
      <c r="D207" s="55">
        <v>44747</v>
      </c>
      <c r="E207" t="s">
        <v>26</v>
      </c>
      <c r="F207" s="79">
        <v>41926846</v>
      </c>
      <c r="G207" s="56" t="s">
        <v>1143</v>
      </c>
      <c r="H207" s="79" t="s">
        <v>1156</v>
      </c>
      <c r="I207" t="s">
        <v>28</v>
      </c>
      <c r="J207" s="56" t="s">
        <v>411</v>
      </c>
      <c r="K207" s="56" t="s">
        <v>1157</v>
      </c>
      <c r="L207" t="s">
        <v>228</v>
      </c>
      <c r="M207" t="s">
        <v>32</v>
      </c>
      <c r="P207" s="56" t="s">
        <v>1158</v>
      </c>
      <c r="U207" s="56" t="s">
        <v>104</v>
      </c>
      <c r="V207" s="56" t="s">
        <v>1159</v>
      </c>
      <c r="W207" s="104" t="s">
        <v>58</v>
      </c>
    </row>
    <row r="208" spans="1:23" ht="76.5" x14ac:dyDescent="0.2">
      <c r="A208" s="55">
        <v>44743</v>
      </c>
      <c r="D208" s="55">
        <v>44747</v>
      </c>
      <c r="E208" t="s">
        <v>26</v>
      </c>
      <c r="F208" s="79">
        <v>41834386</v>
      </c>
      <c r="G208" s="56" t="s">
        <v>1143</v>
      </c>
      <c r="H208" s="79" t="s">
        <v>1160</v>
      </c>
      <c r="I208" t="s">
        <v>1068</v>
      </c>
      <c r="J208" s="56" t="s">
        <v>185</v>
      </c>
      <c r="K208" s="56" t="s">
        <v>1161</v>
      </c>
      <c r="L208" t="s">
        <v>228</v>
      </c>
      <c r="M208" t="s">
        <v>32</v>
      </c>
      <c r="P208" s="56" t="s">
        <v>1162</v>
      </c>
      <c r="U208" s="56" t="s">
        <v>104</v>
      </c>
      <c r="V208" s="56" t="s">
        <v>1163</v>
      </c>
      <c r="W208" s="104" t="s">
        <v>58</v>
      </c>
    </row>
    <row r="209" spans="1:23" ht="63.75" x14ac:dyDescent="0.2">
      <c r="A209" s="55">
        <v>44743</v>
      </c>
      <c r="D209" s="55">
        <v>44747</v>
      </c>
      <c r="E209" t="s">
        <v>26</v>
      </c>
      <c r="F209" s="79">
        <v>41926918</v>
      </c>
      <c r="G209" s="56" t="s">
        <v>1143</v>
      </c>
      <c r="H209" s="79" t="s">
        <v>1164</v>
      </c>
      <c r="I209" t="s">
        <v>1068</v>
      </c>
      <c r="J209" s="56" t="s">
        <v>185</v>
      </c>
      <c r="K209" s="56" t="s">
        <v>1165</v>
      </c>
      <c r="L209" t="s">
        <v>228</v>
      </c>
      <c r="M209" t="s">
        <v>32</v>
      </c>
      <c r="P209" s="56" t="s">
        <v>1166</v>
      </c>
      <c r="U209" s="56" t="s">
        <v>104</v>
      </c>
      <c r="V209" s="56" t="s">
        <v>1167</v>
      </c>
      <c r="W209" s="104" t="s">
        <v>58</v>
      </c>
    </row>
    <row r="210" spans="1:23" ht="89.25" x14ac:dyDescent="0.2">
      <c r="A210" s="55">
        <v>44743</v>
      </c>
      <c r="D210" s="55">
        <v>44747</v>
      </c>
      <c r="E210" t="s">
        <v>26</v>
      </c>
      <c r="F210" s="79">
        <v>41926901</v>
      </c>
      <c r="G210" s="56" t="s">
        <v>1143</v>
      </c>
      <c r="H210" s="79" t="s">
        <v>1168</v>
      </c>
      <c r="I210" t="s">
        <v>1068</v>
      </c>
      <c r="J210" s="56" t="s">
        <v>185</v>
      </c>
      <c r="K210" s="56" t="s">
        <v>1169</v>
      </c>
      <c r="L210" t="s">
        <v>228</v>
      </c>
      <c r="M210" t="s">
        <v>32</v>
      </c>
      <c r="P210" s="83" t="s">
        <v>1170</v>
      </c>
      <c r="U210" s="56" t="s">
        <v>104</v>
      </c>
      <c r="V210" s="56" t="s">
        <v>1171</v>
      </c>
      <c r="W210" s="104" t="s">
        <v>58</v>
      </c>
    </row>
    <row r="211" spans="1:23" ht="63.75" x14ac:dyDescent="0.2">
      <c r="A211" s="55">
        <v>44743</v>
      </c>
      <c r="D211" s="55">
        <v>44747</v>
      </c>
      <c r="E211" t="s">
        <v>26</v>
      </c>
      <c r="F211" s="79">
        <v>41834394</v>
      </c>
      <c r="G211" s="56" t="s">
        <v>1143</v>
      </c>
      <c r="H211" s="79" t="s">
        <v>1172</v>
      </c>
      <c r="I211" t="s">
        <v>28</v>
      </c>
      <c r="J211" s="56" t="s">
        <v>411</v>
      </c>
      <c r="K211" s="56" t="s">
        <v>1173</v>
      </c>
      <c r="L211" t="s">
        <v>228</v>
      </c>
      <c r="M211" t="s">
        <v>32</v>
      </c>
      <c r="P211" s="56" t="s">
        <v>1174</v>
      </c>
      <c r="U211" s="56" t="s">
        <v>104</v>
      </c>
      <c r="V211" s="56" t="s">
        <v>1175</v>
      </c>
      <c r="W211" s="104" t="s">
        <v>58</v>
      </c>
    </row>
    <row r="212" spans="1:23" ht="229.5" x14ac:dyDescent="0.2">
      <c r="A212" s="55">
        <v>44747</v>
      </c>
      <c r="D212" s="55">
        <v>44775</v>
      </c>
      <c r="E212" t="s">
        <v>26</v>
      </c>
      <c r="F212" s="79">
        <v>41212077</v>
      </c>
      <c r="G212" s="56" t="s">
        <v>1176</v>
      </c>
      <c r="I212" t="s">
        <v>28</v>
      </c>
      <c r="J212" s="56" t="s">
        <v>546</v>
      </c>
      <c r="K212" s="56" t="s">
        <v>1177</v>
      </c>
      <c r="L212" t="s">
        <v>26</v>
      </c>
      <c r="M212" t="s">
        <v>32</v>
      </c>
      <c r="N212" s="56" t="s">
        <v>1178</v>
      </c>
      <c r="O212" s="56" t="s">
        <v>1179</v>
      </c>
      <c r="T212" s="56" t="s">
        <v>132</v>
      </c>
      <c r="U212" s="56" t="s">
        <v>499</v>
      </c>
      <c r="V212" s="56" t="s">
        <v>1180</v>
      </c>
      <c r="W212" s="104" t="s">
        <v>58</v>
      </c>
    </row>
    <row r="213" spans="1:23" ht="127.5" x14ac:dyDescent="0.2">
      <c r="A213" s="55">
        <v>44750</v>
      </c>
      <c r="D213" s="55">
        <v>44777</v>
      </c>
      <c r="E213" t="s">
        <v>26</v>
      </c>
      <c r="F213" s="79">
        <v>41974426</v>
      </c>
      <c r="G213" s="56" t="s">
        <v>1181</v>
      </c>
      <c r="I213" t="s">
        <v>70</v>
      </c>
      <c r="J213" s="56" t="s">
        <v>1033</v>
      </c>
      <c r="K213" s="56" t="s">
        <v>1182</v>
      </c>
      <c r="L213" t="s">
        <v>26</v>
      </c>
      <c r="M213" t="s">
        <v>32</v>
      </c>
      <c r="N213" s="56" t="s">
        <v>1183</v>
      </c>
      <c r="S213" t="s">
        <v>1184</v>
      </c>
      <c r="T213" s="56" t="s">
        <v>1185</v>
      </c>
      <c r="U213" s="56" t="s">
        <v>1186</v>
      </c>
      <c r="V213" s="56" t="s">
        <v>1187</v>
      </c>
      <c r="W213" s="104" t="s">
        <v>58</v>
      </c>
    </row>
    <row r="214" spans="1:23" ht="51" x14ac:dyDescent="0.2">
      <c r="A214" s="55">
        <v>44750</v>
      </c>
      <c r="D214" s="55">
        <v>44753</v>
      </c>
      <c r="E214" t="s">
        <v>26</v>
      </c>
      <c r="F214" s="79">
        <v>41974434</v>
      </c>
      <c r="G214" s="56" t="s">
        <v>1188</v>
      </c>
      <c r="I214" t="s">
        <v>28</v>
      </c>
      <c r="K214" s="56" t="s">
        <v>1189</v>
      </c>
      <c r="L214" t="s">
        <v>26</v>
      </c>
      <c r="M214" t="s">
        <v>160</v>
      </c>
      <c r="T214" s="56" t="s">
        <v>1190</v>
      </c>
      <c r="U214" s="48" t="s">
        <v>56</v>
      </c>
      <c r="V214" s="56" t="s">
        <v>1191</v>
      </c>
      <c r="W214" s="104" t="s">
        <v>58</v>
      </c>
    </row>
    <row r="215" spans="1:23" ht="191.25" x14ac:dyDescent="0.2">
      <c r="A215" s="55">
        <v>44754</v>
      </c>
      <c r="D215" s="55">
        <v>44873</v>
      </c>
      <c r="E215" t="s">
        <v>85</v>
      </c>
      <c r="F215" s="79">
        <v>42446430</v>
      </c>
      <c r="G215" s="56" t="s">
        <v>862</v>
      </c>
      <c r="I215" t="s">
        <v>514</v>
      </c>
      <c r="J215" s="56" t="s">
        <v>515</v>
      </c>
      <c r="K215" s="56" t="s">
        <v>1192</v>
      </c>
      <c r="L215" t="s">
        <v>26</v>
      </c>
      <c r="R215" s="56" t="s">
        <v>1193</v>
      </c>
      <c r="S215" s="56" t="s">
        <v>1194</v>
      </c>
      <c r="T215" s="56" t="s">
        <v>132</v>
      </c>
      <c r="U215" s="56" t="s">
        <v>1195</v>
      </c>
      <c r="V215" s="56" t="s">
        <v>1196</v>
      </c>
      <c r="W215" s="104" t="s">
        <v>49</v>
      </c>
    </row>
    <row r="216" spans="1:23" ht="51" x14ac:dyDescent="0.2">
      <c r="A216" s="55">
        <v>44754</v>
      </c>
      <c r="D216" s="55">
        <v>44754</v>
      </c>
      <c r="E216" t="s">
        <v>26</v>
      </c>
      <c r="F216" s="79">
        <v>42330851</v>
      </c>
      <c r="G216" s="56" t="s">
        <v>106</v>
      </c>
      <c r="I216" t="s">
        <v>1197</v>
      </c>
      <c r="K216" s="56" t="s">
        <v>1198</v>
      </c>
      <c r="L216" t="s">
        <v>26</v>
      </c>
      <c r="T216" s="56" t="s">
        <v>132</v>
      </c>
      <c r="U216" s="56" t="s">
        <v>1199</v>
      </c>
      <c r="V216" s="56" t="s">
        <v>1200</v>
      </c>
      <c r="W216" s="104" t="s">
        <v>58</v>
      </c>
    </row>
    <row r="217" spans="1:23" ht="280.5" x14ac:dyDescent="0.2">
      <c r="A217" s="55">
        <v>44754</v>
      </c>
      <c r="D217" s="55">
        <v>45029</v>
      </c>
      <c r="E217" t="s">
        <v>248</v>
      </c>
      <c r="F217" s="79">
        <v>36557134</v>
      </c>
      <c r="G217" s="56" t="s">
        <v>1201</v>
      </c>
      <c r="I217" t="s">
        <v>28</v>
      </c>
      <c r="J217" s="56" t="s">
        <v>86</v>
      </c>
      <c r="K217" s="56" t="s">
        <v>1202</v>
      </c>
      <c r="L217" t="s">
        <v>26</v>
      </c>
      <c r="R217" s="56" t="s">
        <v>1203</v>
      </c>
      <c r="S217" s="56" t="s">
        <v>1204</v>
      </c>
      <c r="T217" s="56" t="s">
        <v>1205</v>
      </c>
      <c r="U217" s="56" t="s">
        <v>56</v>
      </c>
      <c r="V217" s="56" t="s">
        <v>1206</v>
      </c>
    </row>
    <row r="218" spans="1:23" ht="51" x14ac:dyDescent="0.2">
      <c r="A218" s="55">
        <v>44755</v>
      </c>
      <c r="D218" s="55">
        <v>44757</v>
      </c>
      <c r="E218" t="s">
        <v>26</v>
      </c>
      <c r="F218" s="79">
        <v>41973044</v>
      </c>
      <c r="G218" s="56" t="s">
        <v>1207</v>
      </c>
      <c r="I218" t="s">
        <v>1208</v>
      </c>
      <c r="J218" s="56" t="s">
        <v>1209</v>
      </c>
      <c r="K218" s="56" t="s">
        <v>1210</v>
      </c>
      <c r="L218" t="s">
        <v>134</v>
      </c>
      <c r="M218" t="s">
        <v>32</v>
      </c>
      <c r="T218" t="s">
        <v>132</v>
      </c>
      <c r="U218" s="48" t="s">
        <v>56</v>
      </c>
      <c r="V218" s="56" t="s">
        <v>1211</v>
      </c>
      <c r="W218" s="104" t="s">
        <v>58</v>
      </c>
    </row>
    <row r="219" spans="1:23" ht="63.75" x14ac:dyDescent="0.2">
      <c r="A219" s="55">
        <v>44755</v>
      </c>
      <c r="D219" s="55">
        <v>44757</v>
      </c>
      <c r="E219" t="s">
        <v>26</v>
      </c>
      <c r="F219" s="79">
        <v>42039624</v>
      </c>
      <c r="G219" s="56" t="s">
        <v>1212</v>
      </c>
      <c r="I219" t="s">
        <v>28</v>
      </c>
      <c r="J219" s="56" t="s">
        <v>29</v>
      </c>
      <c r="K219" s="56" t="s">
        <v>1213</v>
      </c>
      <c r="L219" t="s">
        <v>134</v>
      </c>
      <c r="M219" t="s">
        <v>32</v>
      </c>
      <c r="T219" t="s">
        <v>132</v>
      </c>
      <c r="U219" s="48" t="s">
        <v>56</v>
      </c>
      <c r="V219" s="56" t="s">
        <v>1214</v>
      </c>
      <c r="W219" s="104" t="s">
        <v>58</v>
      </c>
    </row>
    <row r="220" spans="1:23" ht="89.25" x14ac:dyDescent="0.2">
      <c r="A220" s="55">
        <v>44755</v>
      </c>
      <c r="D220" s="55">
        <v>44781</v>
      </c>
      <c r="E220" t="s">
        <v>26</v>
      </c>
      <c r="F220" s="79">
        <v>66011011</v>
      </c>
      <c r="G220" s="56" t="s">
        <v>1215</v>
      </c>
      <c r="I220" t="s">
        <v>28</v>
      </c>
      <c r="J220" s="56" t="s">
        <v>29</v>
      </c>
      <c r="K220" s="56" t="s">
        <v>1216</v>
      </c>
      <c r="L220" t="s">
        <v>134</v>
      </c>
      <c r="M220" t="s">
        <v>32</v>
      </c>
      <c r="N220" s="56" t="s">
        <v>1217</v>
      </c>
      <c r="T220" s="56" t="s">
        <v>1218</v>
      </c>
      <c r="U220" s="48" t="s">
        <v>56</v>
      </c>
      <c r="V220" s="56" t="s">
        <v>1219</v>
      </c>
      <c r="W220" s="104" t="s">
        <v>58</v>
      </c>
    </row>
    <row r="221" spans="1:23" ht="306" x14ac:dyDescent="0.2">
      <c r="A221" s="55">
        <v>44755</v>
      </c>
      <c r="C221" s="56" t="s">
        <v>1220</v>
      </c>
      <c r="D221" s="55">
        <v>44799</v>
      </c>
      <c r="E221" t="s">
        <v>26</v>
      </c>
      <c r="F221" s="79">
        <v>33195684</v>
      </c>
      <c r="G221" s="56" t="s">
        <v>1221</v>
      </c>
      <c r="I221" t="s">
        <v>1222</v>
      </c>
      <c r="J221" s="56" t="s">
        <v>1223</v>
      </c>
      <c r="K221" s="56" t="s">
        <v>1224</v>
      </c>
      <c r="L221" t="s">
        <v>134</v>
      </c>
      <c r="M221" t="s">
        <v>160</v>
      </c>
      <c r="R221" s="56" t="s">
        <v>1225</v>
      </c>
      <c r="S221" s="56" t="s">
        <v>1226</v>
      </c>
      <c r="T221" s="56" t="s">
        <v>1227</v>
      </c>
      <c r="U221" s="56" t="s">
        <v>1228</v>
      </c>
      <c r="V221" s="56" t="s">
        <v>1229</v>
      </c>
      <c r="W221" s="104" t="s">
        <v>49</v>
      </c>
    </row>
    <row r="222" spans="1:23" ht="102" x14ac:dyDescent="0.2">
      <c r="A222" s="55">
        <v>44755</v>
      </c>
      <c r="C222" s="150" t="s">
        <v>1230</v>
      </c>
      <c r="D222" s="55">
        <v>44820</v>
      </c>
      <c r="E222" t="s">
        <v>26</v>
      </c>
      <c r="F222" s="79">
        <v>6010736</v>
      </c>
      <c r="G222" s="56" t="s">
        <v>1231</v>
      </c>
      <c r="H222" s="79">
        <v>996053</v>
      </c>
      <c r="I222" t="s">
        <v>1232</v>
      </c>
      <c r="K222" s="56" t="s">
        <v>1233</v>
      </c>
      <c r="L222" t="s">
        <v>101</v>
      </c>
      <c r="R222" s="56" t="s">
        <v>1234</v>
      </c>
      <c r="S222" s="56" t="s">
        <v>1235</v>
      </c>
      <c r="T222" s="56" t="s">
        <v>1236</v>
      </c>
      <c r="U222" s="56" t="s">
        <v>1237</v>
      </c>
      <c r="V222" s="56" t="s">
        <v>1238</v>
      </c>
    </row>
    <row r="223" spans="1:23" ht="51" x14ac:dyDescent="0.2">
      <c r="A223" s="55">
        <v>44755</v>
      </c>
      <c r="C223" s="150"/>
      <c r="D223" s="55">
        <v>44820</v>
      </c>
      <c r="E223" t="s">
        <v>26</v>
      </c>
      <c r="F223" s="79">
        <v>6010728</v>
      </c>
      <c r="G223" s="56" t="s">
        <v>1231</v>
      </c>
      <c r="H223" s="79">
        <v>996134</v>
      </c>
      <c r="I223" t="s">
        <v>1232</v>
      </c>
      <c r="K223" s="56" t="s">
        <v>1239</v>
      </c>
      <c r="L223" t="s">
        <v>101</v>
      </c>
      <c r="R223" s="56" t="s">
        <v>1240</v>
      </c>
      <c r="S223" s="56" t="s">
        <v>1241</v>
      </c>
      <c r="T223" s="56" t="s">
        <v>1236</v>
      </c>
      <c r="U223" s="56" t="s">
        <v>1242</v>
      </c>
      <c r="V223" s="56" t="s">
        <v>1243</v>
      </c>
    </row>
    <row r="224" spans="1:23" ht="76.5" x14ac:dyDescent="0.2">
      <c r="A224" s="55">
        <v>44755</v>
      </c>
      <c r="C224" s="150"/>
      <c r="D224" s="55">
        <v>44820</v>
      </c>
      <c r="E224" t="s">
        <v>26</v>
      </c>
      <c r="F224" s="79">
        <v>6010711</v>
      </c>
      <c r="G224" s="56" t="s">
        <v>1231</v>
      </c>
      <c r="H224" s="79">
        <v>136034</v>
      </c>
      <c r="I224" t="s">
        <v>1232</v>
      </c>
      <c r="K224" s="56" t="s">
        <v>1239</v>
      </c>
      <c r="L224" t="s">
        <v>101</v>
      </c>
      <c r="R224" s="56" t="s">
        <v>1244</v>
      </c>
      <c r="S224" s="56" t="s">
        <v>1245</v>
      </c>
      <c r="T224" s="56" t="s">
        <v>1236</v>
      </c>
      <c r="U224" s="56" t="s">
        <v>1242</v>
      </c>
      <c r="V224" s="56" t="s">
        <v>1243</v>
      </c>
    </row>
    <row r="225" spans="1:23" ht="216.75" x14ac:dyDescent="0.2">
      <c r="A225" s="55">
        <v>44755</v>
      </c>
      <c r="C225" s="150"/>
      <c r="D225" s="55">
        <v>44820</v>
      </c>
      <c r="E225" t="s">
        <v>26</v>
      </c>
      <c r="F225" s="79">
        <v>6010701</v>
      </c>
      <c r="G225" s="56" t="s">
        <v>1231</v>
      </c>
      <c r="H225" s="79" t="s">
        <v>1246</v>
      </c>
      <c r="I225" t="s">
        <v>1247</v>
      </c>
      <c r="K225" s="56" t="s">
        <v>1248</v>
      </c>
      <c r="L225" t="s">
        <v>101</v>
      </c>
      <c r="R225" s="56" t="s">
        <v>1249</v>
      </c>
      <c r="S225" s="56" t="s">
        <v>1250</v>
      </c>
      <c r="T225" s="56" t="s">
        <v>1236</v>
      </c>
      <c r="U225" s="56" t="s">
        <v>1251</v>
      </c>
      <c r="V225" s="56" t="s">
        <v>1243</v>
      </c>
    </row>
    <row r="226" spans="1:23" ht="63.75" x14ac:dyDescent="0.2">
      <c r="A226" s="55">
        <v>44761</v>
      </c>
      <c r="D226" s="55">
        <v>44767</v>
      </c>
      <c r="E226" s="79" t="s">
        <v>26</v>
      </c>
      <c r="F226" s="79">
        <v>41780568</v>
      </c>
      <c r="G226" s="56" t="s">
        <v>1252</v>
      </c>
      <c r="H226">
        <v>23405</v>
      </c>
      <c r="I226" t="s">
        <v>28</v>
      </c>
      <c r="J226" t="s">
        <v>1253</v>
      </c>
      <c r="K226" s="56" t="s">
        <v>1254</v>
      </c>
      <c r="L226" t="s">
        <v>26</v>
      </c>
      <c r="M226" t="s">
        <v>160</v>
      </c>
      <c r="O226" s="56" t="s">
        <v>1255</v>
      </c>
      <c r="P226"/>
      <c r="Q226"/>
      <c r="T226" t="s">
        <v>123</v>
      </c>
      <c r="U226" s="56" t="s">
        <v>610</v>
      </c>
      <c r="V226" s="56" t="s">
        <v>611</v>
      </c>
      <c r="W226" s="104" t="s">
        <v>58</v>
      </c>
    </row>
    <row r="227" spans="1:23" ht="216.75" x14ac:dyDescent="0.2">
      <c r="A227" s="55">
        <v>44761</v>
      </c>
      <c r="D227" s="55">
        <v>44868</v>
      </c>
      <c r="E227" t="s">
        <v>26</v>
      </c>
      <c r="F227" s="79">
        <v>36172736</v>
      </c>
      <c r="G227" s="56" t="s">
        <v>1256</v>
      </c>
      <c r="I227" t="s">
        <v>1257</v>
      </c>
      <c r="J227" s="56" t="s">
        <v>1258</v>
      </c>
      <c r="K227" s="56" t="s">
        <v>1259</v>
      </c>
      <c r="L227" t="s">
        <v>26</v>
      </c>
      <c r="R227" s="56" t="s">
        <v>1260</v>
      </c>
      <c r="S227" s="56" t="s">
        <v>1261</v>
      </c>
      <c r="T227" s="56" t="s">
        <v>1262</v>
      </c>
      <c r="U227" s="56" t="s">
        <v>1263</v>
      </c>
      <c r="V227" s="56" t="s">
        <v>1264</v>
      </c>
      <c r="W227" s="104" t="s">
        <v>49</v>
      </c>
    </row>
    <row r="228" spans="1:23" ht="51" x14ac:dyDescent="0.2">
      <c r="A228" s="55">
        <v>44762</v>
      </c>
      <c r="D228" s="55">
        <v>44763</v>
      </c>
      <c r="E228" t="s">
        <v>26</v>
      </c>
      <c r="F228" s="79">
        <v>40962693</v>
      </c>
      <c r="G228" s="56" t="s">
        <v>1265</v>
      </c>
      <c r="I228" t="s">
        <v>797</v>
      </c>
      <c r="K228" s="56" t="s">
        <v>1266</v>
      </c>
      <c r="L228" t="s">
        <v>26</v>
      </c>
      <c r="M228" t="s">
        <v>160</v>
      </c>
      <c r="T228" s="56" t="s">
        <v>132</v>
      </c>
      <c r="U228" s="48" t="s">
        <v>56</v>
      </c>
      <c r="V228" s="56" t="s">
        <v>1267</v>
      </c>
      <c r="W228" s="104" t="s">
        <v>58</v>
      </c>
    </row>
    <row r="229" spans="1:23" ht="114.75" x14ac:dyDescent="0.2">
      <c r="A229" s="55">
        <v>44763</v>
      </c>
      <c r="C229" s="81"/>
      <c r="D229" s="55">
        <v>44844</v>
      </c>
      <c r="E229" s="79" t="s">
        <v>26</v>
      </c>
      <c r="F229" s="79">
        <v>33139113</v>
      </c>
      <c r="G229" s="56" t="s">
        <v>1268</v>
      </c>
      <c r="H229">
        <v>23200</v>
      </c>
      <c r="I229" t="s">
        <v>490</v>
      </c>
      <c r="J229" t="s">
        <v>1033</v>
      </c>
      <c r="K229" s="56" t="s">
        <v>1269</v>
      </c>
      <c r="L229" t="s">
        <v>26</v>
      </c>
      <c r="M229" t="s">
        <v>577</v>
      </c>
      <c r="N229" s="56" t="s">
        <v>1270</v>
      </c>
      <c r="Q229"/>
      <c r="R229" s="56" t="s">
        <v>1271</v>
      </c>
      <c r="S229" s="56" t="s">
        <v>1272</v>
      </c>
      <c r="T229" s="56" t="s">
        <v>1273</v>
      </c>
      <c r="U229" t="s">
        <v>1274</v>
      </c>
      <c r="V229" s="56" t="s">
        <v>1275</v>
      </c>
      <c r="W229" s="108"/>
    </row>
    <row r="230" spans="1:23" ht="102" x14ac:dyDescent="0.2">
      <c r="A230" s="55">
        <v>44767</v>
      </c>
      <c r="D230" s="55">
        <v>44845</v>
      </c>
      <c r="E230" t="s">
        <v>31</v>
      </c>
      <c r="F230" s="79">
        <v>65435793</v>
      </c>
      <c r="G230" s="56" t="s">
        <v>1276</v>
      </c>
      <c r="H230" s="79">
        <v>25900</v>
      </c>
      <c r="I230" t="s">
        <v>1277</v>
      </c>
      <c r="K230" s="56" t="s">
        <v>1278</v>
      </c>
      <c r="L230" t="s">
        <v>31</v>
      </c>
      <c r="R230" s="56" t="s">
        <v>1279</v>
      </c>
      <c r="S230" s="56" t="s">
        <v>1280</v>
      </c>
      <c r="T230" t="s">
        <v>46</v>
      </c>
      <c r="U230" s="56" t="s">
        <v>1016</v>
      </c>
      <c r="V230" s="56" t="s">
        <v>1281</v>
      </c>
      <c r="W230" s="104" t="s">
        <v>49</v>
      </c>
    </row>
    <row r="231" spans="1:23" ht="76.5" x14ac:dyDescent="0.2">
      <c r="A231" s="55">
        <v>44767</v>
      </c>
      <c r="D231" s="55">
        <v>44770</v>
      </c>
      <c r="E231" t="s">
        <v>26</v>
      </c>
      <c r="F231" s="79">
        <v>41926782</v>
      </c>
      <c r="G231" s="56" t="s">
        <v>1143</v>
      </c>
      <c r="H231" t="s">
        <v>1282</v>
      </c>
      <c r="I231" t="s">
        <v>490</v>
      </c>
      <c r="J231" s="56" t="s">
        <v>1283</v>
      </c>
      <c r="K231" s="56" t="s">
        <v>1284</v>
      </c>
      <c r="P231" s="56" t="s">
        <v>1285</v>
      </c>
      <c r="R231" s="56" t="s">
        <v>1286</v>
      </c>
      <c r="U231" s="56" t="s">
        <v>104</v>
      </c>
      <c r="V231" s="56" t="s">
        <v>1287</v>
      </c>
      <c r="W231" s="104" t="s">
        <v>58</v>
      </c>
    </row>
    <row r="232" spans="1:23" ht="63.75" x14ac:dyDescent="0.2">
      <c r="A232" s="55">
        <v>44767</v>
      </c>
      <c r="D232" s="55">
        <v>44770</v>
      </c>
      <c r="E232" t="s">
        <v>26</v>
      </c>
      <c r="F232" s="79">
        <v>41926774</v>
      </c>
      <c r="G232" s="56" t="s">
        <v>1143</v>
      </c>
      <c r="H232" t="s">
        <v>1288</v>
      </c>
      <c r="I232" t="s">
        <v>28</v>
      </c>
      <c r="J232" s="56" t="s">
        <v>1289</v>
      </c>
      <c r="K232" s="56" t="s">
        <v>1290</v>
      </c>
      <c r="P232" s="56" t="s">
        <v>1291</v>
      </c>
      <c r="R232" s="56" t="s">
        <v>1292</v>
      </c>
      <c r="U232" s="56" t="s">
        <v>104</v>
      </c>
      <c r="V232" s="56" t="s">
        <v>1293</v>
      </c>
      <c r="W232" s="104" t="s">
        <v>58</v>
      </c>
    </row>
    <row r="233" spans="1:23" ht="76.5" x14ac:dyDescent="0.2">
      <c r="A233" s="55">
        <v>44767</v>
      </c>
      <c r="D233" s="55">
        <v>44770</v>
      </c>
      <c r="E233" t="s">
        <v>26</v>
      </c>
      <c r="F233" s="79">
        <v>41926766</v>
      </c>
      <c r="G233" s="56" t="s">
        <v>1143</v>
      </c>
      <c r="H233" t="s">
        <v>1294</v>
      </c>
      <c r="I233" t="s">
        <v>28</v>
      </c>
      <c r="J233" s="56" t="s">
        <v>1289</v>
      </c>
      <c r="K233" s="56" t="s">
        <v>1295</v>
      </c>
      <c r="P233" s="56" t="s">
        <v>1296</v>
      </c>
      <c r="R233" s="56" t="s">
        <v>1292</v>
      </c>
      <c r="U233" s="56" t="s">
        <v>104</v>
      </c>
      <c r="V233" s="56" t="s">
        <v>1297</v>
      </c>
      <c r="W233" s="104" t="s">
        <v>58</v>
      </c>
    </row>
    <row r="234" spans="1:23" ht="63.75" x14ac:dyDescent="0.2">
      <c r="A234" s="55">
        <v>44767</v>
      </c>
      <c r="D234" s="55">
        <v>44770</v>
      </c>
      <c r="E234" t="s">
        <v>26</v>
      </c>
      <c r="F234" s="79">
        <v>41926758</v>
      </c>
      <c r="G234" s="56" t="s">
        <v>1143</v>
      </c>
      <c r="H234" t="s">
        <v>1298</v>
      </c>
      <c r="I234" t="s">
        <v>28</v>
      </c>
      <c r="J234" s="56" t="s">
        <v>1289</v>
      </c>
      <c r="K234" s="56" t="s">
        <v>1299</v>
      </c>
      <c r="P234" s="56" t="s">
        <v>1300</v>
      </c>
      <c r="R234" s="56" t="s">
        <v>1292</v>
      </c>
      <c r="U234" s="56" t="s">
        <v>104</v>
      </c>
      <c r="V234" s="56" t="s">
        <v>1301</v>
      </c>
      <c r="W234" s="104" t="s">
        <v>58</v>
      </c>
    </row>
    <row r="235" spans="1:23" ht="76.5" x14ac:dyDescent="0.2">
      <c r="A235" s="55">
        <v>44767</v>
      </c>
      <c r="D235" s="55">
        <v>44770</v>
      </c>
      <c r="E235" t="s">
        <v>26</v>
      </c>
      <c r="F235" s="79">
        <v>41926741</v>
      </c>
      <c r="G235" s="56" t="s">
        <v>1143</v>
      </c>
      <c r="H235" t="s">
        <v>1302</v>
      </c>
      <c r="I235" t="s">
        <v>28</v>
      </c>
      <c r="J235" s="56" t="s">
        <v>1289</v>
      </c>
      <c r="K235" s="56" t="s">
        <v>1303</v>
      </c>
      <c r="P235" s="56" t="s">
        <v>1304</v>
      </c>
      <c r="R235" s="56" t="s">
        <v>1286</v>
      </c>
      <c r="U235" s="56" t="s">
        <v>104</v>
      </c>
      <c r="V235" s="56" t="s">
        <v>1305</v>
      </c>
      <c r="W235" s="104" t="s">
        <v>58</v>
      </c>
    </row>
    <row r="236" spans="1:23" ht="51" x14ac:dyDescent="0.2">
      <c r="A236" s="55">
        <v>44767</v>
      </c>
      <c r="D236" s="55">
        <v>44770</v>
      </c>
      <c r="E236" t="s">
        <v>26</v>
      </c>
      <c r="F236" s="79">
        <v>41926731</v>
      </c>
      <c r="G236" s="56" t="s">
        <v>1143</v>
      </c>
      <c r="H236" t="s">
        <v>1306</v>
      </c>
      <c r="I236" t="s">
        <v>28</v>
      </c>
      <c r="J236" s="56" t="s">
        <v>1289</v>
      </c>
      <c r="K236" s="56" t="s">
        <v>1307</v>
      </c>
      <c r="P236" s="56" t="s">
        <v>1308</v>
      </c>
      <c r="R236" s="56" t="s">
        <v>1292</v>
      </c>
      <c r="U236" s="56" t="s">
        <v>104</v>
      </c>
      <c r="V236" s="56" t="s">
        <v>1309</v>
      </c>
      <c r="W236" s="104" t="s">
        <v>58</v>
      </c>
    </row>
    <row r="237" spans="1:23" ht="76.5" x14ac:dyDescent="0.2">
      <c r="A237" s="55">
        <v>44767</v>
      </c>
      <c r="D237" s="55">
        <v>44770</v>
      </c>
      <c r="E237" t="s">
        <v>26</v>
      </c>
      <c r="F237" s="79">
        <v>41926715</v>
      </c>
      <c r="G237" s="56" t="s">
        <v>1143</v>
      </c>
      <c r="H237" t="s">
        <v>1310</v>
      </c>
      <c r="I237" t="s">
        <v>490</v>
      </c>
      <c r="J237" s="56" t="s">
        <v>1311</v>
      </c>
      <c r="K237" s="56" t="s">
        <v>1312</v>
      </c>
      <c r="P237" s="56" t="s">
        <v>1313</v>
      </c>
      <c r="R237" s="56" t="s">
        <v>1286</v>
      </c>
      <c r="U237" s="56" t="s">
        <v>104</v>
      </c>
      <c r="V237" s="56" t="s">
        <v>1314</v>
      </c>
      <c r="W237" s="104" t="s">
        <v>58</v>
      </c>
    </row>
    <row r="238" spans="1:23" ht="76.5" x14ac:dyDescent="0.2">
      <c r="A238" s="55">
        <v>44767</v>
      </c>
      <c r="D238" s="55">
        <v>44770</v>
      </c>
      <c r="E238" t="s">
        <v>26</v>
      </c>
      <c r="F238" s="79">
        <v>41763346</v>
      </c>
      <c r="G238" s="56" t="s">
        <v>1143</v>
      </c>
      <c r="H238" t="s">
        <v>1315</v>
      </c>
      <c r="I238" t="s">
        <v>490</v>
      </c>
      <c r="J238" s="56" t="s">
        <v>1316</v>
      </c>
      <c r="K238" s="56" t="s">
        <v>1317</v>
      </c>
      <c r="P238" s="56" t="s">
        <v>1318</v>
      </c>
      <c r="R238" s="56" t="s">
        <v>1286</v>
      </c>
      <c r="U238" s="56" t="s">
        <v>104</v>
      </c>
      <c r="V238" s="56" t="s">
        <v>1319</v>
      </c>
      <c r="W238" s="104" t="s">
        <v>58</v>
      </c>
    </row>
    <row r="239" spans="1:23" ht="76.5" x14ac:dyDescent="0.2">
      <c r="A239" s="55">
        <v>44767</v>
      </c>
      <c r="D239" s="55">
        <v>44770</v>
      </c>
      <c r="E239" t="s">
        <v>26</v>
      </c>
      <c r="F239" s="79">
        <v>41926723</v>
      </c>
      <c r="G239" s="56" t="s">
        <v>1143</v>
      </c>
      <c r="H239" t="s">
        <v>1320</v>
      </c>
      <c r="I239" t="s">
        <v>28</v>
      </c>
      <c r="J239" s="56" t="s">
        <v>1289</v>
      </c>
      <c r="K239" s="56" t="s">
        <v>1321</v>
      </c>
      <c r="P239" s="56" t="s">
        <v>1322</v>
      </c>
      <c r="R239" s="56" t="s">
        <v>1286</v>
      </c>
      <c r="U239" s="56" t="s">
        <v>104</v>
      </c>
      <c r="V239" s="56" t="s">
        <v>1323</v>
      </c>
      <c r="W239" s="104" t="s">
        <v>58</v>
      </c>
    </row>
    <row r="240" spans="1:23" ht="38.25" x14ac:dyDescent="0.2">
      <c r="A240" s="55">
        <v>44767</v>
      </c>
      <c r="D240" s="55">
        <v>44770</v>
      </c>
      <c r="E240" t="s">
        <v>26</v>
      </c>
      <c r="F240" s="79">
        <v>41763338</v>
      </c>
      <c r="G240" s="56" t="s">
        <v>1143</v>
      </c>
      <c r="H240" t="s">
        <v>1324</v>
      </c>
      <c r="I240" t="s">
        <v>28</v>
      </c>
      <c r="J240" s="56" t="s">
        <v>1289</v>
      </c>
      <c r="K240" s="56" t="s">
        <v>1325</v>
      </c>
      <c r="P240" s="56" t="s">
        <v>1326</v>
      </c>
      <c r="R240" s="56" t="s">
        <v>1286</v>
      </c>
      <c r="U240" s="56" t="s">
        <v>104</v>
      </c>
      <c r="V240" s="56" t="s">
        <v>1327</v>
      </c>
      <c r="W240" s="104" t="s">
        <v>58</v>
      </c>
    </row>
    <row r="241" spans="1:23" ht="89.25" x14ac:dyDescent="0.2">
      <c r="A241" s="55">
        <v>44767</v>
      </c>
      <c r="D241" s="55">
        <v>44770</v>
      </c>
      <c r="E241" t="s">
        <v>26</v>
      </c>
      <c r="F241" s="79">
        <v>41990751</v>
      </c>
      <c r="G241" s="56" t="s">
        <v>1143</v>
      </c>
      <c r="H241" t="s">
        <v>1328</v>
      </c>
      <c r="I241" t="s">
        <v>28</v>
      </c>
      <c r="J241" s="56" t="s">
        <v>1289</v>
      </c>
      <c r="K241" s="56" t="s">
        <v>1329</v>
      </c>
      <c r="P241" s="56" t="s">
        <v>1330</v>
      </c>
      <c r="R241" s="56" t="s">
        <v>1286</v>
      </c>
      <c r="U241" s="56" t="s">
        <v>104</v>
      </c>
      <c r="V241" s="56" t="s">
        <v>1331</v>
      </c>
      <c r="W241" s="104" t="s">
        <v>58</v>
      </c>
    </row>
    <row r="242" spans="1:23" ht="89.25" x14ac:dyDescent="0.2">
      <c r="A242" s="55">
        <v>44767</v>
      </c>
      <c r="D242" s="55">
        <v>44770</v>
      </c>
      <c r="E242" t="s">
        <v>26</v>
      </c>
      <c r="F242" s="79">
        <v>41990768</v>
      </c>
      <c r="G242" s="56" t="s">
        <v>1143</v>
      </c>
      <c r="H242" t="s">
        <v>1332</v>
      </c>
      <c r="I242" t="s">
        <v>28</v>
      </c>
      <c r="J242" s="56" t="s">
        <v>1289</v>
      </c>
      <c r="K242" s="56" t="s">
        <v>1333</v>
      </c>
      <c r="P242" s="56" t="s">
        <v>1334</v>
      </c>
      <c r="R242" s="56" t="s">
        <v>1335</v>
      </c>
      <c r="U242" s="56" t="s">
        <v>104</v>
      </c>
      <c r="V242" s="56" t="s">
        <v>1336</v>
      </c>
      <c r="W242" s="104" t="s">
        <v>58</v>
      </c>
    </row>
    <row r="243" spans="1:23" ht="89.25" x14ac:dyDescent="0.2">
      <c r="A243" s="55">
        <v>44767</v>
      </c>
      <c r="D243" s="55">
        <v>44770</v>
      </c>
      <c r="E243" t="s">
        <v>26</v>
      </c>
      <c r="F243" s="79">
        <v>41990776</v>
      </c>
      <c r="G243" s="56" t="s">
        <v>1143</v>
      </c>
      <c r="H243" t="s">
        <v>1337</v>
      </c>
      <c r="I243" t="s">
        <v>28</v>
      </c>
      <c r="J243" s="56" t="s">
        <v>1289</v>
      </c>
      <c r="K243" s="56" t="s">
        <v>1338</v>
      </c>
      <c r="P243" s="56" t="s">
        <v>1339</v>
      </c>
      <c r="R243" s="56" t="s">
        <v>1286</v>
      </c>
      <c r="U243" s="56" t="s">
        <v>104</v>
      </c>
      <c r="V243" s="56" t="s">
        <v>1340</v>
      </c>
      <c r="W243" s="104" t="s">
        <v>58</v>
      </c>
    </row>
    <row r="244" spans="1:23" ht="89.25" x14ac:dyDescent="0.2">
      <c r="A244" s="55">
        <v>44767</v>
      </c>
      <c r="D244" s="55">
        <v>44770</v>
      </c>
      <c r="E244" t="s">
        <v>26</v>
      </c>
      <c r="F244" s="79">
        <v>41990899</v>
      </c>
      <c r="G244" s="79">
        <v>41990899</v>
      </c>
      <c r="H244" t="s">
        <v>1341</v>
      </c>
      <c r="I244" t="s">
        <v>28</v>
      </c>
      <c r="J244" s="56" t="s">
        <v>1289</v>
      </c>
      <c r="K244" s="56" t="s">
        <v>1342</v>
      </c>
      <c r="P244" s="56" t="s">
        <v>1343</v>
      </c>
      <c r="R244" s="56" t="s">
        <v>1344</v>
      </c>
      <c r="U244" s="56" t="s">
        <v>104</v>
      </c>
      <c r="V244" s="56" t="s">
        <v>1345</v>
      </c>
      <c r="W244" s="104" t="s">
        <v>58</v>
      </c>
    </row>
    <row r="245" spans="1:23" ht="51" x14ac:dyDescent="0.2">
      <c r="A245" s="55">
        <v>44767</v>
      </c>
      <c r="D245" s="55">
        <v>44770</v>
      </c>
      <c r="E245" t="s">
        <v>26</v>
      </c>
      <c r="F245" s="79">
        <v>41990784</v>
      </c>
      <c r="G245" s="56" t="s">
        <v>1143</v>
      </c>
      <c r="H245" s="56" t="s">
        <v>1346</v>
      </c>
      <c r="I245" t="s">
        <v>28</v>
      </c>
      <c r="J245" s="56" t="s">
        <v>1289</v>
      </c>
      <c r="K245" s="56" t="s">
        <v>1347</v>
      </c>
      <c r="P245" s="56" t="s">
        <v>1348</v>
      </c>
      <c r="R245" s="56" t="s">
        <v>1286</v>
      </c>
      <c r="U245" s="56" t="s">
        <v>104</v>
      </c>
      <c r="V245" s="56" t="s">
        <v>1349</v>
      </c>
      <c r="W245" s="104" t="s">
        <v>58</v>
      </c>
    </row>
    <row r="246" spans="1:23" ht="76.5" x14ac:dyDescent="0.2">
      <c r="A246" s="55">
        <v>44767</v>
      </c>
      <c r="D246" s="55">
        <v>44770</v>
      </c>
      <c r="E246" t="s">
        <v>26</v>
      </c>
      <c r="F246" s="79">
        <v>41990792</v>
      </c>
      <c r="G246" s="56" t="s">
        <v>1143</v>
      </c>
      <c r="H246" t="s">
        <v>1350</v>
      </c>
      <c r="I246" t="s">
        <v>28</v>
      </c>
      <c r="J246" s="56" t="s">
        <v>1289</v>
      </c>
      <c r="K246" s="56" t="s">
        <v>1351</v>
      </c>
      <c r="P246" s="56" t="s">
        <v>1352</v>
      </c>
      <c r="R246" s="56" t="s">
        <v>1286</v>
      </c>
      <c r="U246" s="56" t="s">
        <v>104</v>
      </c>
      <c r="V246" s="56" t="s">
        <v>1353</v>
      </c>
      <c r="W246" s="104" t="s">
        <v>58</v>
      </c>
    </row>
    <row r="247" spans="1:23" ht="76.5" x14ac:dyDescent="0.2">
      <c r="A247" s="55">
        <v>44767</v>
      </c>
      <c r="D247" s="55">
        <v>44770</v>
      </c>
      <c r="E247" t="s">
        <v>26</v>
      </c>
      <c r="F247" s="79">
        <v>41990805</v>
      </c>
      <c r="G247" s="56" t="s">
        <v>1143</v>
      </c>
      <c r="H247" t="s">
        <v>1354</v>
      </c>
      <c r="I247" t="s">
        <v>28</v>
      </c>
      <c r="J247" s="56" t="s">
        <v>1289</v>
      </c>
      <c r="K247" s="56" t="s">
        <v>1355</v>
      </c>
      <c r="P247" s="56" t="s">
        <v>1356</v>
      </c>
      <c r="R247" s="56" t="s">
        <v>1286</v>
      </c>
      <c r="U247" s="56" t="s">
        <v>104</v>
      </c>
      <c r="V247" s="56" t="s">
        <v>1357</v>
      </c>
      <c r="W247" s="104" t="s">
        <v>58</v>
      </c>
    </row>
    <row r="248" spans="1:23" ht="76.5" x14ac:dyDescent="0.2">
      <c r="A248" s="55">
        <v>44767</v>
      </c>
      <c r="D248" s="55">
        <v>44770</v>
      </c>
      <c r="E248" t="s">
        <v>26</v>
      </c>
      <c r="F248" s="79">
        <v>41990813</v>
      </c>
      <c r="G248" s="56" t="s">
        <v>1143</v>
      </c>
      <c r="H248" t="s">
        <v>1358</v>
      </c>
      <c r="I248" t="s">
        <v>28</v>
      </c>
      <c r="J248" s="56" t="s">
        <v>1289</v>
      </c>
      <c r="K248" s="56" t="s">
        <v>1359</v>
      </c>
      <c r="P248" s="56" t="s">
        <v>1360</v>
      </c>
      <c r="R248" s="56" t="s">
        <v>1286</v>
      </c>
      <c r="U248" s="56" t="s">
        <v>104</v>
      </c>
      <c r="V248" s="56" t="s">
        <v>1361</v>
      </c>
      <c r="W248" s="104" t="s">
        <v>58</v>
      </c>
    </row>
    <row r="249" spans="1:23" ht="76.5" x14ac:dyDescent="0.2">
      <c r="A249" s="55">
        <v>44767</v>
      </c>
      <c r="D249" s="55">
        <v>44770</v>
      </c>
      <c r="E249" t="s">
        <v>26</v>
      </c>
      <c r="F249" s="79">
        <v>41990821</v>
      </c>
      <c r="G249" s="56" t="s">
        <v>1143</v>
      </c>
      <c r="H249" t="s">
        <v>1362</v>
      </c>
      <c r="I249" t="s">
        <v>28</v>
      </c>
      <c r="J249" s="56" t="s">
        <v>1289</v>
      </c>
      <c r="K249" s="56" t="s">
        <v>1363</v>
      </c>
      <c r="P249" s="56" t="s">
        <v>1364</v>
      </c>
      <c r="R249" s="56" t="s">
        <v>1286</v>
      </c>
      <c r="U249" s="56" t="s">
        <v>104</v>
      </c>
      <c r="V249" s="56" t="s">
        <v>1365</v>
      </c>
      <c r="W249" s="104" t="s">
        <v>58</v>
      </c>
    </row>
    <row r="250" spans="1:23" ht="51" x14ac:dyDescent="0.2">
      <c r="A250" s="55">
        <v>44767</v>
      </c>
      <c r="D250" s="55">
        <v>44770</v>
      </c>
      <c r="E250" t="s">
        <v>26</v>
      </c>
      <c r="F250" s="79">
        <v>41990831</v>
      </c>
      <c r="G250" s="56" t="s">
        <v>1143</v>
      </c>
      <c r="H250" t="s">
        <v>1366</v>
      </c>
      <c r="I250" t="s">
        <v>28</v>
      </c>
      <c r="J250" s="56" t="s">
        <v>1289</v>
      </c>
      <c r="K250" s="56" t="s">
        <v>1367</v>
      </c>
      <c r="P250" s="56" t="s">
        <v>1368</v>
      </c>
      <c r="R250" s="56" t="s">
        <v>1286</v>
      </c>
      <c r="U250" s="56" t="s">
        <v>104</v>
      </c>
      <c r="V250" s="56" t="s">
        <v>1369</v>
      </c>
      <c r="W250" s="104" t="s">
        <v>58</v>
      </c>
    </row>
    <row r="251" spans="1:23" ht="76.5" x14ac:dyDescent="0.2">
      <c r="A251" s="55">
        <v>44767</v>
      </c>
      <c r="D251" s="55">
        <v>44770</v>
      </c>
      <c r="E251" t="s">
        <v>26</v>
      </c>
      <c r="F251" s="79">
        <v>41990848</v>
      </c>
      <c r="G251" s="56" t="s">
        <v>1143</v>
      </c>
      <c r="H251" t="s">
        <v>1370</v>
      </c>
      <c r="I251" t="s">
        <v>28</v>
      </c>
      <c r="J251" s="56" t="s">
        <v>1289</v>
      </c>
      <c r="K251" s="56" t="s">
        <v>1371</v>
      </c>
      <c r="P251" s="56" t="s">
        <v>1372</v>
      </c>
      <c r="R251" s="56" t="s">
        <v>1286</v>
      </c>
      <c r="U251" s="56" t="s">
        <v>104</v>
      </c>
      <c r="V251" s="56" t="s">
        <v>1373</v>
      </c>
      <c r="W251" s="104" t="s">
        <v>58</v>
      </c>
    </row>
    <row r="252" spans="1:23" ht="51" x14ac:dyDescent="0.2">
      <c r="A252" s="55">
        <v>44767</v>
      </c>
      <c r="D252" s="55">
        <v>44770</v>
      </c>
      <c r="E252" t="s">
        <v>26</v>
      </c>
      <c r="F252" s="79">
        <v>41990856</v>
      </c>
      <c r="G252" s="56" t="s">
        <v>1143</v>
      </c>
      <c r="H252" t="s">
        <v>1374</v>
      </c>
      <c r="I252" t="s">
        <v>28</v>
      </c>
      <c r="J252" s="56" t="s">
        <v>1289</v>
      </c>
      <c r="K252" s="56" t="s">
        <v>1375</v>
      </c>
      <c r="P252" s="56" t="s">
        <v>1376</v>
      </c>
      <c r="R252" s="56" t="s">
        <v>1286</v>
      </c>
      <c r="U252" s="56" t="s">
        <v>104</v>
      </c>
      <c r="V252" s="56" t="s">
        <v>1377</v>
      </c>
      <c r="W252" s="104" t="s">
        <v>58</v>
      </c>
    </row>
    <row r="253" spans="1:23" ht="63.75" x14ac:dyDescent="0.2">
      <c r="A253" s="55">
        <v>44768</v>
      </c>
      <c r="D253" s="55">
        <v>44774</v>
      </c>
      <c r="E253" t="s">
        <v>26</v>
      </c>
      <c r="F253" s="79">
        <v>36662591</v>
      </c>
      <c r="G253" s="56" t="s">
        <v>1378</v>
      </c>
      <c r="I253" t="s">
        <v>28</v>
      </c>
      <c r="J253" s="56" t="s">
        <v>29</v>
      </c>
      <c r="K253" s="56" t="s">
        <v>1379</v>
      </c>
      <c r="L253" t="s">
        <v>31</v>
      </c>
      <c r="O253" s="56" t="s">
        <v>1380</v>
      </c>
      <c r="T253" s="56" t="s">
        <v>132</v>
      </c>
      <c r="U253" s="56" t="s">
        <v>1381</v>
      </c>
      <c r="V253" s="56" t="s">
        <v>1382</v>
      </c>
      <c r="W253" s="104" t="s">
        <v>58</v>
      </c>
    </row>
    <row r="254" spans="1:23" ht="344.25" x14ac:dyDescent="0.2">
      <c r="A254" s="55">
        <v>44768</v>
      </c>
      <c r="D254" s="85">
        <v>45040</v>
      </c>
      <c r="E254" s="56" t="s">
        <v>26</v>
      </c>
      <c r="F254" s="79">
        <v>41160422</v>
      </c>
      <c r="G254" s="56" t="s">
        <v>126</v>
      </c>
      <c r="I254" s="56" t="s">
        <v>1383</v>
      </c>
      <c r="J254" s="56" t="s">
        <v>1384</v>
      </c>
      <c r="K254" s="56" t="s">
        <v>1385</v>
      </c>
      <c r="L254" t="s">
        <v>26</v>
      </c>
      <c r="R254" s="56" t="s">
        <v>1386</v>
      </c>
      <c r="S254" s="56" t="s">
        <v>1387</v>
      </c>
      <c r="T254" s="56" t="s">
        <v>1388</v>
      </c>
      <c r="U254" s="56" t="s">
        <v>1389</v>
      </c>
      <c r="V254" s="56" t="s">
        <v>1390</v>
      </c>
      <c r="W254" s="104" t="s">
        <v>49</v>
      </c>
    </row>
    <row r="255" spans="1:23" ht="204" x14ac:dyDescent="0.2">
      <c r="A255" s="55">
        <v>44769</v>
      </c>
      <c r="D255" s="55">
        <v>44825</v>
      </c>
      <c r="E255" t="s">
        <v>31</v>
      </c>
      <c r="F255" s="79">
        <v>42444806</v>
      </c>
      <c r="G255" s="56" t="s">
        <v>1391</v>
      </c>
      <c r="I255" t="s">
        <v>70</v>
      </c>
      <c r="J255" s="56" t="s">
        <v>1033</v>
      </c>
      <c r="K255" s="56" t="s">
        <v>1392</v>
      </c>
      <c r="L255" t="s">
        <v>31</v>
      </c>
      <c r="R255" s="56" t="s">
        <v>1393</v>
      </c>
      <c r="S255" s="56" t="s">
        <v>1394</v>
      </c>
      <c r="T255" s="56" t="s">
        <v>132</v>
      </c>
      <c r="U255" s="56" t="s">
        <v>235</v>
      </c>
      <c r="V255" s="56" t="s">
        <v>1395</v>
      </c>
      <c r="W255" s="104" t="s">
        <v>58</v>
      </c>
    </row>
    <row r="256" spans="1:23" ht="102" x14ac:dyDescent="0.2">
      <c r="A256" s="55">
        <v>44770</v>
      </c>
      <c r="D256" s="55">
        <v>44774</v>
      </c>
      <c r="E256" t="s">
        <v>31</v>
      </c>
      <c r="F256" s="79">
        <v>41927144</v>
      </c>
      <c r="G256" s="56" t="s">
        <v>1143</v>
      </c>
      <c r="H256" s="79" t="s">
        <v>1396</v>
      </c>
      <c r="I256" t="s">
        <v>28</v>
      </c>
      <c r="J256" s="56" t="s">
        <v>1289</v>
      </c>
      <c r="K256" s="56" t="s">
        <v>1397</v>
      </c>
      <c r="L256" t="s">
        <v>31</v>
      </c>
      <c r="P256" s="56" t="s">
        <v>1398</v>
      </c>
      <c r="U256" s="56" t="s">
        <v>104</v>
      </c>
      <c r="V256" s="56" t="s">
        <v>1399</v>
      </c>
      <c r="W256" s="104" t="s">
        <v>58</v>
      </c>
    </row>
    <row r="257" spans="1:23" ht="76.5" x14ac:dyDescent="0.2">
      <c r="A257" s="55">
        <v>44777</v>
      </c>
      <c r="D257" s="55">
        <v>44778</v>
      </c>
      <c r="E257" t="s">
        <v>26</v>
      </c>
      <c r="F257" s="81">
        <v>41927013</v>
      </c>
      <c r="G257" s="56" t="s">
        <v>1143</v>
      </c>
      <c r="H257" s="55" t="s">
        <v>1400</v>
      </c>
      <c r="I257" t="s">
        <v>28</v>
      </c>
      <c r="J257" s="56" t="s">
        <v>1289</v>
      </c>
      <c r="K257" s="56" t="s">
        <v>1401</v>
      </c>
      <c r="L257" t="s">
        <v>101</v>
      </c>
      <c r="P257" s="56" t="s">
        <v>1402</v>
      </c>
      <c r="U257" s="56" t="s">
        <v>104</v>
      </c>
      <c r="V257" s="56" t="s">
        <v>1403</v>
      </c>
      <c r="W257" s="104" t="s">
        <v>58</v>
      </c>
    </row>
    <row r="258" spans="1:23" ht="38.25" x14ac:dyDescent="0.2">
      <c r="A258" s="55">
        <v>44777</v>
      </c>
      <c r="D258" s="55">
        <v>44778</v>
      </c>
      <c r="E258" t="s">
        <v>26</v>
      </c>
      <c r="F258" s="81">
        <v>41926950</v>
      </c>
      <c r="G258" s="56" t="s">
        <v>1143</v>
      </c>
      <c r="H258" s="55" t="s">
        <v>1404</v>
      </c>
      <c r="I258" t="s">
        <v>28</v>
      </c>
      <c r="J258" s="56" t="s">
        <v>1289</v>
      </c>
      <c r="K258" s="56" t="s">
        <v>1405</v>
      </c>
      <c r="L258" t="s">
        <v>101</v>
      </c>
      <c r="P258" s="56" t="s">
        <v>1406</v>
      </c>
      <c r="U258" s="56" t="s">
        <v>104</v>
      </c>
      <c r="V258" s="56" t="s">
        <v>1407</v>
      </c>
      <c r="W258" s="104" t="s">
        <v>58</v>
      </c>
    </row>
    <row r="259" spans="1:23" ht="63.75" x14ac:dyDescent="0.2">
      <c r="A259" s="55">
        <v>44777</v>
      </c>
      <c r="D259" s="55">
        <v>44778</v>
      </c>
      <c r="E259" t="s">
        <v>26</v>
      </c>
      <c r="F259" s="81">
        <v>41927005</v>
      </c>
      <c r="G259" s="56" t="s">
        <v>1143</v>
      </c>
      <c r="H259" s="55" t="s">
        <v>1408</v>
      </c>
      <c r="I259" t="s">
        <v>28</v>
      </c>
      <c r="J259" s="56" t="s">
        <v>1289</v>
      </c>
      <c r="K259" s="56" t="s">
        <v>1409</v>
      </c>
      <c r="L259" t="s">
        <v>101</v>
      </c>
      <c r="P259" s="56" t="s">
        <v>1410</v>
      </c>
      <c r="U259" s="56" t="s">
        <v>104</v>
      </c>
      <c r="V259" s="56" t="s">
        <v>1411</v>
      </c>
      <c r="W259" s="104" t="s">
        <v>58</v>
      </c>
    </row>
    <row r="260" spans="1:23" ht="76.5" x14ac:dyDescent="0.2">
      <c r="A260" s="55">
        <v>44777</v>
      </c>
      <c r="D260" s="55">
        <v>44778</v>
      </c>
      <c r="E260" t="s">
        <v>26</v>
      </c>
      <c r="F260" s="81">
        <v>41926993</v>
      </c>
      <c r="G260" s="56" t="s">
        <v>1143</v>
      </c>
      <c r="H260" s="55" t="s">
        <v>1412</v>
      </c>
      <c r="I260" t="s">
        <v>28</v>
      </c>
      <c r="J260" s="56" t="s">
        <v>1289</v>
      </c>
      <c r="K260" s="56" t="s">
        <v>1413</v>
      </c>
      <c r="L260" t="s">
        <v>101</v>
      </c>
      <c r="P260" s="56" t="s">
        <v>1414</v>
      </c>
      <c r="U260" s="56" t="s">
        <v>104</v>
      </c>
      <c r="V260" s="56" t="s">
        <v>1415</v>
      </c>
      <c r="W260" s="104" t="s">
        <v>58</v>
      </c>
    </row>
    <row r="261" spans="1:23" ht="76.5" x14ac:dyDescent="0.2">
      <c r="A261" s="55">
        <v>44777</v>
      </c>
      <c r="D261" s="55">
        <v>44778</v>
      </c>
      <c r="E261" t="s">
        <v>26</v>
      </c>
      <c r="F261" s="81">
        <v>41926985</v>
      </c>
      <c r="G261" s="56" t="s">
        <v>1143</v>
      </c>
      <c r="H261" s="55" t="s">
        <v>1416</v>
      </c>
      <c r="I261" t="s">
        <v>28</v>
      </c>
      <c r="J261" s="56" t="s">
        <v>1289</v>
      </c>
      <c r="K261" s="56" t="s">
        <v>1417</v>
      </c>
      <c r="L261" t="s">
        <v>101</v>
      </c>
      <c r="P261" s="56" t="s">
        <v>1418</v>
      </c>
      <c r="U261" s="56" t="s">
        <v>104</v>
      </c>
      <c r="V261" s="56" t="s">
        <v>1419</v>
      </c>
      <c r="W261" s="104" t="s">
        <v>58</v>
      </c>
    </row>
    <row r="262" spans="1:23" ht="76.5" x14ac:dyDescent="0.2">
      <c r="A262" s="55">
        <v>44777</v>
      </c>
      <c r="D262" s="55">
        <v>44778</v>
      </c>
      <c r="E262" t="s">
        <v>26</v>
      </c>
      <c r="F262" s="79">
        <v>41926977</v>
      </c>
      <c r="G262" s="56" t="s">
        <v>1143</v>
      </c>
      <c r="H262" s="55" t="s">
        <v>1420</v>
      </c>
      <c r="I262" t="s">
        <v>28</v>
      </c>
      <c r="J262" s="56" t="s">
        <v>1289</v>
      </c>
      <c r="K262" s="56" t="s">
        <v>1421</v>
      </c>
      <c r="L262" t="s">
        <v>101</v>
      </c>
      <c r="P262" s="56" t="s">
        <v>1422</v>
      </c>
      <c r="U262" s="56" t="s">
        <v>104</v>
      </c>
      <c r="V262" s="56" t="s">
        <v>1423</v>
      </c>
      <c r="W262" s="104" t="s">
        <v>58</v>
      </c>
    </row>
    <row r="263" spans="1:23" ht="76.5" x14ac:dyDescent="0.2">
      <c r="A263" s="55">
        <v>44777</v>
      </c>
      <c r="D263" s="55">
        <v>44778</v>
      </c>
      <c r="E263" t="s">
        <v>26</v>
      </c>
      <c r="F263" s="79">
        <v>41926969</v>
      </c>
      <c r="G263" s="56" t="s">
        <v>1143</v>
      </c>
      <c r="H263" s="55" t="s">
        <v>1424</v>
      </c>
      <c r="I263" t="s">
        <v>28</v>
      </c>
      <c r="J263" s="56" t="s">
        <v>1289</v>
      </c>
      <c r="K263" s="56" t="s">
        <v>1425</v>
      </c>
      <c r="L263" t="s">
        <v>101</v>
      </c>
      <c r="P263" s="56" t="s">
        <v>1426</v>
      </c>
      <c r="U263" s="56" t="s">
        <v>104</v>
      </c>
      <c r="V263" s="56" t="s">
        <v>1427</v>
      </c>
      <c r="W263" s="104" t="s">
        <v>58</v>
      </c>
    </row>
    <row r="264" spans="1:23" ht="76.5" x14ac:dyDescent="0.2">
      <c r="A264" s="55">
        <v>44777</v>
      </c>
      <c r="D264" s="55">
        <v>44778</v>
      </c>
      <c r="E264" t="s">
        <v>26</v>
      </c>
      <c r="F264" s="79">
        <v>41926707</v>
      </c>
      <c r="G264" s="56" t="s">
        <v>1143</v>
      </c>
      <c r="H264" s="55" t="s">
        <v>1428</v>
      </c>
      <c r="I264" t="s">
        <v>28</v>
      </c>
      <c r="J264" s="56" t="s">
        <v>1289</v>
      </c>
      <c r="K264" s="56" t="s">
        <v>1429</v>
      </c>
      <c r="L264" t="s">
        <v>101</v>
      </c>
      <c r="P264" s="56" t="s">
        <v>1430</v>
      </c>
      <c r="U264" s="56" t="s">
        <v>104</v>
      </c>
      <c r="V264" s="56" t="s">
        <v>1431</v>
      </c>
      <c r="W264" s="104" t="s">
        <v>58</v>
      </c>
    </row>
    <row r="265" spans="1:23" ht="76.5" x14ac:dyDescent="0.2">
      <c r="A265" s="55">
        <v>44777</v>
      </c>
      <c r="D265" s="55">
        <v>44778</v>
      </c>
      <c r="E265" t="s">
        <v>26</v>
      </c>
      <c r="F265" s="79">
        <v>41926694</v>
      </c>
      <c r="G265" s="56" t="s">
        <v>1143</v>
      </c>
      <c r="H265" s="55" t="s">
        <v>1432</v>
      </c>
      <c r="I265" t="s">
        <v>490</v>
      </c>
      <c r="J265" s="56" t="s">
        <v>1283</v>
      </c>
      <c r="K265" s="56" t="s">
        <v>1433</v>
      </c>
      <c r="L265" t="s">
        <v>101</v>
      </c>
      <c r="P265" s="56" t="s">
        <v>1434</v>
      </c>
      <c r="U265" s="56" t="s">
        <v>104</v>
      </c>
      <c r="V265" s="56" t="s">
        <v>1435</v>
      </c>
      <c r="W265" s="104" t="s">
        <v>58</v>
      </c>
    </row>
    <row r="266" spans="1:23" ht="76.5" x14ac:dyDescent="0.2">
      <c r="A266" s="55">
        <v>44777</v>
      </c>
      <c r="D266" s="55">
        <v>44778</v>
      </c>
      <c r="E266" t="s">
        <v>26</v>
      </c>
      <c r="F266" s="79">
        <v>41926686</v>
      </c>
      <c r="G266" s="56" t="s">
        <v>1143</v>
      </c>
      <c r="H266" s="55" t="s">
        <v>1436</v>
      </c>
      <c r="I266" t="s">
        <v>490</v>
      </c>
      <c r="J266" s="56" t="s">
        <v>1283</v>
      </c>
      <c r="K266" s="56" t="s">
        <v>1437</v>
      </c>
      <c r="L266" t="s">
        <v>101</v>
      </c>
      <c r="P266" s="56" t="s">
        <v>1438</v>
      </c>
      <c r="U266" s="56" t="s">
        <v>104</v>
      </c>
      <c r="V266" s="56" t="s">
        <v>1439</v>
      </c>
      <c r="W266" s="104" t="s">
        <v>58</v>
      </c>
    </row>
    <row r="267" spans="1:23" ht="76.5" x14ac:dyDescent="0.2">
      <c r="A267" s="55">
        <v>44777</v>
      </c>
      <c r="D267" s="55">
        <v>44778</v>
      </c>
      <c r="E267" t="s">
        <v>26</v>
      </c>
      <c r="F267" s="79">
        <v>41926678</v>
      </c>
      <c r="G267" s="56" t="s">
        <v>1143</v>
      </c>
      <c r="H267" s="55" t="s">
        <v>1440</v>
      </c>
      <c r="I267" t="s">
        <v>490</v>
      </c>
      <c r="J267" s="56" t="s">
        <v>1283</v>
      </c>
      <c r="K267" s="56" t="s">
        <v>1441</v>
      </c>
      <c r="L267" t="s">
        <v>101</v>
      </c>
      <c r="P267" s="56" t="s">
        <v>1442</v>
      </c>
      <c r="U267" s="56" t="s">
        <v>104</v>
      </c>
      <c r="V267" s="56" t="s">
        <v>1443</v>
      </c>
      <c r="W267" s="104" t="s">
        <v>58</v>
      </c>
    </row>
    <row r="268" spans="1:23" ht="76.5" x14ac:dyDescent="0.2">
      <c r="A268" s="55">
        <v>44777</v>
      </c>
      <c r="D268" s="55">
        <v>44778</v>
      </c>
      <c r="E268" t="s">
        <v>26</v>
      </c>
      <c r="F268" s="79">
        <v>41926661</v>
      </c>
      <c r="G268" s="56" t="s">
        <v>1143</v>
      </c>
      <c r="H268" s="55" t="s">
        <v>1444</v>
      </c>
      <c r="I268" t="s">
        <v>490</v>
      </c>
      <c r="J268" s="56" t="s">
        <v>1283</v>
      </c>
      <c r="K268" s="56" t="s">
        <v>1445</v>
      </c>
      <c r="L268" t="s">
        <v>101</v>
      </c>
      <c r="P268" s="56" t="s">
        <v>1446</v>
      </c>
      <c r="U268" s="56" t="s">
        <v>104</v>
      </c>
      <c r="V268" s="56" t="s">
        <v>1447</v>
      </c>
      <c r="W268" s="104" t="s">
        <v>58</v>
      </c>
    </row>
    <row r="269" spans="1:23" ht="76.5" x14ac:dyDescent="0.2">
      <c r="A269" s="55">
        <v>44777</v>
      </c>
      <c r="D269" s="55">
        <v>44778</v>
      </c>
      <c r="E269" t="s">
        <v>26</v>
      </c>
      <c r="F269" s="79">
        <v>42284312</v>
      </c>
      <c r="G269" s="56" t="s">
        <v>1143</v>
      </c>
      <c r="H269" s="55" t="s">
        <v>1448</v>
      </c>
      <c r="I269" t="s">
        <v>490</v>
      </c>
      <c r="J269" s="56" t="s">
        <v>1283</v>
      </c>
      <c r="K269" s="56" t="s">
        <v>1449</v>
      </c>
      <c r="L269" t="s">
        <v>101</v>
      </c>
      <c r="P269" s="56" t="s">
        <v>1450</v>
      </c>
      <c r="U269" s="56" t="s">
        <v>104</v>
      </c>
      <c r="V269" s="56" t="s">
        <v>1451</v>
      </c>
      <c r="W269" s="104" t="s">
        <v>58</v>
      </c>
    </row>
    <row r="270" spans="1:23" ht="76.5" x14ac:dyDescent="0.2">
      <c r="A270" s="55">
        <v>44777</v>
      </c>
      <c r="D270" s="55">
        <v>44778</v>
      </c>
      <c r="E270" t="s">
        <v>26</v>
      </c>
      <c r="F270" s="79">
        <v>42284339</v>
      </c>
      <c r="G270" s="56" t="s">
        <v>1143</v>
      </c>
      <c r="H270" s="55" t="s">
        <v>1452</v>
      </c>
      <c r="I270" t="s">
        <v>490</v>
      </c>
      <c r="J270" s="56" t="s">
        <v>1283</v>
      </c>
      <c r="K270" s="56" t="s">
        <v>1453</v>
      </c>
      <c r="L270" t="s">
        <v>101</v>
      </c>
      <c r="P270" s="56" t="s">
        <v>1454</v>
      </c>
      <c r="U270" s="56" t="s">
        <v>104</v>
      </c>
      <c r="V270" s="56" t="s">
        <v>1455</v>
      </c>
      <c r="W270" s="104" t="s">
        <v>58</v>
      </c>
    </row>
    <row r="271" spans="1:23" ht="76.5" x14ac:dyDescent="0.2">
      <c r="A271" s="55">
        <v>44777</v>
      </c>
      <c r="D271" s="55">
        <v>44778</v>
      </c>
      <c r="E271" t="s">
        <v>26</v>
      </c>
      <c r="F271" s="79">
        <v>42284291</v>
      </c>
      <c r="G271" s="56" t="s">
        <v>1143</v>
      </c>
      <c r="H271" s="55" t="s">
        <v>1456</v>
      </c>
      <c r="I271" t="s">
        <v>490</v>
      </c>
      <c r="J271" s="56" t="s">
        <v>1283</v>
      </c>
      <c r="K271" s="56" t="s">
        <v>1457</v>
      </c>
      <c r="L271" t="s">
        <v>101</v>
      </c>
      <c r="P271" s="56" t="s">
        <v>1458</v>
      </c>
      <c r="U271" s="56" t="s">
        <v>104</v>
      </c>
      <c r="V271" s="56" t="s">
        <v>1459</v>
      </c>
      <c r="W271" s="104" t="s">
        <v>58</v>
      </c>
    </row>
    <row r="272" spans="1:23" ht="76.5" x14ac:dyDescent="0.2">
      <c r="A272" s="55">
        <v>44777</v>
      </c>
      <c r="D272" s="55">
        <v>44778</v>
      </c>
      <c r="E272" t="s">
        <v>26</v>
      </c>
      <c r="F272" s="79">
        <v>42284304</v>
      </c>
      <c r="G272" s="56" t="s">
        <v>1143</v>
      </c>
      <c r="H272" s="55" t="s">
        <v>1460</v>
      </c>
      <c r="I272" t="s">
        <v>490</v>
      </c>
      <c r="J272" s="56" t="s">
        <v>1283</v>
      </c>
      <c r="K272" s="56" t="s">
        <v>1461</v>
      </c>
      <c r="L272" t="s">
        <v>101</v>
      </c>
      <c r="P272" s="56" t="s">
        <v>1462</v>
      </c>
      <c r="U272" s="56" t="s">
        <v>104</v>
      </c>
      <c r="V272" s="56" t="s">
        <v>1463</v>
      </c>
      <c r="W272" s="104" t="s">
        <v>58</v>
      </c>
    </row>
    <row r="273" spans="1:23" ht="153" x14ac:dyDescent="0.2">
      <c r="A273" s="55">
        <v>44778</v>
      </c>
      <c r="D273" s="55">
        <v>44876</v>
      </c>
      <c r="E273" t="s">
        <v>26</v>
      </c>
      <c r="F273" s="79">
        <v>42287417</v>
      </c>
      <c r="G273" s="56" t="s">
        <v>1464</v>
      </c>
      <c r="I273" t="s">
        <v>1465</v>
      </c>
      <c r="K273" s="56" t="s">
        <v>1466</v>
      </c>
      <c r="L273" t="s">
        <v>26</v>
      </c>
      <c r="R273" s="56" t="s">
        <v>1467</v>
      </c>
      <c r="S273" s="56" t="s">
        <v>1468</v>
      </c>
      <c r="T273" s="56" t="s">
        <v>1469</v>
      </c>
      <c r="U273" s="56" t="s">
        <v>1470</v>
      </c>
      <c r="V273" s="56" t="s">
        <v>1471</v>
      </c>
    </row>
    <row r="274" spans="1:23" ht="63.75" x14ac:dyDescent="0.2">
      <c r="A274" s="55">
        <v>44783</v>
      </c>
      <c r="D274" s="55">
        <v>44791</v>
      </c>
      <c r="E274" t="s">
        <v>26</v>
      </c>
      <c r="F274" s="79">
        <v>40027224</v>
      </c>
      <c r="G274" s="56" t="s">
        <v>1472</v>
      </c>
      <c r="I274" t="s">
        <v>28</v>
      </c>
      <c r="J274" s="56" t="s">
        <v>29</v>
      </c>
      <c r="K274" s="56" t="s">
        <v>1473</v>
      </c>
      <c r="L274" t="s">
        <v>31</v>
      </c>
      <c r="O274" s="56" t="s">
        <v>1474</v>
      </c>
      <c r="T274" s="56" t="s">
        <v>1475</v>
      </c>
      <c r="U274" s="56" t="s">
        <v>1381</v>
      </c>
      <c r="V274" s="56" t="s">
        <v>1382</v>
      </c>
      <c r="W274" s="104" t="s">
        <v>58</v>
      </c>
    </row>
    <row r="275" spans="1:23" ht="63.75" x14ac:dyDescent="0.2">
      <c r="A275" s="55">
        <v>44783</v>
      </c>
      <c r="D275" s="55">
        <v>44791</v>
      </c>
      <c r="E275" t="s">
        <v>31</v>
      </c>
      <c r="F275" s="79">
        <v>38569024</v>
      </c>
      <c r="G275" s="56" t="s">
        <v>1476</v>
      </c>
      <c r="I275" t="s">
        <v>28</v>
      </c>
      <c r="J275" s="56" t="s">
        <v>29</v>
      </c>
      <c r="K275" s="56" t="s">
        <v>1477</v>
      </c>
      <c r="L275" t="s">
        <v>31</v>
      </c>
      <c r="O275" s="56" t="s">
        <v>1478</v>
      </c>
      <c r="T275" s="56" t="s">
        <v>1475</v>
      </c>
      <c r="U275" s="56" t="s">
        <v>1381</v>
      </c>
      <c r="V275" s="56" t="s">
        <v>1382</v>
      </c>
      <c r="W275" s="104" t="s">
        <v>58</v>
      </c>
    </row>
    <row r="276" spans="1:23" ht="38.25" x14ac:dyDescent="0.2">
      <c r="A276" s="55">
        <v>44783</v>
      </c>
      <c r="D276" s="55">
        <v>44784</v>
      </c>
      <c r="E276" t="s">
        <v>26</v>
      </c>
      <c r="F276" s="79">
        <v>38611296</v>
      </c>
      <c r="G276" s="56" t="s">
        <v>1479</v>
      </c>
      <c r="I276" t="s">
        <v>70</v>
      </c>
      <c r="J276" s="56" t="s">
        <v>1033</v>
      </c>
      <c r="K276" s="56" t="s">
        <v>1480</v>
      </c>
      <c r="L276" t="s">
        <v>31</v>
      </c>
      <c r="T276" s="56" t="s">
        <v>132</v>
      </c>
      <c r="U276" s="48" t="s">
        <v>56</v>
      </c>
      <c r="V276" s="56" t="s">
        <v>1481</v>
      </c>
      <c r="W276" s="104" t="s">
        <v>58</v>
      </c>
    </row>
    <row r="277" spans="1:23" ht="76.5" x14ac:dyDescent="0.2">
      <c r="A277" s="55">
        <v>44785</v>
      </c>
      <c r="D277" s="55">
        <v>44805</v>
      </c>
      <c r="E277" t="s">
        <v>26</v>
      </c>
      <c r="F277" s="79">
        <v>41911021</v>
      </c>
      <c r="G277" s="56" t="s">
        <v>106</v>
      </c>
      <c r="I277" t="s">
        <v>1482</v>
      </c>
      <c r="K277" s="56" t="s">
        <v>1483</v>
      </c>
      <c r="L277" t="s">
        <v>26</v>
      </c>
      <c r="N277" s="56" t="s">
        <v>1484</v>
      </c>
      <c r="P277" s="56" t="s">
        <v>1485</v>
      </c>
      <c r="T277" s="56" t="s">
        <v>1486</v>
      </c>
      <c r="U277" s="56" t="s">
        <v>1016</v>
      </c>
      <c r="V277" s="56" t="s">
        <v>1487</v>
      </c>
      <c r="W277" s="104" t="s">
        <v>58</v>
      </c>
    </row>
    <row r="278" spans="1:23" ht="114.75" x14ac:dyDescent="0.2">
      <c r="A278" s="55">
        <v>44788</v>
      </c>
      <c r="D278" s="55">
        <v>44866</v>
      </c>
      <c r="E278" t="s">
        <v>31</v>
      </c>
      <c r="F278" s="79">
        <v>65438881</v>
      </c>
      <c r="G278" s="56" t="s">
        <v>1488</v>
      </c>
      <c r="I278" t="s">
        <v>1489</v>
      </c>
      <c r="J278" s="56" t="s">
        <v>1490</v>
      </c>
      <c r="K278" s="56" t="s">
        <v>1491</v>
      </c>
      <c r="L278" t="s">
        <v>31</v>
      </c>
      <c r="T278" s="56" t="s">
        <v>1492</v>
      </c>
      <c r="U278" s="48" t="s">
        <v>56</v>
      </c>
      <c r="V278" s="56" t="s">
        <v>1493</v>
      </c>
      <c r="W278" s="104" t="s">
        <v>58</v>
      </c>
    </row>
    <row r="279" spans="1:23" ht="89.25" x14ac:dyDescent="0.2">
      <c r="A279" s="55">
        <v>44790</v>
      </c>
      <c r="C279" s="56" t="s">
        <v>1494</v>
      </c>
      <c r="D279" s="55">
        <v>44805</v>
      </c>
      <c r="E279" t="s">
        <v>26</v>
      </c>
      <c r="F279" s="79">
        <v>41238533</v>
      </c>
      <c r="G279" s="56" t="s">
        <v>1495</v>
      </c>
      <c r="I279" t="s">
        <v>28</v>
      </c>
      <c r="J279" s="56" t="s">
        <v>29</v>
      </c>
      <c r="K279" s="56" t="s">
        <v>1496</v>
      </c>
      <c r="L279" t="s">
        <v>31</v>
      </c>
      <c r="M279" t="s">
        <v>32</v>
      </c>
      <c r="O279" s="56" t="s">
        <v>1497</v>
      </c>
      <c r="P279" s="56" t="s">
        <v>1498</v>
      </c>
      <c r="T279" s="56" t="s">
        <v>132</v>
      </c>
      <c r="U279" s="56" t="s">
        <v>309</v>
      </c>
      <c r="V279" s="56" t="s">
        <v>1499</v>
      </c>
      <c r="W279" s="104" t="s">
        <v>58</v>
      </c>
    </row>
    <row r="280" spans="1:23" ht="76.5" x14ac:dyDescent="0.2">
      <c r="A280" s="55">
        <v>44790</v>
      </c>
      <c r="D280" s="55">
        <v>44791</v>
      </c>
      <c r="E280" t="s">
        <v>26</v>
      </c>
      <c r="F280" s="79">
        <v>41814801</v>
      </c>
      <c r="G280" s="56" t="s">
        <v>1500</v>
      </c>
      <c r="I280" t="s">
        <v>28</v>
      </c>
      <c r="J280" s="56" t="s">
        <v>29</v>
      </c>
      <c r="K280" s="56" t="s">
        <v>1501</v>
      </c>
      <c r="L280" t="s">
        <v>151</v>
      </c>
      <c r="T280" s="56" t="s">
        <v>1475</v>
      </c>
      <c r="U280" s="48" t="s">
        <v>56</v>
      </c>
      <c r="V280" s="56" t="s">
        <v>1481</v>
      </c>
      <c r="W280" s="104" t="s">
        <v>58</v>
      </c>
    </row>
    <row r="281" spans="1:23" ht="204" x14ac:dyDescent="0.2">
      <c r="A281" s="55">
        <v>44791</v>
      </c>
      <c r="C281" s="56" t="s">
        <v>1502</v>
      </c>
      <c r="D281" s="55">
        <v>44834</v>
      </c>
      <c r="E281" t="s">
        <v>243</v>
      </c>
      <c r="F281" s="79">
        <v>39095852</v>
      </c>
      <c r="G281" s="56" t="s">
        <v>244</v>
      </c>
      <c r="H281" s="79" t="s">
        <v>1503</v>
      </c>
      <c r="I281" t="s">
        <v>208</v>
      </c>
      <c r="J281" s="56" t="s">
        <v>209</v>
      </c>
      <c r="K281" s="56" t="s">
        <v>1504</v>
      </c>
      <c r="L281" t="s">
        <v>493</v>
      </c>
      <c r="R281" s="56" t="s">
        <v>1505</v>
      </c>
      <c r="S281" s="56" t="s">
        <v>1506</v>
      </c>
      <c r="T281" s="56" t="s">
        <v>1507</v>
      </c>
      <c r="U281" s="56" t="s">
        <v>1508</v>
      </c>
      <c r="V281" s="56" t="s">
        <v>1509</v>
      </c>
      <c r="W281" s="104" t="s">
        <v>49</v>
      </c>
    </row>
    <row r="282" spans="1:23" ht="38.25" x14ac:dyDescent="0.2">
      <c r="A282" s="55">
        <v>44795</v>
      </c>
      <c r="C282" s="56" t="s">
        <v>1510</v>
      </c>
      <c r="D282" s="55">
        <v>44795</v>
      </c>
      <c r="E282" t="s">
        <v>26</v>
      </c>
      <c r="F282" s="79">
        <v>42278705</v>
      </c>
      <c r="G282" s="56" t="s">
        <v>1511</v>
      </c>
      <c r="I282" t="s">
        <v>1512</v>
      </c>
      <c r="J282" s="56" t="s">
        <v>1513</v>
      </c>
      <c r="K282" s="56" t="s">
        <v>1514</v>
      </c>
      <c r="L282" t="s">
        <v>26</v>
      </c>
      <c r="U282" s="56" t="s">
        <v>1515</v>
      </c>
      <c r="V282" s="56" t="s">
        <v>1516</v>
      </c>
      <c r="W282" s="104" t="s">
        <v>58</v>
      </c>
    </row>
    <row r="283" spans="1:23" ht="114.75" x14ac:dyDescent="0.2">
      <c r="A283" s="55">
        <v>44798</v>
      </c>
      <c r="D283" s="85">
        <v>44802</v>
      </c>
      <c r="E283" t="s">
        <v>26</v>
      </c>
      <c r="F283" s="79">
        <v>42284320</v>
      </c>
      <c r="G283" s="56" t="s">
        <v>1143</v>
      </c>
      <c r="H283" s="79" t="s">
        <v>1517</v>
      </c>
      <c r="I283" t="s">
        <v>28</v>
      </c>
      <c r="J283" s="56" t="s">
        <v>1518</v>
      </c>
      <c r="K283" s="56" t="s">
        <v>1519</v>
      </c>
      <c r="L283" t="s">
        <v>101</v>
      </c>
      <c r="P283" s="83" t="s">
        <v>1520</v>
      </c>
      <c r="T283" s="56" t="s">
        <v>1521</v>
      </c>
      <c r="U283" s="56" t="s">
        <v>104</v>
      </c>
      <c r="V283" s="56" t="s">
        <v>1522</v>
      </c>
    </row>
    <row r="284" spans="1:23" ht="63.75" x14ac:dyDescent="0.2">
      <c r="A284" s="55">
        <v>44798</v>
      </c>
      <c r="D284" s="55">
        <v>44802</v>
      </c>
      <c r="E284" t="s">
        <v>26</v>
      </c>
      <c r="F284" s="79">
        <v>41776980</v>
      </c>
      <c r="G284" s="56" t="s">
        <v>1143</v>
      </c>
      <c r="H284" s="79" t="s">
        <v>1523</v>
      </c>
      <c r="I284" t="s">
        <v>28</v>
      </c>
      <c r="J284" s="56" t="s">
        <v>1518</v>
      </c>
      <c r="K284" s="56" t="s">
        <v>1524</v>
      </c>
      <c r="L284" t="s">
        <v>101</v>
      </c>
      <c r="P284" s="56" t="s">
        <v>1525</v>
      </c>
      <c r="U284" s="56" t="s">
        <v>104</v>
      </c>
      <c r="V284" s="56" t="s">
        <v>1526</v>
      </c>
    </row>
    <row r="285" spans="1:23" ht="76.5" x14ac:dyDescent="0.2">
      <c r="A285" s="55">
        <v>44798</v>
      </c>
      <c r="D285" s="55">
        <v>44802</v>
      </c>
      <c r="E285" t="s">
        <v>26</v>
      </c>
      <c r="F285" s="79">
        <v>41776931</v>
      </c>
      <c r="G285" s="56" t="s">
        <v>1143</v>
      </c>
      <c r="H285" s="79" t="s">
        <v>1527</v>
      </c>
      <c r="I285" t="s">
        <v>28</v>
      </c>
      <c r="J285" s="56" t="s">
        <v>1518</v>
      </c>
      <c r="K285" s="56" t="s">
        <v>1528</v>
      </c>
      <c r="L285" t="s">
        <v>101</v>
      </c>
      <c r="P285" s="56" t="s">
        <v>1529</v>
      </c>
      <c r="U285" s="56" t="s">
        <v>104</v>
      </c>
      <c r="V285" s="56" t="s">
        <v>1530</v>
      </c>
    </row>
    <row r="286" spans="1:23" ht="76.5" x14ac:dyDescent="0.2">
      <c r="A286" s="55">
        <v>44798</v>
      </c>
      <c r="D286" s="55">
        <v>44802</v>
      </c>
      <c r="E286" t="s">
        <v>26</v>
      </c>
      <c r="F286" s="79">
        <v>41776921</v>
      </c>
      <c r="G286" s="56" t="s">
        <v>1143</v>
      </c>
      <c r="H286" s="79" t="s">
        <v>1531</v>
      </c>
      <c r="I286" t="s">
        <v>28</v>
      </c>
      <c r="J286" s="56" t="s">
        <v>1518</v>
      </c>
      <c r="K286" s="56" t="s">
        <v>1532</v>
      </c>
      <c r="L286" t="s">
        <v>101</v>
      </c>
      <c r="P286" s="56" t="s">
        <v>1533</v>
      </c>
      <c r="U286" s="56" t="s">
        <v>104</v>
      </c>
      <c r="V286" s="56" t="s">
        <v>1534</v>
      </c>
    </row>
    <row r="287" spans="1:23" ht="63.75" x14ac:dyDescent="0.2">
      <c r="A287" s="55">
        <v>44798</v>
      </c>
      <c r="D287" s="55">
        <v>44802</v>
      </c>
      <c r="E287" t="s">
        <v>26</v>
      </c>
      <c r="F287" s="79">
        <v>41776972</v>
      </c>
      <c r="G287" s="56" t="s">
        <v>1143</v>
      </c>
      <c r="H287" s="79" t="s">
        <v>1535</v>
      </c>
      <c r="I287" t="s">
        <v>28</v>
      </c>
      <c r="J287" s="56" t="s">
        <v>1518</v>
      </c>
      <c r="K287" s="56" t="s">
        <v>1536</v>
      </c>
      <c r="L287" t="s">
        <v>101</v>
      </c>
      <c r="P287" s="56" t="s">
        <v>1537</v>
      </c>
      <c r="U287" s="56" t="s">
        <v>104</v>
      </c>
      <c r="V287" s="56" t="s">
        <v>1538</v>
      </c>
    </row>
    <row r="288" spans="1:23" ht="76.5" x14ac:dyDescent="0.2">
      <c r="A288" s="55">
        <v>44798</v>
      </c>
      <c r="D288" s="55">
        <v>44802</v>
      </c>
      <c r="E288" t="s">
        <v>26</v>
      </c>
      <c r="F288" s="79">
        <v>41776851</v>
      </c>
      <c r="G288" s="56" t="s">
        <v>1143</v>
      </c>
      <c r="H288" s="79" t="s">
        <v>1539</v>
      </c>
      <c r="I288" t="s">
        <v>70</v>
      </c>
      <c r="J288" s="56" t="s">
        <v>1283</v>
      </c>
      <c r="K288" s="56" t="s">
        <v>1540</v>
      </c>
      <c r="P288" s="56" t="s">
        <v>1541</v>
      </c>
      <c r="U288" s="56" t="s">
        <v>104</v>
      </c>
      <c r="V288" s="56" t="s">
        <v>1542</v>
      </c>
    </row>
    <row r="289" spans="1:23" ht="63.75" x14ac:dyDescent="0.2">
      <c r="A289" s="55">
        <v>44798</v>
      </c>
      <c r="D289" s="55">
        <v>44802</v>
      </c>
      <c r="E289" t="s">
        <v>26</v>
      </c>
      <c r="F289" s="79">
        <v>41776913</v>
      </c>
      <c r="G289" s="56" t="s">
        <v>1143</v>
      </c>
      <c r="H289" s="79" t="s">
        <v>1543</v>
      </c>
      <c r="I289" t="s">
        <v>28</v>
      </c>
      <c r="J289" s="56" t="s">
        <v>1518</v>
      </c>
      <c r="K289" s="56" t="s">
        <v>1544</v>
      </c>
      <c r="L289" t="s">
        <v>101</v>
      </c>
      <c r="P289" s="56" t="s">
        <v>1545</v>
      </c>
      <c r="U289" s="56" t="s">
        <v>104</v>
      </c>
      <c r="V289" s="56" t="s">
        <v>1546</v>
      </c>
    </row>
    <row r="290" spans="1:23" ht="63.75" x14ac:dyDescent="0.2">
      <c r="A290" s="55">
        <v>44798</v>
      </c>
      <c r="D290" s="55">
        <v>44802</v>
      </c>
      <c r="E290" t="s">
        <v>26</v>
      </c>
      <c r="F290" s="79">
        <v>41776905</v>
      </c>
      <c r="G290" s="56" t="s">
        <v>1143</v>
      </c>
      <c r="H290" s="79" t="s">
        <v>1547</v>
      </c>
      <c r="I290" t="s">
        <v>28</v>
      </c>
      <c r="J290" s="56" t="s">
        <v>1518</v>
      </c>
      <c r="K290" s="56" t="s">
        <v>1548</v>
      </c>
      <c r="L290" t="s">
        <v>101</v>
      </c>
      <c r="P290" s="56" t="s">
        <v>1549</v>
      </c>
      <c r="U290" s="56" t="s">
        <v>104</v>
      </c>
      <c r="V290" s="56" t="s">
        <v>1550</v>
      </c>
    </row>
    <row r="291" spans="1:23" ht="63.75" x14ac:dyDescent="0.2">
      <c r="A291" s="55">
        <v>44798</v>
      </c>
      <c r="D291" s="55">
        <v>44802</v>
      </c>
      <c r="E291" t="s">
        <v>26</v>
      </c>
      <c r="F291" s="79">
        <v>41776892</v>
      </c>
      <c r="G291" s="56" t="s">
        <v>1143</v>
      </c>
      <c r="H291" s="79" t="s">
        <v>1551</v>
      </c>
      <c r="I291" t="s">
        <v>28</v>
      </c>
      <c r="J291" s="56" t="s">
        <v>1518</v>
      </c>
      <c r="K291" s="56" t="s">
        <v>1552</v>
      </c>
      <c r="L291" t="s">
        <v>101</v>
      </c>
      <c r="P291" s="56" t="s">
        <v>1553</v>
      </c>
      <c r="U291" s="56" t="s">
        <v>104</v>
      </c>
      <c r="V291" s="56" t="s">
        <v>1554</v>
      </c>
    </row>
    <row r="292" spans="1:23" ht="63.75" x14ac:dyDescent="0.2">
      <c r="A292" s="55">
        <v>44798</v>
      </c>
      <c r="D292" s="55">
        <v>44802</v>
      </c>
      <c r="E292" t="s">
        <v>26</v>
      </c>
      <c r="F292" s="79">
        <v>41776884</v>
      </c>
      <c r="G292" s="56" t="s">
        <v>1143</v>
      </c>
      <c r="H292" s="79" t="s">
        <v>1555</v>
      </c>
      <c r="I292" t="s">
        <v>28</v>
      </c>
      <c r="J292" s="56" t="s">
        <v>1518</v>
      </c>
      <c r="K292" s="56" t="s">
        <v>1556</v>
      </c>
      <c r="L292" t="s">
        <v>101</v>
      </c>
      <c r="P292" s="56" t="s">
        <v>1557</v>
      </c>
      <c r="U292" s="56" t="s">
        <v>104</v>
      </c>
      <c r="V292" s="56" t="s">
        <v>1558</v>
      </c>
    </row>
    <row r="293" spans="1:23" ht="63.75" x14ac:dyDescent="0.2">
      <c r="A293" s="55">
        <v>44798</v>
      </c>
      <c r="D293" s="55">
        <v>44802</v>
      </c>
      <c r="E293" t="s">
        <v>26</v>
      </c>
      <c r="F293" s="79">
        <v>41776876</v>
      </c>
      <c r="G293" s="56" t="s">
        <v>1143</v>
      </c>
      <c r="H293" s="79" t="s">
        <v>1559</v>
      </c>
      <c r="I293" t="s">
        <v>28</v>
      </c>
      <c r="J293" s="56" t="s">
        <v>1518</v>
      </c>
      <c r="K293" s="56" t="s">
        <v>1560</v>
      </c>
      <c r="L293" t="s">
        <v>101</v>
      </c>
      <c r="P293" s="56" t="s">
        <v>1561</v>
      </c>
      <c r="U293" s="56" t="s">
        <v>104</v>
      </c>
      <c r="V293" s="56" t="s">
        <v>1562</v>
      </c>
    </row>
    <row r="294" spans="1:23" ht="76.5" x14ac:dyDescent="0.2">
      <c r="A294" s="55">
        <v>44798</v>
      </c>
      <c r="D294" s="55">
        <v>44802</v>
      </c>
      <c r="E294" t="s">
        <v>26</v>
      </c>
      <c r="F294" s="79">
        <v>41776964</v>
      </c>
      <c r="G294" s="56" t="s">
        <v>1143</v>
      </c>
      <c r="H294" s="79" t="s">
        <v>1563</v>
      </c>
      <c r="I294" t="s">
        <v>28</v>
      </c>
      <c r="J294" s="56" t="s">
        <v>1518</v>
      </c>
      <c r="K294" s="56" t="s">
        <v>1564</v>
      </c>
      <c r="L294" t="s">
        <v>101</v>
      </c>
      <c r="P294" s="56" t="s">
        <v>1565</v>
      </c>
      <c r="U294" s="56" t="s">
        <v>104</v>
      </c>
      <c r="V294" s="56" t="s">
        <v>1566</v>
      </c>
    </row>
    <row r="295" spans="1:23" ht="114.75" x14ac:dyDescent="0.2">
      <c r="A295" s="55">
        <v>44798</v>
      </c>
      <c r="D295" s="55">
        <v>44802</v>
      </c>
      <c r="E295" t="s">
        <v>26</v>
      </c>
      <c r="F295" s="79">
        <v>41776868</v>
      </c>
      <c r="G295" s="56" t="s">
        <v>1143</v>
      </c>
      <c r="H295" s="79" t="s">
        <v>1567</v>
      </c>
      <c r="I295" t="s">
        <v>70</v>
      </c>
      <c r="J295" s="56" t="s">
        <v>1283</v>
      </c>
      <c r="K295" s="56" t="s">
        <v>1568</v>
      </c>
      <c r="L295" t="s">
        <v>101</v>
      </c>
      <c r="P295" s="56" t="s">
        <v>1569</v>
      </c>
      <c r="U295" s="56" t="s">
        <v>104</v>
      </c>
      <c r="V295" s="56" t="s">
        <v>1570</v>
      </c>
    </row>
    <row r="296" spans="1:23" ht="76.5" x14ac:dyDescent="0.2">
      <c r="A296" s="55">
        <v>44798</v>
      </c>
      <c r="D296" s="55">
        <v>44802</v>
      </c>
      <c r="E296" t="s">
        <v>26</v>
      </c>
      <c r="F296" s="79">
        <v>41776956</v>
      </c>
      <c r="G296" s="56" t="s">
        <v>1143</v>
      </c>
      <c r="H296" s="79" t="s">
        <v>1571</v>
      </c>
      <c r="I296" t="s">
        <v>28</v>
      </c>
      <c r="J296" s="56" t="s">
        <v>1518</v>
      </c>
      <c r="K296" s="56" t="s">
        <v>1572</v>
      </c>
      <c r="L296" t="s">
        <v>101</v>
      </c>
      <c r="P296" s="56" t="s">
        <v>1573</v>
      </c>
      <c r="U296" s="56" t="s">
        <v>104</v>
      </c>
      <c r="V296" s="56" t="s">
        <v>1574</v>
      </c>
    </row>
    <row r="297" spans="1:23" ht="153" x14ac:dyDescent="0.2">
      <c r="A297" s="55">
        <v>44798</v>
      </c>
      <c r="D297" s="55">
        <v>44802</v>
      </c>
      <c r="E297" t="s">
        <v>26</v>
      </c>
      <c r="F297" s="79">
        <v>41776948</v>
      </c>
      <c r="G297" s="56" t="s">
        <v>1143</v>
      </c>
      <c r="H297" s="79" t="s">
        <v>1575</v>
      </c>
      <c r="I297" t="s">
        <v>28</v>
      </c>
      <c r="J297" s="56" t="s">
        <v>1518</v>
      </c>
      <c r="K297" s="56" t="s">
        <v>1576</v>
      </c>
      <c r="L297" t="s">
        <v>101</v>
      </c>
      <c r="P297" s="56" t="s">
        <v>1577</v>
      </c>
      <c r="S297" s="56" t="s">
        <v>1578</v>
      </c>
      <c r="U297" s="56" t="s">
        <v>104</v>
      </c>
      <c r="V297" s="56" t="s">
        <v>1579</v>
      </c>
    </row>
    <row r="298" spans="1:23" ht="89.25" x14ac:dyDescent="0.2">
      <c r="A298" s="55">
        <v>44804</v>
      </c>
      <c r="D298" s="55">
        <v>44820</v>
      </c>
      <c r="E298" t="s">
        <v>134</v>
      </c>
      <c r="F298" s="79">
        <v>38911029</v>
      </c>
      <c r="G298" s="56" t="s">
        <v>1580</v>
      </c>
      <c r="I298" t="s">
        <v>28</v>
      </c>
      <c r="J298" s="56" t="s">
        <v>29</v>
      </c>
      <c r="K298" s="56" t="s">
        <v>1581</v>
      </c>
      <c r="L298" t="s">
        <v>31</v>
      </c>
      <c r="O298" s="56" t="s">
        <v>1582</v>
      </c>
      <c r="P298" s="56" t="s">
        <v>1583</v>
      </c>
      <c r="R298" s="56" t="s">
        <v>1584</v>
      </c>
      <c r="T298" s="56" t="s">
        <v>1585</v>
      </c>
      <c r="U298" s="56" t="s">
        <v>309</v>
      </c>
      <c r="V298" s="56" t="s">
        <v>1499</v>
      </c>
    </row>
    <row r="299" spans="1:23" ht="165.75" x14ac:dyDescent="0.2">
      <c r="A299" s="55">
        <v>44805</v>
      </c>
      <c r="D299" s="55">
        <v>44806</v>
      </c>
      <c r="E299" t="s">
        <v>134</v>
      </c>
      <c r="F299" s="79">
        <v>41771186</v>
      </c>
      <c r="G299" s="56" t="s">
        <v>106</v>
      </c>
      <c r="I299" t="s">
        <v>1586</v>
      </c>
      <c r="K299" s="56" t="s">
        <v>1587</v>
      </c>
      <c r="L299" t="s">
        <v>26</v>
      </c>
      <c r="T299" t="s">
        <v>132</v>
      </c>
      <c r="U299" s="48" t="s">
        <v>56</v>
      </c>
      <c r="V299" s="56" t="s">
        <v>1588</v>
      </c>
    </row>
    <row r="300" spans="1:23" ht="63.75" x14ac:dyDescent="0.2">
      <c r="A300" s="55">
        <v>44805</v>
      </c>
      <c r="D300" s="55">
        <v>44827</v>
      </c>
      <c r="E300" t="s">
        <v>26</v>
      </c>
      <c r="F300" s="79">
        <v>42106524</v>
      </c>
      <c r="G300" s="56" t="s">
        <v>1589</v>
      </c>
      <c r="I300" t="s">
        <v>28</v>
      </c>
      <c r="J300" s="56" t="s">
        <v>546</v>
      </c>
      <c r="K300" s="56" t="s">
        <v>1590</v>
      </c>
      <c r="L300" t="s">
        <v>26</v>
      </c>
      <c r="N300" s="56" t="s">
        <v>1591</v>
      </c>
      <c r="T300" t="s">
        <v>132</v>
      </c>
      <c r="U300" s="92" t="s">
        <v>56</v>
      </c>
      <c r="V300" s="92" t="s">
        <v>1592</v>
      </c>
    </row>
    <row r="301" spans="1:23" ht="76.5" x14ac:dyDescent="0.2">
      <c r="A301" s="55">
        <v>44805</v>
      </c>
      <c r="D301" s="55">
        <v>44806</v>
      </c>
      <c r="E301" t="s">
        <v>134</v>
      </c>
      <c r="F301" s="79">
        <v>42106516</v>
      </c>
      <c r="G301" s="56" t="s">
        <v>1589</v>
      </c>
      <c r="I301" t="s">
        <v>1593</v>
      </c>
      <c r="K301" s="56" t="s">
        <v>1594</v>
      </c>
      <c r="L301" t="s">
        <v>26</v>
      </c>
      <c r="T301" t="s">
        <v>132</v>
      </c>
      <c r="U301" s="48" t="s">
        <v>56</v>
      </c>
      <c r="V301" s="56" t="s">
        <v>1481</v>
      </c>
    </row>
    <row r="302" spans="1:23" ht="127.5" x14ac:dyDescent="0.2">
      <c r="A302" s="55">
        <v>44809</v>
      </c>
      <c r="D302" s="55">
        <v>44887</v>
      </c>
      <c r="E302" t="s">
        <v>89</v>
      </c>
      <c r="F302" s="79">
        <v>66206968</v>
      </c>
      <c r="G302" s="56" t="s">
        <v>1595</v>
      </c>
      <c r="I302" t="s">
        <v>651</v>
      </c>
      <c r="K302" s="56" t="s">
        <v>1596</v>
      </c>
      <c r="L302" t="s">
        <v>26</v>
      </c>
      <c r="R302" s="56" t="s">
        <v>1597</v>
      </c>
      <c r="S302" s="56" t="s">
        <v>1598</v>
      </c>
      <c r="T302" s="77" t="s">
        <v>1599</v>
      </c>
      <c r="U302" s="56" t="s">
        <v>1600</v>
      </c>
      <c r="V302" s="56" t="s">
        <v>1601</v>
      </c>
      <c r="W302" s="104" t="s">
        <v>49</v>
      </c>
    </row>
    <row r="303" spans="1:23" ht="63.75" x14ac:dyDescent="0.2">
      <c r="A303" s="55">
        <v>44813</v>
      </c>
      <c r="D303" s="55">
        <v>44817</v>
      </c>
      <c r="E303" t="s">
        <v>31</v>
      </c>
      <c r="F303" s="79">
        <v>42457498</v>
      </c>
      <c r="G303" s="56" t="s">
        <v>1602</v>
      </c>
      <c r="I303" t="s">
        <v>651</v>
      </c>
      <c r="J303" s="56" t="s">
        <v>1603</v>
      </c>
      <c r="K303" s="56" t="s">
        <v>1604</v>
      </c>
      <c r="L303" t="s">
        <v>151</v>
      </c>
      <c r="T303" t="s">
        <v>132</v>
      </c>
      <c r="U303" s="56" t="s">
        <v>1605</v>
      </c>
      <c r="V303" s="56" t="s">
        <v>1606</v>
      </c>
    </row>
    <row r="304" spans="1:23" ht="63.75" x14ac:dyDescent="0.2">
      <c r="A304" s="55">
        <v>44816</v>
      </c>
      <c r="D304" s="55">
        <v>44824</v>
      </c>
      <c r="E304" s="79" t="s">
        <v>26</v>
      </c>
      <c r="F304" s="79">
        <v>41974442</v>
      </c>
      <c r="G304" s="56" t="s">
        <v>613</v>
      </c>
      <c r="H304">
        <v>25900</v>
      </c>
      <c r="I304" t="s">
        <v>28</v>
      </c>
      <c r="J304" s="56" t="s">
        <v>1607</v>
      </c>
      <c r="K304" s="56" t="s">
        <v>1608</v>
      </c>
      <c r="L304" t="s">
        <v>493</v>
      </c>
      <c r="O304" s="56" t="s">
        <v>1609</v>
      </c>
      <c r="T304" s="56" t="s">
        <v>123</v>
      </c>
      <c r="U304" s="56" t="s">
        <v>1381</v>
      </c>
      <c r="V304" s="56" t="s">
        <v>1382</v>
      </c>
    </row>
    <row r="305" spans="1:22" ht="280.5" x14ac:dyDescent="0.2">
      <c r="A305" s="55">
        <v>44816</v>
      </c>
      <c r="D305" s="145">
        <v>45014</v>
      </c>
      <c r="E305" t="s">
        <v>134</v>
      </c>
      <c r="F305" s="79">
        <v>36124275</v>
      </c>
      <c r="G305" s="56" t="s">
        <v>720</v>
      </c>
      <c r="I305" t="s">
        <v>1610</v>
      </c>
      <c r="J305" s="56" t="s">
        <v>1611</v>
      </c>
      <c r="K305" s="56" t="s">
        <v>1612</v>
      </c>
      <c r="L305" t="s">
        <v>493</v>
      </c>
      <c r="P305" s="56" t="s">
        <v>1613</v>
      </c>
      <c r="R305" s="56" t="s">
        <v>1614</v>
      </c>
      <c r="S305" s="56" t="s">
        <v>1615</v>
      </c>
      <c r="T305" s="56" t="s">
        <v>1616</v>
      </c>
      <c r="U305" s="56" t="s">
        <v>1617</v>
      </c>
      <c r="V305" s="56" t="s">
        <v>1618</v>
      </c>
    </row>
    <row r="306" spans="1:22" ht="114.75" x14ac:dyDescent="0.2">
      <c r="A306" s="55">
        <v>44817</v>
      </c>
      <c r="C306" s="56" t="s">
        <v>1619</v>
      </c>
      <c r="D306" s="85">
        <v>44824</v>
      </c>
      <c r="E306" t="s">
        <v>26</v>
      </c>
      <c r="F306" s="79">
        <v>41854432</v>
      </c>
      <c r="G306" s="56" t="s">
        <v>1620</v>
      </c>
      <c r="I306" t="s">
        <v>28</v>
      </c>
      <c r="J306" s="56" t="s">
        <v>29</v>
      </c>
      <c r="K306" s="56" t="s">
        <v>1621</v>
      </c>
      <c r="L306" t="s">
        <v>493</v>
      </c>
      <c r="O306" s="56" t="s">
        <v>1609</v>
      </c>
      <c r="T306" s="56" t="s">
        <v>132</v>
      </c>
      <c r="U306" s="56" t="s">
        <v>165</v>
      </c>
      <c r="V306" s="56" t="s">
        <v>754</v>
      </c>
    </row>
    <row r="307" spans="1:22" ht="102" x14ac:dyDescent="0.2">
      <c r="A307" s="55">
        <v>44820</v>
      </c>
      <c r="D307" s="55">
        <v>44820</v>
      </c>
      <c r="E307" t="s">
        <v>26</v>
      </c>
      <c r="F307" s="79">
        <v>40276441</v>
      </c>
      <c r="G307" s="56" t="s">
        <v>40</v>
      </c>
      <c r="I307" t="s">
        <v>651</v>
      </c>
      <c r="J307" s="56" t="s">
        <v>1622</v>
      </c>
      <c r="K307" s="56" t="s">
        <v>1623</v>
      </c>
      <c r="L307" t="s">
        <v>231</v>
      </c>
      <c r="T307" s="56" t="s">
        <v>1624</v>
      </c>
      <c r="U307" s="56" t="s">
        <v>1605</v>
      </c>
      <c r="V307" s="56" t="s">
        <v>1625</v>
      </c>
    </row>
    <row r="308" spans="1:22" ht="165.75" x14ac:dyDescent="0.2">
      <c r="A308" s="55">
        <v>44823</v>
      </c>
      <c r="D308" s="80">
        <v>44855</v>
      </c>
      <c r="E308" t="s">
        <v>243</v>
      </c>
      <c r="F308" s="79">
        <v>41903396</v>
      </c>
      <c r="G308" s="56" t="s">
        <v>890</v>
      </c>
      <c r="H308" s="79" t="s">
        <v>1626</v>
      </c>
      <c r="I308" t="s">
        <v>1465</v>
      </c>
      <c r="J308" s="56" t="s">
        <v>1627</v>
      </c>
      <c r="K308" s="56" t="s">
        <v>1628</v>
      </c>
      <c r="L308" t="s">
        <v>26</v>
      </c>
      <c r="R308" s="56" t="s">
        <v>1629</v>
      </c>
      <c r="S308" s="56" t="s">
        <v>1630</v>
      </c>
      <c r="T308" s="56" t="s">
        <v>1631</v>
      </c>
      <c r="U308" s="56" t="s">
        <v>1632</v>
      </c>
      <c r="V308" s="56" t="s">
        <v>1633</v>
      </c>
    </row>
    <row r="309" spans="1:22" ht="76.5" x14ac:dyDescent="0.2">
      <c r="A309" s="55">
        <v>44823</v>
      </c>
      <c r="D309" s="55">
        <v>44826</v>
      </c>
      <c r="E309" t="s">
        <v>26</v>
      </c>
      <c r="F309" s="79">
        <v>41927435</v>
      </c>
      <c r="G309" s="56" t="s">
        <v>1143</v>
      </c>
      <c r="H309" s="79" t="s">
        <v>1634</v>
      </c>
      <c r="I309" t="s">
        <v>28</v>
      </c>
      <c r="J309" s="56" t="s">
        <v>1635</v>
      </c>
      <c r="K309" s="56" t="s">
        <v>1636</v>
      </c>
      <c r="P309" s="56" t="s">
        <v>1637</v>
      </c>
      <c r="U309" s="56" t="s">
        <v>104</v>
      </c>
      <c r="V309" s="56" t="s">
        <v>1638</v>
      </c>
    </row>
    <row r="310" spans="1:22" ht="51" x14ac:dyDescent="0.2">
      <c r="A310" s="55">
        <v>44823</v>
      </c>
      <c r="D310" s="55">
        <v>44824</v>
      </c>
      <c r="E310" t="s">
        <v>26</v>
      </c>
      <c r="F310" s="79">
        <v>41927427</v>
      </c>
      <c r="G310" s="56" t="s">
        <v>1143</v>
      </c>
      <c r="H310" s="79" t="s">
        <v>1639</v>
      </c>
      <c r="I310" t="s">
        <v>28</v>
      </c>
      <c r="J310" s="56" t="s">
        <v>1635</v>
      </c>
      <c r="K310" s="56" t="s">
        <v>1640</v>
      </c>
      <c r="P310" s="56" t="s">
        <v>1641</v>
      </c>
      <c r="U310" s="56" t="s">
        <v>104</v>
      </c>
      <c r="V310" s="56" t="s">
        <v>1642</v>
      </c>
    </row>
    <row r="311" spans="1:22" ht="191.25" x14ac:dyDescent="0.2">
      <c r="A311" s="55">
        <v>44823</v>
      </c>
      <c r="D311" s="55">
        <v>44824</v>
      </c>
      <c r="E311" t="s">
        <v>26</v>
      </c>
      <c r="F311" s="79">
        <v>41927419</v>
      </c>
      <c r="G311" s="56" t="s">
        <v>1143</v>
      </c>
      <c r="H311" s="79" t="s">
        <v>1643</v>
      </c>
      <c r="I311" t="s">
        <v>70</v>
      </c>
      <c r="J311" s="56" t="s">
        <v>1644</v>
      </c>
      <c r="K311" s="56" t="s">
        <v>1645</v>
      </c>
      <c r="P311" s="56" t="s">
        <v>1646</v>
      </c>
      <c r="U311" s="56" t="s">
        <v>104</v>
      </c>
      <c r="V311" s="56" t="s">
        <v>1647</v>
      </c>
    </row>
    <row r="312" spans="1:22" ht="76.5" x14ac:dyDescent="0.2">
      <c r="A312" s="55">
        <v>44823</v>
      </c>
      <c r="D312" s="55">
        <v>44824</v>
      </c>
      <c r="E312" t="s">
        <v>26</v>
      </c>
      <c r="F312" s="79">
        <v>41927371</v>
      </c>
      <c r="G312" s="56" t="s">
        <v>1143</v>
      </c>
      <c r="H312" s="79" t="s">
        <v>1648</v>
      </c>
      <c r="I312" t="s">
        <v>28</v>
      </c>
      <c r="J312" s="56" t="s">
        <v>1635</v>
      </c>
      <c r="K312" s="56" t="s">
        <v>1649</v>
      </c>
      <c r="P312" s="56" t="s">
        <v>1650</v>
      </c>
      <c r="U312" s="56" t="s">
        <v>104</v>
      </c>
      <c r="V312" s="56" t="s">
        <v>1651</v>
      </c>
    </row>
    <row r="313" spans="1:22" ht="191.25" x14ac:dyDescent="0.2">
      <c r="A313" s="55">
        <v>44824</v>
      </c>
      <c r="D313" s="55">
        <v>44917</v>
      </c>
      <c r="E313" t="s">
        <v>31</v>
      </c>
      <c r="F313" s="79">
        <v>66081309</v>
      </c>
      <c r="G313" s="56" t="s">
        <v>1652</v>
      </c>
      <c r="H313" s="79" t="s">
        <v>1653</v>
      </c>
      <c r="I313" t="s">
        <v>1654</v>
      </c>
      <c r="J313" s="87" t="s">
        <v>1655</v>
      </c>
      <c r="K313" s="56" t="s">
        <v>1656</v>
      </c>
      <c r="L313" t="s">
        <v>493</v>
      </c>
      <c r="R313" s="56" t="s">
        <v>1657</v>
      </c>
      <c r="S313" s="56" t="s">
        <v>1658</v>
      </c>
      <c r="T313" s="56" t="s">
        <v>1659</v>
      </c>
      <c r="U313" s="56" t="s">
        <v>1660</v>
      </c>
      <c r="V313" s="56" t="s">
        <v>1661</v>
      </c>
    </row>
    <row r="314" spans="1:22" ht="51" x14ac:dyDescent="0.2">
      <c r="A314" s="55">
        <v>44827</v>
      </c>
      <c r="D314" s="55">
        <v>44827</v>
      </c>
      <c r="E314" t="s">
        <v>134</v>
      </c>
      <c r="F314" s="79">
        <v>42279409</v>
      </c>
      <c r="G314" s="56" t="s">
        <v>1032</v>
      </c>
      <c r="H314" s="79">
        <v>25900</v>
      </c>
      <c r="I314" t="s">
        <v>1662</v>
      </c>
      <c r="K314" s="56" t="s">
        <v>1663</v>
      </c>
      <c r="L314" t="s">
        <v>26</v>
      </c>
      <c r="T314" s="56" t="s">
        <v>132</v>
      </c>
      <c r="U314" s="48" t="s">
        <v>56</v>
      </c>
      <c r="V314" s="56" t="s">
        <v>1664</v>
      </c>
    </row>
    <row r="315" spans="1:22" ht="102" x14ac:dyDescent="0.2">
      <c r="A315" s="55">
        <v>44830</v>
      </c>
      <c r="D315" s="55">
        <v>44887</v>
      </c>
      <c r="E315" t="s">
        <v>85</v>
      </c>
      <c r="F315" s="79">
        <v>4233813</v>
      </c>
      <c r="G315" s="56" t="s">
        <v>1665</v>
      </c>
      <c r="I315" t="s">
        <v>651</v>
      </c>
      <c r="K315" s="56" t="s">
        <v>1666</v>
      </c>
      <c r="L315" t="s">
        <v>31</v>
      </c>
      <c r="R315" s="56" t="s">
        <v>1667</v>
      </c>
      <c r="S315" t="s">
        <v>1668</v>
      </c>
      <c r="T315" s="56" t="s">
        <v>1669</v>
      </c>
      <c r="U315" s="56" t="s">
        <v>235</v>
      </c>
      <c r="V315" s="56" t="s">
        <v>1670</v>
      </c>
    </row>
    <row r="316" spans="1:22" ht="114.75" x14ac:dyDescent="0.2">
      <c r="A316" s="55">
        <v>44832</v>
      </c>
      <c r="D316" s="85">
        <v>44999</v>
      </c>
      <c r="E316" t="s">
        <v>31</v>
      </c>
      <c r="F316" s="79">
        <v>6249720</v>
      </c>
      <c r="G316" t="s">
        <v>1671</v>
      </c>
      <c r="I316" t="s">
        <v>28</v>
      </c>
      <c r="J316" s="56" t="s">
        <v>29</v>
      </c>
      <c r="K316" s="56" t="s">
        <v>1672</v>
      </c>
      <c r="L316" t="s">
        <v>151</v>
      </c>
      <c r="N316" s="56" t="s">
        <v>1673</v>
      </c>
      <c r="R316" s="56" t="s">
        <v>1674</v>
      </c>
      <c r="S316" s="56" t="s">
        <v>1675</v>
      </c>
      <c r="T316" s="56" t="s">
        <v>1676</v>
      </c>
      <c r="U316" s="56" t="s">
        <v>1677</v>
      </c>
      <c r="V316" s="56" t="s">
        <v>1678</v>
      </c>
    </row>
    <row r="317" spans="1:22" ht="140.25" x14ac:dyDescent="0.2">
      <c r="A317" s="55">
        <v>44832</v>
      </c>
      <c r="D317" s="85">
        <v>44999</v>
      </c>
      <c r="E317" t="s">
        <v>31</v>
      </c>
      <c r="F317" s="79">
        <v>5678494</v>
      </c>
      <c r="G317" t="s">
        <v>1671</v>
      </c>
      <c r="I317" t="s">
        <v>1679</v>
      </c>
      <c r="J317" s="56" t="s">
        <v>1033</v>
      </c>
      <c r="K317" s="56" t="s">
        <v>1680</v>
      </c>
      <c r="L317" t="s">
        <v>151</v>
      </c>
      <c r="N317" s="56" t="s">
        <v>1681</v>
      </c>
      <c r="R317" s="56" t="s">
        <v>1682</v>
      </c>
      <c r="S317" s="56" t="s">
        <v>1683</v>
      </c>
      <c r="T317" s="56" t="s">
        <v>132</v>
      </c>
      <c r="U317" s="56" t="s">
        <v>1677</v>
      </c>
      <c r="V317" s="56" t="s">
        <v>1684</v>
      </c>
    </row>
    <row r="318" spans="1:22" ht="153" x14ac:dyDescent="0.2">
      <c r="A318" s="55">
        <v>44839</v>
      </c>
      <c r="D318" s="55">
        <v>44854</v>
      </c>
      <c r="E318" t="s">
        <v>26</v>
      </c>
      <c r="F318" s="79">
        <v>32530305</v>
      </c>
      <c r="G318" s="56" t="s">
        <v>1685</v>
      </c>
      <c r="I318" t="s">
        <v>28</v>
      </c>
      <c r="J318" s="56" t="s">
        <v>29</v>
      </c>
      <c r="K318" s="56" t="s">
        <v>1686</v>
      </c>
      <c r="L318" t="s">
        <v>31</v>
      </c>
      <c r="O318" s="56" t="s">
        <v>1687</v>
      </c>
      <c r="T318" s="56" t="s">
        <v>132</v>
      </c>
      <c r="U318" s="56" t="s">
        <v>1381</v>
      </c>
      <c r="V318" s="56" t="s">
        <v>1688</v>
      </c>
    </row>
    <row r="319" spans="1:22" ht="102" x14ac:dyDescent="0.2">
      <c r="A319" s="55">
        <v>44839</v>
      </c>
      <c r="D319" s="55">
        <v>44845</v>
      </c>
      <c r="E319" t="s">
        <v>31</v>
      </c>
      <c r="F319" s="79">
        <v>65635023</v>
      </c>
      <c r="G319" s="56" t="s">
        <v>1689</v>
      </c>
      <c r="I319" t="s">
        <v>797</v>
      </c>
      <c r="J319" s="56" t="s">
        <v>1690</v>
      </c>
      <c r="K319" s="56" t="s">
        <v>1691</v>
      </c>
      <c r="L319" t="s">
        <v>31</v>
      </c>
      <c r="U319" s="56" t="s">
        <v>56</v>
      </c>
      <c r="V319" s="56" t="s">
        <v>1664</v>
      </c>
    </row>
    <row r="320" spans="1:22" ht="51" x14ac:dyDescent="0.2">
      <c r="A320" s="55">
        <v>44840</v>
      </c>
      <c r="D320" s="55">
        <v>44844</v>
      </c>
      <c r="E320" t="s">
        <v>26</v>
      </c>
      <c r="F320" s="79">
        <v>41927339</v>
      </c>
      <c r="G320" s="56" t="s">
        <v>97</v>
      </c>
      <c r="H320" s="81" t="s">
        <v>1692</v>
      </c>
      <c r="I320" t="s">
        <v>476</v>
      </c>
      <c r="J320" s="56" t="s">
        <v>1693</v>
      </c>
      <c r="K320" s="56" t="s">
        <v>1694</v>
      </c>
      <c r="P320" s="56" t="s">
        <v>1695</v>
      </c>
      <c r="U320" s="56" t="s">
        <v>104</v>
      </c>
      <c r="V320" s="56" t="s">
        <v>1696</v>
      </c>
    </row>
    <row r="321" spans="1:23" ht="63.75" x14ac:dyDescent="0.2">
      <c r="A321" s="55">
        <v>44840</v>
      </c>
      <c r="D321" s="55">
        <v>44845</v>
      </c>
      <c r="E321" t="s">
        <v>26</v>
      </c>
      <c r="F321" s="79">
        <v>41927304</v>
      </c>
      <c r="G321" s="56" t="s">
        <v>97</v>
      </c>
      <c r="H321" s="81" t="s">
        <v>1697</v>
      </c>
      <c r="I321" t="s">
        <v>1698</v>
      </c>
      <c r="K321" s="56" t="s">
        <v>1699</v>
      </c>
      <c r="L321" t="s">
        <v>101</v>
      </c>
      <c r="M321" t="s">
        <v>32</v>
      </c>
      <c r="U321" s="56" t="s">
        <v>1700</v>
      </c>
      <c r="V321" s="56" t="s">
        <v>1701</v>
      </c>
    </row>
    <row r="322" spans="1:23" ht="51" x14ac:dyDescent="0.2">
      <c r="A322" s="55">
        <v>44840</v>
      </c>
      <c r="D322" s="55">
        <v>44845</v>
      </c>
      <c r="E322" t="s">
        <v>26</v>
      </c>
      <c r="F322" s="79">
        <v>41927283</v>
      </c>
      <c r="G322" s="56" t="s">
        <v>97</v>
      </c>
      <c r="H322" s="81" t="s">
        <v>1702</v>
      </c>
      <c r="I322" t="s">
        <v>1698</v>
      </c>
      <c r="K322" s="56" t="s">
        <v>1703</v>
      </c>
      <c r="L322" t="s">
        <v>101</v>
      </c>
      <c r="M322" t="s">
        <v>32</v>
      </c>
      <c r="U322" s="56" t="s">
        <v>1700</v>
      </c>
      <c r="V322" s="56" t="s">
        <v>1701</v>
      </c>
    </row>
    <row r="323" spans="1:23" ht="409.5" x14ac:dyDescent="0.2">
      <c r="A323" s="55">
        <v>44841</v>
      </c>
      <c r="C323" s="81"/>
      <c r="D323" s="55">
        <v>44911</v>
      </c>
      <c r="E323" t="s">
        <v>243</v>
      </c>
      <c r="F323" s="79">
        <v>41928526</v>
      </c>
      <c r="G323" s="56" t="s">
        <v>1704</v>
      </c>
      <c r="H323" s="56" t="s">
        <v>1705</v>
      </c>
      <c r="I323" t="s">
        <v>1138</v>
      </c>
      <c r="J323" t="s">
        <v>1706</v>
      </c>
      <c r="K323" s="56" t="s">
        <v>1707</v>
      </c>
      <c r="L323" t="s">
        <v>31</v>
      </c>
      <c r="P323" s="56" t="s">
        <v>1708</v>
      </c>
      <c r="Q323"/>
      <c r="R323" s="56" t="s">
        <v>1709</v>
      </c>
      <c r="S323" s="56" t="s">
        <v>1710</v>
      </c>
      <c r="T323"/>
      <c r="U323" s="56" t="s">
        <v>1711</v>
      </c>
      <c r="V323" s="56" t="s">
        <v>1712</v>
      </c>
      <c r="W323" s="104" t="s">
        <v>1713</v>
      </c>
    </row>
    <row r="324" spans="1:23" ht="89.25" x14ac:dyDescent="0.2">
      <c r="A324" s="55">
        <v>44845</v>
      </c>
      <c r="C324" s="56" t="s">
        <v>1714</v>
      </c>
      <c r="D324" s="55">
        <v>44866</v>
      </c>
      <c r="E324" t="s">
        <v>26</v>
      </c>
      <c r="F324" s="79">
        <v>40008971</v>
      </c>
      <c r="G324" s="56" t="s">
        <v>1715</v>
      </c>
      <c r="I324" t="s">
        <v>28</v>
      </c>
      <c r="J324" s="56" t="s">
        <v>29</v>
      </c>
      <c r="K324" s="56" t="s">
        <v>1716</v>
      </c>
      <c r="L324" t="s">
        <v>26</v>
      </c>
      <c r="O324" s="56" t="s">
        <v>1717</v>
      </c>
      <c r="P324" s="56" t="s">
        <v>1718</v>
      </c>
      <c r="T324" s="56" t="s">
        <v>132</v>
      </c>
      <c r="U324" s="56" t="s">
        <v>309</v>
      </c>
      <c r="V324" s="56" t="s">
        <v>1499</v>
      </c>
    </row>
    <row r="325" spans="1:23" ht="409.5" x14ac:dyDescent="0.2">
      <c r="A325" s="55">
        <v>44846</v>
      </c>
      <c r="D325" s="55">
        <v>44917</v>
      </c>
      <c r="E325" t="s">
        <v>248</v>
      </c>
      <c r="F325" s="79">
        <v>39720435</v>
      </c>
      <c r="G325" s="56" t="s">
        <v>40</v>
      </c>
      <c r="I325" t="s">
        <v>651</v>
      </c>
      <c r="K325" s="83" t="s">
        <v>1719</v>
      </c>
      <c r="L325" t="s">
        <v>31</v>
      </c>
      <c r="R325" s="56" t="s">
        <v>1720</v>
      </c>
      <c r="S325" s="56" t="s">
        <v>1721</v>
      </c>
      <c r="T325" s="56" t="s">
        <v>1722</v>
      </c>
      <c r="U325" s="56" t="s">
        <v>1723</v>
      </c>
      <c r="V325" s="56" t="s">
        <v>1724</v>
      </c>
      <c r="W325" s="104" t="s">
        <v>49</v>
      </c>
    </row>
    <row r="326" spans="1:23" ht="38.25" x14ac:dyDescent="0.2">
      <c r="A326" s="55">
        <v>44846</v>
      </c>
      <c r="D326" s="55">
        <v>44866</v>
      </c>
      <c r="E326" t="s">
        <v>31</v>
      </c>
      <c r="F326" s="79">
        <v>41808102</v>
      </c>
      <c r="G326" s="56" t="s">
        <v>1725</v>
      </c>
      <c r="H326" s="79">
        <v>25900</v>
      </c>
      <c r="I326" t="s">
        <v>28</v>
      </c>
      <c r="J326" s="56" t="s">
        <v>29</v>
      </c>
      <c r="K326" s="56" t="s">
        <v>1726</v>
      </c>
      <c r="L326" t="s">
        <v>31</v>
      </c>
      <c r="O326" s="56" t="s">
        <v>1727</v>
      </c>
      <c r="T326" s="56" t="s">
        <v>1728</v>
      </c>
      <c r="U326" s="56" t="s">
        <v>1729</v>
      </c>
      <c r="V326" s="56" t="s">
        <v>1730</v>
      </c>
    </row>
    <row r="327" spans="1:23" ht="153" x14ac:dyDescent="0.2">
      <c r="A327" s="55">
        <v>44846</v>
      </c>
      <c r="D327" s="85">
        <v>44999</v>
      </c>
      <c r="E327" t="s">
        <v>248</v>
      </c>
      <c r="F327" s="79">
        <v>41006548</v>
      </c>
      <c r="G327" s="56" t="s">
        <v>1731</v>
      </c>
      <c r="H327" s="79">
        <v>25900</v>
      </c>
      <c r="I327" t="s">
        <v>28</v>
      </c>
      <c r="J327" s="56" t="s">
        <v>29</v>
      </c>
      <c r="K327" s="56" t="s">
        <v>1732</v>
      </c>
      <c r="L327" t="s">
        <v>31</v>
      </c>
      <c r="R327" s="56" t="s">
        <v>1733</v>
      </c>
      <c r="S327" s="56" t="s">
        <v>1734</v>
      </c>
      <c r="T327" s="56" t="s">
        <v>1735</v>
      </c>
      <c r="U327" s="56" t="s">
        <v>1736</v>
      </c>
      <c r="V327" s="56" t="s">
        <v>38</v>
      </c>
      <c r="W327" s="104" t="s">
        <v>49</v>
      </c>
    </row>
    <row r="328" spans="1:23" ht="38.25" x14ac:dyDescent="0.2">
      <c r="A328" s="55">
        <v>44846</v>
      </c>
      <c r="D328" s="55">
        <v>44866</v>
      </c>
      <c r="E328" t="s">
        <v>31</v>
      </c>
      <c r="F328" s="79">
        <v>32530284</v>
      </c>
      <c r="G328" s="56" t="s">
        <v>1737</v>
      </c>
      <c r="H328" s="79">
        <v>25900</v>
      </c>
      <c r="I328" t="s">
        <v>28</v>
      </c>
      <c r="J328" s="56" t="s">
        <v>29</v>
      </c>
      <c r="K328" s="56" t="s">
        <v>1738</v>
      </c>
      <c r="L328" t="s">
        <v>31</v>
      </c>
      <c r="O328" s="56" t="s">
        <v>1727</v>
      </c>
      <c r="T328" s="56" t="s">
        <v>1728</v>
      </c>
      <c r="U328" s="56" t="s">
        <v>56</v>
      </c>
      <c r="V328" s="56" t="s">
        <v>1730</v>
      </c>
    </row>
    <row r="329" spans="1:23" ht="89.25" x14ac:dyDescent="0.2">
      <c r="A329" s="80">
        <v>44848</v>
      </c>
      <c r="D329" s="55">
        <v>44851</v>
      </c>
      <c r="E329" t="s">
        <v>26</v>
      </c>
      <c r="F329" s="79">
        <v>41927275</v>
      </c>
      <c r="G329" s="56" t="s">
        <v>97</v>
      </c>
      <c r="H329" s="81" t="s">
        <v>1739</v>
      </c>
      <c r="I329" t="s">
        <v>476</v>
      </c>
      <c r="J329" s="56" t="s">
        <v>1693</v>
      </c>
      <c r="K329" s="56" t="s">
        <v>1740</v>
      </c>
      <c r="M329" t="s">
        <v>32</v>
      </c>
      <c r="P329" s="56" t="s">
        <v>1741</v>
      </c>
      <c r="U329" s="56" t="s">
        <v>104</v>
      </c>
      <c r="V329" s="56" t="s">
        <v>1742</v>
      </c>
    </row>
    <row r="330" spans="1:23" ht="89.25" x14ac:dyDescent="0.2">
      <c r="A330" s="80">
        <v>44848</v>
      </c>
      <c r="D330" s="85" t="s">
        <v>1743</v>
      </c>
      <c r="E330" t="s">
        <v>26</v>
      </c>
      <c r="F330" s="79">
        <v>41927267</v>
      </c>
      <c r="G330" s="56" t="s">
        <v>97</v>
      </c>
      <c r="H330" s="81" t="s">
        <v>1744</v>
      </c>
      <c r="I330" t="s">
        <v>476</v>
      </c>
      <c r="J330" s="56" t="s">
        <v>1693</v>
      </c>
      <c r="K330" s="56" t="s">
        <v>1745</v>
      </c>
      <c r="M330" t="s">
        <v>32</v>
      </c>
      <c r="P330" s="56" t="s">
        <v>1746</v>
      </c>
      <c r="U330" s="56" t="s">
        <v>104</v>
      </c>
      <c r="V330" s="56" t="s">
        <v>1747</v>
      </c>
    </row>
    <row r="331" spans="1:23" ht="76.5" x14ac:dyDescent="0.2">
      <c r="A331" s="80">
        <v>44848</v>
      </c>
      <c r="D331" s="55">
        <v>44851</v>
      </c>
      <c r="E331" t="s">
        <v>26</v>
      </c>
      <c r="F331" s="79">
        <v>41927216</v>
      </c>
      <c r="G331" s="56" t="s">
        <v>97</v>
      </c>
      <c r="H331" s="81" t="s">
        <v>1748</v>
      </c>
      <c r="I331" t="s">
        <v>476</v>
      </c>
      <c r="J331" s="56" t="s">
        <v>1693</v>
      </c>
      <c r="K331" s="56" t="s">
        <v>1749</v>
      </c>
      <c r="M331" t="s">
        <v>32</v>
      </c>
      <c r="P331" s="56" t="s">
        <v>1750</v>
      </c>
      <c r="U331" s="56" t="s">
        <v>104</v>
      </c>
      <c r="V331" s="56" t="s">
        <v>1751</v>
      </c>
    </row>
    <row r="332" spans="1:23" ht="89.25" x14ac:dyDescent="0.2">
      <c r="A332" s="80">
        <v>44851</v>
      </c>
      <c r="D332" s="55">
        <v>44917</v>
      </c>
      <c r="E332" t="s">
        <v>31</v>
      </c>
      <c r="F332" s="79">
        <v>65958561</v>
      </c>
      <c r="G332" s="56" t="s">
        <v>1752</v>
      </c>
      <c r="H332" s="79" t="s">
        <v>1753</v>
      </c>
      <c r="I332" t="s">
        <v>1754</v>
      </c>
      <c r="K332" s="56" t="s">
        <v>1755</v>
      </c>
      <c r="L332" t="s">
        <v>31</v>
      </c>
      <c r="M332" t="s">
        <v>129</v>
      </c>
      <c r="R332" s="56" t="s">
        <v>1756</v>
      </c>
      <c r="S332" s="56" t="s">
        <v>1757</v>
      </c>
      <c r="U332" s="56" t="s">
        <v>1729</v>
      </c>
      <c r="V332" s="56" t="s">
        <v>1758</v>
      </c>
    </row>
    <row r="333" spans="1:23" ht="178.5" x14ac:dyDescent="0.2">
      <c r="A333" s="80">
        <v>44851</v>
      </c>
      <c r="D333" s="85">
        <v>45015</v>
      </c>
      <c r="E333" t="s">
        <v>231</v>
      </c>
      <c r="F333" s="79">
        <v>41854424</v>
      </c>
      <c r="G333" s="56" t="s">
        <v>1620</v>
      </c>
      <c r="I333" t="s">
        <v>28</v>
      </c>
      <c r="J333" s="56" t="s">
        <v>29</v>
      </c>
      <c r="K333" s="56" t="s">
        <v>1759</v>
      </c>
      <c r="L333" t="s">
        <v>26</v>
      </c>
      <c r="M333" t="s">
        <v>32</v>
      </c>
      <c r="P333" s="56" t="s">
        <v>1760</v>
      </c>
      <c r="R333" s="56" t="s">
        <v>1761</v>
      </c>
      <c r="S333" s="56" t="s">
        <v>1762</v>
      </c>
      <c r="U333" s="56" t="s">
        <v>1763</v>
      </c>
      <c r="V333" s="56" t="s">
        <v>1764</v>
      </c>
    </row>
    <row r="334" spans="1:23" ht="127.5" x14ac:dyDescent="0.2">
      <c r="A334" s="55">
        <v>44853</v>
      </c>
      <c r="D334" s="55">
        <v>44950</v>
      </c>
      <c r="E334" t="s">
        <v>85</v>
      </c>
      <c r="F334" s="79">
        <v>41310064</v>
      </c>
      <c r="G334" s="56" t="s">
        <v>1765</v>
      </c>
      <c r="I334" t="s">
        <v>1766</v>
      </c>
      <c r="K334" s="56" t="s">
        <v>1767</v>
      </c>
      <c r="L334" t="s">
        <v>31</v>
      </c>
      <c r="N334" s="56" t="s">
        <v>1768</v>
      </c>
      <c r="R334" s="56" t="s">
        <v>1769</v>
      </c>
      <c r="S334" s="53" t="s">
        <v>4100</v>
      </c>
      <c r="T334" s="53" t="s">
        <v>4099</v>
      </c>
      <c r="U334" s="56" t="s">
        <v>1770</v>
      </c>
      <c r="V334" s="83" t="s">
        <v>1771</v>
      </c>
      <c r="W334" s="104" t="s">
        <v>58</v>
      </c>
    </row>
    <row r="335" spans="1:23" ht="51" x14ac:dyDescent="0.2">
      <c r="A335" s="80">
        <v>44854</v>
      </c>
      <c r="D335" s="55">
        <v>44876</v>
      </c>
      <c r="E335" t="s">
        <v>26</v>
      </c>
      <c r="F335" s="79">
        <v>66237297</v>
      </c>
      <c r="G335" s="56" t="s">
        <v>1772</v>
      </c>
      <c r="I335" t="s">
        <v>1773</v>
      </c>
      <c r="J335" s="87" t="s">
        <v>1774</v>
      </c>
      <c r="K335" s="56" t="s">
        <v>1775</v>
      </c>
      <c r="L335" t="s">
        <v>26</v>
      </c>
      <c r="P335" s="56" t="s">
        <v>1776</v>
      </c>
      <c r="T335" s="56" t="s">
        <v>132</v>
      </c>
      <c r="U335" s="56" t="s">
        <v>1777</v>
      </c>
      <c r="V335" s="56" t="s">
        <v>1778</v>
      </c>
    </row>
    <row r="336" spans="1:23" ht="38.25" x14ac:dyDescent="0.2">
      <c r="A336" s="80">
        <v>44854</v>
      </c>
      <c r="D336" s="55">
        <v>44876</v>
      </c>
      <c r="E336" t="s">
        <v>26</v>
      </c>
      <c r="F336" s="79">
        <v>66237289</v>
      </c>
      <c r="G336" s="56" t="s">
        <v>1779</v>
      </c>
      <c r="I336" t="s">
        <v>1773</v>
      </c>
      <c r="J336" s="87" t="s">
        <v>1780</v>
      </c>
      <c r="K336" s="56" t="s">
        <v>1781</v>
      </c>
      <c r="L336" t="s">
        <v>26</v>
      </c>
      <c r="P336" s="56" t="s">
        <v>1782</v>
      </c>
      <c r="T336" s="56" t="s">
        <v>132</v>
      </c>
      <c r="U336" s="56" t="s">
        <v>1777</v>
      </c>
      <c r="V336" s="56" t="s">
        <v>1783</v>
      </c>
    </row>
    <row r="337" spans="1:23" ht="51" x14ac:dyDescent="0.2">
      <c r="A337" s="80">
        <v>44854</v>
      </c>
      <c r="D337" s="55">
        <v>44876</v>
      </c>
      <c r="E337" t="s">
        <v>26</v>
      </c>
      <c r="F337" s="79">
        <v>66237270</v>
      </c>
      <c r="G337" s="56" t="s">
        <v>1779</v>
      </c>
      <c r="I337" t="s">
        <v>1773</v>
      </c>
      <c r="J337" s="87" t="s">
        <v>1784</v>
      </c>
      <c r="K337" s="56" t="s">
        <v>1785</v>
      </c>
      <c r="L337" t="s">
        <v>26</v>
      </c>
      <c r="P337" s="56" t="s">
        <v>1782</v>
      </c>
      <c r="T337" s="56" t="s">
        <v>132</v>
      </c>
      <c r="U337" s="56" t="s">
        <v>1777</v>
      </c>
      <c r="V337" s="56" t="s">
        <v>1783</v>
      </c>
    </row>
    <row r="338" spans="1:23" ht="38.25" x14ac:dyDescent="0.2">
      <c r="A338" s="80">
        <v>44854</v>
      </c>
      <c r="D338" s="55">
        <v>44876</v>
      </c>
      <c r="E338" t="s">
        <v>26</v>
      </c>
      <c r="F338" s="79">
        <v>66237262</v>
      </c>
      <c r="G338" s="56" t="s">
        <v>1779</v>
      </c>
      <c r="I338" t="s">
        <v>1773</v>
      </c>
      <c r="J338" s="87" t="s">
        <v>1786</v>
      </c>
      <c r="K338" s="56" t="s">
        <v>1787</v>
      </c>
      <c r="L338" t="s">
        <v>26</v>
      </c>
      <c r="P338" s="56" t="s">
        <v>1788</v>
      </c>
      <c r="T338" s="56" t="s">
        <v>132</v>
      </c>
      <c r="U338" s="56" t="s">
        <v>1777</v>
      </c>
      <c r="V338" s="56" t="s">
        <v>1783</v>
      </c>
    </row>
    <row r="339" spans="1:23" ht="140.25" x14ac:dyDescent="0.2">
      <c r="A339" s="80">
        <v>44854</v>
      </c>
      <c r="D339" s="55">
        <v>44876</v>
      </c>
      <c r="E339" t="s">
        <v>26</v>
      </c>
      <c r="F339" s="79">
        <v>66237254</v>
      </c>
      <c r="G339" s="56" t="s">
        <v>1779</v>
      </c>
      <c r="I339" t="s">
        <v>1773</v>
      </c>
      <c r="J339" s="87" t="s">
        <v>1789</v>
      </c>
      <c r="K339" s="56" t="s">
        <v>1790</v>
      </c>
      <c r="L339" t="s">
        <v>26</v>
      </c>
      <c r="P339" s="56" t="s">
        <v>1791</v>
      </c>
      <c r="Q339" s="56" t="s">
        <v>1792</v>
      </c>
      <c r="T339" s="56" t="s">
        <v>132</v>
      </c>
      <c r="U339" s="56" t="s">
        <v>1793</v>
      </c>
      <c r="V339" s="56" t="s">
        <v>1794</v>
      </c>
    </row>
    <row r="340" spans="1:23" ht="38.25" x14ac:dyDescent="0.2">
      <c r="A340" s="80">
        <v>44854</v>
      </c>
      <c r="D340" s="55">
        <v>44876</v>
      </c>
      <c r="E340" t="s">
        <v>26</v>
      </c>
      <c r="F340" s="79">
        <v>66237246</v>
      </c>
      <c r="G340" s="56" t="s">
        <v>1779</v>
      </c>
      <c r="I340" t="s">
        <v>1773</v>
      </c>
      <c r="J340" s="87" t="s">
        <v>1795</v>
      </c>
      <c r="K340" s="56" t="s">
        <v>1796</v>
      </c>
      <c r="L340" t="s">
        <v>26</v>
      </c>
      <c r="P340" s="56" t="s">
        <v>1782</v>
      </c>
      <c r="T340" s="56" t="s">
        <v>132</v>
      </c>
      <c r="U340" s="56" t="s">
        <v>1777</v>
      </c>
      <c r="V340" s="56" t="s">
        <v>1783</v>
      </c>
    </row>
    <row r="341" spans="1:23" ht="51" x14ac:dyDescent="0.2">
      <c r="A341" s="80">
        <v>44854</v>
      </c>
      <c r="D341" s="55">
        <v>44876</v>
      </c>
      <c r="E341" t="s">
        <v>26</v>
      </c>
      <c r="F341" s="79">
        <v>66237238</v>
      </c>
      <c r="G341" s="56" t="s">
        <v>1779</v>
      </c>
      <c r="I341" t="s">
        <v>1773</v>
      </c>
      <c r="J341" s="87" t="s">
        <v>1797</v>
      </c>
      <c r="K341" s="56" t="s">
        <v>1798</v>
      </c>
      <c r="L341" t="s">
        <v>26</v>
      </c>
      <c r="P341" s="56" t="s">
        <v>1782</v>
      </c>
      <c r="T341" s="56" t="s">
        <v>132</v>
      </c>
      <c r="U341" s="56" t="s">
        <v>1777</v>
      </c>
      <c r="V341" s="56" t="s">
        <v>1783</v>
      </c>
    </row>
    <row r="342" spans="1:23" ht="127.5" x14ac:dyDescent="0.2">
      <c r="A342" s="80">
        <v>44854</v>
      </c>
      <c r="D342" s="55">
        <v>44855</v>
      </c>
      <c r="E342" t="s">
        <v>134</v>
      </c>
      <c r="F342" s="79">
        <v>36178484</v>
      </c>
      <c r="G342" s="56" t="s">
        <v>1799</v>
      </c>
      <c r="I342" t="s">
        <v>1800</v>
      </c>
      <c r="J342" s="56" t="s">
        <v>1801</v>
      </c>
      <c r="K342" s="56" t="s">
        <v>1802</v>
      </c>
      <c r="L342" t="s">
        <v>26</v>
      </c>
      <c r="T342" s="56" t="s">
        <v>132</v>
      </c>
      <c r="U342" s="56" t="s">
        <v>56</v>
      </c>
      <c r="V342" s="56" t="s">
        <v>1481</v>
      </c>
    </row>
    <row r="343" spans="1:23" ht="153" x14ac:dyDescent="0.2">
      <c r="A343" s="80">
        <v>44854</v>
      </c>
      <c r="D343" s="85">
        <v>44992</v>
      </c>
      <c r="E343" t="s">
        <v>134</v>
      </c>
      <c r="F343" s="79">
        <v>39792527</v>
      </c>
      <c r="G343" s="56" t="s">
        <v>1120</v>
      </c>
      <c r="I343" t="s">
        <v>28</v>
      </c>
      <c r="J343" s="56" t="s">
        <v>29</v>
      </c>
      <c r="K343" s="56" t="s">
        <v>1803</v>
      </c>
      <c r="L343" t="s">
        <v>26</v>
      </c>
      <c r="M343" t="s">
        <v>32</v>
      </c>
      <c r="O343" s="56" t="s">
        <v>1804</v>
      </c>
      <c r="P343" s="56" t="s">
        <v>1805</v>
      </c>
      <c r="R343" s="56" t="s">
        <v>1806</v>
      </c>
      <c r="S343" s="56" t="s">
        <v>1807</v>
      </c>
      <c r="T343" s="56" t="s">
        <v>738</v>
      </c>
      <c r="U343" s="56" t="s">
        <v>1808</v>
      </c>
      <c r="V343" s="56" t="s">
        <v>1809</v>
      </c>
    </row>
    <row r="344" spans="1:23" ht="140.25" x14ac:dyDescent="0.2">
      <c r="A344" s="55">
        <v>44855</v>
      </c>
      <c r="D344" s="55">
        <v>44914</v>
      </c>
      <c r="E344" t="s">
        <v>248</v>
      </c>
      <c r="F344" s="79">
        <v>33326613</v>
      </c>
      <c r="G344" s="56" t="s">
        <v>1810</v>
      </c>
      <c r="I344" t="s">
        <v>28</v>
      </c>
      <c r="J344" s="56" t="s">
        <v>29</v>
      </c>
      <c r="K344" s="56" t="s">
        <v>1811</v>
      </c>
      <c r="L344" t="s">
        <v>26</v>
      </c>
      <c r="N344" s="56" t="s">
        <v>1812</v>
      </c>
      <c r="O344" s="56" t="s">
        <v>1813</v>
      </c>
      <c r="P344" s="56" t="s">
        <v>1814</v>
      </c>
      <c r="Q344" s="56" t="s">
        <v>1815</v>
      </c>
      <c r="T344" s="56" t="s">
        <v>132</v>
      </c>
      <c r="U344" s="56" t="s">
        <v>1677</v>
      </c>
      <c r="V344" s="56" t="s">
        <v>1816</v>
      </c>
      <c r="W344" s="104" t="s">
        <v>58</v>
      </c>
    </row>
    <row r="345" spans="1:23" ht="114.75" x14ac:dyDescent="0.2">
      <c r="A345" s="55">
        <v>44855</v>
      </c>
      <c r="D345" s="55">
        <v>44569</v>
      </c>
      <c r="E345" t="s">
        <v>26</v>
      </c>
      <c r="F345" s="79">
        <v>41006556</v>
      </c>
      <c r="G345" s="56" t="s">
        <v>1580</v>
      </c>
      <c r="I345" t="s">
        <v>28</v>
      </c>
      <c r="J345" s="56" t="s">
        <v>29</v>
      </c>
      <c r="K345" s="56" t="s">
        <v>1817</v>
      </c>
      <c r="L345" t="s">
        <v>26</v>
      </c>
      <c r="M345" t="s">
        <v>32</v>
      </c>
      <c r="O345" s="56" t="s">
        <v>1818</v>
      </c>
      <c r="T345" s="56" t="s">
        <v>1819</v>
      </c>
      <c r="U345" s="56" t="s">
        <v>1820</v>
      </c>
      <c r="V345" s="56" t="s">
        <v>1688</v>
      </c>
    </row>
    <row r="346" spans="1:23" ht="114.75" x14ac:dyDescent="0.2">
      <c r="A346" s="55">
        <v>44858</v>
      </c>
      <c r="D346" s="55">
        <v>44569</v>
      </c>
      <c r="E346" t="s">
        <v>26</v>
      </c>
      <c r="F346" s="79">
        <v>39792682</v>
      </c>
      <c r="G346" s="56" t="s">
        <v>1821</v>
      </c>
      <c r="I346" t="s">
        <v>476</v>
      </c>
      <c r="J346" s="56" t="s">
        <v>29</v>
      </c>
      <c r="K346" s="56" t="s">
        <v>1822</v>
      </c>
      <c r="L346" t="s">
        <v>1823</v>
      </c>
      <c r="O346" s="56" t="s">
        <v>1818</v>
      </c>
      <c r="T346" s="56" t="s">
        <v>1824</v>
      </c>
      <c r="U346" s="56" t="s">
        <v>1820</v>
      </c>
      <c r="V346" s="56" t="s">
        <v>1688</v>
      </c>
    </row>
    <row r="347" spans="1:23" ht="76.5" x14ac:dyDescent="0.2">
      <c r="A347" s="55">
        <v>44858</v>
      </c>
      <c r="D347" s="55">
        <v>44875</v>
      </c>
      <c r="E347" t="s">
        <v>85</v>
      </c>
      <c r="F347" s="79">
        <v>41239333</v>
      </c>
      <c r="G347" s="56" t="s">
        <v>1825</v>
      </c>
      <c r="I347" t="s">
        <v>476</v>
      </c>
      <c r="J347" s="56" t="s">
        <v>29</v>
      </c>
      <c r="K347" s="56" t="s">
        <v>1826</v>
      </c>
      <c r="L347" t="s">
        <v>1823</v>
      </c>
      <c r="O347" s="56" t="s">
        <v>1827</v>
      </c>
      <c r="P347" s="56" t="s">
        <v>1828</v>
      </c>
      <c r="T347" s="56" t="s">
        <v>738</v>
      </c>
      <c r="U347" s="56" t="s">
        <v>1829</v>
      </c>
      <c r="V347" s="92" t="s">
        <v>1830</v>
      </c>
    </row>
    <row r="348" spans="1:23" ht="89.25" x14ac:dyDescent="0.2">
      <c r="A348" s="55">
        <v>44858</v>
      </c>
      <c r="D348" s="80">
        <v>44950</v>
      </c>
      <c r="E348" t="s">
        <v>85</v>
      </c>
      <c r="F348" s="79">
        <v>41847056</v>
      </c>
      <c r="G348" s="56" t="s">
        <v>1032</v>
      </c>
      <c r="I348" t="s">
        <v>70</v>
      </c>
      <c r="K348" s="56" t="s">
        <v>1831</v>
      </c>
      <c r="L348" t="s">
        <v>1823</v>
      </c>
      <c r="N348" s="56" t="s">
        <v>1832</v>
      </c>
      <c r="O348" s="56" t="s">
        <v>1833</v>
      </c>
      <c r="R348" s="56" t="s">
        <v>1834</v>
      </c>
      <c r="S348" s="56" t="s">
        <v>1835</v>
      </c>
      <c r="T348" s="56" t="s">
        <v>132</v>
      </c>
      <c r="U348" s="56" t="s">
        <v>1836</v>
      </c>
      <c r="V348" s="56" t="s">
        <v>1837</v>
      </c>
      <c r="W348" s="104" t="s">
        <v>58</v>
      </c>
    </row>
    <row r="349" spans="1:23" ht="76.5" x14ac:dyDescent="0.2">
      <c r="A349" s="55">
        <v>44859</v>
      </c>
      <c r="D349" s="55">
        <v>44859</v>
      </c>
      <c r="E349" t="s">
        <v>31</v>
      </c>
      <c r="F349" s="79">
        <v>66205033</v>
      </c>
      <c r="G349" s="56" t="s">
        <v>1838</v>
      </c>
      <c r="H349" s="79" t="s">
        <v>1839</v>
      </c>
      <c r="I349" t="s">
        <v>1840</v>
      </c>
      <c r="K349" s="56" t="s">
        <v>1841</v>
      </c>
      <c r="L349" t="s">
        <v>493</v>
      </c>
      <c r="T349" s="56" t="s">
        <v>132</v>
      </c>
      <c r="U349" s="56" t="s">
        <v>1729</v>
      </c>
      <c r="V349" s="56" t="s">
        <v>1664</v>
      </c>
    </row>
    <row r="350" spans="1:23" ht="280.5" x14ac:dyDescent="0.2">
      <c r="A350" s="55">
        <v>44862</v>
      </c>
      <c r="D350" s="79" t="s">
        <v>89</v>
      </c>
      <c r="E350" s="37">
        <v>45012</v>
      </c>
      <c r="F350" s="79">
        <v>42328936</v>
      </c>
      <c r="G350" s="56" t="s">
        <v>1842</v>
      </c>
      <c r="I350" t="s">
        <v>1843</v>
      </c>
      <c r="J350" s="56" t="s">
        <v>1844</v>
      </c>
      <c r="K350" s="56" t="s">
        <v>1845</v>
      </c>
      <c r="L350" t="s">
        <v>26</v>
      </c>
      <c r="R350" s="56" t="s">
        <v>1846</v>
      </c>
      <c r="S350" s="56" t="s">
        <v>1847</v>
      </c>
      <c r="T350" s="56" t="s">
        <v>1848</v>
      </c>
      <c r="U350" s="56" t="s">
        <v>1849</v>
      </c>
      <c r="V350" s="56" t="s">
        <v>1850</v>
      </c>
    </row>
    <row r="351" spans="1:23" ht="395.25" x14ac:dyDescent="0.2">
      <c r="A351" s="55">
        <v>44866</v>
      </c>
      <c r="D351" s="55">
        <v>45070</v>
      </c>
      <c r="E351" t="s">
        <v>31</v>
      </c>
      <c r="F351" s="79">
        <v>41973028</v>
      </c>
      <c r="G351" s="56" t="s">
        <v>785</v>
      </c>
      <c r="I351" t="s">
        <v>490</v>
      </c>
      <c r="J351" s="56" t="s">
        <v>491</v>
      </c>
      <c r="K351" s="56" t="s">
        <v>1851</v>
      </c>
      <c r="L351" t="s">
        <v>31</v>
      </c>
      <c r="R351" s="56" t="s">
        <v>1852</v>
      </c>
      <c r="S351" s="56" t="s">
        <v>1853</v>
      </c>
      <c r="T351" s="56" t="s">
        <v>1854</v>
      </c>
      <c r="U351" s="56" t="s">
        <v>1855</v>
      </c>
      <c r="V351" s="56" t="s">
        <v>1856</v>
      </c>
    </row>
    <row r="352" spans="1:23" ht="89.25" x14ac:dyDescent="0.2">
      <c r="A352" s="55">
        <v>44866</v>
      </c>
      <c r="D352" s="55">
        <v>44868</v>
      </c>
      <c r="E352" t="s">
        <v>26</v>
      </c>
      <c r="F352" s="79">
        <v>65660528</v>
      </c>
      <c r="G352" s="56" t="s">
        <v>97</v>
      </c>
      <c r="H352" s="81" t="s">
        <v>1857</v>
      </c>
      <c r="I352" t="s">
        <v>70</v>
      </c>
      <c r="J352" s="56" t="s">
        <v>1858</v>
      </c>
      <c r="K352" s="56" t="s">
        <v>1859</v>
      </c>
      <c r="L352" t="s">
        <v>1860</v>
      </c>
      <c r="P352" s="56" t="s">
        <v>1861</v>
      </c>
      <c r="U352" s="56" t="s">
        <v>104</v>
      </c>
      <c r="V352" s="56" t="s">
        <v>1862</v>
      </c>
    </row>
    <row r="353" spans="1:23" ht="51" x14ac:dyDescent="0.2">
      <c r="A353" s="55">
        <v>44873</v>
      </c>
      <c r="D353" s="55">
        <v>44901</v>
      </c>
      <c r="E353" t="s">
        <v>248</v>
      </c>
      <c r="F353" s="79">
        <v>41854248</v>
      </c>
      <c r="G353" s="56" t="s">
        <v>1863</v>
      </c>
      <c r="I353" t="s">
        <v>28</v>
      </c>
      <c r="J353" s="56" t="s">
        <v>29</v>
      </c>
      <c r="K353" s="56" t="s">
        <v>1864</v>
      </c>
      <c r="L353" t="s">
        <v>26</v>
      </c>
      <c r="O353" s="56" t="s">
        <v>1865</v>
      </c>
      <c r="T353" s="56" t="s">
        <v>132</v>
      </c>
      <c r="U353" s="56" t="s">
        <v>1729</v>
      </c>
      <c r="V353" s="56" t="s">
        <v>1866</v>
      </c>
    </row>
    <row r="354" spans="1:23" ht="114.75" x14ac:dyDescent="0.2">
      <c r="A354" s="55">
        <v>44874</v>
      </c>
      <c r="D354" s="55">
        <v>45028</v>
      </c>
      <c r="E354" t="s">
        <v>31</v>
      </c>
      <c r="F354" s="79">
        <v>41146284</v>
      </c>
      <c r="G354" s="56" t="s">
        <v>1867</v>
      </c>
      <c r="H354" s="79" t="s">
        <v>1868</v>
      </c>
      <c r="I354" t="s">
        <v>1029</v>
      </c>
      <c r="J354" s="87" t="s">
        <v>1869</v>
      </c>
      <c r="K354" s="56" t="s">
        <v>1870</v>
      </c>
      <c r="L354" t="s">
        <v>31</v>
      </c>
      <c r="N354" s="56" t="s">
        <v>4098</v>
      </c>
      <c r="R354" s="56" t="s">
        <v>1871</v>
      </c>
      <c r="S354" s="56" t="s">
        <v>1872</v>
      </c>
      <c r="T354" s="56" t="s">
        <v>4078</v>
      </c>
      <c r="U354" s="56" t="s">
        <v>1873</v>
      </c>
      <c r="V354" s="56" t="s">
        <v>1874</v>
      </c>
    </row>
    <row r="355" spans="1:23" ht="191.25" x14ac:dyDescent="0.2">
      <c r="A355" s="55">
        <v>44874</v>
      </c>
      <c r="D355" s="55">
        <v>45028</v>
      </c>
      <c r="E355" t="s">
        <v>31</v>
      </c>
      <c r="F355" s="79">
        <v>41146292</v>
      </c>
      <c r="G355" s="56" t="s">
        <v>1867</v>
      </c>
      <c r="H355" s="79" t="s">
        <v>1868</v>
      </c>
      <c r="I355" t="s">
        <v>1029</v>
      </c>
      <c r="J355" s="87" t="s">
        <v>1875</v>
      </c>
      <c r="K355" s="56" t="s">
        <v>1876</v>
      </c>
      <c r="L355" t="s">
        <v>31</v>
      </c>
      <c r="R355" s="56" t="s">
        <v>1877</v>
      </c>
      <c r="S355" s="56" t="s">
        <v>1878</v>
      </c>
      <c r="T355" s="56" t="s">
        <v>1879</v>
      </c>
      <c r="U355" s="56" t="s">
        <v>1880</v>
      </c>
      <c r="V355" s="56" t="s">
        <v>1881</v>
      </c>
    </row>
    <row r="356" spans="1:23" ht="51" x14ac:dyDescent="0.2">
      <c r="A356" s="55">
        <v>44876</v>
      </c>
      <c r="D356" s="55">
        <v>44876</v>
      </c>
      <c r="E356" t="s">
        <v>26</v>
      </c>
      <c r="F356" s="79">
        <v>41863523</v>
      </c>
      <c r="G356" s="56" t="s">
        <v>1842</v>
      </c>
      <c r="I356" t="s">
        <v>28</v>
      </c>
      <c r="J356" s="56" t="s">
        <v>29</v>
      </c>
      <c r="K356" s="56" t="s">
        <v>1882</v>
      </c>
      <c r="L356" t="s">
        <v>26</v>
      </c>
      <c r="T356" s="56" t="s">
        <v>132</v>
      </c>
      <c r="U356" s="56" t="s">
        <v>1729</v>
      </c>
      <c r="V356" s="56" t="s">
        <v>1883</v>
      </c>
    </row>
    <row r="357" spans="1:23" ht="102" x14ac:dyDescent="0.2">
      <c r="A357" s="55">
        <v>44875</v>
      </c>
      <c r="D357" s="55">
        <v>45029</v>
      </c>
      <c r="E357" t="s">
        <v>248</v>
      </c>
      <c r="F357" s="79">
        <v>6249704</v>
      </c>
      <c r="G357" s="56" t="s">
        <v>1884</v>
      </c>
      <c r="I357" t="s">
        <v>1465</v>
      </c>
      <c r="K357" s="56" t="s">
        <v>1885</v>
      </c>
      <c r="L357" t="s">
        <v>248</v>
      </c>
      <c r="R357" s="56" t="s">
        <v>1886</v>
      </c>
      <c r="S357" s="56" t="s">
        <v>1887</v>
      </c>
      <c r="T357" s="56" t="s">
        <v>1888</v>
      </c>
      <c r="U357" s="56" t="s">
        <v>1889</v>
      </c>
      <c r="V357" s="56" t="s">
        <v>1890</v>
      </c>
    </row>
    <row r="358" spans="1:23" ht="89.25" x14ac:dyDescent="0.2">
      <c r="A358" s="55">
        <v>44875</v>
      </c>
      <c r="D358" s="55">
        <v>45029</v>
      </c>
      <c r="E358" t="s">
        <v>248</v>
      </c>
      <c r="F358" s="79">
        <v>6249712</v>
      </c>
      <c r="G358" s="56" t="s">
        <v>1884</v>
      </c>
      <c r="I358" t="s">
        <v>1465</v>
      </c>
      <c r="K358" s="56" t="s">
        <v>1891</v>
      </c>
      <c r="L358" t="s">
        <v>248</v>
      </c>
      <c r="R358" s="56" t="s">
        <v>1886</v>
      </c>
      <c r="S358" s="56" t="s">
        <v>1892</v>
      </c>
      <c r="T358" s="56" t="s">
        <v>1893</v>
      </c>
      <c r="U358" s="56" t="s">
        <v>235</v>
      </c>
      <c r="V358" s="56" t="s">
        <v>1894</v>
      </c>
    </row>
    <row r="359" spans="1:23" ht="216.75" x14ac:dyDescent="0.2">
      <c r="A359" s="55">
        <v>44882</v>
      </c>
      <c r="D359" s="55">
        <v>44928</v>
      </c>
      <c r="E359" t="s">
        <v>31</v>
      </c>
      <c r="F359" s="79">
        <v>41814748</v>
      </c>
      <c r="G359" s="56" t="s">
        <v>1895</v>
      </c>
      <c r="I359" t="s">
        <v>476</v>
      </c>
      <c r="J359" s="56" t="s">
        <v>29</v>
      </c>
      <c r="K359" s="56" t="s">
        <v>1896</v>
      </c>
      <c r="L359" t="s">
        <v>248</v>
      </c>
      <c r="O359" s="56" t="s">
        <v>1897</v>
      </c>
      <c r="P359" s="56" t="s">
        <v>1898</v>
      </c>
      <c r="T359" s="56" t="s">
        <v>1899</v>
      </c>
      <c r="U359" s="56" t="s">
        <v>347</v>
      </c>
      <c r="V359" s="56" t="s">
        <v>1900</v>
      </c>
    </row>
    <row r="360" spans="1:23" ht="216.75" x14ac:dyDescent="0.2">
      <c r="A360" s="55">
        <v>44883</v>
      </c>
      <c r="D360" s="55">
        <v>44900</v>
      </c>
      <c r="E360" t="s">
        <v>31</v>
      </c>
      <c r="F360" s="79">
        <v>66010500</v>
      </c>
      <c r="G360" s="56" t="s">
        <v>1901</v>
      </c>
      <c r="I360" t="s">
        <v>892</v>
      </c>
      <c r="K360" s="56" t="s">
        <v>1902</v>
      </c>
      <c r="L360" t="s">
        <v>31</v>
      </c>
      <c r="P360" s="56" t="s">
        <v>1903</v>
      </c>
      <c r="Q360" s="56" t="s">
        <v>1904</v>
      </c>
      <c r="R360" s="56" t="s">
        <v>1905</v>
      </c>
      <c r="S360" s="56" t="s">
        <v>1906</v>
      </c>
      <c r="T360" s="56" t="s">
        <v>1907</v>
      </c>
      <c r="U360" s="56" t="s">
        <v>1908</v>
      </c>
      <c r="V360" s="56" t="s">
        <v>1909</v>
      </c>
    </row>
    <row r="361" spans="1:23" ht="89.25" x14ac:dyDescent="0.2">
      <c r="A361" s="55">
        <v>44883</v>
      </c>
      <c r="D361" s="55">
        <v>45012</v>
      </c>
      <c r="E361" t="s">
        <v>248</v>
      </c>
      <c r="F361" s="79">
        <v>40363965</v>
      </c>
      <c r="G361" s="56" t="s">
        <v>1910</v>
      </c>
      <c r="I361" t="s">
        <v>892</v>
      </c>
      <c r="J361" s="87" t="s">
        <v>1911</v>
      </c>
      <c r="K361" s="56" t="s">
        <v>1912</v>
      </c>
      <c r="L361" t="s">
        <v>31</v>
      </c>
      <c r="P361" s="56" t="s">
        <v>1913</v>
      </c>
      <c r="R361" s="56" t="s">
        <v>1914</v>
      </c>
      <c r="S361" s="56" t="s">
        <v>1915</v>
      </c>
      <c r="T361" s="56" t="s">
        <v>1916</v>
      </c>
      <c r="U361" s="56" t="s">
        <v>235</v>
      </c>
      <c r="V361" s="56" t="s">
        <v>1917</v>
      </c>
    </row>
    <row r="362" spans="1:23" ht="140.25" x14ac:dyDescent="0.2">
      <c r="A362" s="55">
        <v>44883</v>
      </c>
      <c r="C362" s="81"/>
      <c r="D362" s="55">
        <v>45027</v>
      </c>
      <c r="E362" t="s">
        <v>26</v>
      </c>
      <c r="F362" s="79">
        <v>38851492</v>
      </c>
      <c r="G362" s="56" t="s">
        <v>1918</v>
      </c>
      <c r="H362">
        <v>21408</v>
      </c>
      <c r="I362" t="s">
        <v>1919</v>
      </c>
      <c r="J362" t="s">
        <v>1801</v>
      </c>
      <c r="K362" s="56" t="s">
        <v>1920</v>
      </c>
      <c r="L362" t="s">
        <v>31</v>
      </c>
      <c r="P362" s="56" t="s">
        <v>1921</v>
      </c>
      <c r="Q362"/>
      <c r="R362" s="56" t="s">
        <v>1922</v>
      </c>
      <c r="S362" s="56" t="s">
        <v>1923</v>
      </c>
      <c r="T362" s="56" t="s">
        <v>1924</v>
      </c>
      <c r="U362" s="56" t="s">
        <v>1925</v>
      </c>
      <c r="V362" s="56" t="s">
        <v>1926</v>
      </c>
      <c r="W362" s="108"/>
    </row>
    <row r="363" spans="1:23" ht="38.25" x14ac:dyDescent="0.2">
      <c r="A363" s="55">
        <v>44886</v>
      </c>
      <c r="D363" s="55">
        <v>44889</v>
      </c>
      <c r="E363" t="s">
        <v>1927</v>
      </c>
      <c r="F363" s="79">
        <v>66047557</v>
      </c>
      <c r="G363" s="56" t="s">
        <v>1928</v>
      </c>
      <c r="H363" s="79" t="s">
        <v>1929</v>
      </c>
      <c r="I363" t="s">
        <v>28</v>
      </c>
      <c r="J363" s="56" t="s">
        <v>1930</v>
      </c>
      <c r="K363" s="56" t="s">
        <v>1931</v>
      </c>
      <c r="P363" s="56" t="s">
        <v>1932</v>
      </c>
      <c r="U363" s="56" t="s">
        <v>104</v>
      </c>
      <c r="V363" s="56" t="s">
        <v>1933</v>
      </c>
    </row>
    <row r="364" spans="1:23" ht="38.25" x14ac:dyDescent="0.2">
      <c r="A364" s="55">
        <v>44886</v>
      </c>
      <c r="D364" s="55">
        <v>44889</v>
      </c>
      <c r="E364" t="s">
        <v>1927</v>
      </c>
      <c r="F364" s="79">
        <v>66047549</v>
      </c>
      <c r="G364" s="56" t="s">
        <v>1928</v>
      </c>
      <c r="H364" s="79" t="s">
        <v>1934</v>
      </c>
      <c r="I364" t="s">
        <v>28</v>
      </c>
      <c r="J364" s="56" t="s">
        <v>1930</v>
      </c>
      <c r="K364" s="56" t="s">
        <v>1931</v>
      </c>
      <c r="P364" s="56" t="s">
        <v>1935</v>
      </c>
      <c r="U364" s="56" t="s">
        <v>104</v>
      </c>
      <c r="V364" s="56" t="s">
        <v>1936</v>
      </c>
    </row>
    <row r="365" spans="1:23" ht="38.25" x14ac:dyDescent="0.2">
      <c r="A365" s="55">
        <v>44886</v>
      </c>
      <c r="D365" s="55">
        <v>44889</v>
      </c>
      <c r="E365" t="s">
        <v>1927</v>
      </c>
      <c r="F365" s="79">
        <v>66047581</v>
      </c>
      <c r="G365" s="56" t="s">
        <v>1928</v>
      </c>
      <c r="H365" s="79" t="s">
        <v>1937</v>
      </c>
      <c r="I365" t="s">
        <v>28</v>
      </c>
      <c r="J365" s="56" t="s">
        <v>1930</v>
      </c>
      <c r="K365" s="56" t="s">
        <v>1938</v>
      </c>
      <c r="P365" s="56" t="s">
        <v>1939</v>
      </c>
      <c r="U365" s="56" t="s">
        <v>104</v>
      </c>
      <c r="V365" s="56" t="s">
        <v>1940</v>
      </c>
    </row>
    <row r="366" spans="1:23" ht="38.25" x14ac:dyDescent="0.2">
      <c r="A366" s="55">
        <v>44886</v>
      </c>
      <c r="D366" s="55">
        <v>44889</v>
      </c>
      <c r="E366" t="s">
        <v>1927</v>
      </c>
      <c r="F366" s="79">
        <v>66046108</v>
      </c>
      <c r="G366" s="56" t="s">
        <v>1928</v>
      </c>
      <c r="H366" s="79" t="s">
        <v>1941</v>
      </c>
      <c r="I366" t="s">
        <v>28</v>
      </c>
      <c r="J366" s="56" t="s">
        <v>1930</v>
      </c>
      <c r="K366" s="56" t="s">
        <v>1942</v>
      </c>
      <c r="P366" s="56" t="s">
        <v>1943</v>
      </c>
      <c r="U366" s="56" t="s">
        <v>104</v>
      </c>
      <c r="V366" s="56" t="s">
        <v>1944</v>
      </c>
    </row>
    <row r="367" spans="1:23" ht="38.25" x14ac:dyDescent="0.2">
      <c r="A367" s="55">
        <v>44886</v>
      </c>
      <c r="D367" s="55">
        <v>44889</v>
      </c>
      <c r="E367" t="s">
        <v>1927</v>
      </c>
      <c r="F367" s="79">
        <v>66047565</v>
      </c>
      <c r="G367" s="56" t="s">
        <v>1928</v>
      </c>
      <c r="H367" s="79" t="s">
        <v>1945</v>
      </c>
      <c r="I367" t="s">
        <v>28</v>
      </c>
      <c r="J367" s="56" t="s">
        <v>1930</v>
      </c>
      <c r="K367" s="56" t="s">
        <v>1946</v>
      </c>
      <c r="P367" s="56" t="s">
        <v>1947</v>
      </c>
      <c r="U367" s="56" t="s">
        <v>104</v>
      </c>
      <c r="V367" s="56" t="s">
        <v>1948</v>
      </c>
    </row>
    <row r="368" spans="1:23" ht="114.75" x14ac:dyDescent="0.2">
      <c r="A368" s="55">
        <v>44886</v>
      </c>
      <c r="D368" s="85" t="s">
        <v>1949</v>
      </c>
      <c r="E368" s="56" t="s">
        <v>1927</v>
      </c>
      <c r="F368" s="79">
        <v>39999456</v>
      </c>
      <c r="G368" s="56" t="s">
        <v>1950</v>
      </c>
      <c r="H368" s="79" t="s">
        <v>1951</v>
      </c>
      <c r="I368" t="s">
        <v>476</v>
      </c>
      <c r="J368" s="56" t="s">
        <v>29</v>
      </c>
      <c r="K368" s="56" t="s">
        <v>1952</v>
      </c>
      <c r="L368" t="s">
        <v>31</v>
      </c>
      <c r="N368" s="56" t="s">
        <v>1953</v>
      </c>
      <c r="O368" s="56" t="s">
        <v>1954</v>
      </c>
      <c r="T368" s="56" t="s">
        <v>132</v>
      </c>
    </row>
    <row r="369" spans="1:23" ht="63.75" x14ac:dyDescent="0.2">
      <c r="A369" s="55">
        <v>44887</v>
      </c>
      <c r="D369" s="55">
        <v>44924</v>
      </c>
      <c r="E369" t="s">
        <v>31</v>
      </c>
      <c r="F369" s="79">
        <v>33601048</v>
      </c>
      <c r="G369" s="56" t="s">
        <v>1955</v>
      </c>
      <c r="I369" t="s">
        <v>28</v>
      </c>
      <c r="J369" s="56" t="s">
        <v>202</v>
      </c>
      <c r="K369" s="56" t="s">
        <v>1956</v>
      </c>
      <c r="L369" t="s">
        <v>31</v>
      </c>
      <c r="N369" s="56" t="s">
        <v>1957</v>
      </c>
      <c r="R369" s="56" t="s">
        <v>1958</v>
      </c>
      <c r="T369" s="56" t="s">
        <v>1959</v>
      </c>
      <c r="U369" s="56" t="s">
        <v>1729</v>
      </c>
      <c r="V369" s="56" t="s">
        <v>1592</v>
      </c>
    </row>
    <row r="370" spans="1:23" ht="153" x14ac:dyDescent="0.2">
      <c r="A370" s="55">
        <v>44888</v>
      </c>
      <c r="D370" s="55">
        <v>45077</v>
      </c>
      <c r="E370" t="s">
        <v>31</v>
      </c>
      <c r="F370" s="79">
        <v>38746959</v>
      </c>
      <c r="G370" s="56" t="s">
        <v>1960</v>
      </c>
      <c r="H370" s="79" t="s">
        <v>1951</v>
      </c>
      <c r="I370" t="s">
        <v>476</v>
      </c>
      <c r="J370" s="56" t="s">
        <v>1961</v>
      </c>
      <c r="K370" s="56" t="s">
        <v>1962</v>
      </c>
      <c r="L370" t="s">
        <v>31</v>
      </c>
      <c r="N370" s="56" t="s">
        <v>1963</v>
      </c>
      <c r="P370" s="56" t="s">
        <v>1964</v>
      </c>
      <c r="R370" s="56" t="s">
        <v>1965</v>
      </c>
      <c r="S370" s="56" t="s">
        <v>1966</v>
      </c>
      <c r="T370" s="56" t="s">
        <v>1585</v>
      </c>
      <c r="U370" s="56" t="s">
        <v>1967</v>
      </c>
      <c r="V370" s="56" t="s">
        <v>1968</v>
      </c>
      <c r="W370" s="104" t="s">
        <v>1969</v>
      </c>
    </row>
    <row r="371" spans="1:23" ht="153" x14ac:dyDescent="0.2">
      <c r="A371" s="55">
        <v>44888</v>
      </c>
      <c r="D371" s="85">
        <v>45014</v>
      </c>
      <c r="E371" t="s">
        <v>26</v>
      </c>
      <c r="F371" s="79">
        <v>41780471</v>
      </c>
      <c r="G371" s="56" t="s">
        <v>1970</v>
      </c>
      <c r="I371" t="s">
        <v>28</v>
      </c>
      <c r="J371" s="56" t="s">
        <v>29</v>
      </c>
      <c r="K371" s="56" t="s">
        <v>1971</v>
      </c>
      <c r="L371" t="s">
        <v>31</v>
      </c>
      <c r="R371" s="56" t="s">
        <v>1972</v>
      </c>
      <c r="S371" s="56" t="s">
        <v>1973</v>
      </c>
      <c r="T371" s="56" t="s">
        <v>1959</v>
      </c>
      <c r="U371" s="56" t="s">
        <v>1974</v>
      </c>
      <c r="V371" s="56" t="s">
        <v>1975</v>
      </c>
    </row>
    <row r="372" spans="1:23" ht="89.25" x14ac:dyDescent="0.2">
      <c r="A372" s="55">
        <v>44889</v>
      </c>
      <c r="D372" s="79" t="s">
        <v>101</v>
      </c>
      <c r="E372" t="s">
        <v>101</v>
      </c>
      <c r="F372" s="79">
        <v>66089976</v>
      </c>
      <c r="G372" s="56" t="s">
        <v>1976</v>
      </c>
      <c r="H372" s="79" t="s">
        <v>1951</v>
      </c>
      <c r="I372" t="s">
        <v>1662</v>
      </c>
      <c r="J372" s="56" t="s">
        <v>1977</v>
      </c>
      <c r="K372" s="56" t="s">
        <v>1978</v>
      </c>
      <c r="L372" t="s">
        <v>1860</v>
      </c>
      <c r="T372" s="56" t="s">
        <v>132</v>
      </c>
    </row>
    <row r="373" spans="1:23" ht="51" x14ac:dyDescent="0.2">
      <c r="A373" s="55">
        <v>44889</v>
      </c>
      <c r="D373" s="79" t="s">
        <v>101</v>
      </c>
      <c r="E373" t="s">
        <v>101</v>
      </c>
      <c r="F373" s="79">
        <v>366898858</v>
      </c>
      <c r="G373" s="56" t="s">
        <v>1979</v>
      </c>
      <c r="H373" s="79" t="s">
        <v>1951</v>
      </c>
      <c r="I373" t="s">
        <v>1980</v>
      </c>
      <c r="J373" s="56" t="s">
        <v>1981</v>
      </c>
      <c r="K373" s="56" t="s">
        <v>1982</v>
      </c>
      <c r="L373" t="s">
        <v>1860</v>
      </c>
      <c r="T373" s="56" t="s">
        <v>132</v>
      </c>
    </row>
    <row r="374" spans="1:23" ht="191.25" x14ac:dyDescent="0.2">
      <c r="A374" s="55">
        <v>44890</v>
      </c>
      <c r="D374" s="55">
        <v>45027</v>
      </c>
      <c r="E374" t="s">
        <v>26</v>
      </c>
      <c r="F374" s="79">
        <v>42401312</v>
      </c>
      <c r="G374" s="56" t="s">
        <v>1983</v>
      </c>
      <c r="I374" t="s">
        <v>1800</v>
      </c>
      <c r="J374" s="56" t="s">
        <v>1984</v>
      </c>
      <c r="K374" s="56" t="s">
        <v>1985</v>
      </c>
      <c r="L374" t="s">
        <v>1860</v>
      </c>
      <c r="P374" s="56" t="s">
        <v>1921</v>
      </c>
      <c r="R374" s="56" t="s">
        <v>1986</v>
      </c>
      <c r="S374" s="56" t="s">
        <v>1987</v>
      </c>
      <c r="T374" s="56" t="s">
        <v>132</v>
      </c>
      <c r="U374" s="56" t="s">
        <v>1988</v>
      </c>
      <c r="V374" s="56" t="s">
        <v>1989</v>
      </c>
    </row>
    <row r="375" spans="1:23" ht="76.5" x14ac:dyDescent="0.2">
      <c r="A375" s="55">
        <v>44893</v>
      </c>
      <c r="D375" s="55">
        <v>44928</v>
      </c>
      <c r="E375" t="s">
        <v>31</v>
      </c>
      <c r="F375" s="79">
        <v>41854344</v>
      </c>
      <c r="G375" s="56" t="s">
        <v>1620</v>
      </c>
      <c r="I375" t="s">
        <v>28</v>
      </c>
      <c r="J375" s="56" t="s">
        <v>29</v>
      </c>
      <c r="K375" s="56" t="s">
        <v>1990</v>
      </c>
      <c r="L375" t="s">
        <v>1860</v>
      </c>
      <c r="O375" s="56" t="s">
        <v>1991</v>
      </c>
      <c r="P375" s="56" t="s">
        <v>1992</v>
      </c>
      <c r="T375" s="56" t="s">
        <v>1585</v>
      </c>
      <c r="U375" s="56" t="s">
        <v>309</v>
      </c>
      <c r="V375" s="56" t="s">
        <v>1993</v>
      </c>
    </row>
    <row r="376" spans="1:23" ht="63.75" x14ac:dyDescent="0.2">
      <c r="A376" s="55">
        <v>44893</v>
      </c>
      <c r="D376" s="55">
        <v>44901</v>
      </c>
      <c r="E376" t="s">
        <v>248</v>
      </c>
      <c r="F376" s="79">
        <v>41854352</v>
      </c>
      <c r="G376" s="56" t="s">
        <v>1620</v>
      </c>
      <c r="I376" t="s">
        <v>28</v>
      </c>
      <c r="J376" s="56" t="s">
        <v>29</v>
      </c>
      <c r="K376" s="56" t="s">
        <v>1994</v>
      </c>
      <c r="L376" t="s">
        <v>1860</v>
      </c>
      <c r="O376" s="56" t="s">
        <v>1995</v>
      </c>
      <c r="T376" s="56" t="s">
        <v>1585</v>
      </c>
      <c r="U376" s="56" t="s">
        <v>1381</v>
      </c>
      <c r="V376" s="56" t="s">
        <v>1688</v>
      </c>
    </row>
    <row r="377" spans="1:23" ht="63.75" x14ac:dyDescent="0.2">
      <c r="A377" s="55">
        <v>44894</v>
      </c>
      <c r="D377" s="79" t="s">
        <v>101</v>
      </c>
      <c r="E377" t="s">
        <v>101</v>
      </c>
      <c r="F377" s="79">
        <v>66089968</v>
      </c>
      <c r="G377" s="56" t="s">
        <v>1976</v>
      </c>
      <c r="H377" s="79" t="s">
        <v>1951</v>
      </c>
      <c r="I377" t="s">
        <v>1996</v>
      </c>
      <c r="J377" s="56" t="s">
        <v>1997</v>
      </c>
      <c r="K377" s="56" t="s">
        <v>1998</v>
      </c>
      <c r="L377" t="s">
        <v>248</v>
      </c>
    </row>
    <row r="378" spans="1:23" ht="76.5" x14ac:dyDescent="0.2">
      <c r="A378" s="55">
        <v>44902</v>
      </c>
      <c r="D378" s="55">
        <v>44907</v>
      </c>
      <c r="E378" t="s">
        <v>31</v>
      </c>
      <c r="F378" s="79">
        <v>65662101</v>
      </c>
      <c r="G378" s="56" t="s">
        <v>97</v>
      </c>
      <c r="H378" s="79" t="s">
        <v>1999</v>
      </c>
      <c r="I378" t="s">
        <v>70</v>
      </c>
      <c r="J378" s="56" t="s">
        <v>1644</v>
      </c>
      <c r="K378" s="56" t="s">
        <v>2000</v>
      </c>
      <c r="L378" t="s">
        <v>31</v>
      </c>
      <c r="P378" s="56" t="s">
        <v>2001</v>
      </c>
      <c r="U378" s="56" t="s">
        <v>104</v>
      </c>
      <c r="V378" s="56" t="s">
        <v>2002</v>
      </c>
    </row>
    <row r="379" spans="1:23" ht="89.25" x14ac:dyDescent="0.2">
      <c r="A379" s="55">
        <v>44902</v>
      </c>
      <c r="D379" s="55">
        <v>44907</v>
      </c>
      <c r="E379" t="s">
        <v>31</v>
      </c>
      <c r="F379" s="79">
        <v>65662056</v>
      </c>
      <c r="G379" s="56" t="s">
        <v>97</v>
      </c>
      <c r="H379" s="79" t="s">
        <v>2003</v>
      </c>
      <c r="I379" t="s">
        <v>28</v>
      </c>
      <c r="J379" s="56" t="s">
        <v>2004</v>
      </c>
      <c r="K379" s="56" t="s">
        <v>2005</v>
      </c>
      <c r="L379" t="s">
        <v>31</v>
      </c>
      <c r="P379" s="56" t="s">
        <v>2006</v>
      </c>
      <c r="U379" s="56" t="s">
        <v>104</v>
      </c>
      <c r="V379" s="56" t="s">
        <v>2007</v>
      </c>
    </row>
    <row r="380" spans="1:23" ht="89.25" x14ac:dyDescent="0.2">
      <c r="A380" s="55">
        <v>44902</v>
      </c>
      <c r="D380" s="55">
        <v>44907</v>
      </c>
      <c r="E380" t="s">
        <v>31</v>
      </c>
      <c r="F380" s="79">
        <v>65662111</v>
      </c>
      <c r="G380" s="56" t="s">
        <v>97</v>
      </c>
      <c r="H380" s="79" t="s">
        <v>2008</v>
      </c>
      <c r="I380" t="s">
        <v>28</v>
      </c>
      <c r="J380" s="56" t="s">
        <v>2004</v>
      </c>
      <c r="K380" s="56" t="s">
        <v>2009</v>
      </c>
      <c r="L380" t="s">
        <v>31</v>
      </c>
      <c r="P380" s="56" t="s">
        <v>2010</v>
      </c>
      <c r="U380" s="56" t="s">
        <v>104</v>
      </c>
      <c r="V380" s="56" t="s">
        <v>2011</v>
      </c>
    </row>
    <row r="381" spans="1:23" ht="89.25" x14ac:dyDescent="0.2">
      <c r="A381" s="55">
        <v>44902</v>
      </c>
      <c r="D381" s="55">
        <v>44907</v>
      </c>
      <c r="E381" t="s">
        <v>31</v>
      </c>
      <c r="F381" s="79">
        <v>65662013</v>
      </c>
      <c r="G381" s="56" t="s">
        <v>97</v>
      </c>
      <c r="H381" s="79" t="s">
        <v>2012</v>
      </c>
      <c r="I381" t="s">
        <v>70</v>
      </c>
      <c r="J381" s="56" t="s">
        <v>1644</v>
      </c>
      <c r="K381" s="56" t="s">
        <v>2013</v>
      </c>
      <c r="L381" t="s">
        <v>31</v>
      </c>
      <c r="P381" s="56" t="s">
        <v>2014</v>
      </c>
      <c r="U381" s="56" t="s">
        <v>104</v>
      </c>
      <c r="V381" s="56" t="s">
        <v>2015</v>
      </c>
    </row>
    <row r="382" spans="1:23" ht="140.25" x14ac:dyDescent="0.2">
      <c r="A382" s="55">
        <v>44902</v>
      </c>
      <c r="D382" s="55">
        <v>44907</v>
      </c>
      <c r="E382" t="s">
        <v>31</v>
      </c>
      <c r="F382" s="79">
        <v>65662080</v>
      </c>
      <c r="G382" s="56" t="s">
        <v>97</v>
      </c>
      <c r="H382" s="79" t="s">
        <v>2016</v>
      </c>
      <c r="I382" t="s">
        <v>28</v>
      </c>
      <c r="J382" s="56" t="s">
        <v>2004</v>
      </c>
      <c r="K382" s="56" t="s">
        <v>2017</v>
      </c>
      <c r="L382" t="s">
        <v>31</v>
      </c>
      <c r="P382" s="56" t="s">
        <v>2018</v>
      </c>
      <c r="R382" s="56" t="s">
        <v>2019</v>
      </c>
      <c r="S382" s="56" t="s">
        <v>2020</v>
      </c>
      <c r="U382" s="56" t="s">
        <v>104</v>
      </c>
      <c r="V382" s="56" t="s">
        <v>2021</v>
      </c>
    </row>
    <row r="383" spans="1:23" ht="409.5" x14ac:dyDescent="0.2">
      <c r="A383" s="55">
        <v>44903</v>
      </c>
      <c r="D383" s="55">
        <v>45070</v>
      </c>
      <c r="E383" t="s">
        <v>31</v>
      </c>
      <c r="F383" s="79">
        <v>33339086</v>
      </c>
      <c r="G383" s="56" t="s">
        <v>2022</v>
      </c>
      <c r="I383" t="s">
        <v>70</v>
      </c>
      <c r="J383" s="56" t="s">
        <v>2023</v>
      </c>
      <c r="K383" s="56" t="s">
        <v>2024</v>
      </c>
      <c r="L383" t="s">
        <v>31</v>
      </c>
      <c r="N383" s="147" t="s">
        <v>2025</v>
      </c>
      <c r="R383" s="56" t="s">
        <v>2026</v>
      </c>
      <c r="S383" s="56" t="s">
        <v>2027</v>
      </c>
      <c r="T383" s="56" t="s">
        <v>2028</v>
      </c>
      <c r="U383" s="56" t="s">
        <v>2029</v>
      </c>
      <c r="V383" s="56" t="s">
        <v>2030</v>
      </c>
    </row>
    <row r="384" spans="1:23" ht="153" x14ac:dyDescent="0.2">
      <c r="A384" s="55">
        <v>44903</v>
      </c>
      <c r="D384" s="55">
        <v>45049</v>
      </c>
      <c r="E384" t="s">
        <v>31</v>
      </c>
      <c r="F384" s="79">
        <v>65967079</v>
      </c>
      <c r="G384" s="56" t="s">
        <v>2031</v>
      </c>
      <c r="H384" s="79" t="s">
        <v>2032</v>
      </c>
      <c r="I384" t="s">
        <v>2033</v>
      </c>
      <c r="J384" s="79" t="s">
        <v>2034</v>
      </c>
      <c r="K384" s="56" t="s">
        <v>2035</v>
      </c>
      <c r="L384" t="s">
        <v>31</v>
      </c>
      <c r="N384" s="56" t="s">
        <v>2036</v>
      </c>
      <c r="O384" s="56" t="s">
        <v>2037</v>
      </c>
      <c r="P384" s="56" t="s">
        <v>2038</v>
      </c>
      <c r="R384" s="56" t="s">
        <v>2039</v>
      </c>
      <c r="S384" s="56" t="s">
        <v>2040</v>
      </c>
      <c r="T384" s="56" t="s">
        <v>2041</v>
      </c>
      <c r="U384" s="56" t="s">
        <v>2042</v>
      </c>
      <c r="V384" s="56" t="s">
        <v>2043</v>
      </c>
      <c r="W384" s="104" t="s">
        <v>1969</v>
      </c>
    </row>
    <row r="385" spans="1:23" ht="38.25" x14ac:dyDescent="0.2">
      <c r="A385" s="55">
        <v>44903</v>
      </c>
      <c r="D385" s="79" t="s">
        <v>101</v>
      </c>
      <c r="E385" t="s">
        <v>101</v>
      </c>
      <c r="F385" s="79">
        <v>41991226</v>
      </c>
      <c r="G385" s="56" t="s">
        <v>2031</v>
      </c>
      <c r="H385" s="79" t="s">
        <v>2032</v>
      </c>
      <c r="I385" t="s">
        <v>2033</v>
      </c>
      <c r="J385" s="56" t="s">
        <v>2044</v>
      </c>
      <c r="K385" s="56" t="s">
        <v>2045</v>
      </c>
      <c r="L385" t="s">
        <v>31</v>
      </c>
      <c r="T385" s="56" t="s">
        <v>2046</v>
      </c>
    </row>
    <row r="386" spans="1:23" ht="51" x14ac:dyDescent="0.2">
      <c r="A386" s="55">
        <v>44903</v>
      </c>
      <c r="D386" s="79" t="s">
        <v>101</v>
      </c>
      <c r="E386" t="s">
        <v>101</v>
      </c>
      <c r="F386" s="79">
        <v>41991218</v>
      </c>
      <c r="G386" s="56" t="s">
        <v>2031</v>
      </c>
      <c r="H386" s="79" t="s">
        <v>2032</v>
      </c>
      <c r="I386" t="s">
        <v>2033</v>
      </c>
      <c r="J386" s="56" t="s">
        <v>2047</v>
      </c>
      <c r="K386" s="56" t="s">
        <v>2048</v>
      </c>
      <c r="L386" t="s">
        <v>31</v>
      </c>
      <c r="T386" s="56" t="s">
        <v>2046</v>
      </c>
    </row>
    <row r="387" spans="1:23" ht="165.75" x14ac:dyDescent="0.2">
      <c r="A387" s="55">
        <v>44903</v>
      </c>
      <c r="D387" s="55">
        <v>45085</v>
      </c>
      <c r="E387" t="s">
        <v>31</v>
      </c>
      <c r="F387" s="79">
        <v>41146073</v>
      </c>
      <c r="G387" s="56" t="s">
        <v>1704</v>
      </c>
      <c r="I387" t="s">
        <v>2049</v>
      </c>
      <c r="K387" s="56" t="s">
        <v>2050</v>
      </c>
      <c r="L387" t="s">
        <v>31</v>
      </c>
      <c r="R387" s="56" t="s">
        <v>2051</v>
      </c>
      <c r="S387" s="56" t="s">
        <v>2052</v>
      </c>
      <c r="T387" s="56" t="s">
        <v>2053</v>
      </c>
      <c r="U387" s="56" t="s">
        <v>667</v>
      </c>
      <c r="V387" s="56" t="s">
        <v>2054</v>
      </c>
      <c r="W387" s="104" t="s">
        <v>1969</v>
      </c>
    </row>
    <row r="388" spans="1:23" ht="165.75" x14ac:dyDescent="0.2">
      <c r="A388" s="55">
        <v>44907</v>
      </c>
      <c r="D388" s="80">
        <v>45062</v>
      </c>
      <c r="E388" t="s">
        <v>85</v>
      </c>
      <c r="F388" s="79">
        <v>65426581</v>
      </c>
      <c r="G388" s="56" t="s">
        <v>2055</v>
      </c>
      <c r="H388" s="79" t="s">
        <v>2032</v>
      </c>
      <c r="I388" t="s">
        <v>2056</v>
      </c>
      <c r="K388" s="56" t="s">
        <v>2057</v>
      </c>
      <c r="L388" t="s">
        <v>31</v>
      </c>
      <c r="P388" s="56" t="s">
        <v>2058</v>
      </c>
      <c r="Q388" s="56" t="s">
        <v>2059</v>
      </c>
      <c r="R388" s="56" t="s">
        <v>2060</v>
      </c>
      <c r="S388" s="56" t="s">
        <v>2061</v>
      </c>
      <c r="T388" s="56" t="s">
        <v>2062</v>
      </c>
      <c r="U388" s="56" t="s">
        <v>2063</v>
      </c>
      <c r="V388" s="56" t="s">
        <v>2064</v>
      </c>
    </row>
    <row r="389" spans="1:23" ht="178.5" x14ac:dyDescent="0.2">
      <c r="A389" s="55">
        <v>44907</v>
      </c>
      <c r="D389" s="55">
        <v>45040</v>
      </c>
      <c r="E389" t="s">
        <v>26</v>
      </c>
      <c r="F389" s="79">
        <v>41903054</v>
      </c>
      <c r="G389" s="56" t="s">
        <v>2065</v>
      </c>
      <c r="H389" s="79" t="s">
        <v>2066</v>
      </c>
      <c r="I389" t="s">
        <v>1029</v>
      </c>
      <c r="K389" s="56" t="s">
        <v>2067</v>
      </c>
      <c r="L389" t="s">
        <v>31</v>
      </c>
      <c r="R389" s="56" t="s">
        <v>2068</v>
      </c>
      <c r="S389" s="56" t="s">
        <v>2069</v>
      </c>
      <c r="T389" s="56" t="s">
        <v>164</v>
      </c>
      <c r="U389" s="56" t="s">
        <v>2070</v>
      </c>
      <c r="V389" s="56" t="s">
        <v>2071</v>
      </c>
      <c r="W389" s="149" t="s">
        <v>2072</v>
      </c>
    </row>
    <row r="390" spans="1:23" ht="89.25" x14ac:dyDescent="0.2">
      <c r="A390" s="55">
        <v>44907</v>
      </c>
      <c r="C390" s="81"/>
      <c r="D390" s="80">
        <v>44960</v>
      </c>
      <c r="E390" t="s">
        <v>243</v>
      </c>
      <c r="F390" s="79">
        <v>66209587</v>
      </c>
      <c r="G390" s="56" t="s">
        <v>2073</v>
      </c>
      <c r="H390"/>
      <c r="I390" t="s">
        <v>892</v>
      </c>
      <c r="J390" t="s">
        <v>2074</v>
      </c>
      <c r="K390" s="56" t="s">
        <v>2075</v>
      </c>
      <c r="L390" t="s">
        <v>31</v>
      </c>
      <c r="P390" s="56" t="s">
        <v>2076</v>
      </c>
      <c r="Q390"/>
      <c r="R390" s="56" t="s">
        <v>2077</v>
      </c>
      <c r="S390" s="56" t="s">
        <v>2078</v>
      </c>
      <c r="T390" s="56" t="s">
        <v>2079</v>
      </c>
      <c r="U390" s="56" t="s">
        <v>1908</v>
      </c>
      <c r="V390" s="56" t="s">
        <v>2080</v>
      </c>
      <c r="W390" s="108"/>
    </row>
    <row r="391" spans="1:23" ht="89.25" x14ac:dyDescent="0.2">
      <c r="A391" s="55">
        <v>44907</v>
      </c>
      <c r="C391" s="81"/>
      <c r="D391" s="80">
        <v>44960</v>
      </c>
      <c r="E391" t="s">
        <v>243</v>
      </c>
      <c r="F391" s="79">
        <v>66209579</v>
      </c>
      <c r="G391" s="56" t="s">
        <v>2073</v>
      </c>
      <c r="H391"/>
      <c r="I391" t="s">
        <v>892</v>
      </c>
      <c r="J391" t="s">
        <v>2074</v>
      </c>
      <c r="K391" s="56" t="s">
        <v>2081</v>
      </c>
      <c r="L391" t="s">
        <v>31</v>
      </c>
      <c r="P391" s="56" t="s">
        <v>2076</v>
      </c>
      <c r="Q391"/>
      <c r="R391" s="56" t="s">
        <v>2082</v>
      </c>
      <c r="S391" s="56" t="s">
        <v>2083</v>
      </c>
      <c r="T391" s="56" t="s">
        <v>2079</v>
      </c>
      <c r="U391" s="56" t="s">
        <v>1908</v>
      </c>
      <c r="V391" s="56" t="s">
        <v>2080</v>
      </c>
      <c r="W391" s="108"/>
    </row>
    <row r="392" spans="1:23" ht="89.25" x14ac:dyDescent="0.2">
      <c r="A392" s="55">
        <v>44907</v>
      </c>
      <c r="C392" s="81"/>
      <c r="D392" s="80">
        <v>44960</v>
      </c>
      <c r="E392" t="s">
        <v>243</v>
      </c>
      <c r="F392" s="79">
        <v>66209560</v>
      </c>
      <c r="G392" s="56" t="s">
        <v>2073</v>
      </c>
      <c r="H392"/>
      <c r="I392" t="s">
        <v>892</v>
      </c>
      <c r="J392" t="s">
        <v>2074</v>
      </c>
      <c r="K392" s="56" t="s">
        <v>2084</v>
      </c>
      <c r="L392" t="s">
        <v>31</v>
      </c>
      <c r="P392" s="56" t="s">
        <v>2076</v>
      </c>
      <c r="Q392"/>
      <c r="R392" s="56" t="s">
        <v>2082</v>
      </c>
      <c r="S392" s="56" t="s">
        <v>2085</v>
      </c>
      <c r="T392" s="56" t="s">
        <v>2079</v>
      </c>
      <c r="U392" s="56" t="s">
        <v>1908</v>
      </c>
      <c r="V392" s="56" t="s">
        <v>2080</v>
      </c>
      <c r="W392" s="108"/>
    </row>
    <row r="393" spans="1:23" ht="89.25" x14ac:dyDescent="0.2">
      <c r="A393" s="55">
        <v>44907</v>
      </c>
      <c r="C393" s="81"/>
      <c r="D393" s="80">
        <v>44960</v>
      </c>
      <c r="E393" t="s">
        <v>243</v>
      </c>
      <c r="F393" s="79">
        <v>66209552</v>
      </c>
      <c r="G393" s="56" t="s">
        <v>2073</v>
      </c>
      <c r="H393"/>
      <c r="I393" t="s">
        <v>892</v>
      </c>
      <c r="J393" t="s">
        <v>2074</v>
      </c>
      <c r="K393" s="56" t="s">
        <v>2086</v>
      </c>
      <c r="L393" t="s">
        <v>31</v>
      </c>
      <c r="P393" s="56" t="s">
        <v>2076</v>
      </c>
      <c r="Q393"/>
      <c r="R393" s="56" t="s">
        <v>2082</v>
      </c>
      <c r="S393" s="56" t="s">
        <v>2087</v>
      </c>
      <c r="T393" s="56" t="s">
        <v>2079</v>
      </c>
      <c r="U393" s="56" t="s">
        <v>1908</v>
      </c>
      <c r="V393" s="56" t="s">
        <v>2080</v>
      </c>
      <c r="W393" s="108"/>
    </row>
    <row r="394" spans="1:23" ht="63.75" x14ac:dyDescent="0.2">
      <c r="A394" s="55">
        <v>44907</v>
      </c>
      <c r="C394" s="81"/>
      <c r="D394" s="55">
        <v>44914</v>
      </c>
      <c r="E394" t="s">
        <v>243</v>
      </c>
      <c r="F394" s="79">
        <v>66013998</v>
      </c>
      <c r="G394" s="56" t="s">
        <v>2073</v>
      </c>
      <c r="H394"/>
      <c r="I394" t="s">
        <v>892</v>
      </c>
      <c r="J394" t="s">
        <v>2074</v>
      </c>
      <c r="K394" s="56" t="s">
        <v>2088</v>
      </c>
      <c r="L394" t="s">
        <v>31</v>
      </c>
      <c r="P394" s="56" t="s">
        <v>2089</v>
      </c>
      <c r="Q394"/>
      <c r="S394" s="56"/>
      <c r="T394" s="56" t="s">
        <v>2079</v>
      </c>
      <c r="U394" t="s">
        <v>2090</v>
      </c>
      <c r="V394" s="56" t="s">
        <v>2091</v>
      </c>
      <c r="W394" s="108"/>
    </row>
    <row r="395" spans="1:23" ht="63.75" x14ac:dyDescent="0.2">
      <c r="A395" s="55">
        <v>44907</v>
      </c>
      <c r="C395" s="81"/>
      <c r="D395" s="55">
        <v>44914</v>
      </c>
      <c r="E395" t="s">
        <v>243</v>
      </c>
      <c r="F395" s="79">
        <v>42229284</v>
      </c>
      <c r="G395" s="56" t="s">
        <v>2073</v>
      </c>
      <c r="H395"/>
      <c r="I395" t="s">
        <v>892</v>
      </c>
      <c r="J395" t="s">
        <v>2074</v>
      </c>
      <c r="K395" s="56" t="s">
        <v>2092</v>
      </c>
      <c r="L395" t="s">
        <v>31</v>
      </c>
      <c r="P395" s="56" t="s">
        <v>2089</v>
      </c>
      <c r="Q395"/>
      <c r="S395" s="56"/>
      <c r="T395" s="56" t="s">
        <v>2079</v>
      </c>
      <c r="U395" t="s">
        <v>2090</v>
      </c>
      <c r="V395" t="s">
        <v>2091</v>
      </c>
      <c r="W395" s="108"/>
    </row>
    <row r="396" spans="1:23" ht="216.75" x14ac:dyDescent="0.2">
      <c r="A396" s="55">
        <v>44908</v>
      </c>
      <c r="D396" s="55">
        <v>45049</v>
      </c>
      <c r="E396" t="s">
        <v>31</v>
      </c>
      <c r="F396" s="79">
        <v>42335562</v>
      </c>
      <c r="G396" t="s">
        <v>2093</v>
      </c>
      <c r="I396" t="s">
        <v>70</v>
      </c>
      <c r="K396" s="56" t="s">
        <v>2094</v>
      </c>
      <c r="L396" t="s">
        <v>31</v>
      </c>
      <c r="R396" s="56" t="s">
        <v>2095</v>
      </c>
      <c r="S396" s="56" t="s">
        <v>2096</v>
      </c>
      <c r="T396" s="56" t="s">
        <v>164</v>
      </c>
      <c r="U396" s="56" t="s">
        <v>2097</v>
      </c>
      <c r="V396" s="56" t="s">
        <v>2098</v>
      </c>
    </row>
    <row r="397" spans="1:23" ht="140.25" x14ac:dyDescent="0.2">
      <c r="A397" s="55">
        <v>44908</v>
      </c>
      <c r="D397" s="55">
        <v>45085</v>
      </c>
      <c r="E397" t="s">
        <v>31</v>
      </c>
      <c r="F397" s="79">
        <v>32769877</v>
      </c>
      <c r="G397" s="56" t="s">
        <v>2099</v>
      </c>
      <c r="H397" s="79" t="s">
        <v>2032</v>
      </c>
      <c r="I397" s="86" t="s">
        <v>2100</v>
      </c>
      <c r="J397" s="92" t="s">
        <v>2101</v>
      </c>
      <c r="K397" s="56" t="s">
        <v>2102</v>
      </c>
      <c r="L397" t="s">
        <v>31</v>
      </c>
      <c r="R397" s="56" t="s">
        <v>2103</v>
      </c>
      <c r="S397" s="56" t="s">
        <v>2104</v>
      </c>
      <c r="T397" s="56" t="s">
        <v>2053</v>
      </c>
      <c r="U397" s="56" t="s">
        <v>124</v>
      </c>
      <c r="V397" s="56" t="s">
        <v>2105</v>
      </c>
      <c r="W397" s="104" t="s">
        <v>2106</v>
      </c>
    </row>
    <row r="398" spans="1:23" ht="114.75" x14ac:dyDescent="0.2">
      <c r="A398" s="55">
        <v>44908</v>
      </c>
      <c r="D398" s="55">
        <v>44928</v>
      </c>
      <c r="E398" t="s">
        <v>31</v>
      </c>
      <c r="F398" s="79">
        <v>38611309</v>
      </c>
      <c r="H398" s="79" t="s">
        <v>2032</v>
      </c>
      <c r="I398" t="s">
        <v>1029</v>
      </c>
      <c r="K398" s="56" t="s">
        <v>2107</v>
      </c>
      <c r="L398" t="s">
        <v>31</v>
      </c>
      <c r="P398" s="56" t="s">
        <v>2108</v>
      </c>
      <c r="T398" s="56" t="s">
        <v>164</v>
      </c>
      <c r="U398" s="56" t="s">
        <v>1016</v>
      </c>
      <c r="V398" s="56" t="s">
        <v>2109</v>
      </c>
    </row>
    <row r="399" spans="1:23" ht="242.25" x14ac:dyDescent="0.2">
      <c r="A399" s="55">
        <v>44915</v>
      </c>
      <c r="D399" s="55">
        <v>45040</v>
      </c>
      <c r="E399" t="s">
        <v>26</v>
      </c>
      <c r="F399" s="79">
        <v>41856374</v>
      </c>
      <c r="H399" s="79" t="s">
        <v>2032</v>
      </c>
      <c r="I399" t="s">
        <v>2110</v>
      </c>
      <c r="J399" s="56" t="s">
        <v>2111</v>
      </c>
      <c r="K399" s="56" t="s">
        <v>2112</v>
      </c>
      <c r="L399" t="s">
        <v>31</v>
      </c>
      <c r="N399" s="56" t="s">
        <v>2113</v>
      </c>
      <c r="R399" s="56" t="s">
        <v>2114</v>
      </c>
      <c r="S399" s="56" t="s">
        <v>2115</v>
      </c>
      <c r="T399" s="56" t="s">
        <v>2116</v>
      </c>
      <c r="U399" s="56" t="s">
        <v>2117</v>
      </c>
      <c r="V399" s="56" t="s">
        <v>2118</v>
      </c>
      <c r="W399" s="104" t="s">
        <v>2119</v>
      </c>
    </row>
    <row r="400" spans="1:23" ht="89.25" x14ac:dyDescent="0.2">
      <c r="A400" s="55">
        <v>44918</v>
      </c>
      <c r="D400" s="55">
        <v>44923</v>
      </c>
      <c r="E400" t="s">
        <v>31</v>
      </c>
      <c r="F400" s="79">
        <v>65662144</v>
      </c>
      <c r="G400" s="56" t="s">
        <v>97</v>
      </c>
      <c r="H400" s="79" t="s">
        <v>2120</v>
      </c>
      <c r="I400" t="s">
        <v>70</v>
      </c>
      <c r="J400" s="56" t="s">
        <v>1644</v>
      </c>
      <c r="K400" s="56" t="s">
        <v>2121</v>
      </c>
      <c r="L400" t="s">
        <v>31</v>
      </c>
      <c r="P400" s="56" t="s">
        <v>2122</v>
      </c>
      <c r="U400" s="56" t="s">
        <v>104</v>
      </c>
      <c r="V400" s="56" t="s">
        <v>2123</v>
      </c>
    </row>
    <row r="401" spans="1:22" ht="102" x14ac:dyDescent="0.2">
      <c r="A401" s="55">
        <v>44918</v>
      </c>
      <c r="D401" s="55">
        <v>44923</v>
      </c>
      <c r="E401" t="s">
        <v>31</v>
      </c>
      <c r="F401" s="79">
        <v>65662179</v>
      </c>
      <c r="G401" s="56" t="s">
        <v>97</v>
      </c>
      <c r="H401" s="79" t="s">
        <v>2124</v>
      </c>
      <c r="I401" t="s">
        <v>28</v>
      </c>
      <c r="J401" s="56" t="s">
        <v>2125</v>
      </c>
      <c r="K401" s="56" t="s">
        <v>2126</v>
      </c>
      <c r="L401" t="s">
        <v>31</v>
      </c>
      <c r="P401" s="56" t="s">
        <v>2127</v>
      </c>
      <c r="U401" s="56" t="s">
        <v>104</v>
      </c>
      <c r="V401" s="56" t="s">
        <v>2128</v>
      </c>
    </row>
    <row r="402" spans="1:22" ht="89.25" x14ac:dyDescent="0.2">
      <c r="A402" s="55">
        <v>44918</v>
      </c>
      <c r="D402" s="55">
        <v>44923</v>
      </c>
      <c r="E402" t="s">
        <v>31</v>
      </c>
      <c r="F402" s="79">
        <v>65662208</v>
      </c>
      <c r="G402" s="56" t="s">
        <v>97</v>
      </c>
      <c r="H402" s="79" t="s">
        <v>2129</v>
      </c>
      <c r="I402" t="s">
        <v>28</v>
      </c>
      <c r="J402" s="56" t="s">
        <v>2125</v>
      </c>
      <c r="K402" s="56" t="s">
        <v>2130</v>
      </c>
      <c r="L402" t="s">
        <v>31</v>
      </c>
      <c r="P402" s="56" t="s">
        <v>2131</v>
      </c>
      <c r="U402" s="56" t="s">
        <v>104</v>
      </c>
      <c r="V402" s="56" t="s">
        <v>2132</v>
      </c>
    </row>
    <row r="403" spans="1:22" ht="127.5" x14ac:dyDescent="0.2">
      <c r="A403" s="55">
        <v>44918</v>
      </c>
      <c r="D403" s="55">
        <v>44923</v>
      </c>
      <c r="E403" t="s">
        <v>31</v>
      </c>
      <c r="F403" s="79">
        <v>65662136</v>
      </c>
      <c r="G403" s="56" t="s">
        <v>97</v>
      </c>
      <c r="H403" s="79" t="s">
        <v>2133</v>
      </c>
      <c r="I403" t="s">
        <v>28</v>
      </c>
      <c r="J403" s="56" t="s">
        <v>2125</v>
      </c>
      <c r="K403" s="56" t="s">
        <v>2134</v>
      </c>
      <c r="L403" t="s">
        <v>31</v>
      </c>
      <c r="P403" s="56" t="s">
        <v>2135</v>
      </c>
      <c r="R403" s="56" t="s">
        <v>2136</v>
      </c>
      <c r="S403" s="56" t="s">
        <v>2137</v>
      </c>
      <c r="U403" s="56" t="s">
        <v>104</v>
      </c>
      <c r="V403" s="56" t="s">
        <v>2138</v>
      </c>
    </row>
    <row r="404" spans="1:22" ht="63.75" x14ac:dyDescent="0.2">
      <c r="A404" s="55">
        <v>44923</v>
      </c>
      <c r="D404" s="55">
        <v>44923</v>
      </c>
      <c r="E404" t="s">
        <v>31</v>
      </c>
      <c r="F404" s="79">
        <v>41991551</v>
      </c>
      <c r="G404" s="56" t="s">
        <v>1704</v>
      </c>
      <c r="H404" s="79" t="s">
        <v>2139</v>
      </c>
      <c r="I404" t="s">
        <v>2140</v>
      </c>
      <c r="K404" s="56" t="s">
        <v>2141</v>
      </c>
      <c r="L404" t="s">
        <v>31</v>
      </c>
      <c r="U404" s="56" t="s">
        <v>56</v>
      </c>
      <c r="V404" s="56" t="s">
        <v>946</v>
      </c>
    </row>
    <row r="405" spans="1:22" x14ac:dyDescent="0.2">
      <c r="A405" s="55"/>
    </row>
    <row r="406" spans="1:22" x14ac:dyDescent="0.2">
      <c r="A406" s="55"/>
    </row>
    <row r="407" spans="1:22" x14ac:dyDescent="0.2">
      <c r="A407" s="55"/>
    </row>
  </sheetData>
  <autoFilter ref="A1:XFD404" xr:uid="{F3490C87-CF1E-4D82-B74A-EE6E495E3C14}"/>
  <mergeCells count="1">
    <mergeCell ref="C222:C225"/>
  </mergeCells>
  <conditionalFormatting sqref="C1">
    <cfRule type="expression" priority="4" stopIfTrue="1">
      <formula>NOT(ISERROR(SEARCH("Update",C1)))</formula>
    </cfRule>
  </conditionalFormatting>
  <conditionalFormatting sqref="C1:C8">
    <cfRule type="expression" priority="5" stopIfTrue="1">
      <formula>D1&gt;0</formula>
    </cfRule>
    <cfRule type="expression" priority="6" stopIfTrue="1">
      <formula>A1=0</formula>
    </cfRule>
    <cfRule type="cellIs" dxfId="1" priority="7" stopIfTrue="1" operator="greaterThan">
      <formula>0</formula>
    </cfRule>
  </conditionalFormatting>
  <printOptions gridLines="1"/>
  <pageMargins left="0.70866141732283472" right="0.70866141732283472" top="0.74803149606299213" bottom="0.74803149606299213" header="0.31496062992125984" footer="0.31496062992125984"/>
  <pageSetup paperSize="9" scale="28" orientation="landscape" r:id="rId1"/>
  <headerFooter>
    <oddFooter>&amp;L_x000D_&amp;1#&amp;"Calibri"&amp;10&amp;K000000 Intern gebruik</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3CAD-7931-4C0B-9B15-5847F18FB27E}">
  <dimension ref="A1:Y305"/>
  <sheetViews>
    <sheetView zoomScale="70" zoomScaleNormal="70" zoomScaleSheetLayoutView="40" workbookViewId="0">
      <pane ySplit="1" topLeftCell="A69" activePane="bottomLeft" state="frozen"/>
      <selection pane="bottomLeft" activeCell="S70" sqref="S70"/>
    </sheetView>
  </sheetViews>
  <sheetFormatPr defaultRowHeight="12.75" x14ac:dyDescent="0.2"/>
  <cols>
    <col min="1" max="1" width="11.85546875" style="79" customWidth="1"/>
    <col min="2" max="2" width="14.5703125" customWidth="1"/>
    <col min="3" max="3" width="14.5703125" style="81" customWidth="1"/>
    <col min="4" max="4" width="9.85546875" customWidth="1"/>
    <col min="5" max="5" width="7.85546875" customWidth="1"/>
    <col min="6" max="6" width="19.7109375" style="79" customWidth="1"/>
    <col min="7" max="7" width="16.42578125" customWidth="1"/>
    <col min="8" max="8" width="10.28515625" customWidth="1"/>
    <col min="9" max="9" width="17.28515625" customWidth="1"/>
    <col min="10" max="10" width="21" customWidth="1"/>
    <col min="11" max="11" width="54.42578125" style="56" customWidth="1"/>
    <col min="12" max="14" width="12.42578125" customWidth="1"/>
    <col min="15" max="15" width="40.140625" customWidth="1"/>
    <col min="16" max="16" width="17.140625" style="56" customWidth="1"/>
    <col min="17" max="17" width="18.140625" customWidth="1"/>
    <col min="18" max="18" width="23" style="56" customWidth="1"/>
    <col min="19" max="19" width="57.140625" style="56" customWidth="1"/>
    <col min="20" max="20" width="31.28515625" style="56" customWidth="1"/>
    <col min="21" max="21" width="36.7109375" customWidth="1"/>
    <col min="22" max="22" width="57.85546875" customWidth="1"/>
    <col min="23" max="23" width="24" style="108" customWidth="1"/>
    <col min="24" max="24" width="57.42578125" customWidth="1"/>
    <col min="25" max="25" width="36.42578125" customWidth="1"/>
  </cols>
  <sheetData>
    <row r="1" spans="1:25" s="68" customFormat="1" ht="54.75" customHeight="1" x14ac:dyDescent="0.2">
      <c r="A1" s="57" t="s">
        <v>0</v>
      </c>
      <c r="B1" s="58" t="s">
        <v>1</v>
      </c>
      <c r="C1" s="59" t="s">
        <v>2</v>
      </c>
      <c r="D1" s="138" t="s">
        <v>2142</v>
      </c>
      <c r="E1" s="138" t="s">
        <v>4</v>
      </c>
      <c r="F1" s="57" t="s">
        <v>2143</v>
      </c>
      <c r="G1" s="60" t="s">
        <v>6</v>
      </c>
      <c r="H1" s="57" t="s">
        <v>2144</v>
      </c>
      <c r="I1" s="60" t="s">
        <v>8</v>
      </c>
      <c r="J1" s="60" t="s">
        <v>9</v>
      </c>
      <c r="K1" s="60" t="s">
        <v>2145</v>
      </c>
      <c r="L1" s="61" t="s">
        <v>2146</v>
      </c>
      <c r="M1" s="60" t="s">
        <v>12</v>
      </c>
      <c r="N1" s="62" t="s">
        <v>13</v>
      </c>
      <c r="O1" s="62" t="s">
        <v>14</v>
      </c>
      <c r="P1" s="63" t="s">
        <v>15</v>
      </c>
      <c r="Q1" s="64" t="s">
        <v>16</v>
      </c>
      <c r="R1" s="65" t="s">
        <v>2147</v>
      </c>
      <c r="S1" s="65" t="s">
        <v>2148</v>
      </c>
      <c r="T1" s="65" t="s">
        <v>2149</v>
      </c>
      <c r="U1" s="66" t="s">
        <v>20</v>
      </c>
      <c r="V1" s="67" t="s">
        <v>2150</v>
      </c>
      <c r="W1" s="111" t="s">
        <v>22</v>
      </c>
      <c r="X1" s="67" t="s">
        <v>24</v>
      </c>
      <c r="Y1" s="67" t="s">
        <v>23</v>
      </c>
    </row>
    <row r="2" spans="1:25" ht="47.25" customHeight="1" x14ac:dyDescent="0.2">
      <c r="A2" s="55">
        <v>44622</v>
      </c>
      <c r="D2" s="55">
        <v>44623</v>
      </c>
      <c r="E2" s="79" t="s">
        <v>85</v>
      </c>
      <c r="F2" s="79">
        <v>39370287</v>
      </c>
      <c r="G2" s="56" t="s">
        <v>2151</v>
      </c>
      <c r="H2">
        <v>21438</v>
      </c>
      <c r="I2" t="s">
        <v>1698</v>
      </c>
      <c r="K2" s="56" t="s">
        <v>2152</v>
      </c>
      <c r="L2" t="s">
        <v>615</v>
      </c>
      <c r="M2" t="s">
        <v>89</v>
      </c>
      <c r="T2" s="56" t="s">
        <v>2153</v>
      </c>
      <c r="U2" t="s">
        <v>56</v>
      </c>
      <c r="V2" s="56" t="s">
        <v>2154</v>
      </c>
      <c r="W2" s="108" t="s">
        <v>58</v>
      </c>
    </row>
    <row r="3" spans="1:25" ht="127.5" x14ac:dyDescent="0.2">
      <c r="A3" s="55">
        <v>44641</v>
      </c>
      <c r="D3" s="55">
        <v>44782</v>
      </c>
      <c r="E3" s="79" t="s">
        <v>31</v>
      </c>
      <c r="F3" s="79">
        <v>39927313</v>
      </c>
      <c r="G3" s="56" t="s">
        <v>1176</v>
      </c>
      <c r="H3">
        <v>21403</v>
      </c>
      <c r="I3" t="s">
        <v>729</v>
      </c>
      <c r="K3" s="56" t="s">
        <v>2155</v>
      </c>
      <c r="L3" t="s">
        <v>31</v>
      </c>
      <c r="M3" t="s">
        <v>2156</v>
      </c>
      <c r="R3" s="56" t="s">
        <v>564</v>
      </c>
      <c r="S3" s="56" t="s">
        <v>2157</v>
      </c>
      <c r="U3" t="s">
        <v>2158</v>
      </c>
      <c r="V3" s="56" t="s">
        <v>2159</v>
      </c>
      <c r="W3" s="108" t="s">
        <v>58</v>
      </c>
    </row>
    <row r="4" spans="1:25" ht="35.25" customHeight="1" x14ac:dyDescent="0.2">
      <c r="A4" s="55">
        <v>44641</v>
      </c>
      <c r="D4" s="55">
        <v>44782</v>
      </c>
      <c r="E4" s="79" t="s">
        <v>31</v>
      </c>
      <c r="F4" s="79">
        <v>5377464</v>
      </c>
      <c r="G4" s="56" t="s">
        <v>1176</v>
      </c>
      <c r="H4">
        <v>21439</v>
      </c>
      <c r="I4" t="s">
        <v>2160</v>
      </c>
      <c r="K4" s="56" t="s">
        <v>2161</v>
      </c>
      <c r="L4" t="s">
        <v>31</v>
      </c>
      <c r="M4" t="s">
        <v>2156</v>
      </c>
      <c r="R4" s="56" t="s">
        <v>2162</v>
      </c>
      <c r="S4" s="56" t="s">
        <v>2163</v>
      </c>
      <c r="T4" s="56" t="s">
        <v>2164</v>
      </c>
      <c r="U4" s="56" t="s">
        <v>2165</v>
      </c>
      <c r="V4" s="56" t="s">
        <v>2166</v>
      </c>
      <c r="W4" s="108" t="s">
        <v>58</v>
      </c>
    </row>
    <row r="5" spans="1:25" ht="140.25" x14ac:dyDescent="0.2">
      <c r="A5" s="55">
        <v>44651</v>
      </c>
      <c r="D5" s="55">
        <v>44802</v>
      </c>
      <c r="E5" s="79" t="s">
        <v>31</v>
      </c>
      <c r="F5" s="79">
        <v>41190373</v>
      </c>
      <c r="G5" s="56" t="s">
        <v>2167</v>
      </c>
      <c r="H5">
        <v>21439</v>
      </c>
      <c r="I5" t="s">
        <v>2168</v>
      </c>
      <c r="J5" t="s">
        <v>2169</v>
      </c>
      <c r="K5" s="56" t="s">
        <v>2170</v>
      </c>
      <c r="L5" t="s">
        <v>26</v>
      </c>
      <c r="M5" t="s">
        <v>2156</v>
      </c>
      <c r="R5" s="56" t="s">
        <v>592</v>
      </c>
      <c r="S5" s="56" t="s">
        <v>2171</v>
      </c>
      <c r="T5" s="56" t="s">
        <v>2172</v>
      </c>
      <c r="U5" s="56" t="s">
        <v>2173</v>
      </c>
      <c r="V5" s="56" t="s">
        <v>2174</v>
      </c>
      <c r="W5" s="108" t="s">
        <v>49</v>
      </c>
    </row>
    <row r="6" spans="1:25" ht="75" customHeight="1" x14ac:dyDescent="0.2">
      <c r="A6" s="55">
        <v>44651</v>
      </c>
      <c r="D6" s="55">
        <v>44651</v>
      </c>
      <c r="E6" s="79" t="s">
        <v>26</v>
      </c>
      <c r="F6" s="79">
        <v>41190293</v>
      </c>
      <c r="G6" s="56" t="s">
        <v>2167</v>
      </c>
      <c r="H6">
        <v>21439</v>
      </c>
      <c r="I6" t="s">
        <v>2168</v>
      </c>
      <c r="J6" t="s">
        <v>2175</v>
      </c>
      <c r="K6" s="56" t="s">
        <v>2176</v>
      </c>
      <c r="L6" t="s">
        <v>26</v>
      </c>
      <c r="M6" t="s">
        <v>32</v>
      </c>
      <c r="T6" s="56" t="s">
        <v>132</v>
      </c>
      <c r="U6" t="s">
        <v>56</v>
      </c>
      <c r="V6" s="56" t="s">
        <v>2177</v>
      </c>
      <c r="W6" s="108" t="s">
        <v>58</v>
      </c>
    </row>
    <row r="7" spans="1:25" ht="38.25" x14ac:dyDescent="0.2">
      <c r="A7" s="55">
        <v>44676</v>
      </c>
      <c r="D7" s="55">
        <v>44676</v>
      </c>
      <c r="E7" s="79" t="s">
        <v>31</v>
      </c>
      <c r="F7" s="79">
        <v>33171641</v>
      </c>
      <c r="G7" s="56" t="s">
        <v>2178</v>
      </c>
      <c r="H7">
        <v>21438</v>
      </c>
      <c r="I7" t="s">
        <v>1698</v>
      </c>
      <c r="K7" s="56" t="s">
        <v>2179</v>
      </c>
      <c r="L7" t="s">
        <v>31</v>
      </c>
      <c r="M7" t="s">
        <v>129</v>
      </c>
      <c r="T7" s="56" t="s">
        <v>132</v>
      </c>
      <c r="U7" t="s">
        <v>56</v>
      </c>
      <c r="V7" s="56" t="s">
        <v>2180</v>
      </c>
      <c r="W7" s="108" t="s">
        <v>58</v>
      </c>
    </row>
    <row r="8" spans="1:25" ht="127.5" x14ac:dyDescent="0.2">
      <c r="A8" s="55">
        <v>44684</v>
      </c>
      <c r="D8" s="55">
        <v>44818</v>
      </c>
      <c r="E8" t="s">
        <v>31</v>
      </c>
      <c r="F8" s="79">
        <v>67212921</v>
      </c>
      <c r="G8" s="56" t="s">
        <v>2181</v>
      </c>
      <c r="H8" s="79">
        <v>21438</v>
      </c>
      <c r="I8" t="s">
        <v>1698</v>
      </c>
      <c r="J8" s="56"/>
      <c r="K8" s="56" t="s">
        <v>2182</v>
      </c>
      <c r="L8" t="s">
        <v>782</v>
      </c>
      <c r="M8" t="s">
        <v>129</v>
      </c>
      <c r="R8" s="56" t="s">
        <v>2183</v>
      </c>
      <c r="S8" s="56" t="s">
        <v>2184</v>
      </c>
      <c r="T8" s="56" t="s">
        <v>2153</v>
      </c>
      <c r="U8" t="s">
        <v>1632</v>
      </c>
      <c r="V8" s="56" t="s">
        <v>2185</v>
      </c>
      <c r="W8" s="108" t="s">
        <v>58</v>
      </c>
    </row>
    <row r="9" spans="1:25" ht="38.25" x14ac:dyDescent="0.2">
      <c r="A9" s="55">
        <v>44687</v>
      </c>
      <c r="D9" s="55">
        <v>44690</v>
      </c>
      <c r="E9" s="79" t="s">
        <v>85</v>
      </c>
      <c r="F9" s="79">
        <v>38589770</v>
      </c>
      <c r="G9" s="56" t="s">
        <v>2186</v>
      </c>
      <c r="H9">
        <v>21403</v>
      </c>
      <c r="I9" t="s">
        <v>729</v>
      </c>
      <c r="K9" s="56" t="s">
        <v>2187</v>
      </c>
      <c r="L9" t="s">
        <v>85</v>
      </c>
      <c r="M9" t="s">
        <v>89</v>
      </c>
      <c r="T9" s="56" t="s">
        <v>2188</v>
      </c>
      <c r="U9" t="s">
        <v>56</v>
      </c>
      <c r="V9" s="56" t="s">
        <v>2189</v>
      </c>
      <c r="W9" s="108" t="s">
        <v>58</v>
      </c>
    </row>
    <row r="10" spans="1:25" ht="63.75" x14ac:dyDescent="0.2">
      <c r="A10" s="55">
        <v>44691</v>
      </c>
      <c r="D10" s="55">
        <v>44764</v>
      </c>
      <c r="E10" s="79" t="s">
        <v>2190</v>
      </c>
      <c r="F10" s="79">
        <v>39038081</v>
      </c>
      <c r="G10" s="56" t="s">
        <v>2151</v>
      </c>
      <c r="H10">
        <v>22404</v>
      </c>
      <c r="I10" t="s">
        <v>1232</v>
      </c>
      <c r="J10" s="89" t="s">
        <v>2191</v>
      </c>
      <c r="K10" s="56" t="s">
        <v>2192</v>
      </c>
      <c r="L10" t="s">
        <v>2193</v>
      </c>
      <c r="M10" t="s">
        <v>2194</v>
      </c>
      <c r="N10" s="56" t="s">
        <v>2195</v>
      </c>
      <c r="U10" s="56" t="s">
        <v>2196</v>
      </c>
      <c r="V10" s="56" t="s">
        <v>2197</v>
      </c>
      <c r="W10" s="108" t="s">
        <v>58</v>
      </c>
    </row>
    <row r="11" spans="1:25" ht="63.75" x14ac:dyDescent="0.2">
      <c r="A11" s="55">
        <v>44691</v>
      </c>
      <c r="D11" s="55">
        <v>44764</v>
      </c>
      <c r="E11" s="79" t="s">
        <v>2190</v>
      </c>
      <c r="F11" s="79">
        <v>39370252</v>
      </c>
      <c r="G11" s="56" t="s">
        <v>2151</v>
      </c>
      <c r="H11">
        <v>22404</v>
      </c>
      <c r="I11" t="s">
        <v>1232</v>
      </c>
      <c r="J11" s="89" t="s">
        <v>2198</v>
      </c>
      <c r="K11" s="56" t="s">
        <v>2192</v>
      </c>
      <c r="L11" t="s">
        <v>2193</v>
      </c>
      <c r="M11" t="s">
        <v>2194</v>
      </c>
      <c r="N11" s="56" t="s">
        <v>2195</v>
      </c>
      <c r="U11" s="56" t="s">
        <v>2196</v>
      </c>
      <c r="V11" s="56" t="s">
        <v>2197</v>
      </c>
      <c r="W11" s="108" t="s">
        <v>58</v>
      </c>
    </row>
    <row r="12" spans="1:25" ht="63.75" x14ac:dyDescent="0.2">
      <c r="A12" s="55">
        <v>44692</v>
      </c>
      <c r="D12" s="55">
        <v>44764</v>
      </c>
      <c r="E12" s="79" t="s">
        <v>2190</v>
      </c>
      <c r="F12" s="79">
        <v>39035665</v>
      </c>
      <c r="G12" s="56" t="s">
        <v>2151</v>
      </c>
      <c r="H12">
        <v>22404</v>
      </c>
      <c r="I12" t="s">
        <v>1232</v>
      </c>
      <c r="J12" t="s">
        <v>2199</v>
      </c>
      <c r="K12" s="56" t="s">
        <v>2200</v>
      </c>
      <c r="L12" t="s">
        <v>2193</v>
      </c>
      <c r="M12" t="s">
        <v>2194</v>
      </c>
      <c r="N12" s="56" t="s">
        <v>2195</v>
      </c>
      <c r="U12" s="56" t="s">
        <v>2196</v>
      </c>
      <c r="V12" s="56" t="s">
        <v>2197</v>
      </c>
      <c r="W12" s="108" t="s">
        <v>58</v>
      </c>
    </row>
    <row r="13" spans="1:25" ht="63.75" x14ac:dyDescent="0.2">
      <c r="A13" s="55">
        <v>44692</v>
      </c>
      <c r="D13" s="55">
        <v>44764</v>
      </c>
      <c r="E13" s="79" t="s">
        <v>2190</v>
      </c>
      <c r="F13" s="79">
        <v>39035673</v>
      </c>
      <c r="G13" s="56" t="s">
        <v>2151</v>
      </c>
      <c r="H13">
        <v>22404</v>
      </c>
      <c r="I13" t="s">
        <v>1232</v>
      </c>
      <c r="J13" t="s">
        <v>2201</v>
      </c>
      <c r="K13" s="56" t="s">
        <v>2200</v>
      </c>
      <c r="L13" t="s">
        <v>2193</v>
      </c>
      <c r="M13" t="s">
        <v>2194</v>
      </c>
      <c r="N13" s="56" t="s">
        <v>2195</v>
      </c>
      <c r="U13" s="56" t="s">
        <v>2196</v>
      </c>
      <c r="V13" s="56" t="s">
        <v>2197</v>
      </c>
      <c r="W13" s="108" t="s">
        <v>58</v>
      </c>
    </row>
    <row r="14" spans="1:25" ht="63.75" x14ac:dyDescent="0.2">
      <c r="A14" s="55">
        <v>44692</v>
      </c>
      <c r="D14" s="55">
        <v>44764</v>
      </c>
      <c r="E14" s="79" t="s">
        <v>2190</v>
      </c>
      <c r="F14" s="79">
        <v>39038065</v>
      </c>
      <c r="G14" s="56" t="s">
        <v>2151</v>
      </c>
      <c r="H14">
        <v>22404</v>
      </c>
      <c r="I14" t="s">
        <v>1232</v>
      </c>
      <c r="J14" t="s">
        <v>2202</v>
      </c>
      <c r="K14" s="56" t="s">
        <v>2200</v>
      </c>
      <c r="L14" t="s">
        <v>2193</v>
      </c>
      <c r="M14" t="s">
        <v>2194</v>
      </c>
      <c r="N14" s="56" t="s">
        <v>2195</v>
      </c>
      <c r="U14" s="56" t="s">
        <v>2196</v>
      </c>
      <c r="V14" s="56" t="s">
        <v>2197</v>
      </c>
      <c r="W14" s="108" t="s">
        <v>58</v>
      </c>
    </row>
    <row r="15" spans="1:25" ht="63.75" x14ac:dyDescent="0.2">
      <c r="A15" s="55">
        <v>44692</v>
      </c>
      <c r="D15" s="55">
        <v>44764</v>
      </c>
      <c r="E15" s="79" t="s">
        <v>2190</v>
      </c>
      <c r="F15" s="79">
        <v>39370244</v>
      </c>
      <c r="G15" s="56" t="s">
        <v>2151</v>
      </c>
      <c r="H15">
        <v>22404</v>
      </c>
      <c r="I15" t="s">
        <v>1232</v>
      </c>
      <c r="J15" t="s">
        <v>2203</v>
      </c>
      <c r="K15" s="56" t="s">
        <v>2200</v>
      </c>
      <c r="L15" t="s">
        <v>2193</v>
      </c>
      <c r="M15" t="s">
        <v>2194</v>
      </c>
      <c r="N15" s="56" t="s">
        <v>2195</v>
      </c>
      <c r="U15" s="56" t="s">
        <v>2196</v>
      </c>
      <c r="V15" s="56" t="s">
        <v>2197</v>
      </c>
      <c r="W15" s="108" t="s">
        <v>58</v>
      </c>
    </row>
    <row r="16" spans="1:25" ht="63.75" x14ac:dyDescent="0.2">
      <c r="A16" s="55">
        <v>44694</v>
      </c>
      <c r="D16" s="55">
        <v>44764</v>
      </c>
      <c r="E16" s="79" t="s">
        <v>2190</v>
      </c>
      <c r="F16" s="79">
        <v>39035868</v>
      </c>
      <c r="G16" s="56" t="s">
        <v>728</v>
      </c>
      <c r="H16">
        <v>22404</v>
      </c>
      <c r="I16" t="s">
        <v>1232</v>
      </c>
      <c r="J16" s="89" t="s">
        <v>2204</v>
      </c>
      <c r="K16" s="56" t="s">
        <v>2205</v>
      </c>
      <c r="L16" t="s">
        <v>2206</v>
      </c>
      <c r="M16" t="s">
        <v>2194</v>
      </c>
      <c r="N16" s="56" t="s">
        <v>2195</v>
      </c>
      <c r="U16" s="56" t="s">
        <v>2196</v>
      </c>
      <c r="V16" s="56" t="s">
        <v>2197</v>
      </c>
      <c r="W16" s="108" t="s">
        <v>58</v>
      </c>
    </row>
    <row r="17" spans="1:23" ht="63.75" x14ac:dyDescent="0.2">
      <c r="A17" s="55">
        <v>44694</v>
      </c>
      <c r="D17" s="55">
        <v>44764</v>
      </c>
      <c r="E17" s="79" t="s">
        <v>2190</v>
      </c>
      <c r="F17" s="79">
        <v>39035876</v>
      </c>
      <c r="G17" s="56" t="s">
        <v>728</v>
      </c>
      <c r="H17">
        <v>22404</v>
      </c>
      <c r="I17" t="s">
        <v>1232</v>
      </c>
      <c r="J17" s="89" t="s">
        <v>2207</v>
      </c>
      <c r="K17" s="56" t="s">
        <v>2205</v>
      </c>
      <c r="L17" t="s">
        <v>2206</v>
      </c>
      <c r="M17" t="s">
        <v>2194</v>
      </c>
      <c r="N17" s="56" t="s">
        <v>2195</v>
      </c>
      <c r="U17" s="56" t="s">
        <v>2196</v>
      </c>
      <c r="V17" s="56" t="s">
        <v>2197</v>
      </c>
      <c r="W17" s="108" t="s">
        <v>58</v>
      </c>
    </row>
    <row r="18" spans="1:23" ht="127.5" x14ac:dyDescent="0.2">
      <c r="A18" s="55">
        <v>44694</v>
      </c>
      <c r="D18" s="55">
        <v>44818</v>
      </c>
      <c r="E18" s="79" t="s">
        <v>31</v>
      </c>
      <c r="F18" s="79">
        <v>42401275</v>
      </c>
      <c r="G18" s="56" t="s">
        <v>2208</v>
      </c>
      <c r="H18">
        <v>21438</v>
      </c>
      <c r="I18" t="s">
        <v>1698</v>
      </c>
      <c r="J18" t="s">
        <v>2209</v>
      </c>
      <c r="K18" s="56" t="s">
        <v>2210</v>
      </c>
      <c r="L18" t="s">
        <v>2211</v>
      </c>
      <c r="M18" t="s">
        <v>129</v>
      </c>
      <c r="R18" s="56" t="s">
        <v>2212</v>
      </c>
      <c r="S18" s="97" t="s">
        <v>2213</v>
      </c>
      <c r="T18" s="56" t="s">
        <v>2214</v>
      </c>
      <c r="U18" t="s">
        <v>1632</v>
      </c>
      <c r="V18" s="56" t="s">
        <v>2185</v>
      </c>
      <c r="W18" s="108" t="s">
        <v>58</v>
      </c>
    </row>
    <row r="19" spans="1:23" ht="63.75" x14ac:dyDescent="0.2">
      <c r="A19" s="55">
        <v>44697</v>
      </c>
      <c r="D19" s="55">
        <v>44764</v>
      </c>
      <c r="E19" s="79" t="s">
        <v>2190</v>
      </c>
      <c r="F19" s="79">
        <v>38853877</v>
      </c>
      <c r="G19" s="56" t="s">
        <v>2151</v>
      </c>
      <c r="H19">
        <v>22404</v>
      </c>
      <c r="I19" t="s">
        <v>1232</v>
      </c>
      <c r="K19" s="56" t="s">
        <v>2215</v>
      </c>
      <c r="L19" t="s">
        <v>2216</v>
      </c>
      <c r="M19" t="s">
        <v>2194</v>
      </c>
      <c r="N19" s="56" t="s">
        <v>2195</v>
      </c>
      <c r="U19" s="56" t="s">
        <v>2196</v>
      </c>
      <c r="V19" s="56" t="s">
        <v>2197</v>
      </c>
      <c r="W19" s="108" t="s">
        <v>58</v>
      </c>
    </row>
    <row r="20" spans="1:23" ht="63.75" x14ac:dyDescent="0.2">
      <c r="A20" s="55">
        <v>44697</v>
      </c>
      <c r="D20" s="55">
        <v>44764</v>
      </c>
      <c r="E20" s="79" t="s">
        <v>2190</v>
      </c>
      <c r="F20" s="79">
        <v>39035657</v>
      </c>
      <c r="G20" s="56" t="s">
        <v>2151</v>
      </c>
      <c r="H20">
        <v>22404</v>
      </c>
      <c r="I20" t="s">
        <v>1232</v>
      </c>
      <c r="K20" s="56" t="s">
        <v>2215</v>
      </c>
      <c r="L20" t="s">
        <v>2216</v>
      </c>
      <c r="M20" t="s">
        <v>2194</v>
      </c>
      <c r="N20" s="56" t="s">
        <v>2195</v>
      </c>
      <c r="U20" s="56" t="s">
        <v>2196</v>
      </c>
      <c r="V20" s="56" t="s">
        <v>2197</v>
      </c>
      <c r="W20" s="108" t="s">
        <v>58</v>
      </c>
    </row>
    <row r="21" spans="1:23" ht="63.75" x14ac:dyDescent="0.2">
      <c r="A21" s="55">
        <v>44698</v>
      </c>
      <c r="D21" s="55">
        <v>44764</v>
      </c>
      <c r="E21" s="79" t="s">
        <v>2190</v>
      </c>
      <c r="F21" s="79">
        <v>39035614</v>
      </c>
      <c r="G21" s="56" t="s">
        <v>2151</v>
      </c>
      <c r="H21">
        <v>22404</v>
      </c>
      <c r="I21" t="s">
        <v>1232</v>
      </c>
      <c r="K21" s="56" t="s">
        <v>2217</v>
      </c>
      <c r="L21" t="s">
        <v>2216</v>
      </c>
      <c r="M21" t="s">
        <v>2194</v>
      </c>
      <c r="N21" s="56" t="s">
        <v>2195</v>
      </c>
      <c r="U21" s="56" t="s">
        <v>2196</v>
      </c>
      <c r="V21" s="56" t="s">
        <v>2197</v>
      </c>
      <c r="W21" s="108" t="s">
        <v>58</v>
      </c>
    </row>
    <row r="22" spans="1:23" ht="63.75" x14ac:dyDescent="0.2">
      <c r="A22" s="55">
        <v>44698</v>
      </c>
      <c r="D22" s="55">
        <v>44764</v>
      </c>
      <c r="E22" s="79" t="s">
        <v>2190</v>
      </c>
      <c r="F22" s="79">
        <v>39035606</v>
      </c>
      <c r="G22" s="56" t="s">
        <v>2151</v>
      </c>
      <c r="H22">
        <v>22404</v>
      </c>
      <c r="I22" t="s">
        <v>1232</v>
      </c>
      <c r="K22" s="56" t="s">
        <v>2217</v>
      </c>
      <c r="L22" t="s">
        <v>2216</v>
      </c>
      <c r="M22" t="s">
        <v>2194</v>
      </c>
      <c r="N22" s="56" t="s">
        <v>2195</v>
      </c>
      <c r="U22" s="56" t="s">
        <v>2196</v>
      </c>
      <c r="V22" s="56" t="s">
        <v>2197</v>
      </c>
      <c r="W22" s="108" t="s">
        <v>58</v>
      </c>
    </row>
    <row r="23" spans="1:23" ht="153" x14ac:dyDescent="0.2">
      <c r="A23" s="55">
        <v>44698</v>
      </c>
      <c r="D23" s="55">
        <v>44742</v>
      </c>
      <c r="E23" s="79" t="s">
        <v>31</v>
      </c>
      <c r="F23" s="79">
        <v>39035649</v>
      </c>
      <c r="G23" s="56" t="s">
        <v>2151</v>
      </c>
      <c r="H23">
        <v>22404</v>
      </c>
      <c r="I23" t="s">
        <v>1232</v>
      </c>
      <c r="K23" s="56" t="s">
        <v>2218</v>
      </c>
      <c r="L23" t="s">
        <v>2216</v>
      </c>
      <c r="M23" t="s">
        <v>2194</v>
      </c>
      <c r="N23" s="56" t="s">
        <v>2219</v>
      </c>
      <c r="P23" s="56" t="s">
        <v>2220</v>
      </c>
      <c r="U23" s="56" t="s">
        <v>2221</v>
      </c>
      <c r="V23" s="56" t="s">
        <v>2222</v>
      </c>
      <c r="W23" s="108" t="s">
        <v>58</v>
      </c>
    </row>
    <row r="24" spans="1:23" ht="63.75" x14ac:dyDescent="0.2">
      <c r="A24" s="55">
        <v>44698</v>
      </c>
      <c r="D24" s="55">
        <v>44764</v>
      </c>
      <c r="E24" s="79" t="s">
        <v>2190</v>
      </c>
      <c r="F24" s="79">
        <v>39035622</v>
      </c>
      <c r="G24" s="56" t="s">
        <v>2151</v>
      </c>
      <c r="H24">
        <v>22404</v>
      </c>
      <c r="I24" t="s">
        <v>1232</v>
      </c>
      <c r="K24" s="56" t="s">
        <v>2218</v>
      </c>
      <c r="L24" t="s">
        <v>2216</v>
      </c>
      <c r="M24" t="s">
        <v>2194</v>
      </c>
      <c r="N24" s="56" t="s">
        <v>2195</v>
      </c>
      <c r="U24" s="56" t="s">
        <v>2196</v>
      </c>
      <c r="V24" s="56" t="s">
        <v>2197</v>
      </c>
      <c r="W24" s="108" t="s">
        <v>58</v>
      </c>
    </row>
    <row r="25" spans="1:23" ht="63.75" x14ac:dyDescent="0.2">
      <c r="A25" s="55">
        <v>44699</v>
      </c>
      <c r="D25" s="55">
        <v>44764</v>
      </c>
      <c r="E25" s="79" t="s">
        <v>2190</v>
      </c>
      <c r="F25" s="79">
        <v>39035833</v>
      </c>
      <c r="G25" s="56" t="s">
        <v>728</v>
      </c>
      <c r="H25">
        <v>22404</v>
      </c>
      <c r="I25" t="s">
        <v>1232</v>
      </c>
      <c r="J25" t="s">
        <v>2223</v>
      </c>
      <c r="K25" s="56" t="s">
        <v>2224</v>
      </c>
      <c r="L25" t="s">
        <v>2216</v>
      </c>
      <c r="M25" t="s">
        <v>2194</v>
      </c>
      <c r="N25" s="56" t="s">
        <v>2195</v>
      </c>
      <c r="U25" s="56" t="s">
        <v>2196</v>
      </c>
      <c r="V25" s="56" t="s">
        <v>2197</v>
      </c>
      <c r="W25" s="108" t="s">
        <v>58</v>
      </c>
    </row>
    <row r="26" spans="1:23" ht="76.5" x14ac:dyDescent="0.2">
      <c r="A26" s="55">
        <v>44699</v>
      </c>
      <c r="D26" s="55">
        <v>44764</v>
      </c>
      <c r="E26" s="79" t="s">
        <v>2190</v>
      </c>
      <c r="F26" s="79">
        <v>39035841</v>
      </c>
      <c r="G26" s="56" t="s">
        <v>728</v>
      </c>
      <c r="H26">
        <v>22404</v>
      </c>
      <c r="I26" t="s">
        <v>1232</v>
      </c>
      <c r="J26" t="s">
        <v>2225</v>
      </c>
      <c r="K26" s="56" t="s">
        <v>2224</v>
      </c>
      <c r="L26" s="56" t="s">
        <v>2226</v>
      </c>
      <c r="M26" t="s">
        <v>2194</v>
      </c>
      <c r="N26" s="56" t="s">
        <v>2195</v>
      </c>
      <c r="U26" s="56" t="s">
        <v>2196</v>
      </c>
      <c r="V26" s="56" t="s">
        <v>2197</v>
      </c>
      <c r="W26" s="108" t="s">
        <v>58</v>
      </c>
    </row>
    <row r="27" spans="1:23" ht="165.75" x14ac:dyDescent="0.2">
      <c r="A27" s="55">
        <v>44699</v>
      </c>
      <c r="D27" s="55">
        <v>44764</v>
      </c>
      <c r="E27" s="79" t="s">
        <v>2190</v>
      </c>
      <c r="F27" s="79">
        <v>39035851</v>
      </c>
      <c r="G27" s="56" t="s">
        <v>728</v>
      </c>
      <c r="H27">
        <v>22404</v>
      </c>
      <c r="I27" t="s">
        <v>1232</v>
      </c>
      <c r="J27" t="s">
        <v>2202</v>
      </c>
      <c r="K27" s="56" t="s">
        <v>2227</v>
      </c>
      <c r="L27" s="56" t="s">
        <v>2228</v>
      </c>
      <c r="M27" t="s">
        <v>2194</v>
      </c>
      <c r="N27" s="56" t="s">
        <v>2229</v>
      </c>
      <c r="T27" s="56" t="s">
        <v>2230</v>
      </c>
      <c r="U27" s="56" t="s">
        <v>2196</v>
      </c>
      <c r="V27" s="56" t="s">
        <v>2197</v>
      </c>
      <c r="W27" s="108" t="s">
        <v>58</v>
      </c>
    </row>
    <row r="28" spans="1:23" ht="306" x14ac:dyDescent="0.2">
      <c r="A28" s="55">
        <v>44699</v>
      </c>
      <c r="D28" s="55">
        <v>44768</v>
      </c>
      <c r="E28" s="79" t="s">
        <v>31</v>
      </c>
      <c r="F28" s="79">
        <v>38853906</v>
      </c>
      <c r="G28" s="56" t="s">
        <v>728</v>
      </c>
      <c r="H28">
        <v>22404</v>
      </c>
      <c r="I28" t="s">
        <v>1232</v>
      </c>
      <c r="J28" t="s">
        <v>2231</v>
      </c>
      <c r="K28" s="56" t="s">
        <v>2227</v>
      </c>
      <c r="L28" t="s">
        <v>2216</v>
      </c>
      <c r="M28" t="s">
        <v>2194</v>
      </c>
      <c r="N28" s="56" t="s">
        <v>2232</v>
      </c>
      <c r="O28" s="56" t="s">
        <v>2233</v>
      </c>
      <c r="P28" s="56" t="s">
        <v>2234</v>
      </c>
      <c r="R28" s="102" t="s">
        <v>2235</v>
      </c>
      <c r="S28" s="56" t="s">
        <v>2236</v>
      </c>
      <c r="T28" s="56" t="s">
        <v>2237</v>
      </c>
      <c r="U28" s="56" t="s">
        <v>2238</v>
      </c>
      <c r="V28" s="56" t="s">
        <v>2239</v>
      </c>
      <c r="W28" s="108" t="s">
        <v>58</v>
      </c>
    </row>
    <row r="29" spans="1:23" ht="63.75" x14ac:dyDescent="0.2">
      <c r="A29" s="55">
        <v>44701</v>
      </c>
      <c r="D29" s="55">
        <v>44764</v>
      </c>
      <c r="E29" s="79" t="s">
        <v>2190</v>
      </c>
      <c r="F29" s="79">
        <v>39035809</v>
      </c>
      <c r="G29" s="56" t="s">
        <v>728</v>
      </c>
      <c r="H29">
        <v>22404</v>
      </c>
      <c r="I29" t="s">
        <v>1232</v>
      </c>
      <c r="J29" t="s">
        <v>2240</v>
      </c>
      <c r="K29" s="56" t="s">
        <v>2241</v>
      </c>
      <c r="L29" t="s">
        <v>2216</v>
      </c>
      <c r="M29" t="s">
        <v>2194</v>
      </c>
      <c r="N29" s="56" t="s">
        <v>2195</v>
      </c>
      <c r="U29" s="56" t="s">
        <v>2196</v>
      </c>
      <c r="V29" s="56" t="s">
        <v>2197</v>
      </c>
      <c r="W29" s="108" t="s">
        <v>58</v>
      </c>
    </row>
    <row r="30" spans="1:23" ht="140.25" x14ac:dyDescent="0.2">
      <c r="A30" s="55">
        <v>44701</v>
      </c>
      <c r="D30" s="55">
        <v>44764</v>
      </c>
      <c r="E30" s="79" t="s">
        <v>2190</v>
      </c>
      <c r="F30" s="79">
        <v>39035817</v>
      </c>
      <c r="G30" s="56" t="s">
        <v>728</v>
      </c>
      <c r="H30">
        <v>22404</v>
      </c>
      <c r="I30" t="s">
        <v>1232</v>
      </c>
      <c r="J30" t="s">
        <v>2242</v>
      </c>
      <c r="K30" s="56" t="s">
        <v>2241</v>
      </c>
      <c r="L30" s="56" t="s">
        <v>2243</v>
      </c>
      <c r="M30" t="s">
        <v>2194</v>
      </c>
      <c r="N30" s="56" t="s">
        <v>2195</v>
      </c>
      <c r="U30" s="56" t="s">
        <v>2196</v>
      </c>
      <c r="V30" s="56" t="s">
        <v>2197</v>
      </c>
      <c r="W30" s="108" t="s">
        <v>58</v>
      </c>
    </row>
    <row r="31" spans="1:23" ht="76.5" x14ac:dyDescent="0.2">
      <c r="A31" s="55">
        <v>44701</v>
      </c>
      <c r="D31" s="55">
        <v>44764</v>
      </c>
      <c r="E31" s="79" t="s">
        <v>2190</v>
      </c>
      <c r="F31" s="79">
        <v>39035825</v>
      </c>
      <c r="G31" s="56" t="s">
        <v>728</v>
      </c>
      <c r="H31">
        <v>22404</v>
      </c>
      <c r="I31" t="s">
        <v>1232</v>
      </c>
      <c r="J31" t="s">
        <v>2244</v>
      </c>
      <c r="K31" s="56" t="s">
        <v>2245</v>
      </c>
      <c r="L31" s="56" t="s">
        <v>2226</v>
      </c>
      <c r="M31" t="s">
        <v>2194</v>
      </c>
      <c r="N31" s="56" t="s">
        <v>2195</v>
      </c>
      <c r="U31" s="56" t="s">
        <v>2196</v>
      </c>
      <c r="V31" s="56" t="s">
        <v>2197</v>
      </c>
      <c r="W31" s="108" t="s">
        <v>58</v>
      </c>
    </row>
    <row r="32" spans="1:23" ht="63.75" x14ac:dyDescent="0.2">
      <c r="A32" s="55">
        <v>44701</v>
      </c>
      <c r="D32" s="55">
        <v>44764</v>
      </c>
      <c r="E32" s="79" t="s">
        <v>2190</v>
      </c>
      <c r="F32" s="79">
        <v>38853893</v>
      </c>
      <c r="G32" s="56" t="s">
        <v>728</v>
      </c>
      <c r="H32">
        <v>22404</v>
      </c>
      <c r="I32" t="s">
        <v>1232</v>
      </c>
      <c r="J32" t="s">
        <v>2246</v>
      </c>
      <c r="K32" s="56" t="s">
        <v>2247</v>
      </c>
      <c r="L32" t="s">
        <v>2216</v>
      </c>
      <c r="M32" t="s">
        <v>2194</v>
      </c>
      <c r="N32" s="56" t="s">
        <v>2195</v>
      </c>
      <c r="U32" s="56" t="s">
        <v>2196</v>
      </c>
      <c r="V32" s="56" t="s">
        <v>2197</v>
      </c>
      <c r="W32" s="108" t="s">
        <v>58</v>
      </c>
    </row>
    <row r="33" spans="1:24" ht="25.5" x14ac:dyDescent="0.2">
      <c r="A33" s="55">
        <v>44701</v>
      </c>
      <c r="D33" s="80">
        <v>44705</v>
      </c>
      <c r="E33" s="79" t="s">
        <v>85</v>
      </c>
      <c r="F33" s="79">
        <v>41888675</v>
      </c>
      <c r="G33" s="56" t="s">
        <v>2208</v>
      </c>
      <c r="H33">
        <v>21403</v>
      </c>
      <c r="I33" t="s">
        <v>729</v>
      </c>
      <c r="K33" s="56" t="s">
        <v>2248</v>
      </c>
      <c r="L33" t="s">
        <v>85</v>
      </c>
      <c r="M33" t="s">
        <v>89</v>
      </c>
      <c r="U33" t="s">
        <v>56</v>
      </c>
      <c r="V33" t="s">
        <v>2249</v>
      </c>
      <c r="W33" s="108" t="s">
        <v>58</v>
      </c>
      <c r="X33" t="s">
        <v>2250</v>
      </c>
    </row>
    <row r="34" spans="1:24" ht="63.75" x14ac:dyDescent="0.2">
      <c r="A34" s="55">
        <v>44705</v>
      </c>
      <c r="D34" s="55">
        <v>44764</v>
      </c>
      <c r="E34" s="79" t="s">
        <v>2190</v>
      </c>
      <c r="F34" s="79">
        <v>39035796</v>
      </c>
      <c r="G34" s="56" t="s">
        <v>728</v>
      </c>
      <c r="H34">
        <v>22404</v>
      </c>
      <c r="I34" t="s">
        <v>1232</v>
      </c>
      <c r="L34" t="s">
        <v>2216</v>
      </c>
      <c r="M34" t="s">
        <v>2194</v>
      </c>
      <c r="N34" s="56" t="s">
        <v>2195</v>
      </c>
      <c r="U34" s="56" t="s">
        <v>2196</v>
      </c>
      <c r="V34" s="56" t="s">
        <v>2197</v>
      </c>
      <c r="W34" s="108" t="s">
        <v>58</v>
      </c>
    </row>
    <row r="35" spans="1:24" ht="63.75" x14ac:dyDescent="0.2">
      <c r="A35" s="55">
        <v>44705</v>
      </c>
      <c r="D35" s="55">
        <v>44764</v>
      </c>
      <c r="E35" s="79" t="s">
        <v>2190</v>
      </c>
      <c r="F35" s="79">
        <v>39035788</v>
      </c>
      <c r="G35" s="56" t="s">
        <v>728</v>
      </c>
      <c r="H35">
        <v>22404</v>
      </c>
      <c r="I35" t="s">
        <v>1232</v>
      </c>
      <c r="L35" t="s">
        <v>2216</v>
      </c>
      <c r="M35" t="s">
        <v>2194</v>
      </c>
      <c r="N35" s="56" t="s">
        <v>2195</v>
      </c>
      <c r="U35" s="56" t="s">
        <v>2196</v>
      </c>
      <c r="V35" s="56" t="s">
        <v>2197</v>
      </c>
      <c r="W35" s="108" t="s">
        <v>58</v>
      </c>
    </row>
    <row r="36" spans="1:24" ht="63.75" x14ac:dyDescent="0.2">
      <c r="A36" s="55">
        <v>44706</v>
      </c>
      <c r="D36" s="55">
        <v>44764</v>
      </c>
      <c r="E36" s="79" t="s">
        <v>2190</v>
      </c>
      <c r="F36" s="79">
        <v>39035771</v>
      </c>
      <c r="G36" s="56" t="s">
        <v>728</v>
      </c>
      <c r="H36">
        <v>22404</v>
      </c>
      <c r="I36" t="s">
        <v>1232</v>
      </c>
      <c r="J36" t="s">
        <v>2251</v>
      </c>
      <c r="K36" s="56" t="s">
        <v>2252</v>
      </c>
      <c r="L36" t="s">
        <v>2253</v>
      </c>
      <c r="N36" s="56" t="s">
        <v>2195</v>
      </c>
      <c r="T36" s="56" t="s">
        <v>2230</v>
      </c>
      <c r="U36" s="56" t="s">
        <v>2196</v>
      </c>
      <c r="V36" s="56" t="s">
        <v>2197</v>
      </c>
      <c r="W36" s="108" t="s">
        <v>58</v>
      </c>
    </row>
    <row r="37" spans="1:24" ht="229.5" x14ac:dyDescent="0.2">
      <c r="A37" s="55">
        <v>44706</v>
      </c>
      <c r="D37" s="55">
        <v>44764</v>
      </c>
      <c r="E37" s="79" t="s">
        <v>2190</v>
      </c>
      <c r="F37" s="79">
        <v>38853885</v>
      </c>
      <c r="G37" s="56" t="s">
        <v>728</v>
      </c>
      <c r="H37">
        <v>22404</v>
      </c>
      <c r="I37" t="s">
        <v>1232</v>
      </c>
      <c r="J37" t="s">
        <v>2254</v>
      </c>
      <c r="K37" s="56" t="s">
        <v>2252</v>
      </c>
      <c r="L37" t="s">
        <v>2255</v>
      </c>
      <c r="N37" s="56" t="s">
        <v>2256</v>
      </c>
      <c r="T37" s="56" t="s">
        <v>2230</v>
      </c>
      <c r="U37" s="56" t="s">
        <v>2196</v>
      </c>
      <c r="V37" s="56" t="s">
        <v>2197</v>
      </c>
      <c r="W37" s="108" t="s">
        <v>58</v>
      </c>
    </row>
    <row r="38" spans="1:24" ht="63.75" x14ac:dyDescent="0.2">
      <c r="A38" s="55">
        <v>44706</v>
      </c>
      <c r="D38" s="55">
        <v>44764</v>
      </c>
      <c r="E38" s="79" t="s">
        <v>2190</v>
      </c>
      <c r="F38" s="79">
        <v>39035761</v>
      </c>
      <c r="G38" s="56" t="s">
        <v>728</v>
      </c>
      <c r="H38">
        <v>22404</v>
      </c>
      <c r="I38" t="s">
        <v>1232</v>
      </c>
      <c r="J38" t="s">
        <v>2257</v>
      </c>
      <c r="K38" s="56" t="s">
        <v>2258</v>
      </c>
      <c r="L38" t="s">
        <v>2253</v>
      </c>
      <c r="N38" s="56" t="s">
        <v>2195</v>
      </c>
      <c r="T38" s="56" t="s">
        <v>2230</v>
      </c>
      <c r="U38" s="56" t="s">
        <v>2196</v>
      </c>
      <c r="V38" s="56" t="s">
        <v>2197</v>
      </c>
      <c r="W38" s="108" t="s">
        <v>58</v>
      </c>
    </row>
    <row r="39" spans="1:24" ht="63.75" x14ac:dyDescent="0.2">
      <c r="A39" s="55">
        <v>44706</v>
      </c>
      <c r="D39" s="55">
        <v>44764</v>
      </c>
      <c r="E39" s="79" t="s">
        <v>2190</v>
      </c>
      <c r="F39" s="79">
        <v>39035753</v>
      </c>
      <c r="G39" s="56" t="s">
        <v>728</v>
      </c>
      <c r="H39">
        <v>22404</v>
      </c>
      <c r="I39" t="s">
        <v>1232</v>
      </c>
      <c r="J39" t="s">
        <v>2259</v>
      </c>
      <c r="K39" s="56" t="s">
        <v>2258</v>
      </c>
      <c r="L39" t="s">
        <v>2253</v>
      </c>
      <c r="N39" s="56" t="s">
        <v>2195</v>
      </c>
      <c r="T39" s="56" t="s">
        <v>2230</v>
      </c>
      <c r="U39" s="56" t="s">
        <v>2196</v>
      </c>
      <c r="V39" s="56" t="s">
        <v>2197</v>
      </c>
      <c r="W39" s="108" t="s">
        <v>58</v>
      </c>
    </row>
    <row r="40" spans="1:24" ht="63.75" x14ac:dyDescent="0.2">
      <c r="A40" s="55">
        <v>44706</v>
      </c>
      <c r="D40" s="55">
        <v>44764</v>
      </c>
      <c r="E40" s="79" t="s">
        <v>2190</v>
      </c>
      <c r="F40" s="79">
        <v>39035737</v>
      </c>
      <c r="G40" s="56" t="s">
        <v>728</v>
      </c>
      <c r="H40">
        <v>22404</v>
      </c>
      <c r="I40" t="s">
        <v>1232</v>
      </c>
      <c r="J40" t="s">
        <v>2254</v>
      </c>
      <c r="K40" s="56" t="s">
        <v>2260</v>
      </c>
      <c r="L40" t="s">
        <v>2253</v>
      </c>
      <c r="N40" s="56" t="s">
        <v>2195</v>
      </c>
      <c r="T40" s="56" t="s">
        <v>2230</v>
      </c>
      <c r="U40" s="56" t="s">
        <v>2196</v>
      </c>
      <c r="V40" s="56" t="s">
        <v>2197</v>
      </c>
      <c r="W40" s="108" t="s">
        <v>58</v>
      </c>
    </row>
    <row r="41" spans="1:24" ht="63.75" x14ac:dyDescent="0.2">
      <c r="A41" s="55">
        <v>44706</v>
      </c>
      <c r="D41" s="55">
        <v>44764</v>
      </c>
      <c r="E41" s="79" t="s">
        <v>2190</v>
      </c>
      <c r="F41" s="79">
        <v>39035745</v>
      </c>
      <c r="G41" s="56" t="s">
        <v>728</v>
      </c>
      <c r="H41">
        <v>22404</v>
      </c>
      <c r="I41" t="s">
        <v>1232</v>
      </c>
      <c r="J41" t="s">
        <v>2261</v>
      </c>
      <c r="K41" s="56" t="s">
        <v>2260</v>
      </c>
      <c r="L41" t="s">
        <v>2253</v>
      </c>
      <c r="N41" s="56" t="s">
        <v>2195</v>
      </c>
      <c r="T41" s="56" t="s">
        <v>2230</v>
      </c>
      <c r="U41" s="56" t="s">
        <v>2196</v>
      </c>
      <c r="V41" s="56" t="s">
        <v>2197</v>
      </c>
      <c r="W41" s="108" t="s">
        <v>58</v>
      </c>
    </row>
    <row r="42" spans="1:24" ht="178.5" x14ac:dyDescent="0.2">
      <c r="A42" s="55">
        <v>44734</v>
      </c>
      <c r="D42" s="55">
        <v>44795</v>
      </c>
      <c r="E42" s="79" t="s">
        <v>26</v>
      </c>
      <c r="F42" s="79">
        <v>42401216</v>
      </c>
      <c r="G42" s="56" t="s">
        <v>2208</v>
      </c>
      <c r="H42">
        <v>21439</v>
      </c>
      <c r="I42" t="s">
        <v>2160</v>
      </c>
      <c r="J42" t="s">
        <v>2262</v>
      </c>
      <c r="K42" s="56" t="s">
        <v>2263</v>
      </c>
      <c r="L42" t="s">
        <v>31</v>
      </c>
      <c r="M42" t="s">
        <v>43</v>
      </c>
      <c r="P42" s="56" t="s">
        <v>2264</v>
      </c>
      <c r="R42" s="56" t="s">
        <v>2265</v>
      </c>
      <c r="S42" s="56" t="s">
        <v>2266</v>
      </c>
      <c r="T42" s="56" t="s">
        <v>2267</v>
      </c>
      <c r="U42" s="56" t="s">
        <v>2158</v>
      </c>
      <c r="V42" s="56" t="s">
        <v>2268</v>
      </c>
      <c r="W42" s="108" t="s">
        <v>58</v>
      </c>
    </row>
    <row r="43" spans="1:24" ht="127.5" x14ac:dyDescent="0.2">
      <c r="A43" s="55">
        <v>44740</v>
      </c>
      <c r="D43" s="55">
        <v>44783</v>
      </c>
      <c r="E43" s="79" t="s">
        <v>31</v>
      </c>
      <c r="F43" s="79">
        <v>32743263</v>
      </c>
      <c r="G43" s="56" t="s">
        <v>2269</v>
      </c>
      <c r="H43">
        <v>23402</v>
      </c>
      <c r="I43" t="s">
        <v>490</v>
      </c>
      <c r="J43" t="s">
        <v>2270</v>
      </c>
      <c r="K43" s="56" t="s">
        <v>2271</v>
      </c>
      <c r="L43" t="s">
        <v>31</v>
      </c>
      <c r="M43" t="s">
        <v>2272</v>
      </c>
      <c r="R43" s="56" t="s">
        <v>2273</v>
      </c>
      <c r="S43" s="56" t="s">
        <v>2274</v>
      </c>
      <c r="T43" s="56" t="s">
        <v>2275</v>
      </c>
      <c r="U43" t="s">
        <v>1040</v>
      </c>
      <c r="V43" s="56" t="s">
        <v>2276</v>
      </c>
      <c r="W43" s="108" t="s">
        <v>58</v>
      </c>
    </row>
    <row r="44" spans="1:24" ht="51" x14ac:dyDescent="0.2">
      <c r="A44" s="55">
        <v>44742</v>
      </c>
      <c r="D44" s="55">
        <v>44742</v>
      </c>
      <c r="E44" s="79" t="s">
        <v>31</v>
      </c>
      <c r="F44" s="79">
        <v>39473534</v>
      </c>
      <c r="G44" s="56" t="s">
        <v>2277</v>
      </c>
      <c r="H44">
        <v>23404</v>
      </c>
      <c r="I44" t="s">
        <v>2278</v>
      </c>
      <c r="J44" t="s">
        <v>61</v>
      </c>
      <c r="K44" s="56" t="s">
        <v>2279</v>
      </c>
      <c r="L44" t="s">
        <v>31</v>
      </c>
      <c r="M44" t="s">
        <v>2272</v>
      </c>
      <c r="T44" s="56" t="s">
        <v>2280</v>
      </c>
      <c r="U44" t="s">
        <v>56</v>
      </c>
      <c r="V44" s="56" t="s">
        <v>2281</v>
      </c>
      <c r="W44" s="108" t="s">
        <v>58</v>
      </c>
    </row>
    <row r="45" spans="1:24" ht="51" x14ac:dyDescent="0.2">
      <c r="A45" s="55">
        <v>44748</v>
      </c>
      <c r="D45" s="55">
        <v>44749</v>
      </c>
      <c r="E45" s="79" t="s">
        <v>26</v>
      </c>
      <c r="F45" s="79">
        <v>41780533</v>
      </c>
      <c r="G45" s="56" t="s">
        <v>2282</v>
      </c>
      <c r="H45">
        <v>23405</v>
      </c>
      <c r="I45" t="s">
        <v>28</v>
      </c>
      <c r="J45" t="s">
        <v>1253</v>
      </c>
      <c r="K45" s="56" t="s">
        <v>2283</v>
      </c>
      <c r="L45" t="s">
        <v>26</v>
      </c>
      <c r="M45" t="s">
        <v>160</v>
      </c>
      <c r="T45" s="56" t="s">
        <v>132</v>
      </c>
      <c r="U45" t="s">
        <v>56</v>
      </c>
      <c r="V45" s="56" t="s">
        <v>2284</v>
      </c>
      <c r="W45" s="108" t="s">
        <v>58</v>
      </c>
    </row>
    <row r="46" spans="1:24" ht="127.5" x14ac:dyDescent="0.2">
      <c r="A46" s="55">
        <v>44748</v>
      </c>
      <c r="D46" s="55">
        <v>44753</v>
      </c>
      <c r="E46" s="79" t="s">
        <v>26</v>
      </c>
      <c r="F46" s="79">
        <v>39302153</v>
      </c>
      <c r="G46" s="56" t="s">
        <v>2285</v>
      </c>
      <c r="H46">
        <v>23402</v>
      </c>
      <c r="I46" t="s">
        <v>490</v>
      </c>
      <c r="J46" t="s">
        <v>1033</v>
      </c>
      <c r="K46" s="56" t="s">
        <v>2286</v>
      </c>
      <c r="L46" t="s">
        <v>26</v>
      </c>
      <c r="M46" t="s">
        <v>160</v>
      </c>
      <c r="T46" s="56" t="s">
        <v>132</v>
      </c>
      <c r="U46" t="s">
        <v>56</v>
      </c>
      <c r="V46" s="56" t="s">
        <v>2287</v>
      </c>
      <c r="W46" s="108" t="s">
        <v>58</v>
      </c>
    </row>
    <row r="47" spans="1:24" ht="102" x14ac:dyDescent="0.2">
      <c r="A47" s="55">
        <v>44750</v>
      </c>
      <c r="D47" s="55">
        <v>44777</v>
      </c>
      <c r="E47" s="79" t="s">
        <v>26</v>
      </c>
      <c r="F47" s="79">
        <v>38880795</v>
      </c>
      <c r="G47" s="56" t="s">
        <v>2288</v>
      </c>
      <c r="H47">
        <v>23404</v>
      </c>
      <c r="I47" t="s">
        <v>2278</v>
      </c>
      <c r="J47" t="s">
        <v>61</v>
      </c>
      <c r="K47" s="56" t="s">
        <v>2289</v>
      </c>
      <c r="L47" t="s">
        <v>231</v>
      </c>
      <c r="N47" s="56" t="s">
        <v>2290</v>
      </c>
      <c r="O47" s="56" t="s">
        <v>2291</v>
      </c>
      <c r="T47" s="56" t="s">
        <v>2292</v>
      </c>
      <c r="U47" t="s">
        <v>2293</v>
      </c>
      <c r="V47" s="56" t="s">
        <v>2294</v>
      </c>
      <c r="W47" s="108" t="s">
        <v>58</v>
      </c>
    </row>
    <row r="48" spans="1:24" ht="51" x14ac:dyDescent="0.2">
      <c r="A48" s="55">
        <v>44750</v>
      </c>
      <c r="D48" s="55">
        <v>44757</v>
      </c>
      <c r="E48" s="79" t="s">
        <v>26</v>
      </c>
      <c r="F48" s="79">
        <v>38744363</v>
      </c>
      <c r="G48" s="56" t="s">
        <v>2295</v>
      </c>
      <c r="H48">
        <v>23405</v>
      </c>
      <c r="I48" t="s">
        <v>28</v>
      </c>
      <c r="J48" t="s">
        <v>1253</v>
      </c>
      <c r="K48" s="56" t="s">
        <v>2296</v>
      </c>
      <c r="L48" t="s">
        <v>26</v>
      </c>
      <c r="M48" t="s">
        <v>32</v>
      </c>
      <c r="O48" s="56" t="s">
        <v>2297</v>
      </c>
      <c r="T48" s="56" t="s">
        <v>132</v>
      </c>
      <c r="U48" t="s">
        <v>146</v>
      </c>
      <c r="V48" s="56" t="s">
        <v>2298</v>
      </c>
      <c r="W48" s="108" t="s">
        <v>58</v>
      </c>
    </row>
    <row r="49" spans="1:24" ht="76.5" x14ac:dyDescent="0.2">
      <c r="A49" s="55">
        <v>44750</v>
      </c>
      <c r="D49" s="55">
        <v>44753</v>
      </c>
      <c r="E49" s="79" t="s">
        <v>26</v>
      </c>
      <c r="F49" s="79">
        <v>41780509</v>
      </c>
      <c r="G49" s="56" t="s">
        <v>2295</v>
      </c>
      <c r="H49">
        <v>23405</v>
      </c>
      <c r="I49" t="s">
        <v>28</v>
      </c>
      <c r="J49" t="s">
        <v>1253</v>
      </c>
      <c r="K49" s="56" t="s">
        <v>2299</v>
      </c>
      <c r="L49" t="s">
        <v>26</v>
      </c>
      <c r="M49" t="s">
        <v>32</v>
      </c>
      <c r="T49" s="56" t="s">
        <v>132</v>
      </c>
      <c r="U49" t="s">
        <v>56</v>
      </c>
      <c r="V49" s="56" t="s">
        <v>2300</v>
      </c>
      <c r="W49" s="108" t="s">
        <v>58</v>
      </c>
    </row>
    <row r="50" spans="1:24" ht="331.5" x14ac:dyDescent="0.2">
      <c r="A50" s="55">
        <v>44753</v>
      </c>
      <c r="D50" s="55">
        <v>44789</v>
      </c>
      <c r="E50" s="79" t="s">
        <v>26</v>
      </c>
      <c r="F50" s="79">
        <v>38852321</v>
      </c>
      <c r="G50" s="56" t="s">
        <v>2301</v>
      </c>
      <c r="H50">
        <v>20453</v>
      </c>
      <c r="I50" t="s">
        <v>2302</v>
      </c>
      <c r="K50" s="56" t="s">
        <v>2303</v>
      </c>
      <c r="L50" t="s">
        <v>26</v>
      </c>
      <c r="M50" t="s">
        <v>32</v>
      </c>
      <c r="R50" s="56" t="s">
        <v>2304</v>
      </c>
      <c r="S50" s="56" t="s">
        <v>2305</v>
      </c>
      <c r="T50" s="56" t="s">
        <v>2306</v>
      </c>
      <c r="U50" s="86" t="s">
        <v>235</v>
      </c>
      <c r="V50" s="56" t="s">
        <v>2307</v>
      </c>
      <c r="W50" s="108" t="s">
        <v>58</v>
      </c>
      <c r="X50" s="56"/>
    </row>
    <row r="51" spans="1:24" ht="76.5" x14ac:dyDescent="0.2">
      <c r="A51" s="55">
        <v>44753</v>
      </c>
      <c r="D51" s="55">
        <v>44753</v>
      </c>
      <c r="E51" s="79" t="s">
        <v>26</v>
      </c>
      <c r="F51" s="79">
        <v>42142947</v>
      </c>
      <c r="G51" s="56" t="s">
        <v>2308</v>
      </c>
      <c r="H51" s="79">
        <v>23402</v>
      </c>
      <c r="I51" t="s">
        <v>70</v>
      </c>
      <c r="J51" s="56" t="s">
        <v>1033</v>
      </c>
      <c r="K51" s="56" t="s">
        <v>2309</v>
      </c>
      <c r="L51" t="s">
        <v>26</v>
      </c>
      <c r="M51" t="s">
        <v>32</v>
      </c>
      <c r="T51" s="56" t="s">
        <v>132</v>
      </c>
      <c r="U51" t="s">
        <v>56</v>
      </c>
      <c r="V51" s="56" t="s">
        <v>2287</v>
      </c>
      <c r="W51" s="108" t="s">
        <v>58</v>
      </c>
    </row>
    <row r="52" spans="1:24" ht="127.5" x14ac:dyDescent="0.2">
      <c r="A52" s="55">
        <v>44753</v>
      </c>
      <c r="D52" s="55">
        <v>44789</v>
      </c>
      <c r="E52" s="79" t="s">
        <v>26</v>
      </c>
      <c r="F52" s="79">
        <v>41211947</v>
      </c>
      <c r="G52" s="56" t="s">
        <v>2186</v>
      </c>
      <c r="H52">
        <v>20453</v>
      </c>
      <c r="I52" t="s">
        <v>2302</v>
      </c>
      <c r="K52" s="56" t="s">
        <v>2310</v>
      </c>
      <c r="L52" t="s">
        <v>26</v>
      </c>
      <c r="M52" t="s">
        <v>32</v>
      </c>
      <c r="R52" s="56" t="s">
        <v>2311</v>
      </c>
      <c r="S52" s="56" t="s">
        <v>2312</v>
      </c>
      <c r="T52" s="56" t="s">
        <v>1659</v>
      </c>
      <c r="U52" s="56" t="s">
        <v>630</v>
      </c>
      <c r="V52" s="56" t="s">
        <v>1119</v>
      </c>
      <c r="W52" s="108" t="s">
        <v>58</v>
      </c>
    </row>
    <row r="53" spans="1:24" ht="127.5" x14ac:dyDescent="0.2">
      <c r="A53" s="55">
        <v>44754</v>
      </c>
      <c r="D53" s="55">
        <v>44809</v>
      </c>
      <c r="E53" s="79" t="s">
        <v>26</v>
      </c>
      <c r="F53" s="79">
        <v>38880808</v>
      </c>
      <c r="G53" s="56" t="s">
        <v>2313</v>
      </c>
      <c r="H53">
        <v>23404</v>
      </c>
      <c r="I53" t="s">
        <v>2278</v>
      </c>
      <c r="J53" t="s">
        <v>61</v>
      </c>
      <c r="K53" s="56" t="s">
        <v>2314</v>
      </c>
      <c r="L53" t="s">
        <v>2315</v>
      </c>
      <c r="M53" t="s">
        <v>160</v>
      </c>
      <c r="N53" s="56" t="s">
        <v>2316</v>
      </c>
      <c r="R53" s="56" t="s">
        <v>2317</v>
      </c>
      <c r="S53" s="56" t="s">
        <v>2318</v>
      </c>
      <c r="T53" s="56" t="s">
        <v>132</v>
      </c>
      <c r="U53" t="s">
        <v>2293</v>
      </c>
      <c r="V53" s="56" t="s">
        <v>2319</v>
      </c>
      <c r="W53" s="108" t="s">
        <v>58</v>
      </c>
    </row>
    <row r="54" spans="1:24" ht="63.75" x14ac:dyDescent="0.2">
      <c r="A54" s="80">
        <v>44755</v>
      </c>
      <c r="D54" s="55">
        <v>44757</v>
      </c>
      <c r="E54" s="79" t="s">
        <v>26</v>
      </c>
      <c r="F54" s="79">
        <v>66013816</v>
      </c>
      <c r="G54" s="56" t="s">
        <v>2320</v>
      </c>
      <c r="H54">
        <v>20453</v>
      </c>
      <c r="I54" t="s">
        <v>2302</v>
      </c>
      <c r="K54" s="56" t="s">
        <v>2321</v>
      </c>
      <c r="L54" t="s">
        <v>134</v>
      </c>
      <c r="M54" t="s">
        <v>160</v>
      </c>
      <c r="T54" s="56" t="s">
        <v>132</v>
      </c>
      <c r="U54" t="s">
        <v>56</v>
      </c>
      <c r="V54" s="56" t="s">
        <v>2322</v>
      </c>
      <c r="W54" s="108" t="s">
        <v>58</v>
      </c>
    </row>
    <row r="55" spans="1:24" ht="51" x14ac:dyDescent="0.2">
      <c r="A55" s="80">
        <v>44755</v>
      </c>
      <c r="D55" s="55">
        <v>44757</v>
      </c>
      <c r="E55" s="79" t="s">
        <v>26</v>
      </c>
      <c r="F55" s="79">
        <v>38640855</v>
      </c>
      <c r="G55" s="56" t="s">
        <v>2186</v>
      </c>
      <c r="H55">
        <v>20453</v>
      </c>
      <c r="I55" t="s">
        <v>2302</v>
      </c>
      <c r="K55" s="56" t="s">
        <v>2323</v>
      </c>
      <c r="L55" t="s">
        <v>134</v>
      </c>
      <c r="M55" t="s">
        <v>160</v>
      </c>
      <c r="T55" s="56" t="s">
        <v>132</v>
      </c>
      <c r="U55" t="s">
        <v>56</v>
      </c>
      <c r="V55" s="56" t="s">
        <v>2324</v>
      </c>
      <c r="W55" s="108" t="s">
        <v>58</v>
      </c>
    </row>
    <row r="56" spans="1:24" ht="102" x14ac:dyDescent="0.2">
      <c r="A56" s="80">
        <v>44755</v>
      </c>
      <c r="D56" s="55">
        <v>44757</v>
      </c>
      <c r="E56" s="79" t="s">
        <v>26</v>
      </c>
      <c r="F56" s="79">
        <v>33600643</v>
      </c>
      <c r="G56" s="56" t="s">
        <v>2186</v>
      </c>
      <c r="H56">
        <v>20453</v>
      </c>
      <c r="I56" t="s">
        <v>2302</v>
      </c>
      <c r="K56" s="56" t="s">
        <v>2325</v>
      </c>
      <c r="L56" t="s">
        <v>134</v>
      </c>
      <c r="T56" s="56" t="s">
        <v>132</v>
      </c>
      <c r="U56" t="s">
        <v>56</v>
      </c>
      <c r="V56" s="56" t="s">
        <v>2326</v>
      </c>
      <c r="W56" s="108" t="s">
        <v>58</v>
      </c>
    </row>
    <row r="57" spans="1:24" ht="51" x14ac:dyDescent="0.2">
      <c r="A57" s="80">
        <v>44756</v>
      </c>
      <c r="D57" s="55">
        <v>44757</v>
      </c>
      <c r="E57" s="79" t="s">
        <v>26</v>
      </c>
      <c r="F57" s="79">
        <v>38749965</v>
      </c>
      <c r="G57" s="56" t="s">
        <v>2327</v>
      </c>
      <c r="H57">
        <v>23402</v>
      </c>
      <c r="I57" t="s">
        <v>490</v>
      </c>
      <c r="J57" t="s">
        <v>1033</v>
      </c>
      <c r="K57" s="56" t="s">
        <v>2328</v>
      </c>
      <c r="L57" t="s">
        <v>134</v>
      </c>
      <c r="T57" s="56" t="s">
        <v>132</v>
      </c>
      <c r="U57" t="s">
        <v>56</v>
      </c>
      <c r="V57" s="56" t="s">
        <v>2329</v>
      </c>
      <c r="W57" s="108" t="s">
        <v>58</v>
      </c>
    </row>
    <row r="58" spans="1:24" ht="102" x14ac:dyDescent="0.2">
      <c r="A58" s="80">
        <v>44756</v>
      </c>
      <c r="D58" s="55">
        <v>44767</v>
      </c>
      <c r="E58" s="79" t="s">
        <v>26</v>
      </c>
      <c r="F58" s="79">
        <v>40229977</v>
      </c>
      <c r="G58" s="56" t="s">
        <v>2330</v>
      </c>
      <c r="H58">
        <v>23405</v>
      </c>
      <c r="I58" t="s">
        <v>28</v>
      </c>
      <c r="J58" t="s">
        <v>1253</v>
      </c>
      <c r="K58" s="56" t="s">
        <v>2331</v>
      </c>
      <c r="L58" t="s">
        <v>134</v>
      </c>
      <c r="M58" t="s">
        <v>160</v>
      </c>
      <c r="O58" s="56" t="s">
        <v>2332</v>
      </c>
      <c r="T58" s="56" t="s">
        <v>132</v>
      </c>
      <c r="U58" t="s">
        <v>146</v>
      </c>
      <c r="V58" s="56" t="s">
        <v>2333</v>
      </c>
      <c r="W58" s="108" t="s">
        <v>58</v>
      </c>
    </row>
    <row r="59" spans="1:24" ht="192" x14ac:dyDescent="0.2">
      <c r="A59" s="80">
        <v>44756</v>
      </c>
      <c r="D59" s="55">
        <v>44819</v>
      </c>
      <c r="E59" s="79" t="s">
        <v>26</v>
      </c>
      <c r="F59" s="79">
        <v>39474625</v>
      </c>
      <c r="G59" s="56" t="s">
        <v>2334</v>
      </c>
      <c r="H59">
        <v>23404</v>
      </c>
      <c r="I59" t="s">
        <v>2335</v>
      </c>
      <c r="J59" t="s">
        <v>61</v>
      </c>
      <c r="K59" s="56" t="s">
        <v>2336</v>
      </c>
      <c r="L59" t="s">
        <v>134</v>
      </c>
      <c r="N59" s="56" t="s">
        <v>2337</v>
      </c>
      <c r="O59" s="116" t="s">
        <v>2338</v>
      </c>
      <c r="R59" s="56" t="s">
        <v>2339</v>
      </c>
      <c r="S59" s="56" t="s">
        <v>2340</v>
      </c>
      <c r="T59" s="56" t="s">
        <v>2341</v>
      </c>
      <c r="U59" t="s">
        <v>1729</v>
      </c>
      <c r="V59" s="56" t="s">
        <v>2342</v>
      </c>
      <c r="W59" s="108" t="s">
        <v>58</v>
      </c>
    </row>
    <row r="60" spans="1:24" ht="114.75" x14ac:dyDescent="0.2">
      <c r="A60" s="80">
        <v>44756</v>
      </c>
      <c r="D60" s="55">
        <v>44781</v>
      </c>
      <c r="E60" s="79" t="s">
        <v>31</v>
      </c>
      <c r="F60" s="79">
        <v>64951016</v>
      </c>
      <c r="G60" s="56" t="s">
        <v>2343</v>
      </c>
      <c r="H60">
        <v>23404</v>
      </c>
      <c r="I60" t="s">
        <v>2335</v>
      </c>
      <c r="J60" t="s">
        <v>61</v>
      </c>
      <c r="K60" s="56" t="s">
        <v>2344</v>
      </c>
      <c r="L60" t="s">
        <v>134</v>
      </c>
      <c r="N60" s="56" t="s">
        <v>2337</v>
      </c>
      <c r="O60" s="56" t="s">
        <v>2345</v>
      </c>
      <c r="T60" s="56" t="s">
        <v>2346</v>
      </c>
      <c r="U60" t="s">
        <v>56</v>
      </c>
      <c r="V60" s="56" t="s">
        <v>2347</v>
      </c>
      <c r="W60" s="108" t="s">
        <v>58</v>
      </c>
    </row>
    <row r="61" spans="1:24" ht="89.25" x14ac:dyDescent="0.2">
      <c r="A61" s="80">
        <v>44757</v>
      </c>
      <c r="D61" s="55">
        <v>44767</v>
      </c>
      <c r="E61" s="79" t="s">
        <v>26</v>
      </c>
      <c r="F61" s="79">
        <v>41240158</v>
      </c>
      <c r="G61" s="56" t="s">
        <v>2348</v>
      </c>
      <c r="H61">
        <v>23404</v>
      </c>
      <c r="I61" t="s">
        <v>2335</v>
      </c>
      <c r="J61" t="s">
        <v>61</v>
      </c>
      <c r="K61" s="56" t="s">
        <v>2349</v>
      </c>
      <c r="L61" t="s">
        <v>26</v>
      </c>
      <c r="O61" s="56" t="s">
        <v>2350</v>
      </c>
      <c r="T61" s="56" t="s">
        <v>2351</v>
      </c>
      <c r="U61" s="56" t="s">
        <v>2352</v>
      </c>
      <c r="V61" s="56" t="s">
        <v>2353</v>
      </c>
      <c r="W61" s="108" t="s">
        <v>58</v>
      </c>
    </row>
    <row r="62" spans="1:24" ht="76.5" x14ac:dyDescent="0.2">
      <c r="A62" s="80">
        <v>44757</v>
      </c>
      <c r="D62" s="55">
        <v>44774</v>
      </c>
      <c r="E62" s="79" t="s">
        <v>26</v>
      </c>
      <c r="F62" s="79">
        <v>38880816</v>
      </c>
      <c r="G62" s="56" t="s">
        <v>2313</v>
      </c>
      <c r="H62">
        <v>23404</v>
      </c>
      <c r="I62" t="s">
        <v>2335</v>
      </c>
      <c r="J62" t="s">
        <v>61</v>
      </c>
      <c r="K62" s="56" t="s">
        <v>2354</v>
      </c>
      <c r="L62" t="s">
        <v>26</v>
      </c>
      <c r="O62" s="56" t="s">
        <v>2355</v>
      </c>
      <c r="T62" s="56" t="s">
        <v>2351</v>
      </c>
      <c r="U62" t="s">
        <v>2356</v>
      </c>
      <c r="V62" s="56" t="s">
        <v>2357</v>
      </c>
      <c r="W62" s="108" t="s">
        <v>58</v>
      </c>
    </row>
    <row r="63" spans="1:24" ht="76.5" x14ac:dyDescent="0.2">
      <c r="A63" s="80">
        <v>44760</v>
      </c>
      <c r="D63" s="55">
        <v>44767</v>
      </c>
      <c r="E63" s="79" t="s">
        <v>26</v>
      </c>
      <c r="F63" s="79">
        <v>38880824</v>
      </c>
      <c r="G63" s="56" t="s">
        <v>2313</v>
      </c>
      <c r="H63">
        <v>23405</v>
      </c>
      <c r="I63" t="s">
        <v>28</v>
      </c>
      <c r="J63" t="s">
        <v>1253</v>
      </c>
      <c r="K63" s="56" t="s">
        <v>2358</v>
      </c>
      <c r="L63" t="s">
        <v>26</v>
      </c>
      <c r="M63" t="s">
        <v>160</v>
      </c>
      <c r="O63" s="56" t="s">
        <v>2359</v>
      </c>
      <c r="T63" s="56" t="s">
        <v>2062</v>
      </c>
      <c r="U63" t="s">
        <v>146</v>
      </c>
      <c r="V63" s="56" t="s">
        <v>2360</v>
      </c>
      <c r="W63" s="108" t="s">
        <v>58</v>
      </c>
    </row>
    <row r="64" spans="1:24" ht="63.75" x14ac:dyDescent="0.2">
      <c r="A64" s="80">
        <v>44760</v>
      </c>
      <c r="D64" s="85">
        <v>44761</v>
      </c>
      <c r="E64" s="79" t="s">
        <v>26</v>
      </c>
      <c r="F64" s="79">
        <v>41854328</v>
      </c>
      <c r="G64" s="56" t="s">
        <v>27</v>
      </c>
      <c r="H64">
        <v>23402</v>
      </c>
      <c r="I64" t="s">
        <v>490</v>
      </c>
      <c r="J64" t="s">
        <v>1033</v>
      </c>
      <c r="K64" s="56" t="s">
        <v>2361</v>
      </c>
      <c r="L64" t="s">
        <v>26</v>
      </c>
      <c r="M64" t="s">
        <v>160</v>
      </c>
      <c r="T64" s="56" t="s">
        <v>132</v>
      </c>
      <c r="U64" t="s">
        <v>56</v>
      </c>
      <c r="V64" s="56" t="s">
        <v>2329</v>
      </c>
      <c r="W64" s="108" t="s">
        <v>58</v>
      </c>
    </row>
    <row r="65" spans="1:23" ht="191.25" x14ac:dyDescent="0.2">
      <c r="A65" s="55">
        <v>44761</v>
      </c>
      <c r="D65" s="55">
        <v>44838</v>
      </c>
      <c r="E65" s="79" t="s">
        <v>26</v>
      </c>
      <c r="F65" s="79">
        <v>66013947</v>
      </c>
      <c r="G65" s="56" t="s">
        <v>901</v>
      </c>
      <c r="H65">
        <v>20453</v>
      </c>
      <c r="I65" t="s">
        <v>2302</v>
      </c>
      <c r="K65" s="56" t="s">
        <v>2362</v>
      </c>
      <c r="L65" t="s">
        <v>26</v>
      </c>
      <c r="M65" t="s">
        <v>160</v>
      </c>
      <c r="N65" s="56" t="s">
        <v>2363</v>
      </c>
      <c r="R65" s="56" t="s">
        <v>2364</v>
      </c>
      <c r="S65" s="56" t="s">
        <v>2365</v>
      </c>
      <c r="T65" s="56" t="s">
        <v>2366</v>
      </c>
      <c r="U65" t="s">
        <v>2367</v>
      </c>
      <c r="V65" s="56" t="s">
        <v>2368</v>
      </c>
    </row>
    <row r="66" spans="1:23" ht="114.75" x14ac:dyDescent="0.2">
      <c r="A66" s="55">
        <v>44762</v>
      </c>
      <c r="D66" s="55">
        <v>44763</v>
      </c>
      <c r="E66" s="79" t="s">
        <v>26</v>
      </c>
      <c r="F66" s="79">
        <v>41782643</v>
      </c>
      <c r="G66" s="56" t="s">
        <v>2330</v>
      </c>
      <c r="H66">
        <v>23402</v>
      </c>
      <c r="I66" t="s">
        <v>490</v>
      </c>
      <c r="J66" t="s">
        <v>1033</v>
      </c>
      <c r="K66" s="56" t="s">
        <v>2369</v>
      </c>
      <c r="L66" t="s">
        <v>26</v>
      </c>
      <c r="T66" s="56" t="s">
        <v>132</v>
      </c>
      <c r="U66" t="s">
        <v>56</v>
      </c>
      <c r="V66" s="56" t="s">
        <v>2370</v>
      </c>
      <c r="W66" s="108" t="s">
        <v>58</v>
      </c>
    </row>
    <row r="67" spans="1:23" ht="51" x14ac:dyDescent="0.2">
      <c r="A67" s="55">
        <v>44762</v>
      </c>
      <c r="D67" s="55">
        <v>44774</v>
      </c>
      <c r="E67" s="79" t="s">
        <v>26</v>
      </c>
      <c r="F67" s="79">
        <v>42039974</v>
      </c>
      <c r="G67" s="56" t="s">
        <v>2348</v>
      </c>
      <c r="H67">
        <v>23404</v>
      </c>
      <c r="I67" t="s">
        <v>2335</v>
      </c>
      <c r="J67" t="s">
        <v>61</v>
      </c>
      <c r="K67" s="56" t="s">
        <v>2371</v>
      </c>
      <c r="L67" t="s">
        <v>26</v>
      </c>
      <c r="O67" s="56" t="s">
        <v>2372</v>
      </c>
      <c r="T67" s="56" t="s">
        <v>2373</v>
      </c>
      <c r="U67" t="s">
        <v>2356</v>
      </c>
      <c r="V67" s="56" t="s">
        <v>2357</v>
      </c>
      <c r="W67" s="108" t="s">
        <v>58</v>
      </c>
    </row>
    <row r="68" spans="1:23" ht="51" x14ac:dyDescent="0.2">
      <c r="A68" s="80">
        <v>44763</v>
      </c>
      <c r="D68" s="55">
        <v>44774</v>
      </c>
      <c r="E68" s="79" t="s">
        <v>26</v>
      </c>
      <c r="F68" s="79">
        <v>42039982</v>
      </c>
      <c r="G68" s="56" t="s">
        <v>2374</v>
      </c>
      <c r="H68">
        <v>23404</v>
      </c>
      <c r="I68" t="s">
        <v>2335</v>
      </c>
      <c r="J68" t="s">
        <v>61</v>
      </c>
      <c r="K68" s="56" t="s">
        <v>2375</v>
      </c>
      <c r="L68" t="s">
        <v>26</v>
      </c>
      <c r="M68" t="s">
        <v>577</v>
      </c>
      <c r="O68" s="56" t="s">
        <v>2376</v>
      </c>
      <c r="T68" s="56" t="s">
        <v>2373</v>
      </c>
      <c r="U68" t="s">
        <v>2356</v>
      </c>
      <c r="V68" s="56" t="s">
        <v>2357</v>
      </c>
      <c r="W68" s="108" t="s">
        <v>58</v>
      </c>
    </row>
    <row r="69" spans="1:23" ht="395.25" x14ac:dyDescent="0.2">
      <c r="A69" s="55">
        <v>44763</v>
      </c>
      <c r="D69" s="55" t="s">
        <v>2377</v>
      </c>
      <c r="E69" t="s">
        <v>243</v>
      </c>
      <c r="F69" s="79">
        <v>39927364</v>
      </c>
      <c r="G69" s="56" t="s">
        <v>2186</v>
      </c>
      <c r="H69">
        <v>20454</v>
      </c>
      <c r="I69" t="s">
        <v>2378</v>
      </c>
      <c r="J69" s="56" t="s">
        <v>2379</v>
      </c>
      <c r="K69" s="56" t="s">
        <v>2380</v>
      </c>
      <c r="L69" t="s">
        <v>26</v>
      </c>
      <c r="R69" s="56" t="s">
        <v>2381</v>
      </c>
      <c r="S69" s="56" t="s">
        <v>2382</v>
      </c>
      <c r="T69" s="56" t="s">
        <v>2383</v>
      </c>
      <c r="U69" s="56" t="s">
        <v>2384</v>
      </c>
      <c r="V69" s="56" t="s">
        <v>2385</v>
      </c>
      <c r="W69" s="108" t="s">
        <v>49</v>
      </c>
    </row>
    <row r="70" spans="1:23" ht="306" x14ac:dyDescent="0.2">
      <c r="A70" s="55">
        <v>44763</v>
      </c>
      <c r="D70" s="37">
        <v>44876</v>
      </c>
      <c r="E70" t="s">
        <v>2386</v>
      </c>
      <c r="F70" s="79">
        <v>39927372</v>
      </c>
      <c r="G70" s="56" t="s">
        <v>2186</v>
      </c>
      <c r="H70">
        <v>20454</v>
      </c>
      <c r="I70" t="s">
        <v>2378</v>
      </c>
      <c r="J70" s="56" t="s">
        <v>2379</v>
      </c>
      <c r="K70" s="56" t="s">
        <v>2387</v>
      </c>
      <c r="L70" t="s">
        <v>26</v>
      </c>
      <c r="R70" s="56" t="s">
        <v>2388</v>
      </c>
      <c r="S70" s="56" t="s">
        <v>2389</v>
      </c>
      <c r="T70" s="56" t="s">
        <v>2390</v>
      </c>
      <c r="U70" s="56" t="s">
        <v>2391</v>
      </c>
      <c r="V70" s="56" t="s">
        <v>2392</v>
      </c>
      <c r="W70" s="108" t="s">
        <v>49</v>
      </c>
    </row>
    <row r="71" spans="1:23" ht="204" x14ac:dyDescent="0.2">
      <c r="A71" s="55">
        <v>44763</v>
      </c>
      <c r="D71" s="37">
        <v>44876</v>
      </c>
      <c r="E71" t="s">
        <v>2386</v>
      </c>
      <c r="F71" s="79">
        <v>40234469</v>
      </c>
      <c r="G71" s="56" t="s">
        <v>2186</v>
      </c>
      <c r="H71">
        <v>20454</v>
      </c>
      <c r="I71" t="s">
        <v>2378</v>
      </c>
      <c r="J71" s="56" t="s">
        <v>2379</v>
      </c>
      <c r="K71" s="56" t="s">
        <v>2393</v>
      </c>
      <c r="L71" t="s">
        <v>26</v>
      </c>
      <c r="R71" s="56" t="s">
        <v>2394</v>
      </c>
      <c r="S71" s="56" t="s">
        <v>2395</v>
      </c>
      <c r="T71" s="56" t="s">
        <v>2390</v>
      </c>
      <c r="U71" t="s">
        <v>2396</v>
      </c>
      <c r="V71" s="56" t="s">
        <v>2397</v>
      </c>
    </row>
    <row r="72" spans="1:23" ht="204" x14ac:dyDescent="0.2">
      <c r="A72" s="55">
        <v>44763</v>
      </c>
      <c r="D72" s="55">
        <v>44873</v>
      </c>
      <c r="E72" t="s">
        <v>231</v>
      </c>
      <c r="F72" s="79">
        <v>40234434</v>
      </c>
      <c r="G72" s="56" t="s">
        <v>2186</v>
      </c>
      <c r="H72">
        <v>20454</v>
      </c>
      <c r="I72" t="s">
        <v>2378</v>
      </c>
      <c r="J72" s="56" t="s">
        <v>2398</v>
      </c>
      <c r="K72" s="56" t="s">
        <v>2399</v>
      </c>
      <c r="L72" t="s">
        <v>26</v>
      </c>
      <c r="R72" s="56" t="s">
        <v>2400</v>
      </c>
      <c r="S72" s="56" t="s">
        <v>2401</v>
      </c>
      <c r="T72" s="56" t="s">
        <v>2383</v>
      </c>
      <c r="U72" t="s">
        <v>630</v>
      </c>
      <c r="V72" s="56" t="s">
        <v>2402</v>
      </c>
    </row>
    <row r="73" spans="1:23" ht="89.25" x14ac:dyDescent="0.2">
      <c r="A73" s="55">
        <v>44763</v>
      </c>
      <c r="D73" s="55">
        <v>44869</v>
      </c>
      <c r="E73" t="s">
        <v>26</v>
      </c>
      <c r="F73" s="79">
        <v>39927380</v>
      </c>
      <c r="G73" s="56" t="s">
        <v>2186</v>
      </c>
      <c r="H73">
        <v>20454</v>
      </c>
      <c r="I73" t="s">
        <v>2378</v>
      </c>
      <c r="J73" s="56" t="s">
        <v>2398</v>
      </c>
      <c r="K73" s="56" t="s">
        <v>2403</v>
      </c>
      <c r="L73" t="s">
        <v>26</v>
      </c>
      <c r="R73" s="56" t="s">
        <v>2404</v>
      </c>
      <c r="S73" s="56" t="s">
        <v>2405</v>
      </c>
      <c r="T73" s="56" t="s">
        <v>2383</v>
      </c>
      <c r="U73" t="s">
        <v>630</v>
      </c>
      <c r="V73" s="56" t="s">
        <v>2406</v>
      </c>
    </row>
    <row r="74" spans="1:23" ht="114.75" x14ac:dyDescent="0.2">
      <c r="A74" s="55">
        <v>44763</v>
      </c>
      <c r="D74" s="55">
        <v>44869</v>
      </c>
      <c r="E74" t="s">
        <v>231</v>
      </c>
      <c r="F74" s="79">
        <v>39927399</v>
      </c>
      <c r="G74" s="56" t="s">
        <v>2186</v>
      </c>
      <c r="H74">
        <v>20454</v>
      </c>
      <c r="I74" t="s">
        <v>2407</v>
      </c>
      <c r="J74" t="s">
        <v>2408</v>
      </c>
      <c r="K74" s="56" t="s">
        <v>2409</v>
      </c>
      <c r="L74" t="s">
        <v>26</v>
      </c>
      <c r="R74" s="56" t="s">
        <v>1271</v>
      </c>
      <c r="S74" s="56" t="s">
        <v>2410</v>
      </c>
      <c r="T74" s="56" t="s">
        <v>2383</v>
      </c>
      <c r="U74" t="s">
        <v>630</v>
      </c>
      <c r="V74" s="56" t="s">
        <v>2402</v>
      </c>
    </row>
    <row r="75" spans="1:23" ht="51" x14ac:dyDescent="0.2">
      <c r="A75" s="55">
        <v>44762</v>
      </c>
      <c r="D75" s="85">
        <v>44764</v>
      </c>
      <c r="E75" s="79" t="s">
        <v>26</v>
      </c>
      <c r="F75" s="79">
        <v>38605486</v>
      </c>
      <c r="H75">
        <v>23405</v>
      </c>
      <c r="I75" t="s">
        <v>28</v>
      </c>
      <c r="J75" t="s">
        <v>1253</v>
      </c>
      <c r="K75" s="56" t="s">
        <v>2411</v>
      </c>
      <c r="L75" t="s">
        <v>26</v>
      </c>
      <c r="M75" t="s">
        <v>160</v>
      </c>
      <c r="T75" s="56" t="s">
        <v>132</v>
      </c>
      <c r="U75" t="s">
        <v>56</v>
      </c>
      <c r="V75" s="56" t="s">
        <v>2412</v>
      </c>
      <c r="W75" s="108" t="s">
        <v>58</v>
      </c>
    </row>
    <row r="76" spans="1:23" ht="51" x14ac:dyDescent="0.2">
      <c r="A76" s="55">
        <v>44762</v>
      </c>
      <c r="D76" s="85">
        <v>44764</v>
      </c>
      <c r="E76" s="79" t="s">
        <v>26</v>
      </c>
      <c r="F76" s="79">
        <v>38605507</v>
      </c>
      <c r="H76">
        <v>23405</v>
      </c>
      <c r="I76" t="s">
        <v>28</v>
      </c>
      <c r="J76" t="s">
        <v>1253</v>
      </c>
      <c r="K76" s="56" t="s">
        <v>2413</v>
      </c>
      <c r="L76" t="s">
        <v>26</v>
      </c>
      <c r="M76" t="s">
        <v>577</v>
      </c>
      <c r="T76" s="56" t="s">
        <v>132</v>
      </c>
      <c r="U76" t="s">
        <v>56</v>
      </c>
      <c r="V76" s="56" t="s">
        <v>2329</v>
      </c>
      <c r="W76" s="108" t="s">
        <v>58</v>
      </c>
    </row>
    <row r="77" spans="1:23" ht="76.5" x14ac:dyDescent="0.2">
      <c r="A77" s="55">
        <v>44762</v>
      </c>
      <c r="D77" s="85">
        <v>44764</v>
      </c>
      <c r="E77" s="79" t="s">
        <v>26</v>
      </c>
      <c r="F77" s="79">
        <v>3313468</v>
      </c>
      <c r="H77">
        <v>23405</v>
      </c>
      <c r="I77" t="s">
        <v>28</v>
      </c>
      <c r="J77" t="s">
        <v>1253</v>
      </c>
      <c r="K77" s="56" t="s">
        <v>2414</v>
      </c>
      <c r="L77" t="s">
        <v>26</v>
      </c>
      <c r="M77" t="s">
        <v>577</v>
      </c>
      <c r="T77" s="56" t="s">
        <v>2415</v>
      </c>
      <c r="U77" t="s">
        <v>56</v>
      </c>
      <c r="V77" s="56" t="s">
        <v>2416</v>
      </c>
      <c r="W77" s="108" t="s">
        <v>58</v>
      </c>
    </row>
    <row r="78" spans="1:23" ht="51" x14ac:dyDescent="0.2">
      <c r="A78" s="55">
        <v>44764</v>
      </c>
      <c r="D78" s="85">
        <v>44764</v>
      </c>
      <c r="E78" s="79" t="s">
        <v>26</v>
      </c>
      <c r="F78" s="79">
        <v>42136459</v>
      </c>
      <c r="G78" s="56" t="s">
        <v>2417</v>
      </c>
      <c r="H78">
        <v>23402</v>
      </c>
      <c r="I78" t="s">
        <v>490</v>
      </c>
      <c r="J78" t="s">
        <v>1033</v>
      </c>
      <c r="K78" s="56" t="s">
        <v>2418</v>
      </c>
      <c r="L78" t="s">
        <v>26</v>
      </c>
      <c r="M78" t="s">
        <v>577</v>
      </c>
      <c r="T78" s="56" t="s">
        <v>132</v>
      </c>
      <c r="U78" t="s">
        <v>56</v>
      </c>
      <c r="V78" s="56" t="s">
        <v>2416</v>
      </c>
      <c r="W78" s="108" t="s">
        <v>58</v>
      </c>
    </row>
    <row r="79" spans="1:23" ht="63.75" x14ac:dyDescent="0.2">
      <c r="A79" s="55">
        <v>44764</v>
      </c>
      <c r="D79" s="85">
        <v>44764</v>
      </c>
      <c r="E79" s="79" t="s">
        <v>26</v>
      </c>
      <c r="F79" s="79">
        <v>33313484</v>
      </c>
      <c r="G79" s="56" t="s">
        <v>2417</v>
      </c>
      <c r="H79">
        <v>23402</v>
      </c>
      <c r="I79" t="s">
        <v>490</v>
      </c>
      <c r="J79" t="s">
        <v>1033</v>
      </c>
      <c r="K79" s="56" t="s">
        <v>2419</v>
      </c>
      <c r="L79" t="s">
        <v>26</v>
      </c>
      <c r="M79" t="s">
        <v>577</v>
      </c>
      <c r="T79" s="56" t="s">
        <v>132</v>
      </c>
      <c r="U79" t="s">
        <v>56</v>
      </c>
      <c r="V79" s="56" t="s">
        <v>2412</v>
      </c>
      <c r="W79" s="108" t="s">
        <v>58</v>
      </c>
    </row>
    <row r="80" spans="1:23" ht="51" x14ac:dyDescent="0.2">
      <c r="A80" s="55">
        <v>44764</v>
      </c>
      <c r="D80" s="85">
        <v>44764</v>
      </c>
      <c r="E80" s="79" t="s">
        <v>26</v>
      </c>
      <c r="F80" s="79">
        <v>42447193</v>
      </c>
      <c r="G80" s="56" t="s">
        <v>27</v>
      </c>
      <c r="H80">
        <v>23402</v>
      </c>
      <c r="I80" t="s">
        <v>490</v>
      </c>
      <c r="J80" t="s">
        <v>1033</v>
      </c>
      <c r="K80" s="56" t="s">
        <v>2420</v>
      </c>
      <c r="L80" t="s">
        <v>26</v>
      </c>
      <c r="M80" t="s">
        <v>577</v>
      </c>
      <c r="T80" s="56" t="s">
        <v>132</v>
      </c>
      <c r="U80" t="s">
        <v>56</v>
      </c>
      <c r="V80" s="56" t="s">
        <v>2412</v>
      </c>
      <c r="W80" s="108" t="s">
        <v>58</v>
      </c>
    </row>
    <row r="81" spans="1:23" ht="153" x14ac:dyDescent="0.2">
      <c r="A81" s="55">
        <v>44764</v>
      </c>
      <c r="D81" s="55">
        <v>44770</v>
      </c>
      <c r="E81" s="79" t="s">
        <v>26</v>
      </c>
      <c r="F81" s="79">
        <v>42447943</v>
      </c>
      <c r="G81" s="56" t="s">
        <v>1265</v>
      </c>
      <c r="H81">
        <v>23404</v>
      </c>
      <c r="I81" t="s">
        <v>2335</v>
      </c>
      <c r="J81" t="s">
        <v>61</v>
      </c>
      <c r="K81" s="56" t="s">
        <v>2421</v>
      </c>
      <c r="L81" t="s">
        <v>26</v>
      </c>
      <c r="M81" t="s">
        <v>160</v>
      </c>
      <c r="T81" s="56" t="s">
        <v>132</v>
      </c>
      <c r="U81" t="s">
        <v>56</v>
      </c>
      <c r="V81" s="56" t="s">
        <v>2422</v>
      </c>
      <c r="W81" s="108" t="s">
        <v>58</v>
      </c>
    </row>
    <row r="82" spans="1:23" ht="89.25" x14ac:dyDescent="0.2">
      <c r="A82" s="55">
        <v>44764</v>
      </c>
      <c r="D82" s="85">
        <v>44764</v>
      </c>
      <c r="E82" s="79" t="s">
        <v>26</v>
      </c>
      <c r="F82" s="79">
        <v>42447961</v>
      </c>
      <c r="G82" s="56" t="s">
        <v>1265</v>
      </c>
      <c r="H82">
        <v>23404</v>
      </c>
      <c r="I82" t="s">
        <v>2335</v>
      </c>
      <c r="J82" t="s">
        <v>61</v>
      </c>
      <c r="K82" s="56" t="s">
        <v>2423</v>
      </c>
      <c r="L82" t="s">
        <v>26</v>
      </c>
      <c r="M82" t="s">
        <v>160</v>
      </c>
      <c r="T82" s="56" t="s">
        <v>132</v>
      </c>
      <c r="U82" t="s">
        <v>56</v>
      </c>
      <c r="V82" s="56" t="s">
        <v>2416</v>
      </c>
      <c r="W82" s="108" t="s">
        <v>58</v>
      </c>
    </row>
    <row r="83" spans="1:23" ht="102" x14ac:dyDescent="0.2">
      <c r="A83" s="55">
        <v>44764</v>
      </c>
      <c r="D83" s="85">
        <v>44764</v>
      </c>
      <c r="E83" s="79" t="s">
        <v>26</v>
      </c>
      <c r="F83" s="79">
        <v>42447951</v>
      </c>
      <c r="G83" s="56" t="s">
        <v>1265</v>
      </c>
      <c r="H83">
        <v>23404</v>
      </c>
      <c r="I83" t="s">
        <v>2335</v>
      </c>
      <c r="J83" t="s">
        <v>61</v>
      </c>
      <c r="K83" s="56" t="s">
        <v>2424</v>
      </c>
      <c r="L83" t="s">
        <v>26</v>
      </c>
      <c r="M83" t="s">
        <v>160</v>
      </c>
      <c r="T83" s="56" t="s">
        <v>132</v>
      </c>
      <c r="U83" t="s">
        <v>56</v>
      </c>
      <c r="V83" s="56" t="s">
        <v>2416</v>
      </c>
      <c r="W83" s="108" t="s">
        <v>58</v>
      </c>
    </row>
    <row r="84" spans="1:23" ht="51" x14ac:dyDescent="0.2">
      <c r="A84" s="55">
        <v>44767</v>
      </c>
      <c r="D84" s="55">
        <v>44767</v>
      </c>
      <c r="E84" s="79" t="s">
        <v>31</v>
      </c>
      <c r="F84" s="79">
        <v>41782635</v>
      </c>
      <c r="G84" s="56" t="s">
        <v>2425</v>
      </c>
      <c r="H84">
        <v>23402</v>
      </c>
      <c r="I84" t="s">
        <v>490</v>
      </c>
      <c r="J84" t="s">
        <v>1033</v>
      </c>
      <c r="K84" s="87" t="s">
        <v>2426</v>
      </c>
      <c r="L84" t="s">
        <v>31</v>
      </c>
      <c r="T84" s="56" t="s">
        <v>132</v>
      </c>
      <c r="U84" t="s">
        <v>56</v>
      </c>
      <c r="V84" s="56" t="s">
        <v>2427</v>
      </c>
      <c r="W84" s="108" t="s">
        <v>58</v>
      </c>
    </row>
    <row r="85" spans="1:23" ht="51" x14ac:dyDescent="0.2">
      <c r="A85" s="55">
        <v>44767</v>
      </c>
      <c r="D85" s="55">
        <v>44767</v>
      </c>
      <c r="E85" s="79" t="s">
        <v>31</v>
      </c>
      <c r="F85" s="79">
        <v>40230636</v>
      </c>
      <c r="G85" s="56" t="s">
        <v>2425</v>
      </c>
      <c r="H85">
        <v>23402</v>
      </c>
      <c r="I85" t="s">
        <v>490</v>
      </c>
      <c r="J85" t="s">
        <v>1033</v>
      </c>
      <c r="K85" s="56" t="s">
        <v>2428</v>
      </c>
      <c r="L85" t="s">
        <v>31</v>
      </c>
      <c r="T85" s="56" t="s">
        <v>132</v>
      </c>
      <c r="U85" t="s">
        <v>56</v>
      </c>
      <c r="V85" s="56" t="s">
        <v>2416</v>
      </c>
      <c r="W85" s="108" t="s">
        <v>58</v>
      </c>
    </row>
    <row r="86" spans="1:23" ht="140.25" x14ac:dyDescent="0.2">
      <c r="A86" s="55">
        <v>44768</v>
      </c>
      <c r="D86" s="55">
        <v>44774</v>
      </c>
      <c r="E86" s="79" t="s">
        <v>26</v>
      </c>
      <c r="F86" s="79">
        <v>42447935</v>
      </c>
      <c r="G86" s="56" t="s">
        <v>1265</v>
      </c>
      <c r="H86">
        <v>23405</v>
      </c>
      <c r="I86" t="s">
        <v>28</v>
      </c>
      <c r="J86" t="s">
        <v>29</v>
      </c>
      <c r="K86" s="56" t="s">
        <v>2429</v>
      </c>
      <c r="L86" t="s">
        <v>31</v>
      </c>
      <c r="O86" s="56" t="s">
        <v>2430</v>
      </c>
      <c r="T86" s="56" t="s">
        <v>132</v>
      </c>
      <c r="U86" s="56" t="s">
        <v>1381</v>
      </c>
      <c r="V86" s="56" t="s">
        <v>2431</v>
      </c>
      <c r="W86" s="108" t="s">
        <v>58</v>
      </c>
    </row>
    <row r="87" spans="1:23" ht="89.25" x14ac:dyDescent="0.2">
      <c r="A87" s="55">
        <v>44768</v>
      </c>
      <c r="D87" s="55">
        <v>44844</v>
      </c>
      <c r="E87" s="79" t="s">
        <v>31</v>
      </c>
      <c r="F87" s="79">
        <v>41782619</v>
      </c>
      <c r="G87" s="56" t="s">
        <v>2432</v>
      </c>
      <c r="H87">
        <v>23402</v>
      </c>
      <c r="I87" t="s">
        <v>490</v>
      </c>
      <c r="J87" t="s">
        <v>1033</v>
      </c>
      <c r="K87" s="56" t="s">
        <v>2433</v>
      </c>
      <c r="L87" t="s">
        <v>31</v>
      </c>
      <c r="R87" s="56" t="s">
        <v>2434</v>
      </c>
      <c r="S87" s="56" t="s">
        <v>2435</v>
      </c>
      <c r="T87" s="56" t="s">
        <v>132</v>
      </c>
      <c r="U87" t="s">
        <v>1729</v>
      </c>
      <c r="V87" s="56" t="s">
        <v>2436</v>
      </c>
    </row>
    <row r="88" spans="1:23" ht="280.5" x14ac:dyDescent="0.2">
      <c r="A88" s="55">
        <v>44768</v>
      </c>
      <c r="D88" s="80">
        <v>44889</v>
      </c>
      <c r="E88" s="79" t="s">
        <v>85</v>
      </c>
      <c r="F88" s="79">
        <v>39971955</v>
      </c>
      <c r="G88" s="56" t="s">
        <v>2186</v>
      </c>
      <c r="H88">
        <v>20453</v>
      </c>
      <c r="I88" t="s">
        <v>2302</v>
      </c>
      <c r="K88" s="56" t="s">
        <v>2437</v>
      </c>
      <c r="L88" t="s">
        <v>26</v>
      </c>
      <c r="M88" t="s">
        <v>160</v>
      </c>
      <c r="N88" s="56" t="s">
        <v>2438</v>
      </c>
      <c r="R88" s="56" t="s">
        <v>2439</v>
      </c>
      <c r="S88" s="56" t="s">
        <v>2440</v>
      </c>
      <c r="T88" s="56" t="s">
        <v>2441</v>
      </c>
      <c r="U88" s="56" t="s">
        <v>2367</v>
      </c>
      <c r="V88" s="56" t="s">
        <v>2368</v>
      </c>
    </row>
    <row r="89" spans="1:23" ht="76.5" x14ac:dyDescent="0.2">
      <c r="A89" s="55">
        <v>44769</v>
      </c>
      <c r="D89" s="55">
        <v>44770</v>
      </c>
      <c r="E89" s="79" t="s">
        <v>2442</v>
      </c>
      <c r="F89" s="79">
        <v>42039990</v>
      </c>
      <c r="G89" s="56" t="s">
        <v>2443</v>
      </c>
      <c r="H89" t="s">
        <v>2444</v>
      </c>
      <c r="I89" t="s">
        <v>70</v>
      </c>
      <c r="K89" s="56" t="s">
        <v>2445</v>
      </c>
      <c r="L89" t="s">
        <v>31</v>
      </c>
      <c r="T89" s="56" t="s">
        <v>2446</v>
      </c>
    </row>
    <row r="90" spans="1:23" ht="63.75" x14ac:dyDescent="0.2">
      <c r="A90" s="55">
        <v>44769</v>
      </c>
      <c r="D90" s="55">
        <v>44770</v>
      </c>
      <c r="E90" s="79" t="s">
        <v>26</v>
      </c>
      <c r="F90" s="79">
        <v>33133741</v>
      </c>
      <c r="G90" s="56" t="s">
        <v>2447</v>
      </c>
      <c r="H90">
        <v>23405</v>
      </c>
      <c r="I90" t="s">
        <v>28</v>
      </c>
      <c r="J90" t="s">
        <v>29</v>
      </c>
      <c r="K90" s="56" t="s">
        <v>2448</v>
      </c>
      <c r="L90" t="s">
        <v>31</v>
      </c>
      <c r="T90" s="56" t="s">
        <v>2449</v>
      </c>
      <c r="U90" t="s">
        <v>56</v>
      </c>
      <c r="V90" s="56" t="s">
        <v>2450</v>
      </c>
      <c r="W90" s="108" t="s">
        <v>58</v>
      </c>
    </row>
    <row r="91" spans="1:23" ht="38.25" x14ac:dyDescent="0.2">
      <c r="A91" s="55">
        <v>44769</v>
      </c>
      <c r="D91" s="55">
        <v>44774</v>
      </c>
      <c r="E91" s="79" t="s">
        <v>31</v>
      </c>
      <c r="F91" s="79">
        <v>33134355</v>
      </c>
      <c r="G91" s="56" t="s">
        <v>2451</v>
      </c>
      <c r="H91">
        <v>23402</v>
      </c>
      <c r="I91" t="s">
        <v>70</v>
      </c>
      <c r="J91" t="s">
        <v>2452</v>
      </c>
      <c r="K91" s="56" t="s">
        <v>2453</v>
      </c>
      <c r="L91" t="s">
        <v>31</v>
      </c>
      <c r="T91" s="56" t="s">
        <v>132</v>
      </c>
      <c r="U91" t="s">
        <v>2454</v>
      </c>
      <c r="V91" s="56" t="s">
        <v>2416</v>
      </c>
      <c r="W91" s="108" t="s">
        <v>58</v>
      </c>
    </row>
    <row r="92" spans="1:23" ht="127.5" x14ac:dyDescent="0.2">
      <c r="A92" s="55">
        <v>44769</v>
      </c>
      <c r="D92" s="85">
        <v>44823</v>
      </c>
      <c r="E92" s="79" t="s">
        <v>231</v>
      </c>
      <c r="F92" s="79">
        <v>42447927</v>
      </c>
      <c r="G92" s="56" t="s">
        <v>1265</v>
      </c>
      <c r="H92">
        <v>23405</v>
      </c>
      <c r="I92" t="s">
        <v>28</v>
      </c>
      <c r="J92" t="s">
        <v>29</v>
      </c>
      <c r="K92" s="56" t="s">
        <v>2455</v>
      </c>
      <c r="L92" t="s">
        <v>31</v>
      </c>
      <c r="O92" s="56" t="s">
        <v>2456</v>
      </c>
      <c r="T92" s="56" t="s">
        <v>2457</v>
      </c>
      <c r="U92" s="56" t="s">
        <v>1381</v>
      </c>
      <c r="V92" s="56" t="s">
        <v>2458</v>
      </c>
      <c r="W92" s="108" t="s">
        <v>58</v>
      </c>
    </row>
    <row r="93" spans="1:23" ht="114.75" x14ac:dyDescent="0.2">
      <c r="A93" s="55">
        <v>44769</v>
      </c>
      <c r="D93" s="85">
        <v>44823</v>
      </c>
      <c r="E93" s="79" t="s">
        <v>231</v>
      </c>
      <c r="F93" s="79">
        <v>42447919</v>
      </c>
      <c r="G93" s="56" t="s">
        <v>1265</v>
      </c>
      <c r="H93">
        <v>23405</v>
      </c>
      <c r="I93" t="s">
        <v>28</v>
      </c>
      <c r="J93" t="s">
        <v>29</v>
      </c>
      <c r="K93" s="56" t="s">
        <v>2459</v>
      </c>
      <c r="L93" t="s">
        <v>31</v>
      </c>
      <c r="R93" s="56" t="s">
        <v>2460</v>
      </c>
      <c r="S93" s="56" t="s">
        <v>2461</v>
      </c>
      <c r="T93" s="56" t="s">
        <v>132</v>
      </c>
      <c r="U93" s="56" t="s">
        <v>1381</v>
      </c>
      <c r="V93" s="56" t="s">
        <v>2462</v>
      </c>
      <c r="W93" s="108" t="s">
        <v>58</v>
      </c>
    </row>
    <row r="94" spans="1:23" ht="51" x14ac:dyDescent="0.2">
      <c r="A94" s="55">
        <v>44769</v>
      </c>
      <c r="D94" s="55">
        <v>44774</v>
      </c>
      <c r="E94" s="79" t="s">
        <v>31</v>
      </c>
      <c r="F94" s="79">
        <v>38605435</v>
      </c>
      <c r="G94" s="56" t="s">
        <v>201</v>
      </c>
      <c r="H94">
        <v>23402</v>
      </c>
      <c r="I94" t="s">
        <v>70</v>
      </c>
      <c r="J94" t="s">
        <v>1033</v>
      </c>
      <c r="K94" s="56" t="s">
        <v>2463</v>
      </c>
      <c r="L94" t="s">
        <v>31</v>
      </c>
      <c r="T94" s="56" t="s">
        <v>132</v>
      </c>
      <c r="U94" t="s">
        <v>2454</v>
      </c>
      <c r="V94" s="56" t="s">
        <v>2427</v>
      </c>
      <c r="W94" s="108" t="s">
        <v>58</v>
      </c>
    </row>
    <row r="95" spans="1:23" ht="102" x14ac:dyDescent="0.2">
      <c r="A95" s="55">
        <v>44771</v>
      </c>
      <c r="D95" s="55">
        <v>44791</v>
      </c>
      <c r="E95" s="79" t="s">
        <v>26</v>
      </c>
      <c r="F95" s="79">
        <v>39620418</v>
      </c>
      <c r="G95" s="56" t="s">
        <v>2447</v>
      </c>
      <c r="H95">
        <v>23404</v>
      </c>
      <c r="I95" t="s">
        <v>2335</v>
      </c>
      <c r="J95" t="s">
        <v>61</v>
      </c>
      <c r="K95" s="56" t="s">
        <v>2464</v>
      </c>
      <c r="L95" t="s">
        <v>26</v>
      </c>
      <c r="M95" t="s">
        <v>160</v>
      </c>
      <c r="O95" s="56" t="s">
        <v>2465</v>
      </c>
      <c r="T95" s="56" t="s">
        <v>132</v>
      </c>
      <c r="U95" t="s">
        <v>2293</v>
      </c>
      <c r="V95" s="56" t="s">
        <v>2466</v>
      </c>
      <c r="W95" s="108" t="s">
        <v>58</v>
      </c>
    </row>
    <row r="96" spans="1:23" ht="63.75" x14ac:dyDescent="0.2">
      <c r="A96" s="55">
        <v>44771</v>
      </c>
      <c r="D96" s="85">
        <v>44774</v>
      </c>
      <c r="E96" s="79" t="s">
        <v>26</v>
      </c>
      <c r="F96" s="79">
        <v>65755439</v>
      </c>
      <c r="G96" s="56" t="s">
        <v>2467</v>
      </c>
      <c r="H96">
        <v>20453</v>
      </c>
      <c r="I96" t="s">
        <v>2302</v>
      </c>
      <c r="K96" s="56" t="s">
        <v>2468</v>
      </c>
      <c r="L96" t="s">
        <v>26</v>
      </c>
      <c r="M96" t="s">
        <v>160</v>
      </c>
      <c r="T96" s="56" t="s">
        <v>132</v>
      </c>
      <c r="U96" t="s">
        <v>56</v>
      </c>
      <c r="V96" s="56" t="s">
        <v>2416</v>
      </c>
      <c r="W96" s="108" t="s">
        <v>58</v>
      </c>
    </row>
    <row r="97" spans="1:24" ht="51" x14ac:dyDescent="0.2">
      <c r="A97" s="55">
        <v>44774</v>
      </c>
      <c r="D97" s="85">
        <v>44774</v>
      </c>
      <c r="E97" s="79" t="s">
        <v>31</v>
      </c>
      <c r="F97" s="79">
        <v>39622907</v>
      </c>
      <c r="G97" s="56" t="s">
        <v>2432</v>
      </c>
      <c r="H97">
        <v>23402</v>
      </c>
      <c r="I97" t="s">
        <v>70</v>
      </c>
      <c r="J97" t="s">
        <v>71</v>
      </c>
      <c r="K97" s="56" t="s">
        <v>2469</v>
      </c>
      <c r="L97" t="s">
        <v>31</v>
      </c>
      <c r="U97" t="s">
        <v>56</v>
      </c>
      <c r="V97" s="56" t="s">
        <v>2470</v>
      </c>
      <c r="W97" s="108" t="s">
        <v>58</v>
      </c>
    </row>
    <row r="98" spans="1:24" ht="38.25" x14ac:dyDescent="0.2">
      <c r="A98" s="55">
        <v>44774</v>
      </c>
      <c r="D98" s="85">
        <v>44774</v>
      </c>
      <c r="E98" s="79" t="s">
        <v>31</v>
      </c>
      <c r="F98" s="79">
        <v>41782707</v>
      </c>
      <c r="G98" s="56" t="s">
        <v>2471</v>
      </c>
      <c r="H98">
        <v>23402</v>
      </c>
      <c r="I98" t="s">
        <v>70</v>
      </c>
      <c r="J98" t="s">
        <v>1033</v>
      </c>
      <c r="K98" s="56" t="s">
        <v>2472</v>
      </c>
      <c r="L98" t="s">
        <v>31</v>
      </c>
      <c r="U98" t="s">
        <v>56</v>
      </c>
      <c r="V98" s="56" t="s">
        <v>2416</v>
      </c>
      <c r="W98" s="108" t="s">
        <v>58</v>
      </c>
    </row>
    <row r="99" spans="1:24" ht="38.25" x14ac:dyDescent="0.2">
      <c r="A99" s="55">
        <v>44774</v>
      </c>
      <c r="D99" s="85">
        <v>44774</v>
      </c>
      <c r="E99" s="79" t="s">
        <v>31</v>
      </c>
      <c r="F99" s="79">
        <v>41782715</v>
      </c>
      <c r="G99" s="56" t="s">
        <v>2451</v>
      </c>
      <c r="H99">
        <v>23402</v>
      </c>
      <c r="I99" t="s">
        <v>70</v>
      </c>
      <c r="J99" t="s">
        <v>2473</v>
      </c>
      <c r="K99" s="56" t="s">
        <v>2474</v>
      </c>
      <c r="L99" t="s">
        <v>31</v>
      </c>
      <c r="U99" t="s">
        <v>56</v>
      </c>
      <c r="V99" s="56" t="s">
        <v>2416</v>
      </c>
      <c r="W99" s="108" t="s">
        <v>58</v>
      </c>
    </row>
    <row r="100" spans="1:24" ht="229.5" x14ac:dyDescent="0.2">
      <c r="A100" s="55">
        <v>44775</v>
      </c>
      <c r="D100" s="80">
        <v>44817</v>
      </c>
      <c r="E100" s="79" t="s">
        <v>243</v>
      </c>
      <c r="F100" s="79">
        <v>39971981</v>
      </c>
      <c r="G100" s="56" t="s">
        <v>2186</v>
      </c>
      <c r="H100">
        <v>20454</v>
      </c>
      <c r="I100" t="s">
        <v>2378</v>
      </c>
      <c r="J100" s="56" t="s">
        <v>2475</v>
      </c>
      <c r="K100" s="56" t="s">
        <v>2476</v>
      </c>
      <c r="L100" t="s">
        <v>151</v>
      </c>
      <c r="R100" s="56" t="s">
        <v>2477</v>
      </c>
      <c r="S100" s="56" t="s">
        <v>2478</v>
      </c>
      <c r="U100" s="56" t="s">
        <v>2479</v>
      </c>
      <c r="V100" s="56" t="s">
        <v>2480</v>
      </c>
    </row>
    <row r="101" spans="1:24" ht="153" x14ac:dyDescent="0.2">
      <c r="A101" s="55">
        <v>44775</v>
      </c>
      <c r="D101" s="80">
        <v>44817</v>
      </c>
      <c r="E101" s="79" t="s">
        <v>243</v>
      </c>
      <c r="F101" s="79">
        <v>39971963</v>
      </c>
      <c r="G101" s="56" t="s">
        <v>2186</v>
      </c>
      <c r="H101">
        <v>20454</v>
      </c>
      <c r="I101" t="s">
        <v>2378</v>
      </c>
      <c r="J101" s="56" t="s">
        <v>2481</v>
      </c>
      <c r="K101" s="56" t="s">
        <v>2482</v>
      </c>
      <c r="L101" t="s">
        <v>151</v>
      </c>
      <c r="R101" s="56" t="s">
        <v>2483</v>
      </c>
      <c r="S101" s="56" t="s">
        <v>2484</v>
      </c>
      <c r="U101" s="56" t="s">
        <v>2479</v>
      </c>
      <c r="V101" s="56" t="s">
        <v>2485</v>
      </c>
      <c r="W101" s="104"/>
    </row>
    <row r="102" spans="1:24" ht="293.25" customHeight="1" x14ac:dyDescent="0.2">
      <c r="A102" s="55">
        <v>44775</v>
      </c>
      <c r="C102" s="56"/>
      <c r="D102" s="55">
        <v>44869</v>
      </c>
      <c r="E102" s="79" t="s">
        <v>26</v>
      </c>
      <c r="F102" s="79">
        <v>39971971</v>
      </c>
      <c r="G102" s="56" t="s">
        <v>2186</v>
      </c>
      <c r="H102">
        <v>20454</v>
      </c>
      <c r="I102" t="s">
        <v>2378</v>
      </c>
      <c r="J102" s="56" t="s">
        <v>2475</v>
      </c>
      <c r="K102" s="56" t="s">
        <v>2486</v>
      </c>
      <c r="L102" t="s">
        <v>151</v>
      </c>
      <c r="R102" s="56" t="s">
        <v>2487</v>
      </c>
      <c r="S102" s="56" t="s">
        <v>2488</v>
      </c>
      <c r="U102" t="s">
        <v>630</v>
      </c>
      <c r="V102" s="56" t="s">
        <v>2489</v>
      </c>
    </row>
    <row r="103" spans="1:24" s="115" customFormat="1" ht="242.25" x14ac:dyDescent="0.2">
      <c r="A103" s="55">
        <v>44775</v>
      </c>
      <c r="C103" s="91"/>
      <c r="D103" s="37">
        <v>44876</v>
      </c>
      <c r="E103" t="s">
        <v>2386</v>
      </c>
      <c r="F103" s="79">
        <v>39971998</v>
      </c>
      <c r="G103" s="91" t="s">
        <v>2186</v>
      </c>
      <c r="H103">
        <v>20454</v>
      </c>
      <c r="I103" t="s">
        <v>2378</v>
      </c>
      <c r="J103" s="56" t="s">
        <v>2481</v>
      </c>
      <c r="K103" s="91" t="s">
        <v>2490</v>
      </c>
      <c r="L103" s="115" t="s">
        <v>151</v>
      </c>
      <c r="P103" s="91"/>
      <c r="R103" s="56" t="s">
        <v>2491</v>
      </c>
      <c r="S103" s="91" t="s">
        <v>2492</v>
      </c>
      <c r="T103" s="91" t="s">
        <v>2493</v>
      </c>
      <c r="U103" t="s">
        <v>2494</v>
      </c>
      <c r="V103" s="56" t="s">
        <v>2495</v>
      </c>
    </row>
    <row r="104" spans="1:24" ht="216.75" x14ac:dyDescent="0.2">
      <c r="A104" s="55">
        <v>44775</v>
      </c>
      <c r="D104" s="55">
        <v>44869</v>
      </c>
      <c r="E104" s="79" t="s">
        <v>26</v>
      </c>
      <c r="F104" s="79">
        <v>39972042</v>
      </c>
      <c r="G104" s="56" t="s">
        <v>2186</v>
      </c>
      <c r="H104">
        <v>20454</v>
      </c>
      <c r="I104" t="s">
        <v>2378</v>
      </c>
      <c r="J104" s="56" t="s">
        <v>2481</v>
      </c>
      <c r="K104" s="56" t="s">
        <v>2496</v>
      </c>
      <c r="L104" t="s">
        <v>151</v>
      </c>
      <c r="R104" s="56" t="s">
        <v>2497</v>
      </c>
      <c r="S104" s="56" t="s">
        <v>2498</v>
      </c>
      <c r="U104" t="s">
        <v>555</v>
      </c>
      <c r="V104" s="56" t="s">
        <v>2499</v>
      </c>
    </row>
    <row r="105" spans="1:24" ht="140.25" x14ac:dyDescent="0.2">
      <c r="A105" s="55">
        <v>44775</v>
      </c>
      <c r="D105" s="80">
        <v>44817</v>
      </c>
      <c r="E105" s="79" t="s">
        <v>243</v>
      </c>
      <c r="F105" s="79">
        <v>39972034</v>
      </c>
      <c r="G105" s="56" t="s">
        <v>2186</v>
      </c>
      <c r="H105">
        <v>20454</v>
      </c>
      <c r="I105" t="s">
        <v>2378</v>
      </c>
      <c r="J105" s="56" t="s">
        <v>2481</v>
      </c>
      <c r="K105" s="56" t="s">
        <v>2500</v>
      </c>
      <c r="L105" t="s">
        <v>151</v>
      </c>
      <c r="R105" s="56" t="s">
        <v>2501</v>
      </c>
      <c r="S105" s="56" t="s">
        <v>2502</v>
      </c>
      <c r="U105" s="56" t="s">
        <v>2503</v>
      </c>
      <c r="V105" s="56" t="s">
        <v>2504</v>
      </c>
    </row>
    <row r="106" spans="1:24" ht="191.25" x14ac:dyDescent="0.2">
      <c r="A106" s="55">
        <v>44775</v>
      </c>
      <c r="D106" s="55">
        <v>44869</v>
      </c>
      <c r="E106" s="79" t="s">
        <v>26</v>
      </c>
      <c r="F106" s="79">
        <v>39972018</v>
      </c>
      <c r="G106" s="56" t="s">
        <v>2186</v>
      </c>
      <c r="H106">
        <v>20454</v>
      </c>
      <c r="I106" t="s">
        <v>2378</v>
      </c>
      <c r="J106" s="56" t="s">
        <v>2475</v>
      </c>
      <c r="K106" s="56" t="s">
        <v>2505</v>
      </c>
      <c r="L106" t="s">
        <v>151</v>
      </c>
      <c r="R106" s="56" t="s">
        <v>2506</v>
      </c>
      <c r="S106" s="56" t="s">
        <v>2507</v>
      </c>
      <c r="U106" t="s">
        <v>630</v>
      </c>
      <c r="V106" s="56" t="s">
        <v>2508</v>
      </c>
    </row>
    <row r="107" spans="1:24" ht="153" x14ac:dyDescent="0.2">
      <c r="A107" s="55">
        <v>44775</v>
      </c>
      <c r="D107" s="80">
        <v>44817</v>
      </c>
      <c r="E107" s="79" t="s">
        <v>243</v>
      </c>
      <c r="F107" s="79">
        <v>39972026</v>
      </c>
      <c r="G107" s="56" t="s">
        <v>2186</v>
      </c>
      <c r="H107">
        <v>20454</v>
      </c>
      <c r="I107" t="s">
        <v>2378</v>
      </c>
      <c r="J107" s="56" t="s">
        <v>2475</v>
      </c>
      <c r="K107" s="56" t="s">
        <v>2509</v>
      </c>
      <c r="L107" t="s">
        <v>151</v>
      </c>
      <c r="R107" s="56" t="s">
        <v>2510</v>
      </c>
      <c r="S107" s="56" t="s">
        <v>2511</v>
      </c>
      <c r="U107" s="56" t="s">
        <v>2479</v>
      </c>
      <c r="V107" s="56" t="s">
        <v>2512</v>
      </c>
    </row>
    <row r="108" spans="1:24" ht="191.25" x14ac:dyDescent="0.2">
      <c r="A108" s="55">
        <v>44775</v>
      </c>
      <c r="D108" s="55">
        <v>44869</v>
      </c>
      <c r="E108" s="79" t="s">
        <v>26</v>
      </c>
      <c r="F108" s="79">
        <v>39972001</v>
      </c>
      <c r="G108" s="56" t="s">
        <v>2186</v>
      </c>
      <c r="H108">
        <v>20454</v>
      </c>
      <c r="I108" t="s">
        <v>2513</v>
      </c>
      <c r="J108" s="56" t="s">
        <v>2408</v>
      </c>
      <c r="K108" s="56" t="s">
        <v>2514</v>
      </c>
      <c r="L108" t="s">
        <v>151</v>
      </c>
      <c r="R108" s="92" t="s">
        <v>2515</v>
      </c>
      <c r="S108" s="56" t="s">
        <v>2516</v>
      </c>
      <c r="U108" t="s">
        <v>235</v>
      </c>
      <c r="V108" s="56" t="s">
        <v>2402</v>
      </c>
    </row>
    <row r="109" spans="1:24" ht="63.75" x14ac:dyDescent="0.2">
      <c r="A109" s="55">
        <v>44776</v>
      </c>
      <c r="D109" s="55">
        <v>44791</v>
      </c>
      <c r="E109" s="79" t="s">
        <v>31</v>
      </c>
      <c r="F109" s="79">
        <v>41782811</v>
      </c>
      <c r="G109" s="56" t="s">
        <v>2471</v>
      </c>
      <c r="H109">
        <v>23404</v>
      </c>
      <c r="I109" t="s">
        <v>2278</v>
      </c>
      <c r="J109" t="s">
        <v>2517</v>
      </c>
      <c r="K109" s="56" t="s">
        <v>2518</v>
      </c>
      <c r="L109" t="s">
        <v>31</v>
      </c>
      <c r="O109" s="56" t="s">
        <v>2519</v>
      </c>
      <c r="T109" s="56" t="s">
        <v>132</v>
      </c>
      <c r="U109" t="s">
        <v>1729</v>
      </c>
      <c r="V109" s="56" t="s">
        <v>2520</v>
      </c>
      <c r="W109" s="108" t="s">
        <v>58</v>
      </c>
      <c r="X109" s="56"/>
    </row>
    <row r="110" spans="1:24" ht="63.75" x14ac:dyDescent="0.2">
      <c r="A110" s="55">
        <v>44776</v>
      </c>
      <c r="D110" s="55">
        <v>44791</v>
      </c>
      <c r="E110" s="79" t="s">
        <v>31</v>
      </c>
      <c r="F110" s="79">
        <v>42447898</v>
      </c>
      <c r="G110" s="56" t="s">
        <v>1265</v>
      </c>
      <c r="H110">
        <v>23404</v>
      </c>
      <c r="I110" t="s">
        <v>2278</v>
      </c>
      <c r="J110" t="s">
        <v>61</v>
      </c>
      <c r="K110" s="56" t="s">
        <v>2521</v>
      </c>
      <c r="L110" t="s">
        <v>31</v>
      </c>
      <c r="O110" s="56" t="s">
        <v>2522</v>
      </c>
      <c r="T110" s="56" t="s">
        <v>132</v>
      </c>
      <c r="U110" t="s">
        <v>2293</v>
      </c>
      <c r="V110" s="56" t="s">
        <v>2523</v>
      </c>
      <c r="W110" s="108" t="s">
        <v>58</v>
      </c>
      <c r="X110" s="56"/>
    </row>
    <row r="111" spans="1:24" ht="63.75" x14ac:dyDescent="0.2">
      <c r="A111" s="55">
        <v>44776</v>
      </c>
      <c r="D111" s="55">
        <v>44791</v>
      </c>
      <c r="E111" s="79" t="s">
        <v>31</v>
      </c>
      <c r="F111" s="79">
        <v>42447881</v>
      </c>
      <c r="G111" s="56" t="s">
        <v>1265</v>
      </c>
      <c r="H111">
        <v>23404</v>
      </c>
      <c r="I111" t="s">
        <v>2278</v>
      </c>
      <c r="J111" t="s">
        <v>61</v>
      </c>
      <c r="K111" s="56" t="s">
        <v>2524</v>
      </c>
      <c r="L111" t="s">
        <v>31</v>
      </c>
      <c r="O111" s="56" t="s">
        <v>2525</v>
      </c>
      <c r="T111" s="56" t="s">
        <v>132</v>
      </c>
      <c r="U111" t="s">
        <v>2293</v>
      </c>
      <c r="V111" s="56" t="s">
        <v>2523</v>
      </c>
      <c r="W111" s="108" t="s">
        <v>58</v>
      </c>
      <c r="X111" s="56"/>
    </row>
    <row r="112" spans="1:24" ht="127.5" x14ac:dyDescent="0.2">
      <c r="A112" s="55">
        <v>44776</v>
      </c>
      <c r="D112" s="55">
        <v>44831</v>
      </c>
      <c r="E112" s="79" t="s">
        <v>31</v>
      </c>
      <c r="F112" s="79">
        <v>42447900</v>
      </c>
      <c r="G112" s="56" t="s">
        <v>1265</v>
      </c>
      <c r="H112">
        <v>23404</v>
      </c>
      <c r="I112" t="s">
        <v>2278</v>
      </c>
      <c r="J112" t="s">
        <v>61</v>
      </c>
      <c r="K112" s="56" t="s">
        <v>2526</v>
      </c>
      <c r="L112" t="s">
        <v>31</v>
      </c>
      <c r="N112" s="56" t="s">
        <v>2527</v>
      </c>
      <c r="O112" s="56" t="s">
        <v>2528</v>
      </c>
      <c r="R112" s="56" t="s">
        <v>2529</v>
      </c>
      <c r="S112" s="56" t="s">
        <v>2530</v>
      </c>
      <c r="T112" s="56" t="s">
        <v>2531</v>
      </c>
      <c r="U112" s="56" t="s">
        <v>2532</v>
      </c>
      <c r="V112" s="56" t="s">
        <v>2533</v>
      </c>
      <c r="W112" s="108" t="s">
        <v>58</v>
      </c>
      <c r="X112" s="56"/>
    </row>
    <row r="113" spans="1:24" ht="63.75" x14ac:dyDescent="0.2">
      <c r="A113" s="55">
        <v>44776</v>
      </c>
      <c r="D113" s="55">
        <v>44791</v>
      </c>
      <c r="E113" s="79" t="s">
        <v>31</v>
      </c>
      <c r="F113" s="79">
        <v>39623010</v>
      </c>
      <c r="G113" s="56" t="s">
        <v>2432</v>
      </c>
      <c r="H113">
        <v>23404</v>
      </c>
      <c r="I113" t="s">
        <v>2278</v>
      </c>
      <c r="J113" t="s">
        <v>61</v>
      </c>
      <c r="K113" s="56" t="s">
        <v>2534</v>
      </c>
      <c r="L113" t="s">
        <v>31</v>
      </c>
      <c r="O113" s="56" t="s">
        <v>2535</v>
      </c>
      <c r="T113" s="56" t="s">
        <v>132</v>
      </c>
      <c r="U113" t="s">
        <v>2293</v>
      </c>
      <c r="V113" s="56" t="s">
        <v>2523</v>
      </c>
      <c r="W113" s="108" t="s">
        <v>58</v>
      </c>
    </row>
    <row r="114" spans="1:24" ht="51" x14ac:dyDescent="0.2">
      <c r="A114" s="55">
        <v>44777</v>
      </c>
      <c r="D114" s="55">
        <v>44777</v>
      </c>
      <c r="E114" s="79" t="s">
        <v>26</v>
      </c>
      <c r="F114" s="79">
        <v>32810999</v>
      </c>
      <c r="G114" s="56" t="s">
        <v>2536</v>
      </c>
      <c r="H114">
        <v>23402</v>
      </c>
      <c r="I114" t="s">
        <v>70</v>
      </c>
      <c r="J114" t="s">
        <v>2473</v>
      </c>
      <c r="K114" s="56" t="s">
        <v>2537</v>
      </c>
      <c r="L114" t="s">
        <v>26</v>
      </c>
      <c r="T114" s="56" t="s">
        <v>132</v>
      </c>
      <c r="U114" t="s">
        <v>1729</v>
      </c>
      <c r="V114" s="56" t="s">
        <v>2416</v>
      </c>
      <c r="W114" s="108" t="s">
        <v>58</v>
      </c>
    </row>
    <row r="115" spans="1:24" ht="63.75" x14ac:dyDescent="0.2">
      <c r="A115" s="55">
        <v>44777</v>
      </c>
      <c r="D115" s="55">
        <v>44777</v>
      </c>
      <c r="E115" s="79" t="s">
        <v>26</v>
      </c>
      <c r="F115" s="79">
        <v>32810980</v>
      </c>
      <c r="G115" s="56" t="s">
        <v>2536</v>
      </c>
      <c r="H115">
        <v>23402</v>
      </c>
      <c r="I115" t="s">
        <v>70</v>
      </c>
      <c r="J115" t="s">
        <v>2473</v>
      </c>
      <c r="K115" s="56" t="s">
        <v>2538</v>
      </c>
      <c r="L115" t="s">
        <v>26</v>
      </c>
      <c r="T115" s="56" t="s">
        <v>132</v>
      </c>
      <c r="U115" t="s">
        <v>1729</v>
      </c>
      <c r="V115" s="56" t="s">
        <v>2539</v>
      </c>
      <c r="W115" s="108" t="s">
        <v>58</v>
      </c>
    </row>
    <row r="116" spans="1:24" ht="51" x14ac:dyDescent="0.2">
      <c r="A116" s="55">
        <v>44777</v>
      </c>
      <c r="D116" s="55">
        <v>44791</v>
      </c>
      <c r="E116" s="79" t="s">
        <v>26</v>
      </c>
      <c r="F116" s="79">
        <v>39622781</v>
      </c>
      <c r="G116" s="56" t="s">
        <v>2432</v>
      </c>
      <c r="H116">
        <v>23404</v>
      </c>
      <c r="I116" t="s">
        <v>2278</v>
      </c>
      <c r="J116" t="s">
        <v>61</v>
      </c>
      <c r="K116" s="56" t="s">
        <v>2540</v>
      </c>
      <c r="L116" t="s">
        <v>26</v>
      </c>
      <c r="O116" s="56" t="s">
        <v>2541</v>
      </c>
      <c r="T116" s="56" t="s">
        <v>132</v>
      </c>
      <c r="U116" t="s">
        <v>2356</v>
      </c>
      <c r="V116" s="56" t="s">
        <v>2357</v>
      </c>
      <c r="W116" s="108" t="s">
        <v>58</v>
      </c>
    </row>
    <row r="117" spans="1:24" ht="63.75" x14ac:dyDescent="0.2">
      <c r="A117" s="55">
        <v>44777</v>
      </c>
      <c r="D117" s="55">
        <v>44791</v>
      </c>
      <c r="E117" s="79" t="s">
        <v>26</v>
      </c>
      <c r="F117" s="79">
        <v>39019972</v>
      </c>
      <c r="G117" s="56" t="s">
        <v>2432</v>
      </c>
      <c r="H117">
        <v>23404</v>
      </c>
      <c r="I117" t="s">
        <v>2278</v>
      </c>
      <c r="J117" t="s">
        <v>61</v>
      </c>
      <c r="K117" s="56" t="s">
        <v>2542</v>
      </c>
      <c r="L117" t="s">
        <v>26</v>
      </c>
      <c r="O117" s="56" t="s">
        <v>2522</v>
      </c>
      <c r="T117" s="56" t="s">
        <v>132</v>
      </c>
      <c r="U117" t="s">
        <v>2293</v>
      </c>
      <c r="V117" s="56" t="s">
        <v>2466</v>
      </c>
      <c r="W117" s="108" t="s">
        <v>58</v>
      </c>
    </row>
    <row r="118" spans="1:24" ht="229.5" x14ac:dyDescent="0.2">
      <c r="A118" s="55">
        <v>44777</v>
      </c>
      <c r="D118" s="55">
        <v>44819</v>
      </c>
      <c r="E118" s="56" t="s">
        <v>134</v>
      </c>
      <c r="F118" s="79">
        <v>39019931</v>
      </c>
      <c r="G118" s="56" t="s">
        <v>2432</v>
      </c>
      <c r="H118">
        <v>23404</v>
      </c>
      <c r="I118" t="s">
        <v>2278</v>
      </c>
      <c r="J118" t="s">
        <v>61</v>
      </c>
      <c r="K118" s="56" t="s">
        <v>2543</v>
      </c>
      <c r="L118" t="s">
        <v>26</v>
      </c>
      <c r="O118" s="56" t="s">
        <v>2544</v>
      </c>
      <c r="R118" s="56" t="s">
        <v>2545</v>
      </c>
      <c r="S118" s="56" t="s">
        <v>2546</v>
      </c>
      <c r="T118" s="56" t="s">
        <v>2547</v>
      </c>
      <c r="U118" t="s">
        <v>1729</v>
      </c>
      <c r="V118" s="56" t="s">
        <v>2548</v>
      </c>
      <c r="W118" s="108" t="s">
        <v>58</v>
      </c>
    </row>
    <row r="119" spans="1:24" ht="153" x14ac:dyDescent="0.2">
      <c r="A119" s="55">
        <v>44778</v>
      </c>
      <c r="D119" s="55">
        <v>44823</v>
      </c>
      <c r="E119" s="79" t="s">
        <v>231</v>
      </c>
      <c r="F119" s="79">
        <v>42447142</v>
      </c>
      <c r="G119" s="56" t="s">
        <v>1620</v>
      </c>
      <c r="H119">
        <v>23405</v>
      </c>
      <c r="I119" t="s">
        <v>28</v>
      </c>
      <c r="J119" t="s">
        <v>29</v>
      </c>
      <c r="K119" s="56" t="s">
        <v>2549</v>
      </c>
      <c r="L119" t="s">
        <v>26</v>
      </c>
      <c r="M119" t="s">
        <v>160</v>
      </c>
      <c r="N119" s="56" t="s">
        <v>2550</v>
      </c>
      <c r="R119" s="56" t="s">
        <v>2551</v>
      </c>
      <c r="S119" s="56" t="s">
        <v>2552</v>
      </c>
      <c r="T119" s="56" t="s">
        <v>132</v>
      </c>
      <c r="U119" s="56" t="s">
        <v>146</v>
      </c>
      <c r="V119" s="56" t="s">
        <v>2553</v>
      </c>
      <c r="W119" s="108" t="s">
        <v>58</v>
      </c>
    </row>
    <row r="120" spans="1:24" ht="54.75" customHeight="1" x14ac:dyDescent="0.2">
      <c r="A120" s="55">
        <v>44778</v>
      </c>
      <c r="D120" s="55">
        <v>44778</v>
      </c>
      <c r="E120" s="79" t="s">
        <v>26</v>
      </c>
      <c r="F120" s="79">
        <v>40230371</v>
      </c>
      <c r="G120" s="56" t="s">
        <v>2308</v>
      </c>
      <c r="H120">
        <v>23402</v>
      </c>
      <c r="I120" t="s">
        <v>70</v>
      </c>
      <c r="J120" t="s">
        <v>2473</v>
      </c>
      <c r="K120" s="56" t="s">
        <v>2554</v>
      </c>
      <c r="L120" t="s">
        <v>26</v>
      </c>
      <c r="M120" t="s">
        <v>160</v>
      </c>
      <c r="T120" s="56" t="s">
        <v>132</v>
      </c>
      <c r="U120" t="s">
        <v>2555</v>
      </c>
      <c r="V120" s="56" t="s">
        <v>2556</v>
      </c>
      <c r="W120" s="108" t="s">
        <v>58</v>
      </c>
    </row>
    <row r="121" spans="1:24" ht="51" x14ac:dyDescent="0.2">
      <c r="A121" s="55">
        <v>44778</v>
      </c>
      <c r="D121" s="55">
        <v>44778</v>
      </c>
      <c r="E121" s="79" t="s">
        <v>26</v>
      </c>
      <c r="F121" s="79">
        <v>40230396</v>
      </c>
      <c r="G121" s="56" t="s">
        <v>2308</v>
      </c>
      <c r="H121">
        <v>23402</v>
      </c>
      <c r="I121" t="s">
        <v>70</v>
      </c>
      <c r="J121" t="s">
        <v>2473</v>
      </c>
      <c r="K121" s="56" t="s">
        <v>2557</v>
      </c>
      <c r="L121" t="s">
        <v>26</v>
      </c>
      <c r="M121" t="s">
        <v>160</v>
      </c>
      <c r="T121" s="56" t="s">
        <v>132</v>
      </c>
      <c r="U121" t="s">
        <v>1729</v>
      </c>
      <c r="V121" s="56" t="s">
        <v>2558</v>
      </c>
      <c r="W121" s="108" t="s">
        <v>58</v>
      </c>
    </row>
    <row r="122" spans="1:24" ht="204" x14ac:dyDescent="0.2">
      <c r="A122" s="55">
        <v>44778</v>
      </c>
      <c r="D122" s="55">
        <v>44896</v>
      </c>
      <c r="E122" s="79" t="s">
        <v>85</v>
      </c>
      <c r="F122" s="79">
        <v>40230388</v>
      </c>
      <c r="G122" s="56" t="s">
        <v>2308</v>
      </c>
      <c r="H122">
        <v>23402</v>
      </c>
      <c r="I122" t="s">
        <v>70</v>
      </c>
      <c r="J122" t="s">
        <v>2559</v>
      </c>
      <c r="K122" s="56" t="s">
        <v>2560</v>
      </c>
      <c r="L122" t="s">
        <v>26</v>
      </c>
      <c r="N122" s="56" t="s">
        <v>2561</v>
      </c>
      <c r="R122" s="56" t="s">
        <v>2562</v>
      </c>
      <c r="S122" s="56" t="s">
        <v>2563</v>
      </c>
      <c r="T122" s="56" t="s">
        <v>132</v>
      </c>
      <c r="U122" t="s">
        <v>1040</v>
      </c>
      <c r="V122" s="56" t="s">
        <v>2564</v>
      </c>
      <c r="W122" s="108" t="s">
        <v>58</v>
      </c>
    </row>
    <row r="123" spans="1:24" ht="51" x14ac:dyDescent="0.2">
      <c r="A123" s="55">
        <v>44778</v>
      </c>
      <c r="D123" s="55">
        <v>44778</v>
      </c>
      <c r="E123" s="79" t="s">
        <v>26</v>
      </c>
      <c r="F123" s="79">
        <v>41796252</v>
      </c>
      <c r="G123" s="56" t="s">
        <v>2327</v>
      </c>
      <c r="H123">
        <v>23402</v>
      </c>
      <c r="I123" t="s">
        <v>70</v>
      </c>
      <c r="J123" t="s">
        <v>2473</v>
      </c>
      <c r="K123" s="56" t="s">
        <v>2565</v>
      </c>
      <c r="L123" t="s">
        <v>26</v>
      </c>
      <c r="M123" t="s">
        <v>160</v>
      </c>
      <c r="T123" s="56" t="s">
        <v>132</v>
      </c>
      <c r="U123" t="s">
        <v>1729</v>
      </c>
      <c r="V123" s="56" t="s">
        <v>2566</v>
      </c>
      <c r="W123" s="108" t="s">
        <v>58</v>
      </c>
    </row>
    <row r="124" spans="1:24" ht="51" x14ac:dyDescent="0.2">
      <c r="A124" s="55">
        <v>44781</v>
      </c>
      <c r="D124" s="55">
        <v>44781</v>
      </c>
      <c r="E124" s="79" t="s">
        <v>31</v>
      </c>
      <c r="F124" s="79">
        <v>33134400</v>
      </c>
      <c r="G124" s="56" t="s">
        <v>2451</v>
      </c>
      <c r="H124">
        <v>23402</v>
      </c>
      <c r="I124" t="s">
        <v>70</v>
      </c>
      <c r="J124" t="s">
        <v>2567</v>
      </c>
      <c r="K124" s="56" t="s">
        <v>2568</v>
      </c>
      <c r="L124" t="s">
        <v>31</v>
      </c>
      <c r="T124" s="56" t="s">
        <v>132</v>
      </c>
      <c r="U124" t="s">
        <v>1729</v>
      </c>
      <c r="V124" s="56" t="s">
        <v>1481</v>
      </c>
      <c r="W124" s="108" t="s">
        <v>58</v>
      </c>
    </row>
    <row r="125" spans="1:24" ht="102" x14ac:dyDescent="0.2">
      <c r="A125" s="55">
        <v>44781</v>
      </c>
      <c r="D125" s="55">
        <v>44788</v>
      </c>
      <c r="E125" s="79" t="s">
        <v>31</v>
      </c>
      <c r="F125" s="79">
        <v>41782803</v>
      </c>
      <c r="G125" s="56" t="s">
        <v>2451</v>
      </c>
      <c r="H125">
        <v>23402</v>
      </c>
      <c r="I125" t="s">
        <v>70</v>
      </c>
      <c r="J125" t="s">
        <v>2569</v>
      </c>
      <c r="K125" s="56" t="s">
        <v>2570</v>
      </c>
      <c r="L125" t="s">
        <v>31</v>
      </c>
      <c r="P125" s="56" t="s">
        <v>2571</v>
      </c>
      <c r="T125" s="56" t="s">
        <v>132</v>
      </c>
      <c r="U125" t="s">
        <v>56</v>
      </c>
      <c r="V125" s="56" t="s">
        <v>2572</v>
      </c>
      <c r="W125" s="108" t="s">
        <v>58</v>
      </c>
      <c r="X125" s="56"/>
    </row>
    <row r="126" spans="1:24" ht="63.75" x14ac:dyDescent="0.2">
      <c r="A126" s="55">
        <v>44781</v>
      </c>
      <c r="D126" s="55">
        <v>44791</v>
      </c>
      <c r="E126" s="79" t="s">
        <v>31</v>
      </c>
      <c r="F126" s="79">
        <v>39621445</v>
      </c>
      <c r="G126" s="56" t="s">
        <v>2447</v>
      </c>
      <c r="H126">
        <v>23404</v>
      </c>
      <c r="I126" t="s">
        <v>2278</v>
      </c>
      <c r="J126" t="s">
        <v>61</v>
      </c>
      <c r="K126" s="56" t="s">
        <v>2573</v>
      </c>
      <c r="L126" t="s">
        <v>31</v>
      </c>
      <c r="O126" s="56" t="s">
        <v>2574</v>
      </c>
      <c r="T126" s="56" t="s">
        <v>132</v>
      </c>
      <c r="U126" t="s">
        <v>2293</v>
      </c>
      <c r="V126" s="56" t="s">
        <v>2466</v>
      </c>
      <c r="W126" s="108" t="s">
        <v>58</v>
      </c>
    </row>
    <row r="127" spans="1:24" ht="89.25" x14ac:dyDescent="0.2">
      <c r="A127" s="55">
        <v>44781</v>
      </c>
      <c r="D127" s="55">
        <v>44791</v>
      </c>
      <c r="E127" s="79" t="s">
        <v>31</v>
      </c>
      <c r="F127" s="79">
        <v>39621471</v>
      </c>
      <c r="G127" s="56" t="s">
        <v>2575</v>
      </c>
      <c r="H127">
        <v>23404</v>
      </c>
      <c r="I127" t="s">
        <v>2278</v>
      </c>
      <c r="J127" t="s">
        <v>61</v>
      </c>
      <c r="K127" s="56" t="s">
        <v>2576</v>
      </c>
      <c r="L127" t="s">
        <v>31</v>
      </c>
      <c r="O127" s="56" t="s">
        <v>2577</v>
      </c>
      <c r="T127" s="56" t="s">
        <v>132</v>
      </c>
      <c r="U127" t="s">
        <v>2356</v>
      </c>
      <c r="V127" s="56" t="s">
        <v>2578</v>
      </c>
      <c r="W127" s="108" t="s">
        <v>58</v>
      </c>
    </row>
    <row r="128" spans="1:24" ht="114.75" x14ac:dyDescent="0.2">
      <c r="A128" s="55">
        <v>44782</v>
      </c>
      <c r="D128" s="55">
        <v>44809</v>
      </c>
      <c r="E128" s="79" t="s">
        <v>26</v>
      </c>
      <c r="F128" s="79">
        <v>33312916</v>
      </c>
      <c r="G128" s="56" t="s">
        <v>201</v>
      </c>
      <c r="H128">
        <v>23402</v>
      </c>
      <c r="I128" t="s">
        <v>70</v>
      </c>
      <c r="J128" t="s">
        <v>1033</v>
      </c>
      <c r="K128" s="56" t="s">
        <v>2579</v>
      </c>
      <c r="L128" t="s">
        <v>2580</v>
      </c>
      <c r="N128" s="56" t="s">
        <v>2581</v>
      </c>
      <c r="T128" s="56" t="s">
        <v>2582</v>
      </c>
      <c r="U128" t="s">
        <v>56</v>
      </c>
      <c r="V128" s="56" t="s">
        <v>2583</v>
      </c>
      <c r="W128" s="108" t="s">
        <v>58</v>
      </c>
    </row>
    <row r="129" spans="1:23" ht="102" x14ac:dyDescent="0.2">
      <c r="A129" s="55">
        <v>44782</v>
      </c>
      <c r="D129" s="55">
        <v>44791</v>
      </c>
      <c r="E129" s="79" t="s">
        <v>26</v>
      </c>
      <c r="F129" s="79">
        <v>33139025</v>
      </c>
      <c r="G129" s="56" t="s">
        <v>2432</v>
      </c>
      <c r="H129">
        <v>23404</v>
      </c>
      <c r="I129" t="s">
        <v>2278</v>
      </c>
      <c r="J129" t="s">
        <v>61</v>
      </c>
      <c r="K129" s="56" t="s">
        <v>2584</v>
      </c>
      <c r="L129" t="s">
        <v>2580</v>
      </c>
      <c r="O129" s="56" t="s">
        <v>2585</v>
      </c>
      <c r="T129" s="56" t="s">
        <v>2582</v>
      </c>
      <c r="U129" t="s">
        <v>56</v>
      </c>
      <c r="V129" s="56" t="s">
        <v>2548</v>
      </c>
      <c r="W129" s="108" t="s">
        <v>58</v>
      </c>
    </row>
    <row r="130" spans="1:23" ht="114.75" x14ac:dyDescent="0.2">
      <c r="A130" s="55">
        <v>44783</v>
      </c>
      <c r="D130" s="55">
        <v>44810</v>
      </c>
      <c r="E130" s="79" t="s">
        <v>31</v>
      </c>
      <c r="F130" s="79">
        <v>41780023</v>
      </c>
      <c r="G130" s="56" t="s">
        <v>2443</v>
      </c>
      <c r="H130">
        <v>23402</v>
      </c>
      <c r="I130" t="s">
        <v>70</v>
      </c>
      <c r="J130" t="s">
        <v>1033</v>
      </c>
      <c r="K130" s="56" t="s">
        <v>2586</v>
      </c>
      <c r="L130" t="s">
        <v>31</v>
      </c>
      <c r="R130" s="56" t="s">
        <v>2587</v>
      </c>
      <c r="S130" s="56" t="s">
        <v>2588</v>
      </c>
      <c r="T130" s="56" t="s">
        <v>2589</v>
      </c>
      <c r="U130" t="s">
        <v>235</v>
      </c>
      <c r="V130" s="56" t="s">
        <v>2402</v>
      </c>
      <c r="W130" s="114" t="s">
        <v>58</v>
      </c>
    </row>
    <row r="131" spans="1:23" ht="51" x14ac:dyDescent="0.2">
      <c r="A131" s="55">
        <v>44783</v>
      </c>
      <c r="D131" s="55">
        <v>44784</v>
      </c>
      <c r="E131" s="79" t="s">
        <v>26</v>
      </c>
      <c r="F131" s="79">
        <v>32632459</v>
      </c>
      <c r="G131" s="56" t="s">
        <v>2277</v>
      </c>
      <c r="H131">
        <v>23405</v>
      </c>
      <c r="I131" t="s">
        <v>28</v>
      </c>
      <c r="J131" t="s">
        <v>29</v>
      </c>
      <c r="K131" s="56" t="s">
        <v>2590</v>
      </c>
      <c r="L131" t="s">
        <v>31</v>
      </c>
      <c r="T131" s="56" t="s">
        <v>132</v>
      </c>
      <c r="U131" t="s">
        <v>56</v>
      </c>
      <c r="V131" s="56" t="s">
        <v>2591</v>
      </c>
      <c r="W131" s="108" t="s">
        <v>58</v>
      </c>
    </row>
    <row r="132" spans="1:23" ht="140.25" x14ac:dyDescent="0.2">
      <c r="A132" s="55">
        <v>44783</v>
      </c>
      <c r="D132" s="55">
        <v>44810</v>
      </c>
      <c r="E132" s="79" t="s">
        <v>26</v>
      </c>
      <c r="F132" s="79">
        <v>39302145</v>
      </c>
      <c r="G132" s="56" t="s">
        <v>1265</v>
      </c>
      <c r="H132">
        <v>23405</v>
      </c>
      <c r="I132" t="s">
        <v>28</v>
      </c>
      <c r="J132" t="s">
        <v>29</v>
      </c>
      <c r="K132" s="56" t="s">
        <v>2592</v>
      </c>
      <c r="L132" t="s">
        <v>31</v>
      </c>
      <c r="N132" s="56" t="s">
        <v>2593</v>
      </c>
      <c r="O132" s="56"/>
      <c r="R132" s="56" t="s">
        <v>2594</v>
      </c>
      <c r="S132" s="56" t="s">
        <v>2595</v>
      </c>
      <c r="T132" s="56" t="s">
        <v>46</v>
      </c>
      <c r="U132" s="56" t="s">
        <v>1381</v>
      </c>
      <c r="V132" s="56" t="s">
        <v>2596</v>
      </c>
      <c r="W132" s="108" t="s">
        <v>58</v>
      </c>
    </row>
    <row r="133" spans="1:23" ht="38.25" x14ac:dyDescent="0.2">
      <c r="A133" s="55">
        <v>44783</v>
      </c>
      <c r="D133" s="55">
        <v>44784</v>
      </c>
      <c r="E133" s="79" t="s">
        <v>26</v>
      </c>
      <c r="F133" s="79">
        <v>41898048</v>
      </c>
      <c r="G133" s="56" t="s">
        <v>2597</v>
      </c>
      <c r="H133">
        <v>23402</v>
      </c>
      <c r="I133" t="s">
        <v>70</v>
      </c>
      <c r="J133" t="s">
        <v>1033</v>
      </c>
      <c r="K133" s="56" t="s">
        <v>2598</v>
      </c>
      <c r="L133" t="s">
        <v>31</v>
      </c>
      <c r="T133" s="56" t="s">
        <v>132</v>
      </c>
      <c r="U133" t="s">
        <v>56</v>
      </c>
      <c r="V133" s="56" t="s">
        <v>2539</v>
      </c>
      <c r="W133" s="108" t="s">
        <v>58</v>
      </c>
    </row>
    <row r="134" spans="1:23" ht="51" x14ac:dyDescent="0.2">
      <c r="A134" s="55">
        <v>44783</v>
      </c>
      <c r="D134" s="55">
        <v>44783</v>
      </c>
      <c r="E134" s="79" t="s">
        <v>31</v>
      </c>
      <c r="F134" s="79">
        <v>41898056</v>
      </c>
      <c r="G134" s="56" t="s">
        <v>2597</v>
      </c>
      <c r="H134">
        <v>23402</v>
      </c>
      <c r="I134" t="s">
        <v>70</v>
      </c>
      <c r="J134" t="s">
        <v>1033</v>
      </c>
      <c r="K134" s="56" t="s">
        <v>2599</v>
      </c>
      <c r="L134" t="s">
        <v>31</v>
      </c>
      <c r="T134" s="56" t="s">
        <v>132</v>
      </c>
      <c r="U134" t="s">
        <v>56</v>
      </c>
      <c r="V134" s="56" t="s">
        <v>2566</v>
      </c>
      <c r="W134" s="108" t="s">
        <v>58</v>
      </c>
    </row>
    <row r="135" spans="1:23" ht="178.5" x14ac:dyDescent="0.2">
      <c r="A135" s="80">
        <v>44784</v>
      </c>
      <c r="C135" s="81" t="s">
        <v>2600</v>
      </c>
      <c r="D135" s="55">
        <v>44812</v>
      </c>
      <c r="E135" s="79" t="s">
        <v>26</v>
      </c>
      <c r="F135" s="79">
        <v>41780031</v>
      </c>
      <c r="G135" s="56" t="s">
        <v>2443</v>
      </c>
      <c r="H135">
        <v>23405</v>
      </c>
      <c r="I135" t="s">
        <v>28</v>
      </c>
      <c r="J135" t="s">
        <v>29</v>
      </c>
      <c r="K135" s="56" t="s">
        <v>2601</v>
      </c>
      <c r="L135" t="s">
        <v>26</v>
      </c>
      <c r="N135" s="56" t="s">
        <v>2602</v>
      </c>
      <c r="O135" s="56" t="s">
        <v>2603</v>
      </c>
      <c r="P135" s="56" t="s">
        <v>2604</v>
      </c>
      <c r="R135" s="56" t="s">
        <v>2605</v>
      </c>
      <c r="S135" s="56" t="s">
        <v>2606</v>
      </c>
      <c r="T135" s="56" t="s">
        <v>2607</v>
      </c>
      <c r="U135" s="56" t="s">
        <v>481</v>
      </c>
      <c r="V135" s="56" t="s">
        <v>2608</v>
      </c>
      <c r="W135" s="108" t="s">
        <v>58</v>
      </c>
    </row>
    <row r="136" spans="1:23" ht="127.5" x14ac:dyDescent="0.2">
      <c r="A136" s="55">
        <v>44784</v>
      </c>
      <c r="D136" s="55">
        <v>44819</v>
      </c>
      <c r="E136" s="79" t="s">
        <v>134</v>
      </c>
      <c r="F136" s="79">
        <v>41782901</v>
      </c>
      <c r="G136" s="56" t="s">
        <v>2432</v>
      </c>
      <c r="H136">
        <v>23404</v>
      </c>
      <c r="I136" t="s">
        <v>2278</v>
      </c>
      <c r="J136" t="s">
        <v>61</v>
      </c>
      <c r="K136" s="56" t="s">
        <v>2609</v>
      </c>
      <c r="L136" t="s">
        <v>26</v>
      </c>
      <c r="O136" s="56" t="s">
        <v>2610</v>
      </c>
      <c r="R136" s="56" t="s">
        <v>2611</v>
      </c>
      <c r="S136" s="56" t="s">
        <v>2612</v>
      </c>
      <c r="T136" s="56" t="s">
        <v>132</v>
      </c>
      <c r="U136" t="s">
        <v>56</v>
      </c>
      <c r="V136" s="56" t="s">
        <v>2548</v>
      </c>
      <c r="W136" s="108" t="s">
        <v>58</v>
      </c>
    </row>
    <row r="137" spans="1:23" ht="76.5" x14ac:dyDescent="0.2">
      <c r="A137" s="55">
        <v>44788</v>
      </c>
      <c r="D137" s="55">
        <v>44788</v>
      </c>
      <c r="E137" s="79" t="s">
        <v>26</v>
      </c>
      <c r="F137" s="79">
        <v>40230310</v>
      </c>
      <c r="G137" s="56" t="s">
        <v>2308</v>
      </c>
      <c r="H137">
        <v>23402</v>
      </c>
      <c r="I137" t="s">
        <v>70</v>
      </c>
      <c r="J137" t="s">
        <v>2613</v>
      </c>
      <c r="K137" s="56" t="s">
        <v>2614</v>
      </c>
      <c r="L137" t="s">
        <v>26</v>
      </c>
      <c r="T137" s="56" t="s">
        <v>132</v>
      </c>
      <c r="U137" t="s">
        <v>56</v>
      </c>
      <c r="V137" s="56" t="s">
        <v>2615</v>
      </c>
      <c r="W137" s="108" t="s">
        <v>58</v>
      </c>
    </row>
    <row r="138" spans="1:23" ht="51" x14ac:dyDescent="0.2">
      <c r="A138" s="55">
        <v>44789</v>
      </c>
      <c r="D138" s="55">
        <v>44789</v>
      </c>
      <c r="E138" s="79" t="s">
        <v>26</v>
      </c>
      <c r="F138" s="79">
        <v>39302110</v>
      </c>
      <c r="G138" s="56" t="s">
        <v>2616</v>
      </c>
      <c r="H138">
        <v>23402</v>
      </c>
      <c r="I138" t="s">
        <v>70</v>
      </c>
      <c r="J138" t="s">
        <v>1033</v>
      </c>
      <c r="K138" s="56" t="s">
        <v>2617</v>
      </c>
      <c r="L138" t="s">
        <v>26</v>
      </c>
      <c r="T138" s="56" t="s">
        <v>132</v>
      </c>
      <c r="U138" t="s">
        <v>56</v>
      </c>
      <c r="V138" s="56" t="s">
        <v>1481</v>
      </c>
      <c r="W138" s="108" t="s">
        <v>58</v>
      </c>
    </row>
    <row r="139" spans="1:23" ht="63.75" x14ac:dyDescent="0.2">
      <c r="A139" s="55">
        <v>44790</v>
      </c>
      <c r="D139" s="55">
        <v>44791</v>
      </c>
      <c r="E139" s="79" t="s">
        <v>31</v>
      </c>
      <c r="F139" s="79">
        <v>33313371</v>
      </c>
      <c r="G139" s="56" t="s">
        <v>201</v>
      </c>
      <c r="H139">
        <v>23402</v>
      </c>
      <c r="I139" t="s">
        <v>70</v>
      </c>
      <c r="J139" t="s">
        <v>1033</v>
      </c>
      <c r="K139" s="56" t="s">
        <v>2618</v>
      </c>
      <c r="L139" t="s">
        <v>31</v>
      </c>
      <c r="T139" s="56" t="s">
        <v>2619</v>
      </c>
      <c r="U139" t="s">
        <v>56</v>
      </c>
      <c r="V139" s="56" t="s">
        <v>1481</v>
      </c>
      <c r="W139" s="108" t="s">
        <v>58</v>
      </c>
    </row>
    <row r="140" spans="1:23" ht="51" x14ac:dyDescent="0.2">
      <c r="A140" s="55">
        <v>44790</v>
      </c>
      <c r="D140" s="55">
        <v>44791</v>
      </c>
      <c r="E140" s="79" t="s">
        <v>31</v>
      </c>
      <c r="F140" s="79">
        <v>32639888</v>
      </c>
      <c r="G140" s="56" t="s">
        <v>201</v>
      </c>
      <c r="H140">
        <v>23402</v>
      </c>
      <c r="I140" t="s">
        <v>70</v>
      </c>
      <c r="J140" t="s">
        <v>1033</v>
      </c>
      <c r="K140" s="56" t="s">
        <v>2620</v>
      </c>
      <c r="L140" t="s">
        <v>31</v>
      </c>
      <c r="T140" s="56" t="s">
        <v>2619</v>
      </c>
      <c r="U140" t="s">
        <v>56</v>
      </c>
      <c r="V140" s="56" t="s">
        <v>2566</v>
      </c>
      <c r="W140" s="108" t="s">
        <v>58</v>
      </c>
    </row>
    <row r="141" spans="1:23" ht="140.25" x14ac:dyDescent="0.2">
      <c r="A141" s="55">
        <v>44790</v>
      </c>
      <c r="C141" s="56"/>
      <c r="D141" s="55">
        <v>44844</v>
      </c>
      <c r="E141" s="79" t="s">
        <v>31</v>
      </c>
      <c r="F141" s="79">
        <v>39474651</v>
      </c>
      <c r="G141" s="56" t="s">
        <v>1265</v>
      </c>
      <c r="H141">
        <v>23402</v>
      </c>
      <c r="I141" t="s">
        <v>70</v>
      </c>
      <c r="J141" t="s">
        <v>2621</v>
      </c>
      <c r="K141" s="56" t="s">
        <v>2622</v>
      </c>
      <c r="L141" t="s">
        <v>31</v>
      </c>
      <c r="N141" s="56" t="s">
        <v>204</v>
      </c>
      <c r="R141" s="56" t="s">
        <v>2623</v>
      </c>
      <c r="S141" s="56" t="s">
        <v>2624</v>
      </c>
      <c r="T141" s="56" t="s">
        <v>2625</v>
      </c>
      <c r="U141" t="s">
        <v>56</v>
      </c>
      <c r="V141" s="56" t="s">
        <v>2626</v>
      </c>
      <c r="W141" s="108" t="s">
        <v>58</v>
      </c>
    </row>
    <row r="142" spans="1:23" ht="178.5" x14ac:dyDescent="0.2">
      <c r="A142" s="55">
        <v>44790</v>
      </c>
      <c r="C142" s="56"/>
      <c r="D142" s="55">
        <v>44844</v>
      </c>
      <c r="E142" s="79" t="s">
        <v>31</v>
      </c>
      <c r="F142" s="79">
        <v>39474094</v>
      </c>
      <c r="G142" s="56" t="s">
        <v>1265</v>
      </c>
      <c r="H142">
        <v>23402</v>
      </c>
      <c r="I142" t="s">
        <v>70</v>
      </c>
      <c r="J142" t="s">
        <v>2627</v>
      </c>
      <c r="K142" s="56" t="s">
        <v>2628</v>
      </c>
      <c r="L142" t="s">
        <v>31</v>
      </c>
      <c r="T142" s="56" t="s">
        <v>2625</v>
      </c>
      <c r="U142" t="s">
        <v>1040</v>
      </c>
      <c r="V142" s="56" t="s">
        <v>2629</v>
      </c>
      <c r="W142" s="108" t="s">
        <v>58</v>
      </c>
    </row>
    <row r="143" spans="1:23" ht="216.75" x14ac:dyDescent="0.2">
      <c r="A143" s="55">
        <v>44790</v>
      </c>
      <c r="C143" s="56"/>
      <c r="D143" s="55">
        <v>44844</v>
      </c>
      <c r="E143" s="79" t="s">
        <v>31</v>
      </c>
      <c r="F143" s="79">
        <v>39474641</v>
      </c>
      <c r="G143" s="56" t="s">
        <v>1265</v>
      </c>
      <c r="H143">
        <v>23402</v>
      </c>
      <c r="I143" t="s">
        <v>70</v>
      </c>
      <c r="J143" t="s">
        <v>2630</v>
      </c>
      <c r="K143" s="56" t="s">
        <v>2631</v>
      </c>
      <c r="L143" t="s">
        <v>31</v>
      </c>
      <c r="N143" s="56" t="s">
        <v>204</v>
      </c>
      <c r="R143" s="56" t="s">
        <v>2632</v>
      </c>
      <c r="S143" s="56" t="s">
        <v>2633</v>
      </c>
      <c r="T143" s="56" t="s">
        <v>2625</v>
      </c>
      <c r="U143" t="s">
        <v>1040</v>
      </c>
      <c r="V143" s="56" t="s">
        <v>2634</v>
      </c>
      <c r="W143" s="108" t="s">
        <v>58</v>
      </c>
    </row>
    <row r="144" spans="1:23" ht="178.5" x14ac:dyDescent="0.2">
      <c r="A144" s="55">
        <v>44790</v>
      </c>
      <c r="C144" s="56"/>
      <c r="D144" s="55">
        <v>44844</v>
      </c>
      <c r="E144" s="79" t="s">
        <v>31</v>
      </c>
      <c r="F144" s="79">
        <v>39474107</v>
      </c>
      <c r="G144" s="56" t="s">
        <v>1265</v>
      </c>
      <c r="H144">
        <v>23402</v>
      </c>
      <c r="I144" t="s">
        <v>70</v>
      </c>
      <c r="J144" t="s">
        <v>2627</v>
      </c>
      <c r="K144" s="56" t="s">
        <v>2635</v>
      </c>
      <c r="L144" t="s">
        <v>31</v>
      </c>
      <c r="T144" s="56" t="s">
        <v>2625</v>
      </c>
      <c r="U144" t="s">
        <v>1040</v>
      </c>
      <c r="V144" s="56" t="s">
        <v>2636</v>
      </c>
      <c r="W144" s="108" t="s">
        <v>58</v>
      </c>
    </row>
    <row r="145" spans="1:23" ht="63.75" x14ac:dyDescent="0.2">
      <c r="A145" s="55">
        <v>44790</v>
      </c>
      <c r="D145" s="55">
        <v>44791</v>
      </c>
      <c r="E145" s="79" t="s">
        <v>26</v>
      </c>
      <c r="F145" s="79">
        <v>40230433</v>
      </c>
      <c r="G145" s="56" t="s">
        <v>2637</v>
      </c>
      <c r="H145">
        <v>23405</v>
      </c>
      <c r="I145" t="s">
        <v>28</v>
      </c>
      <c r="J145" t="s">
        <v>29</v>
      </c>
      <c r="K145" s="56" t="s">
        <v>2638</v>
      </c>
      <c r="L145" t="s">
        <v>151</v>
      </c>
      <c r="T145" s="56" t="s">
        <v>132</v>
      </c>
      <c r="U145" t="s">
        <v>56</v>
      </c>
      <c r="V145" s="56" t="s">
        <v>2639</v>
      </c>
      <c r="W145" s="108" t="s">
        <v>58</v>
      </c>
    </row>
    <row r="146" spans="1:23" ht="76.5" x14ac:dyDescent="0.2">
      <c r="A146" s="55">
        <v>44790</v>
      </c>
      <c r="D146" s="55">
        <v>44802</v>
      </c>
      <c r="E146" s="79" t="s">
        <v>31</v>
      </c>
      <c r="F146" s="79">
        <v>33364249</v>
      </c>
      <c r="G146" s="56" t="s">
        <v>2575</v>
      </c>
      <c r="H146">
        <v>23404</v>
      </c>
      <c r="I146" t="s">
        <v>2278</v>
      </c>
      <c r="J146" t="s">
        <v>61</v>
      </c>
      <c r="K146" s="56" t="s">
        <v>2640</v>
      </c>
      <c r="L146" t="s">
        <v>31</v>
      </c>
      <c r="O146" s="56" t="s">
        <v>2641</v>
      </c>
      <c r="T146" s="56" t="s">
        <v>132</v>
      </c>
      <c r="U146" s="56" t="s">
        <v>2642</v>
      </c>
      <c r="V146" s="56" t="s">
        <v>2643</v>
      </c>
      <c r="W146" s="108" t="s">
        <v>58</v>
      </c>
    </row>
    <row r="147" spans="1:23" ht="76.5" x14ac:dyDescent="0.2">
      <c r="A147" s="55">
        <v>44792</v>
      </c>
      <c r="D147" s="55">
        <v>44802</v>
      </c>
      <c r="E147" s="79" t="s">
        <v>31</v>
      </c>
      <c r="F147" s="79">
        <v>41796236</v>
      </c>
      <c r="G147" s="56" t="s">
        <v>2644</v>
      </c>
      <c r="H147">
        <v>23404</v>
      </c>
      <c r="I147" t="s">
        <v>2278</v>
      </c>
      <c r="J147" t="s">
        <v>61</v>
      </c>
      <c r="K147" s="56" t="s">
        <v>2645</v>
      </c>
      <c r="L147" t="s">
        <v>26</v>
      </c>
      <c r="O147" s="56" t="s">
        <v>2646</v>
      </c>
      <c r="T147" s="56" t="s">
        <v>132</v>
      </c>
      <c r="U147" s="56" t="s">
        <v>2647</v>
      </c>
      <c r="V147" s="56" t="s">
        <v>2648</v>
      </c>
      <c r="W147" s="108" t="s">
        <v>58</v>
      </c>
    </row>
    <row r="148" spans="1:23" ht="76.5" x14ac:dyDescent="0.2">
      <c r="A148" s="55">
        <v>44796</v>
      </c>
      <c r="D148" s="55">
        <v>44802</v>
      </c>
      <c r="E148" s="79" t="s">
        <v>26</v>
      </c>
      <c r="F148" s="79">
        <v>33134363</v>
      </c>
      <c r="G148" s="56" t="s">
        <v>2451</v>
      </c>
      <c r="H148">
        <v>23405</v>
      </c>
      <c r="I148" t="s">
        <v>28</v>
      </c>
      <c r="J148" t="s">
        <v>29</v>
      </c>
      <c r="K148" s="56" t="s">
        <v>2649</v>
      </c>
      <c r="L148" t="s">
        <v>31</v>
      </c>
      <c r="O148" s="56" t="s">
        <v>2650</v>
      </c>
      <c r="T148" s="56" t="s">
        <v>132</v>
      </c>
      <c r="U148" t="s">
        <v>146</v>
      </c>
      <c r="V148" s="56" t="s">
        <v>2651</v>
      </c>
      <c r="W148" s="108" t="s">
        <v>58</v>
      </c>
    </row>
    <row r="149" spans="1:23" ht="76.5" x14ac:dyDescent="0.2">
      <c r="A149" s="55">
        <v>44798</v>
      </c>
      <c r="D149" s="55">
        <v>44802</v>
      </c>
      <c r="E149" s="79" t="s">
        <v>31</v>
      </c>
      <c r="F149" s="79">
        <v>41159165</v>
      </c>
      <c r="G149" s="56" t="s">
        <v>2652</v>
      </c>
      <c r="H149">
        <v>23404</v>
      </c>
      <c r="I149" t="s">
        <v>2278</v>
      </c>
      <c r="J149" t="s">
        <v>61</v>
      </c>
      <c r="K149" s="56" t="s">
        <v>2653</v>
      </c>
      <c r="L149" t="s">
        <v>31</v>
      </c>
      <c r="O149" s="56" t="s">
        <v>2654</v>
      </c>
      <c r="T149" s="56" t="s">
        <v>1475</v>
      </c>
      <c r="U149" s="56" t="s">
        <v>2655</v>
      </c>
      <c r="V149" s="56" t="s">
        <v>2656</v>
      </c>
      <c r="W149" s="108" t="s">
        <v>58</v>
      </c>
    </row>
    <row r="150" spans="1:23" ht="127.5" x14ac:dyDescent="0.2">
      <c r="A150" s="55">
        <v>44802</v>
      </c>
      <c r="D150" s="55">
        <v>44831</v>
      </c>
      <c r="E150" s="79" t="s">
        <v>26</v>
      </c>
      <c r="F150" s="79">
        <v>42425947</v>
      </c>
      <c r="G150" s="56" t="s">
        <v>1176</v>
      </c>
      <c r="H150">
        <v>20453</v>
      </c>
      <c r="I150" t="s">
        <v>2302</v>
      </c>
      <c r="K150" s="56" t="s">
        <v>2657</v>
      </c>
      <c r="L150" t="s">
        <v>26</v>
      </c>
      <c r="R150" s="56" t="s">
        <v>2658</v>
      </c>
      <c r="S150" s="56" t="s">
        <v>2659</v>
      </c>
      <c r="T150" s="56" t="s">
        <v>123</v>
      </c>
      <c r="U150" t="s">
        <v>235</v>
      </c>
      <c r="V150" s="56" t="s">
        <v>2660</v>
      </c>
      <c r="W150" s="108" t="s">
        <v>58</v>
      </c>
    </row>
    <row r="151" spans="1:23" ht="127.5" x14ac:dyDescent="0.2">
      <c r="A151" s="55">
        <v>44802</v>
      </c>
      <c r="D151" s="55">
        <v>44831</v>
      </c>
      <c r="E151" s="79" t="s">
        <v>26</v>
      </c>
      <c r="F151" s="79">
        <v>42425955</v>
      </c>
      <c r="G151" s="56" t="s">
        <v>1176</v>
      </c>
      <c r="H151">
        <v>20453</v>
      </c>
      <c r="I151" t="s">
        <v>2302</v>
      </c>
      <c r="K151" s="56" t="s">
        <v>2661</v>
      </c>
      <c r="L151" t="s">
        <v>26</v>
      </c>
      <c r="R151" s="56" t="s">
        <v>2662</v>
      </c>
      <c r="S151" s="56" t="s">
        <v>2663</v>
      </c>
      <c r="T151" s="56" t="s">
        <v>132</v>
      </c>
      <c r="U151" t="s">
        <v>235</v>
      </c>
      <c r="V151" s="56" t="s">
        <v>2664</v>
      </c>
      <c r="W151" s="108" t="s">
        <v>58</v>
      </c>
    </row>
    <row r="152" spans="1:23" ht="178.5" x14ac:dyDescent="0.2">
      <c r="A152" s="55">
        <v>44802</v>
      </c>
      <c r="D152" s="55">
        <v>44844</v>
      </c>
      <c r="E152" s="79" t="s">
        <v>26</v>
      </c>
      <c r="F152" s="79">
        <v>36163741</v>
      </c>
      <c r="G152" s="56" t="s">
        <v>2665</v>
      </c>
      <c r="H152">
        <v>22403</v>
      </c>
      <c r="I152" t="s">
        <v>2666</v>
      </c>
      <c r="J152" t="s">
        <v>2667</v>
      </c>
      <c r="K152" s="56" t="s">
        <v>2668</v>
      </c>
      <c r="M152" t="s">
        <v>2669</v>
      </c>
      <c r="N152" s="56" t="s">
        <v>2670</v>
      </c>
      <c r="P152" s="56" t="s">
        <v>2671</v>
      </c>
      <c r="Q152" s="56" t="s">
        <v>2672</v>
      </c>
      <c r="U152" s="56" t="s">
        <v>2673</v>
      </c>
      <c r="V152" s="56" t="s">
        <v>2674</v>
      </c>
    </row>
    <row r="153" spans="1:23" ht="63.75" x14ac:dyDescent="0.2">
      <c r="A153" s="55">
        <v>44802</v>
      </c>
      <c r="D153" s="55">
        <v>44844</v>
      </c>
      <c r="E153" s="79" t="s">
        <v>26</v>
      </c>
      <c r="F153" s="79">
        <v>36163733</v>
      </c>
      <c r="G153" s="56" t="s">
        <v>2665</v>
      </c>
      <c r="H153">
        <v>22403</v>
      </c>
      <c r="I153" t="s">
        <v>2666</v>
      </c>
      <c r="J153" t="s">
        <v>2675</v>
      </c>
      <c r="K153" s="56" t="s">
        <v>2668</v>
      </c>
      <c r="M153" t="s">
        <v>2669</v>
      </c>
      <c r="N153" s="56" t="s">
        <v>2676</v>
      </c>
      <c r="U153" s="56" t="s">
        <v>2196</v>
      </c>
      <c r="V153" s="56" t="s">
        <v>2197</v>
      </c>
    </row>
    <row r="154" spans="1:23" ht="63.75" x14ac:dyDescent="0.2">
      <c r="A154" s="55">
        <v>44803</v>
      </c>
      <c r="D154" s="55">
        <v>44848</v>
      </c>
      <c r="E154" s="79" t="s">
        <v>2677</v>
      </c>
      <c r="F154" s="79">
        <v>36163709</v>
      </c>
      <c r="G154" s="56" t="s">
        <v>2665</v>
      </c>
      <c r="H154">
        <v>22403</v>
      </c>
      <c r="I154" t="s">
        <v>2666</v>
      </c>
      <c r="J154" t="s">
        <v>2678</v>
      </c>
      <c r="K154" s="56" t="s">
        <v>2679</v>
      </c>
      <c r="M154" t="s">
        <v>2669</v>
      </c>
      <c r="N154" s="56" t="s">
        <v>2676</v>
      </c>
      <c r="U154" s="56" t="s">
        <v>2196</v>
      </c>
      <c r="V154" s="56" t="s">
        <v>2197</v>
      </c>
    </row>
    <row r="155" spans="1:23" ht="63.75" x14ac:dyDescent="0.2">
      <c r="A155" s="55">
        <v>44803</v>
      </c>
      <c r="D155" s="55">
        <v>44848</v>
      </c>
      <c r="E155" s="79" t="s">
        <v>2677</v>
      </c>
      <c r="F155" s="79">
        <v>36163725</v>
      </c>
      <c r="G155" s="56" t="s">
        <v>2665</v>
      </c>
      <c r="H155">
        <v>22403</v>
      </c>
      <c r="I155" t="s">
        <v>2666</v>
      </c>
      <c r="J155" t="s">
        <v>2680</v>
      </c>
      <c r="K155" s="56" t="s">
        <v>2679</v>
      </c>
      <c r="M155" t="s">
        <v>2669</v>
      </c>
      <c r="N155" s="56" t="s">
        <v>2676</v>
      </c>
      <c r="U155" s="56" t="s">
        <v>2196</v>
      </c>
      <c r="V155" s="56" t="s">
        <v>2197</v>
      </c>
    </row>
    <row r="156" spans="1:23" ht="89.25" x14ac:dyDescent="0.2">
      <c r="A156" s="55">
        <v>44803</v>
      </c>
      <c r="D156" s="55">
        <v>44812</v>
      </c>
      <c r="E156" s="79" t="s">
        <v>31</v>
      </c>
      <c r="F156" s="79">
        <v>42458167</v>
      </c>
      <c r="G156" s="56" t="s">
        <v>1620</v>
      </c>
      <c r="H156">
        <v>23405</v>
      </c>
      <c r="I156" t="s">
        <v>476</v>
      </c>
      <c r="J156" t="s">
        <v>29</v>
      </c>
      <c r="K156" s="96" t="s">
        <v>2681</v>
      </c>
      <c r="L156" t="s">
        <v>151</v>
      </c>
      <c r="O156" s="56"/>
      <c r="T156" s="56" t="s">
        <v>132</v>
      </c>
      <c r="U156" s="56" t="s">
        <v>56</v>
      </c>
      <c r="V156" s="56" t="s">
        <v>1481</v>
      </c>
      <c r="W156" s="108" t="s">
        <v>58</v>
      </c>
    </row>
    <row r="157" spans="1:23" ht="76.5" x14ac:dyDescent="0.2">
      <c r="A157" s="55">
        <v>44803</v>
      </c>
      <c r="D157" s="55">
        <v>44812</v>
      </c>
      <c r="E157" s="79" t="s">
        <v>31</v>
      </c>
      <c r="F157" s="79">
        <v>42458159</v>
      </c>
      <c r="G157" s="56" t="s">
        <v>1620</v>
      </c>
      <c r="H157">
        <v>23405</v>
      </c>
      <c r="I157" t="s">
        <v>476</v>
      </c>
      <c r="J157" t="s">
        <v>29</v>
      </c>
      <c r="K157" s="96" t="s">
        <v>2682</v>
      </c>
      <c r="L157" t="s">
        <v>151</v>
      </c>
      <c r="O157" s="56" t="s">
        <v>2683</v>
      </c>
      <c r="T157" s="56" t="s">
        <v>132</v>
      </c>
      <c r="U157" s="56" t="s">
        <v>165</v>
      </c>
      <c r="V157" s="56" t="s">
        <v>2684</v>
      </c>
      <c r="W157" s="108" t="s">
        <v>58</v>
      </c>
    </row>
    <row r="158" spans="1:23" ht="63.75" x14ac:dyDescent="0.2">
      <c r="A158" s="55">
        <v>44803</v>
      </c>
      <c r="D158" s="55">
        <v>44812</v>
      </c>
      <c r="E158" s="79" t="s">
        <v>31</v>
      </c>
      <c r="F158" s="79">
        <v>42458140</v>
      </c>
      <c r="G158" s="56" t="s">
        <v>1620</v>
      </c>
      <c r="H158">
        <v>23405</v>
      </c>
      <c r="I158" t="s">
        <v>2685</v>
      </c>
      <c r="J158" t="s">
        <v>29</v>
      </c>
      <c r="K158" s="96" t="s">
        <v>2686</v>
      </c>
      <c r="L158" t="s">
        <v>151</v>
      </c>
      <c r="O158" s="56"/>
      <c r="T158" s="56" t="s">
        <v>132</v>
      </c>
      <c r="U158" s="56" t="s">
        <v>56</v>
      </c>
      <c r="V158" s="56" t="s">
        <v>2566</v>
      </c>
      <c r="W158" s="108" t="s">
        <v>58</v>
      </c>
    </row>
    <row r="159" spans="1:23" ht="114.75" x14ac:dyDescent="0.2">
      <c r="A159" s="55">
        <v>44803</v>
      </c>
      <c r="D159" s="55">
        <v>44812</v>
      </c>
      <c r="E159" s="79" t="s">
        <v>31</v>
      </c>
      <c r="F159" s="79">
        <v>42458132</v>
      </c>
      <c r="G159" s="56" t="s">
        <v>1620</v>
      </c>
      <c r="H159">
        <v>23405</v>
      </c>
      <c r="I159" t="s">
        <v>476</v>
      </c>
      <c r="J159" t="s">
        <v>29</v>
      </c>
      <c r="K159" s="96" t="s">
        <v>2687</v>
      </c>
      <c r="L159" t="s">
        <v>151</v>
      </c>
      <c r="O159" s="56" t="s">
        <v>2688</v>
      </c>
      <c r="T159" s="56" t="s">
        <v>132</v>
      </c>
      <c r="U159" s="56" t="s">
        <v>2689</v>
      </c>
      <c r="V159" s="56" t="s">
        <v>1382</v>
      </c>
      <c r="W159" s="108" t="s">
        <v>58</v>
      </c>
    </row>
    <row r="160" spans="1:23" ht="76.5" x14ac:dyDescent="0.2">
      <c r="A160" s="55">
        <v>44803</v>
      </c>
      <c r="D160" s="55">
        <v>44812</v>
      </c>
      <c r="E160" s="79" t="s">
        <v>26</v>
      </c>
      <c r="F160" s="79">
        <v>41796228</v>
      </c>
      <c r="G160" s="56" t="s">
        <v>2327</v>
      </c>
      <c r="H160">
        <v>23405</v>
      </c>
      <c r="I160" t="s">
        <v>476</v>
      </c>
      <c r="J160" t="s">
        <v>29</v>
      </c>
      <c r="K160" s="96" t="s">
        <v>2690</v>
      </c>
      <c r="L160" t="s">
        <v>151</v>
      </c>
      <c r="O160" s="56" t="s">
        <v>2683</v>
      </c>
      <c r="T160" s="56" t="s">
        <v>132</v>
      </c>
      <c r="U160" s="56" t="s">
        <v>165</v>
      </c>
      <c r="V160" s="56" t="s">
        <v>2684</v>
      </c>
      <c r="W160" s="108" t="s">
        <v>58</v>
      </c>
    </row>
    <row r="161" spans="1:23" ht="127.5" x14ac:dyDescent="0.2">
      <c r="A161" s="55">
        <v>44803</v>
      </c>
      <c r="D161" s="55">
        <v>44812</v>
      </c>
      <c r="E161" s="79" t="s">
        <v>26</v>
      </c>
      <c r="F161" s="79">
        <v>41796211</v>
      </c>
      <c r="G161" s="56" t="s">
        <v>2327</v>
      </c>
      <c r="H161">
        <v>23405</v>
      </c>
      <c r="I161" t="s">
        <v>476</v>
      </c>
      <c r="J161" t="s">
        <v>29</v>
      </c>
      <c r="K161" s="96" t="s">
        <v>2691</v>
      </c>
      <c r="L161" t="s">
        <v>151</v>
      </c>
      <c r="O161" s="56" t="s">
        <v>2692</v>
      </c>
      <c r="T161" s="56" t="s">
        <v>132</v>
      </c>
      <c r="U161" s="56" t="s">
        <v>2689</v>
      </c>
      <c r="V161" s="56" t="s">
        <v>2693</v>
      </c>
      <c r="W161" s="108" t="s">
        <v>58</v>
      </c>
    </row>
    <row r="162" spans="1:23" ht="63.75" x14ac:dyDescent="0.2">
      <c r="A162" s="55">
        <v>44804</v>
      </c>
      <c r="D162" s="55">
        <v>44848</v>
      </c>
      <c r="E162" s="79" t="s">
        <v>2694</v>
      </c>
      <c r="F162" s="79">
        <v>36163688</v>
      </c>
      <c r="G162" s="56" t="s">
        <v>2695</v>
      </c>
      <c r="H162">
        <v>22403</v>
      </c>
      <c r="I162" t="s">
        <v>2666</v>
      </c>
      <c r="J162" t="s">
        <v>2696</v>
      </c>
      <c r="K162" s="56" t="s">
        <v>2697</v>
      </c>
      <c r="M162" t="s">
        <v>2669</v>
      </c>
      <c r="N162" s="56" t="s">
        <v>2676</v>
      </c>
      <c r="U162" s="56" t="s">
        <v>2196</v>
      </c>
      <c r="V162" s="56" t="s">
        <v>2197</v>
      </c>
    </row>
    <row r="163" spans="1:23" ht="63.75" x14ac:dyDescent="0.2">
      <c r="A163" s="55">
        <v>44804</v>
      </c>
      <c r="D163" s="55">
        <v>44848</v>
      </c>
      <c r="E163" s="79" t="s">
        <v>2694</v>
      </c>
      <c r="F163" s="79">
        <v>36163671</v>
      </c>
      <c r="G163" s="56" t="s">
        <v>2695</v>
      </c>
      <c r="H163">
        <v>22403</v>
      </c>
      <c r="I163" t="s">
        <v>2666</v>
      </c>
      <c r="J163" t="s">
        <v>2698</v>
      </c>
      <c r="K163" s="56" t="s">
        <v>2697</v>
      </c>
      <c r="M163" t="s">
        <v>2669</v>
      </c>
      <c r="N163" s="56" t="s">
        <v>2676</v>
      </c>
      <c r="U163" s="56" t="s">
        <v>2196</v>
      </c>
      <c r="V163" s="56" t="s">
        <v>2197</v>
      </c>
    </row>
    <row r="164" spans="1:23" ht="127.5" x14ac:dyDescent="0.2">
      <c r="A164" s="55">
        <v>44804</v>
      </c>
      <c r="D164" s="55">
        <v>44837</v>
      </c>
      <c r="E164" s="79" t="s">
        <v>31</v>
      </c>
      <c r="F164" s="79">
        <v>42457991</v>
      </c>
      <c r="G164" s="56" t="s">
        <v>1620</v>
      </c>
      <c r="H164">
        <v>23405</v>
      </c>
      <c r="I164" t="s">
        <v>28</v>
      </c>
      <c r="J164" t="s">
        <v>29</v>
      </c>
      <c r="K164" s="56" t="s">
        <v>2699</v>
      </c>
      <c r="L164" t="s">
        <v>31</v>
      </c>
      <c r="R164" s="56" t="s">
        <v>2700</v>
      </c>
      <c r="S164" s="56" t="s">
        <v>2701</v>
      </c>
      <c r="T164" s="56" t="s">
        <v>2702</v>
      </c>
      <c r="U164" t="s">
        <v>56</v>
      </c>
      <c r="V164" s="56" t="s">
        <v>2703</v>
      </c>
      <c r="W164" s="108" t="s">
        <v>58</v>
      </c>
    </row>
    <row r="165" spans="1:23" ht="51" x14ac:dyDescent="0.2">
      <c r="A165" s="55">
        <v>44804</v>
      </c>
      <c r="D165" s="55">
        <v>44805</v>
      </c>
      <c r="E165" s="79" t="s">
        <v>31</v>
      </c>
      <c r="F165" s="79">
        <v>42447441</v>
      </c>
      <c r="G165" s="56" t="s">
        <v>2704</v>
      </c>
      <c r="H165">
        <v>23402</v>
      </c>
      <c r="I165" t="s">
        <v>70</v>
      </c>
      <c r="J165" t="s">
        <v>71</v>
      </c>
      <c r="K165" s="56" t="s">
        <v>2705</v>
      </c>
      <c r="L165" t="s">
        <v>31</v>
      </c>
      <c r="T165" s="56" t="s">
        <v>2706</v>
      </c>
      <c r="U165" t="s">
        <v>56</v>
      </c>
      <c r="V165" s="56" t="s">
        <v>2707</v>
      </c>
      <c r="W165" s="108" t="s">
        <v>58</v>
      </c>
    </row>
    <row r="166" spans="1:23" ht="102" x14ac:dyDescent="0.2">
      <c r="A166" s="55">
        <v>44805</v>
      </c>
      <c r="C166" s="151" t="s">
        <v>2708</v>
      </c>
      <c r="D166" s="55">
        <v>44827</v>
      </c>
      <c r="E166" s="79" t="s">
        <v>26</v>
      </c>
      <c r="F166" s="79">
        <v>65755076</v>
      </c>
      <c r="G166" s="56" t="s">
        <v>2709</v>
      </c>
      <c r="H166">
        <v>20453</v>
      </c>
      <c r="I166" t="s">
        <v>2302</v>
      </c>
      <c r="J166" t="s">
        <v>997</v>
      </c>
      <c r="K166" s="56" t="s">
        <v>2710</v>
      </c>
      <c r="L166" t="s">
        <v>26</v>
      </c>
      <c r="N166" s="56" t="s">
        <v>2711</v>
      </c>
      <c r="T166" s="56" t="s">
        <v>132</v>
      </c>
      <c r="U166" t="s">
        <v>56</v>
      </c>
      <c r="V166" s="56" t="s">
        <v>1592</v>
      </c>
      <c r="W166" s="108" t="s">
        <v>58</v>
      </c>
    </row>
    <row r="167" spans="1:23" ht="89.25" x14ac:dyDescent="0.2">
      <c r="A167" s="55">
        <v>44805</v>
      </c>
      <c r="C167" s="151"/>
      <c r="D167" s="55">
        <v>44827</v>
      </c>
      <c r="E167" s="79" t="s">
        <v>26</v>
      </c>
      <c r="F167" s="79">
        <v>33507043</v>
      </c>
      <c r="G167" s="56" t="s">
        <v>2712</v>
      </c>
      <c r="H167">
        <v>20453</v>
      </c>
      <c r="I167" t="s">
        <v>2302</v>
      </c>
      <c r="J167" t="s">
        <v>997</v>
      </c>
      <c r="K167" s="56" t="s">
        <v>2713</v>
      </c>
      <c r="L167" t="s">
        <v>26</v>
      </c>
      <c r="T167" s="56" t="s">
        <v>132</v>
      </c>
      <c r="U167" t="s">
        <v>56</v>
      </c>
      <c r="V167" s="56" t="s">
        <v>1481</v>
      </c>
      <c r="W167" s="108" t="s">
        <v>58</v>
      </c>
    </row>
    <row r="168" spans="1:23" ht="51" x14ac:dyDescent="0.2">
      <c r="A168" s="55">
        <v>44805</v>
      </c>
      <c r="D168" s="55">
        <v>44805</v>
      </c>
      <c r="E168" s="79" t="s">
        <v>31</v>
      </c>
      <c r="F168" s="79">
        <v>38569235</v>
      </c>
      <c r="G168" s="56" t="s">
        <v>2714</v>
      </c>
      <c r="H168">
        <v>23402</v>
      </c>
      <c r="I168" t="s">
        <v>70</v>
      </c>
      <c r="J168" t="s">
        <v>1033</v>
      </c>
      <c r="K168" s="56" t="s">
        <v>2715</v>
      </c>
      <c r="L168" t="s">
        <v>26</v>
      </c>
      <c r="T168" s="56" t="s">
        <v>132</v>
      </c>
      <c r="U168" t="s">
        <v>56</v>
      </c>
      <c r="V168" s="56" t="s">
        <v>2707</v>
      </c>
      <c r="W168" s="108" t="s">
        <v>58</v>
      </c>
    </row>
    <row r="169" spans="1:23" ht="63.75" x14ac:dyDescent="0.2">
      <c r="A169" s="55">
        <v>44805</v>
      </c>
      <c r="D169" s="55">
        <v>44848</v>
      </c>
      <c r="E169" s="79" t="s">
        <v>2694</v>
      </c>
      <c r="F169" s="79">
        <v>36163653</v>
      </c>
      <c r="G169" s="56" t="s">
        <v>2695</v>
      </c>
      <c r="H169">
        <v>22403</v>
      </c>
      <c r="I169" t="s">
        <v>2666</v>
      </c>
      <c r="J169" t="s">
        <v>2716</v>
      </c>
      <c r="K169" s="56" t="s">
        <v>2717</v>
      </c>
      <c r="M169" t="s">
        <v>2669</v>
      </c>
      <c r="N169" s="56" t="s">
        <v>2676</v>
      </c>
      <c r="U169" s="56" t="s">
        <v>2196</v>
      </c>
      <c r="V169" s="56" t="s">
        <v>2197</v>
      </c>
    </row>
    <row r="170" spans="1:23" ht="63.75" x14ac:dyDescent="0.2">
      <c r="A170" s="55">
        <v>44805</v>
      </c>
      <c r="D170" s="55">
        <v>44848</v>
      </c>
      <c r="E170" s="79" t="s">
        <v>2694</v>
      </c>
      <c r="F170" s="79">
        <v>36163645</v>
      </c>
      <c r="G170" s="56" t="s">
        <v>2695</v>
      </c>
      <c r="H170">
        <v>22403</v>
      </c>
      <c r="I170" t="s">
        <v>2666</v>
      </c>
      <c r="J170" t="s">
        <v>2718</v>
      </c>
      <c r="K170" s="56" t="s">
        <v>2717</v>
      </c>
      <c r="M170" t="s">
        <v>2669</v>
      </c>
      <c r="N170" s="56" t="s">
        <v>2676</v>
      </c>
      <c r="U170" s="56" t="s">
        <v>2196</v>
      </c>
      <c r="V170" s="56" t="s">
        <v>2197</v>
      </c>
    </row>
    <row r="171" spans="1:23" ht="63.75" x14ac:dyDescent="0.2">
      <c r="A171" s="55">
        <v>44805</v>
      </c>
      <c r="D171" s="55">
        <v>44851</v>
      </c>
      <c r="E171" s="79" t="s">
        <v>2694</v>
      </c>
      <c r="F171" s="79">
        <v>36163610</v>
      </c>
      <c r="G171" s="56" t="s">
        <v>2695</v>
      </c>
      <c r="H171">
        <v>22403</v>
      </c>
      <c r="I171" t="s">
        <v>2666</v>
      </c>
      <c r="J171" t="s">
        <v>2719</v>
      </c>
      <c r="K171" s="56" t="s">
        <v>2720</v>
      </c>
      <c r="M171" t="s">
        <v>2669</v>
      </c>
      <c r="N171" s="56" t="s">
        <v>2676</v>
      </c>
      <c r="U171" s="56" t="s">
        <v>2196</v>
      </c>
      <c r="V171" s="56" t="s">
        <v>2197</v>
      </c>
    </row>
    <row r="172" spans="1:23" ht="63.75" x14ac:dyDescent="0.2">
      <c r="A172" s="55">
        <v>44805</v>
      </c>
      <c r="D172" s="55">
        <v>44851</v>
      </c>
      <c r="E172" s="79" t="s">
        <v>2694</v>
      </c>
      <c r="F172" s="79">
        <v>36163602</v>
      </c>
      <c r="G172" s="56" t="s">
        <v>2695</v>
      </c>
      <c r="H172">
        <v>22403</v>
      </c>
      <c r="I172" t="s">
        <v>2666</v>
      </c>
      <c r="J172" t="s">
        <v>2721</v>
      </c>
      <c r="K172" s="56" t="s">
        <v>2720</v>
      </c>
      <c r="M172" t="s">
        <v>2669</v>
      </c>
      <c r="N172" s="56" t="s">
        <v>2676</v>
      </c>
      <c r="U172" s="56" t="s">
        <v>2196</v>
      </c>
      <c r="V172" s="56" t="s">
        <v>2197</v>
      </c>
    </row>
    <row r="173" spans="1:23" ht="140.25" x14ac:dyDescent="0.2">
      <c r="A173" s="55">
        <v>44809</v>
      </c>
      <c r="D173" s="55">
        <v>44824</v>
      </c>
      <c r="E173" s="79" t="s">
        <v>26</v>
      </c>
      <c r="F173" s="79">
        <v>36648765</v>
      </c>
      <c r="G173" s="56" t="s">
        <v>27</v>
      </c>
      <c r="H173">
        <v>23405</v>
      </c>
      <c r="I173" t="s">
        <v>28</v>
      </c>
      <c r="J173" t="s">
        <v>29</v>
      </c>
      <c r="K173" s="56" t="s">
        <v>2722</v>
      </c>
      <c r="L173" t="s">
        <v>26</v>
      </c>
      <c r="M173" t="s">
        <v>160</v>
      </c>
      <c r="O173" s="56" t="s">
        <v>2683</v>
      </c>
      <c r="T173" s="56" t="s">
        <v>132</v>
      </c>
      <c r="U173" s="56" t="s">
        <v>2689</v>
      </c>
      <c r="V173" s="56" t="s">
        <v>2723</v>
      </c>
      <c r="W173" s="108" t="s">
        <v>58</v>
      </c>
    </row>
    <row r="174" spans="1:23" ht="76.5" x14ac:dyDescent="0.2">
      <c r="A174" s="55">
        <v>44809</v>
      </c>
      <c r="D174" s="55">
        <v>44834</v>
      </c>
      <c r="E174" t="s">
        <v>26</v>
      </c>
      <c r="F174" s="79">
        <v>42427803</v>
      </c>
      <c r="G174" s="56" t="s">
        <v>2724</v>
      </c>
      <c r="H174">
        <v>20453</v>
      </c>
      <c r="I174" t="s">
        <v>2302</v>
      </c>
      <c r="J174" t="s">
        <v>997</v>
      </c>
      <c r="K174" s="56" t="s">
        <v>2725</v>
      </c>
      <c r="L174" t="s">
        <v>26</v>
      </c>
      <c r="M174" t="s">
        <v>160</v>
      </c>
      <c r="N174" s="56" t="s">
        <v>2711</v>
      </c>
      <c r="T174" s="56" t="s">
        <v>132</v>
      </c>
      <c r="U174" t="s">
        <v>56</v>
      </c>
      <c r="V174" s="56" t="s">
        <v>1592</v>
      </c>
      <c r="W174" s="108" t="s">
        <v>58</v>
      </c>
    </row>
    <row r="175" spans="1:23" ht="51" x14ac:dyDescent="0.2">
      <c r="A175" s="55">
        <v>44810</v>
      </c>
      <c r="D175" s="55">
        <v>44810</v>
      </c>
      <c r="E175" s="79" t="s">
        <v>31</v>
      </c>
      <c r="F175" s="79">
        <v>41796316</v>
      </c>
      <c r="G175" s="56" t="s">
        <v>2327</v>
      </c>
      <c r="H175">
        <v>23402</v>
      </c>
      <c r="I175" t="s">
        <v>70</v>
      </c>
      <c r="J175" t="s">
        <v>1033</v>
      </c>
      <c r="K175" s="56" t="s">
        <v>2726</v>
      </c>
      <c r="L175" t="s">
        <v>31</v>
      </c>
      <c r="T175" s="56" t="s">
        <v>132</v>
      </c>
      <c r="U175" t="s">
        <v>56</v>
      </c>
      <c r="V175" s="56" t="s">
        <v>2566</v>
      </c>
      <c r="W175" s="108" t="s">
        <v>58</v>
      </c>
    </row>
    <row r="176" spans="1:23" ht="140.25" x14ac:dyDescent="0.2">
      <c r="A176" s="55">
        <v>44810</v>
      </c>
      <c r="D176" s="55">
        <v>44816</v>
      </c>
      <c r="E176" s="79" t="s">
        <v>26</v>
      </c>
      <c r="F176" s="79">
        <v>67352895</v>
      </c>
      <c r="G176" s="56" t="s">
        <v>2727</v>
      </c>
      <c r="H176">
        <v>23407</v>
      </c>
      <c r="I176" t="s">
        <v>28</v>
      </c>
      <c r="J176" t="s">
        <v>574</v>
      </c>
      <c r="K176" s="56" t="s">
        <v>2728</v>
      </c>
      <c r="L176" t="s">
        <v>26</v>
      </c>
      <c r="M176" t="s">
        <v>32</v>
      </c>
      <c r="T176" s="56" t="s">
        <v>132</v>
      </c>
      <c r="U176" t="s">
        <v>56</v>
      </c>
      <c r="V176" s="56" t="s">
        <v>1481</v>
      </c>
      <c r="W176" s="108" t="s">
        <v>58</v>
      </c>
    </row>
    <row r="177" spans="1:23" ht="63.75" x14ac:dyDescent="0.2">
      <c r="A177" s="55">
        <v>44810</v>
      </c>
      <c r="D177" s="55">
        <v>44851</v>
      </c>
      <c r="E177" s="79" t="s">
        <v>2206</v>
      </c>
      <c r="F177" s="79">
        <v>39035569</v>
      </c>
      <c r="G177" s="56" t="s">
        <v>2729</v>
      </c>
      <c r="H177">
        <v>22403</v>
      </c>
      <c r="I177" t="s">
        <v>2666</v>
      </c>
      <c r="J177" t="s">
        <v>2730</v>
      </c>
      <c r="K177" s="56" t="s">
        <v>2731</v>
      </c>
      <c r="M177" t="s">
        <v>2669</v>
      </c>
      <c r="N177" s="56" t="s">
        <v>2732</v>
      </c>
      <c r="U177" s="56" t="s">
        <v>2196</v>
      </c>
      <c r="V177" s="56" t="s">
        <v>2197</v>
      </c>
    </row>
    <row r="178" spans="1:23" ht="63.75" x14ac:dyDescent="0.2">
      <c r="A178" s="55">
        <v>44810</v>
      </c>
      <c r="D178" s="55">
        <v>44851</v>
      </c>
      <c r="E178" s="79" t="s">
        <v>2733</v>
      </c>
      <c r="F178" s="79">
        <v>39035550</v>
      </c>
      <c r="G178" s="56" t="s">
        <v>2729</v>
      </c>
      <c r="H178">
        <v>22403</v>
      </c>
      <c r="I178" t="s">
        <v>2666</v>
      </c>
      <c r="J178" t="s">
        <v>2734</v>
      </c>
      <c r="K178" s="56" t="s">
        <v>2735</v>
      </c>
      <c r="M178" t="s">
        <v>2669</v>
      </c>
      <c r="N178" s="56" t="s">
        <v>2732</v>
      </c>
      <c r="U178" s="56" t="s">
        <v>2196</v>
      </c>
      <c r="V178" s="56" t="s">
        <v>2197</v>
      </c>
    </row>
    <row r="179" spans="1:23" ht="102" x14ac:dyDescent="0.2">
      <c r="A179" s="55">
        <v>44811</v>
      </c>
      <c r="D179" s="55">
        <v>44824</v>
      </c>
      <c r="E179" s="79" t="s">
        <v>26</v>
      </c>
      <c r="F179" s="79">
        <v>36648757</v>
      </c>
      <c r="G179" s="56" t="s">
        <v>1620</v>
      </c>
      <c r="H179">
        <v>23405</v>
      </c>
      <c r="I179" t="s">
        <v>28</v>
      </c>
      <c r="J179" t="s">
        <v>29</v>
      </c>
      <c r="K179" s="56" t="s">
        <v>2736</v>
      </c>
      <c r="L179" t="s">
        <v>31</v>
      </c>
      <c r="O179" s="56" t="s">
        <v>2737</v>
      </c>
      <c r="P179" s="56" t="s">
        <v>2738</v>
      </c>
      <c r="R179" s="56" t="s">
        <v>2739</v>
      </c>
      <c r="S179" s="56" t="s">
        <v>2740</v>
      </c>
      <c r="T179" s="56" t="s">
        <v>2741</v>
      </c>
      <c r="U179" s="56" t="s">
        <v>481</v>
      </c>
      <c r="V179" s="56" t="s">
        <v>2742</v>
      </c>
      <c r="W179" s="108" t="s">
        <v>58</v>
      </c>
    </row>
    <row r="180" spans="1:23" ht="76.5" x14ac:dyDescent="0.2">
      <c r="A180" s="55">
        <v>44812</v>
      </c>
      <c r="D180" s="55">
        <v>44824</v>
      </c>
      <c r="E180" s="79" t="s">
        <v>31</v>
      </c>
      <c r="F180" s="79">
        <v>39620442</v>
      </c>
      <c r="G180" s="56" t="s">
        <v>2743</v>
      </c>
      <c r="H180">
        <v>23404</v>
      </c>
      <c r="I180" t="s">
        <v>2278</v>
      </c>
      <c r="J180" t="s">
        <v>61</v>
      </c>
      <c r="K180" s="56" t="s">
        <v>2744</v>
      </c>
      <c r="L180" t="s">
        <v>151</v>
      </c>
      <c r="O180" s="56" t="s">
        <v>2745</v>
      </c>
      <c r="T180" s="56" t="s">
        <v>2746</v>
      </c>
      <c r="U180" t="s">
        <v>2356</v>
      </c>
      <c r="V180" s="56" t="s">
        <v>2643</v>
      </c>
      <c r="W180" s="108" t="s">
        <v>58</v>
      </c>
    </row>
    <row r="181" spans="1:23" ht="76.5" x14ac:dyDescent="0.2">
      <c r="A181" s="55">
        <v>44812</v>
      </c>
      <c r="D181" s="55">
        <v>44824</v>
      </c>
      <c r="E181" s="79" t="s">
        <v>31</v>
      </c>
      <c r="F181" s="79">
        <v>39620434</v>
      </c>
      <c r="G181" s="56" t="s">
        <v>2743</v>
      </c>
      <c r="H181">
        <v>23404</v>
      </c>
      <c r="I181" t="s">
        <v>2278</v>
      </c>
      <c r="J181" t="s">
        <v>61</v>
      </c>
      <c r="K181" s="56" t="s">
        <v>2747</v>
      </c>
      <c r="L181" t="s">
        <v>151</v>
      </c>
      <c r="O181" s="56" t="s">
        <v>2748</v>
      </c>
      <c r="T181" s="56" t="s">
        <v>2746</v>
      </c>
      <c r="U181" t="s">
        <v>2293</v>
      </c>
      <c r="V181" s="56" t="s">
        <v>2656</v>
      </c>
      <c r="W181" s="108" t="s">
        <v>58</v>
      </c>
    </row>
    <row r="182" spans="1:23" ht="76.5" x14ac:dyDescent="0.2">
      <c r="A182" s="55">
        <v>44812</v>
      </c>
      <c r="D182" s="55">
        <v>44834</v>
      </c>
      <c r="E182" t="s">
        <v>26</v>
      </c>
      <c r="F182" s="79">
        <v>39122005</v>
      </c>
      <c r="G182" s="56" t="s">
        <v>2709</v>
      </c>
      <c r="H182">
        <v>20453</v>
      </c>
      <c r="I182" t="s">
        <v>2302</v>
      </c>
      <c r="K182" s="56" t="s">
        <v>2749</v>
      </c>
      <c r="L182" t="s">
        <v>151</v>
      </c>
      <c r="N182" s="56" t="s">
        <v>2750</v>
      </c>
      <c r="T182" s="56" t="s">
        <v>2751</v>
      </c>
      <c r="U182" t="s">
        <v>56</v>
      </c>
      <c r="V182" s="56" t="s">
        <v>2752</v>
      </c>
      <c r="W182" s="108" t="s">
        <v>58</v>
      </c>
    </row>
    <row r="183" spans="1:23" ht="38.25" x14ac:dyDescent="0.2">
      <c r="A183" s="55">
        <v>44811</v>
      </c>
      <c r="D183" s="55">
        <v>44812</v>
      </c>
      <c r="E183" s="79" t="s">
        <v>31</v>
      </c>
      <c r="F183" s="79">
        <v>42401259</v>
      </c>
      <c r="G183" s="56" t="s">
        <v>2753</v>
      </c>
      <c r="H183">
        <v>23402</v>
      </c>
      <c r="I183" t="s">
        <v>70</v>
      </c>
      <c r="J183" t="s">
        <v>1033</v>
      </c>
      <c r="K183" s="56" t="s">
        <v>2754</v>
      </c>
      <c r="L183" t="s">
        <v>31</v>
      </c>
      <c r="U183" t="s">
        <v>56</v>
      </c>
      <c r="V183" s="56" t="s">
        <v>2329</v>
      </c>
      <c r="W183" s="108" t="s">
        <v>58</v>
      </c>
    </row>
    <row r="184" spans="1:23" ht="63.75" x14ac:dyDescent="0.2">
      <c r="A184" s="55">
        <v>44811</v>
      </c>
      <c r="D184" s="55">
        <v>44851</v>
      </c>
      <c r="E184" s="79" t="s">
        <v>2733</v>
      </c>
      <c r="F184" s="79">
        <v>39035526</v>
      </c>
      <c r="G184" s="56" t="s">
        <v>2151</v>
      </c>
      <c r="H184">
        <v>22403</v>
      </c>
      <c r="I184" t="s">
        <v>2666</v>
      </c>
      <c r="J184" s="89" t="s">
        <v>2755</v>
      </c>
      <c r="K184" s="56" t="s">
        <v>2756</v>
      </c>
      <c r="M184" t="s">
        <v>2757</v>
      </c>
      <c r="N184" s="56" t="s">
        <v>2732</v>
      </c>
      <c r="U184" s="56" t="s">
        <v>2196</v>
      </c>
      <c r="V184" s="56" t="s">
        <v>2197</v>
      </c>
    </row>
    <row r="185" spans="1:23" ht="63.75" x14ac:dyDescent="0.2">
      <c r="A185" s="55">
        <v>44811</v>
      </c>
      <c r="D185" s="55">
        <v>44851</v>
      </c>
      <c r="E185" s="79" t="s">
        <v>2733</v>
      </c>
      <c r="F185" s="79">
        <v>39035534</v>
      </c>
      <c r="G185" s="56" t="s">
        <v>2758</v>
      </c>
      <c r="H185">
        <v>22403</v>
      </c>
      <c r="I185" t="s">
        <v>2666</v>
      </c>
      <c r="J185" s="89" t="s">
        <v>2759</v>
      </c>
      <c r="K185" s="56" t="s">
        <v>2760</v>
      </c>
      <c r="M185" t="s">
        <v>2757</v>
      </c>
      <c r="N185" s="56" t="s">
        <v>2732</v>
      </c>
      <c r="U185" s="56" t="s">
        <v>2196</v>
      </c>
      <c r="V185" s="56" t="s">
        <v>2197</v>
      </c>
    </row>
    <row r="186" spans="1:23" ht="63.75" x14ac:dyDescent="0.2">
      <c r="A186" s="55">
        <v>44811</v>
      </c>
      <c r="D186" s="55">
        <v>44851</v>
      </c>
      <c r="E186" s="79" t="s">
        <v>2733</v>
      </c>
      <c r="F186" s="79">
        <v>38853850</v>
      </c>
      <c r="G186" s="56" t="s">
        <v>2151</v>
      </c>
      <c r="H186">
        <v>22403</v>
      </c>
      <c r="I186" t="s">
        <v>2666</v>
      </c>
      <c r="K186" s="56" t="s">
        <v>2761</v>
      </c>
      <c r="M186" t="s">
        <v>2757</v>
      </c>
      <c r="N186" s="56" t="s">
        <v>2732</v>
      </c>
      <c r="U186" s="56" t="s">
        <v>2196</v>
      </c>
      <c r="V186" s="56" t="s">
        <v>2197</v>
      </c>
    </row>
    <row r="187" spans="1:23" ht="63.75" x14ac:dyDescent="0.2">
      <c r="A187" s="55">
        <v>44811</v>
      </c>
      <c r="D187" s="55">
        <v>44851</v>
      </c>
      <c r="E187" s="79" t="s">
        <v>2733</v>
      </c>
      <c r="F187" s="79">
        <v>39035518</v>
      </c>
      <c r="G187" s="56" t="s">
        <v>2151</v>
      </c>
      <c r="H187">
        <v>22403</v>
      </c>
      <c r="I187" t="s">
        <v>2666</v>
      </c>
      <c r="K187" s="56" t="s">
        <v>2762</v>
      </c>
      <c r="M187" t="s">
        <v>2757</v>
      </c>
      <c r="N187" s="56" t="s">
        <v>2732</v>
      </c>
      <c r="U187" s="56" t="s">
        <v>2196</v>
      </c>
      <c r="V187" s="56" t="s">
        <v>2197</v>
      </c>
    </row>
    <row r="188" spans="1:23" ht="63.75" x14ac:dyDescent="0.2">
      <c r="A188" s="55">
        <v>44811</v>
      </c>
      <c r="D188" s="55">
        <v>44851</v>
      </c>
      <c r="E188" s="79" t="s">
        <v>2733</v>
      </c>
      <c r="F188" s="79">
        <v>39035497</v>
      </c>
      <c r="G188" s="56" t="s">
        <v>2151</v>
      </c>
      <c r="H188">
        <v>22403</v>
      </c>
      <c r="I188" t="s">
        <v>2666</v>
      </c>
      <c r="K188" s="56" t="s">
        <v>2763</v>
      </c>
      <c r="M188" t="s">
        <v>2757</v>
      </c>
      <c r="N188" s="56" t="s">
        <v>2732</v>
      </c>
      <c r="U188" s="56" t="s">
        <v>2196</v>
      </c>
      <c r="V188" s="56" t="s">
        <v>2197</v>
      </c>
    </row>
    <row r="189" spans="1:23" ht="63.75" x14ac:dyDescent="0.2">
      <c r="A189" s="55">
        <v>44811</v>
      </c>
      <c r="D189" s="55">
        <v>44851</v>
      </c>
      <c r="E189" s="79" t="s">
        <v>2733</v>
      </c>
      <c r="F189" s="79">
        <v>39035501</v>
      </c>
      <c r="G189" s="56" t="s">
        <v>2151</v>
      </c>
      <c r="H189">
        <v>22403</v>
      </c>
      <c r="I189" t="s">
        <v>2666</v>
      </c>
      <c r="K189" s="56" t="s">
        <v>2764</v>
      </c>
      <c r="M189" t="s">
        <v>2757</v>
      </c>
      <c r="N189" s="56" t="s">
        <v>2732</v>
      </c>
      <c r="U189" s="56" t="s">
        <v>2196</v>
      </c>
      <c r="V189" s="56" t="s">
        <v>2197</v>
      </c>
    </row>
    <row r="190" spans="1:23" ht="127.5" x14ac:dyDescent="0.2">
      <c r="A190" s="55">
        <v>44813</v>
      </c>
      <c r="C190" s="127"/>
      <c r="D190" s="37">
        <v>44879</v>
      </c>
      <c r="E190" t="s">
        <v>248</v>
      </c>
      <c r="F190" s="79">
        <v>42425365</v>
      </c>
      <c r="G190" s="56" t="s">
        <v>2301</v>
      </c>
      <c r="H190">
        <v>20454</v>
      </c>
      <c r="I190" t="s">
        <v>2378</v>
      </c>
      <c r="J190" t="s">
        <v>2765</v>
      </c>
      <c r="K190" s="56" t="s">
        <v>2766</v>
      </c>
      <c r="L190" t="s">
        <v>151</v>
      </c>
      <c r="R190" s="56" t="s">
        <v>2767</v>
      </c>
      <c r="S190" s="56" t="s">
        <v>2768</v>
      </c>
      <c r="T190" s="56" t="s">
        <v>2769</v>
      </c>
      <c r="U190" t="s">
        <v>2770</v>
      </c>
      <c r="V190" s="56" t="s">
        <v>2771</v>
      </c>
      <c r="W190" s="104" t="s">
        <v>49</v>
      </c>
    </row>
    <row r="191" spans="1:23" ht="102" x14ac:dyDescent="0.2">
      <c r="A191" s="55">
        <v>44813</v>
      </c>
      <c r="C191" s="94"/>
      <c r="D191" s="37">
        <v>44869</v>
      </c>
      <c r="E191" s="79" t="s">
        <v>26</v>
      </c>
      <c r="F191" s="79">
        <v>42425357</v>
      </c>
      <c r="G191" s="56" t="s">
        <v>2301</v>
      </c>
      <c r="H191">
        <v>20454</v>
      </c>
      <c r="I191" t="s">
        <v>2513</v>
      </c>
      <c r="J191" t="s">
        <v>2408</v>
      </c>
      <c r="K191" s="56" t="s">
        <v>2772</v>
      </c>
      <c r="L191" t="s">
        <v>151</v>
      </c>
      <c r="R191" s="56" t="s">
        <v>2773</v>
      </c>
      <c r="S191" s="56" t="s">
        <v>2774</v>
      </c>
      <c r="T191" s="56" t="s">
        <v>46</v>
      </c>
      <c r="U191" t="s">
        <v>235</v>
      </c>
      <c r="V191" s="56" t="s">
        <v>2775</v>
      </c>
    </row>
    <row r="192" spans="1:23" ht="102" x14ac:dyDescent="0.2">
      <c r="A192" s="55">
        <v>44813</v>
      </c>
      <c r="C192" s="94"/>
      <c r="D192" s="37">
        <v>44869</v>
      </c>
      <c r="E192" s="79" t="s">
        <v>26</v>
      </c>
      <c r="F192" s="79">
        <v>42425391</v>
      </c>
      <c r="G192" s="56" t="s">
        <v>2301</v>
      </c>
      <c r="H192">
        <v>20454</v>
      </c>
      <c r="I192" t="s">
        <v>2513</v>
      </c>
      <c r="J192" t="s">
        <v>2408</v>
      </c>
      <c r="K192" s="56" t="s">
        <v>2776</v>
      </c>
      <c r="L192" t="s">
        <v>151</v>
      </c>
      <c r="R192" s="56" t="s">
        <v>2773</v>
      </c>
      <c r="S192" s="56" t="s">
        <v>205</v>
      </c>
      <c r="T192" s="56" t="s">
        <v>46</v>
      </c>
      <c r="U192" t="s">
        <v>235</v>
      </c>
      <c r="V192" s="56" t="s">
        <v>2775</v>
      </c>
    </row>
    <row r="193" spans="1:23" ht="89.25" x14ac:dyDescent="0.2">
      <c r="A193" s="55">
        <v>44813</v>
      </c>
      <c r="C193" s="94"/>
      <c r="D193" s="37">
        <v>44869</v>
      </c>
      <c r="E193" s="79" t="s">
        <v>26</v>
      </c>
      <c r="F193" s="79">
        <v>42425429</v>
      </c>
      <c r="G193" s="56" t="s">
        <v>2301</v>
      </c>
      <c r="H193">
        <v>20454</v>
      </c>
      <c r="I193" t="s">
        <v>2378</v>
      </c>
      <c r="J193" t="s">
        <v>2777</v>
      </c>
      <c r="K193" s="56" t="s">
        <v>2778</v>
      </c>
      <c r="L193" t="s">
        <v>493</v>
      </c>
      <c r="R193" s="56" t="s">
        <v>2773</v>
      </c>
      <c r="S193" s="56" t="s">
        <v>2779</v>
      </c>
      <c r="T193" s="56" t="s">
        <v>46</v>
      </c>
      <c r="U193" t="s">
        <v>235</v>
      </c>
      <c r="V193" s="56" t="s">
        <v>2489</v>
      </c>
    </row>
    <row r="194" spans="1:23" ht="89.25" x14ac:dyDescent="0.2">
      <c r="A194" s="55">
        <v>44813</v>
      </c>
      <c r="C194" s="94"/>
      <c r="D194" s="37">
        <v>44869</v>
      </c>
      <c r="E194" s="79" t="s">
        <v>26</v>
      </c>
      <c r="F194" s="79">
        <v>42425410</v>
      </c>
      <c r="G194" s="56" t="s">
        <v>2301</v>
      </c>
      <c r="H194">
        <v>20454</v>
      </c>
      <c r="I194" t="s">
        <v>2378</v>
      </c>
      <c r="J194" t="s">
        <v>2780</v>
      </c>
      <c r="K194" s="56" t="s">
        <v>2781</v>
      </c>
      <c r="L194" t="s">
        <v>493</v>
      </c>
      <c r="R194" s="56" t="s">
        <v>2773</v>
      </c>
      <c r="S194" s="56" t="s">
        <v>205</v>
      </c>
      <c r="T194" s="56" t="s">
        <v>46</v>
      </c>
      <c r="U194" t="s">
        <v>235</v>
      </c>
      <c r="V194" s="56" t="s">
        <v>2406</v>
      </c>
    </row>
    <row r="195" spans="1:23" ht="102" x14ac:dyDescent="0.2">
      <c r="A195" s="55">
        <v>44813</v>
      </c>
      <c r="C195" s="94"/>
      <c r="D195" s="37">
        <v>44869</v>
      </c>
      <c r="E195" s="79" t="s">
        <v>26</v>
      </c>
      <c r="F195" s="79">
        <v>42425402</v>
      </c>
      <c r="G195" s="56" t="s">
        <v>2301</v>
      </c>
      <c r="H195">
        <v>20454</v>
      </c>
      <c r="I195" t="s">
        <v>2378</v>
      </c>
      <c r="J195" t="s">
        <v>2782</v>
      </c>
      <c r="K195" s="56" t="s">
        <v>2783</v>
      </c>
      <c r="L195" t="s">
        <v>493</v>
      </c>
      <c r="R195" s="56" t="s">
        <v>2773</v>
      </c>
      <c r="S195" s="56" t="s">
        <v>205</v>
      </c>
      <c r="T195" s="56" t="s">
        <v>46</v>
      </c>
      <c r="U195" t="s">
        <v>235</v>
      </c>
      <c r="V195" s="56" t="s">
        <v>2784</v>
      </c>
    </row>
    <row r="196" spans="1:23" ht="191.25" x14ac:dyDescent="0.2">
      <c r="A196" s="55">
        <v>44813</v>
      </c>
      <c r="C196" s="94"/>
      <c r="D196" s="37">
        <v>44869</v>
      </c>
      <c r="E196" s="79" t="s">
        <v>26</v>
      </c>
      <c r="F196" s="79">
        <v>42425381</v>
      </c>
      <c r="G196" s="56" t="s">
        <v>2301</v>
      </c>
      <c r="H196">
        <v>20454</v>
      </c>
      <c r="I196" t="s">
        <v>2378</v>
      </c>
      <c r="J196" s="56" t="s">
        <v>2785</v>
      </c>
      <c r="K196" s="56" t="s">
        <v>2786</v>
      </c>
      <c r="L196" t="s">
        <v>493</v>
      </c>
      <c r="R196" s="56" t="s">
        <v>2787</v>
      </c>
      <c r="S196" s="56" t="s">
        <v>2788</v>
      </c>
      <c r="T196" s="56" t="s">
        <v>2789</v>
      </c>
      <c r="U196" t="s">
        <v>56</v>
      </c>
      <c r="V196" s="56" t="s">
        <v>2790</v>
      </c>
    </row>
    <row r="197" spans="1:23" ht="191.25" x14ac:dyDescent="0.2">
      <c r="A197" s="55">
        <v>44813</v>
      </c>
      <c r="C197" s="94"/>
      <c r="D197" s="37">
        <v>44876</v>
      </c>
      <c r="E197" t="s">
        <v>2386</v>
      </c>
      <c r="F197" s="79">
        <v>42425373</v>
      </c>
      <c r="G197" s="56" t="s">
        <v>2301</v>
      </c>
      <c r="H197">
        <v>20454</v>
      </c>
      <c r="I197" t="s">
        <v>2378</v>
      </c>
      <c r="J197" t="s">
        <v>2782</v>
      </c>
      <c r="K197" s="56" t="s">
        <v>2791</v>
      </c>
      <c r="L197" t="s">
        <v>493</v>
      </c>
      <c r="R197" s="56" t="s">
        <v>2792</v>
      </c>
      <c r="S197" s="56" t="s">
        <v>2793</v>
      </c>
      <c r="T197" s="56" t="s">
        <v>2794</v>
      </c>
      <c r="U197" s="56" t="s">
        <v>2795</v>
      </c>
      <c r="V197" s="92" t="s">
        <v>2796</v>
      </c>
      <c r="W197" s="104" t="s">
        <v>49</v>
      </c>
    </row>
    <row r="198" spans="1:23" ht="114.75" x14ac:dyDescent="0.2">
      <c r="A198" s="55">
        <v>44813</v>
      </c>
      <c r="C198" s="81" t="s">
        <v>2797</v>
      </c>
      <c r="D198" s="55">
        <v>44896</v>
      </c>
      <c r="E198" s="79" t="s">
        <v>85</v>
      </c>
      <c r="F198" s="79">
        <v>33364257</v>
      </c>
      <c r="G198" s="56" t="s">
        <v>2798</v>
      </c>
      <c r="H198">
        <v>23402</v>
      </c>
      <c r="I198" t="s">
        <v>490</v>
      </c>
      <c r="J198" t="s">
        <v>2799</v>
      </c>
      <c r="K198" s="56" t="s">
        <v>2800</v>
      </c>
      <c r="L198" t="s">
        <v>151</v>
      </c>
      <c r="R198" s="56" t="s">
        <v>2801</v>
      </c>
      <c r="S198" s="56" t="s">
        <v>2802</v>
      </c>
      <c r="U198" t="s">
        <v>1040</v>
      </c>
      <c r="V198" s="56" t="s">
        <v>2803</v>
      </c>
      <c r="W198" s="108" t="s">
        <v>58</v>
      </c>
    </row>
    <row r="199" spans="1:23" ht="409.5" x14ac:dyDescent="0.2">
      <c r="A199" s="55">
        <v>44813</v>
      </c>
      <c r="D199" s="55">
        <v>44915</v>
      </c>
      <c r="E199" s="79" t="s">
        <v>31</v>
      </c>
      <c r="F199" s="79">
        <v>39038268</v>
      </c>
      <c r="G199" s="56" t="s">
        <v>2073</v>
      </c>
      <c r="H199">
        <v>23414</v>
      </c>
      <c r="I199" t="s">
        <v>2804</v>
      </c>
      <c r="J199" t="s">
        <v>2805</v>
      </c>
      <c r="K199" s="56" t="s">
        <v>2806</v>
      </c>
      <c r="L199" t="s">
        <v>151</v>
      </c>
      <c r="N199" s="56" t="s">
        <v>2807</v>
      </c>
      <c r="P199" s="56" t="s">
        <v>2808</v>
      </c>
      <c r="Q199" s="56" t="s">
        <v>2809</v>
      </c>
      <c r="R199" s="56" t="s">
        <v>2810</v>
      </c>
      <c r="S199" s="56" t="s">
        <v>2811</v>
      </c>
      <c r="T199" s="56" t="s">
        <v>2812</v>
      </c>
      <c r="U199" t="s">
        <v>2813</v>
      </c>
      <c r="V199" s="56" t="s">
        <v>2814</v>
      </c>
      <c r="W199" s="104" t="s">
        <v>2815</v>
      </c>
    </row>
    <row r="200" spans="1:23" ht="369.75" x14ac:dyDescent="0.2">
      <c r="A200" s="55">
        <v>44816</v>
      </c>
      <c r="C200" s="81" t="s">
        <v>2816</v>
      </c>
      <c r="D200" s="55">
        <v>44915</v>
      </c>
      <c r="E200" s="79" t="s">
        <v>31</v>
      </c>
      <c r="F200" s="79">
        <v>65634151</v>
      </c>
      <c r="G200" s="56" t="s">
        <v>2712</v>
      </c>
      <c r="H200">
        <v>23414</v>
      </c>
      <c r="I200" t="s">
        <v>2804</v>
      </c>
      <c r="J200" t="s">
        <v>2805</v>
      </c>
      <c r="K200" s="56" t="s">
        <v>2817</v>
      </c>
      <c r="L200" t="s">
        <v>493</v>
      </c>
      <c r="M200" t="s">
        <v>160</v>
      </c>
      <c r="P200" s="56" t="s">
        <v>2808</v>
      </c>
      <c r="Q200" s="56" t="s">
        <v>2818</v>
      </c>
      <c r="R200" s="56" t="s">
        <v>2819</v>
      </c>
      <c r="S200" s="56" t="s">
        <v>2820</v>
      </c>
      <c r="T200" s="56" t="s">
        <v>2821</v>
      </c>
      <c r="U200" t="s">
        <v>1729</v>
      </c>
      <c r="V200" s="56" t="s">
        <v>2822</v>
      </c>
    </row>
    <row r="201" spans="1:23" ht="51" x14ac:dyDescent="0.2">
      <c r="A201" s="55">
        <v>44817</v>
      </c>
      <c r="D201" s="55">
        <v>44824</v>
      </c>
      <c r="E201" s="79" t="s">
        <v>31</v>
      </c>
      <c r="F201" s="79">
        <v>36648749</v>
      </c>
      <c r="G201" s="56" t="s">
        <v>1620</v>
      </c>
      <c r="H201">
        <v>23404</v>
      </c>
      <c r="I201" t="s">
        <v>2278</v>
      </c>
      <c r="J201" t="s">
        <v>61</v>
      </c>
      <c r="K201" s="56" t="s">
        <v>2823</v>
      </c>
      <c r="L201" t="s">
        <v>493</v>
      </c>
      <c r="N201" s="56" t="s">
        <v>2824</v>
      </c>
      <c r="T201" s="56" t="s">
        <v>2825</v>
      </c>
      <c r="U201" s="56" t="s">
        <v>2356</v>
      </c>
      <c r="V201" s="56" t="s">
        <v>2826</v>
      </c>
      <c r="W201" s="108" t="s">
        <v>58</v>
      </c>
    </row>
    <row r="202" spans="1:23" ht="38.25" x14ac:dyDescent="0.2">
      <c r="A202" s="55">
        <v>44817</v>
      </c>
      <c r="D202" s="55">
        <v>44817</v>
      </c>
      <c r="E202" s="79" t="s">
        <v>31</v>
      </c>
      <c r="F202" s="79">
        <v>38665673</v>
      </c>
      <c r="G202" s="56" t="s">
        <v>2827</v>
      </c>
      <c r="H202">
        <v>23402</v>
      </c>
      <c r="I202" t="s">
        <v>70</v>
      </c>
      <c r="K202" s="56" t="s">
        <v>2828</v>
      </c>
      <c r="L202" t="s">
        <v>493</v>
      </c>
      <c r="T202" s="56" t="s">
        <v>132</v>
      </c>
      <c r="U202" t="s">
        <v>56</v>
      </c>
      <c r="V202" s="56" t="s">
        <v>2829</v>
      </c>
      <c r="W202" s="108" t="s">
        <v>58</v>
      </c>
    </row>
    <row r="203" spans="1:23" ht="153" x14ac:dyDescent="0.2">
      <c r="A203" s="55">
        <v>44817</v>
      </c>
      <c r="C203" s="81" t="s">
        <v>1619</v>
      </c>
      <c r="D203" s="55">
        <v>44817</v>
      </c>
      <c r="E203" s="79" t="s">
        <v>26</v>
      </c>
      <c r="F203" s="79">
        <v>36649573</v>
      </c>
      <c r="G203" s="56" t="s">
        <v>2327</v>
      </c>
      <c r="H203">
        <v>23404</v>
      </c>
      <c r="I203" t="s">
        <v>2278</v>
      </c>
      <c r="J203" t="s">
        <v>61</v>
      </c>
      <c r="K203" s="56" t="s">
        <v>2830</v>
      </c>
      <c r="L203" t="s">
        <v>493</v>
      </c>
      <c r="M203" t="s">
        <v>160</v>
      </c>
      <c r="T203" s="56" t="s">
        <v>132</v>
      </c>
      <c r="U203" t="s">
        <v>56</v>
      </c>
      <c r="V203" s="56" t="s">
        <v>2831</v>
      </c>
      <c r="W203" s="108" t="s">
        <v>58</v>
      </c>
    </row>
    <row r="204" spans="1:23" ht="38.25" x14ac:dyDescent="0.2">
      <c r="A204" s="55">
        <v>44818</v>
      </c>
      <c r="D204" s="55">
        <v>44819</v>
      </c>
      <c r="E204" s="79" t="s">
        <v>31</v>
      </c>
      <c r="F204" s="79">
        <v>65261543</v>
      </c>
      <c r="G204" s="56" t="s">
        <v>2832</v>
      </c>
      <c r="H204">
        <v>23414</v>
      </c>
      <c r="I204" t="s">
        <v>2833</v>
      </c>
      <c r="J204" t="s">
        <v>2805</v>
      </c>
      <c r="K204" s="56" t="s">
        <v>2834</v>
      </c>
      <c r="L204" t="s">
        <v>31</v>
      </c>
      <c r="T204" s="56" t="s">
        <v>2046</v>
      </c>
      <c r="U204" t="s">
        <v>56</v>
      </c>
      <c r="V204" s="56" t="s">
        <v>2416</v>
      </c>
      <c r="W204" s="108" t="s">
        <v>58</v>
      </c>
    </row>
    <row r="205" spans="1:23" ht="204" x14ac:dyDescent="0.2">
      <c r="A205" s="55">
        <v>44818</v>
      </c>
      <c r="D205" s="55">
        <v>44868</v>
      </c>
      <c r="E205" s="79" t="s">
        <v>2835</v>
      </c>
      <c r="F205" s="79">
        <v>42458589</v>
      </c>
      <c r="G205" s="56" t="s">
        <v>2832</v>
      </c>
      <c r="H205">
        <v>23414</v>
      </c>
      <c r="I205" t="s">
        <v>2833</v>
      </c>
      <c r="J205" t="s">
        <v>2805</v>
      </c>
      <c r="K205" s="56" t="s">
        <v>2836</v>
      </c>
      <c r="L205" t="s">
        <v>31</v>
      </c>
      <c r="O205" s="96" t="s">
        <v>2837</v>
      </c>
      <c r="R205" s="56" t="s">
        <v>2838</v>
      </c>
      <c r="S205" s="56" t="s">
        <v>2839</v>
      </c>
      <c r="T205" s="56" t="s">
        <v>2840</v>
      </c>
      <c r="U205" s="56" t="s">
        <v>2841</v>
      </c>
      <c r="V205" s="56" t="s">
        <v>2842</v>
      </c>
      <c r="W205" s="135" t="s">
        <v>49</v>
      </c>
    </row>
    <row r="206" spans="1:23" ht="63.75" x14ac:dyDescent="0.2">
      <c r="A206" s="55">
        <v>44818</v>
      </c>
      <c r="D206" s="55">
        <v>44824</v>
      </c>
      <c r="E206" s="79" t="s">
        <v>31</v>
      </c>
      <c r="F206" s="79">
        <v>33313169</v>
      </c>
      <c r="G206" s="56" t="s">
        <v>2843</v>
      </c>
      <c r="H206">
        <v>23404</v>
      </c>
      <c r="I206" t="s">
        <v>2278</v>
      </c>
      <c r="J206" t="s">
        <v>61</v>
      </c>
      <c r="K206" s="56" t="s">
        <v>2844</v>
      </c>
      <c r="L206" t="s">
        <v>31</v>
      </c>
      <c r="O206" s="56" t="s">
        <v>2845</v>
      </c>
      <c r="T206" s="56" t="s">
        <v>2846</v>
      </c>
      <c r="U206" t="s">
        <v>56</v>
      </c>
      <c r="V206" s="56" t="s">
        <v>2847</v>
      </c>
      <c r="W206" s="108" t="s">
        <v>58</v>
      </c>
    </row>
    <row r="207" spans="1:23" ht="25.5" x14ac:dyDescent="0.2">
      <c r="A207" s="55">
        <v>44818</v>
      </c>
      <c r="D207" s="55">
        <v>44819</v>
      </c>
      <c r="E207" s="79" t="s">
        <v>31</v>
      </c>
      <c r="F207" s="79">
        <v>33313150</v>
      </c>
      <c r="G207" s="56" t="s">
        <v>2843</v>
      </c>
      <c r="H207">
        <v>23404</v>
      </c>
      <c r="I207" t="s">
        <v>2278</v>
      </c>
      <c r="J207" t="s">
        <v>61</v>
      </c>
      <c r="K207" s="56" t="s">
        <v>2848</v>
      </c>
      <c r="L207" t="s">
        <v>31</v>
      </c>
      <c r="T207" s="56" t="s">
        <v>2046</v>
      </c>
      <c r="U207" t="s">
        <v>56</v>
      </c>
      <c r="V207" s="56" t="s">
        <v>2849</v>
      </c>
      <c r="W207" s="108" t="s">
        <v>58</v>
      </c>
    </row>
    <row r="208" spans="1:23" ht="63.75" x14ac:dyDescent="0.2">
      <c r="A208" s="55">
        <v>44816</v>
      </c>
      <c r="D208" s="55">
        <v>44858</v>
      </c>
      <c r="E208" s="79" t="s">
        <v>2206</v>
      </c>
      <c r="F208" s="79">
        <v>66091461</v>
      </c>
      <c r="G208" s="56" t="s">
        <v>728</v>
      </c>
      <c r="H208">
        <v>22403</v>
      </c>
      <c r="I208" t="s">
        <v>2666</v>
      </c>
      <c r="J208" t="s">
        <v>2850</v>
      </c>
      <c r="K208" s="56" t="s">
        <v>2851</v>
      </c>
      <c r="N208" s="56" t="s">
        <v>2852</v>
      </c>
      <c r="U208" s="91" t="s">
        <v>2196</v>
      </c>
      <c r="V208" s="56" t="s">
        <v>2197</v>
      </c>
    </row>
    <row r="209" spans="1:23" ht="63.75" x14ac:dyDescent="0.2">
      <c r="A209" s="55">
        <v>44816</v>
      </c>
      <c r="D209" s="55">
        <v>44858</v>
      </c>
      <c r="E209" s="79" t="s">
        <v>2206</v>
      </c>
      <c r="F209" s="79">
        <v>66091486</v>
      </c>
      <c r="G209" s="56" t="s">
        <v>728</v>
      </c>
      <c r="H209">
        <v>22403</v>
      </c>
      <c r="I209" t="s">
        <v>2666</v>
      </c>
      <c r="J209" t="s">
        <v>2853</v>
      </c>
      <c r="K209" s="56" t="s">
        <v>2851</v>
      </c>
      <c r="N209" s="56" t="s">
        <v>2852</v>
      </c>
      <c r="U209" s="91" t="s">
        <v>2196</v>
      </c>
      <c r="V209" s="56" t="s">
        <v>2197</v>
      </c>
    </row>
    <row r="210" spans="1:23" ht="63.75" x14ac:dyDescent="0.2">
      <c r="A210" s="55">
        <v>44816</v>
      </c>
      <c r="D210" s="55">
        <v>44858</v>
      </c>
      <c r="E210" s="79" t="s">
        <v>2733</v>
      </c>
      <c r="F210" s="79">
        <v>66091541</v>
      </c>
      <c r="G210" s="56" t="s">
        <v>728</v>
      </c>
      <c r="H210">
        <v>22403</v>
      </c>
      <c r="I210" t="s">
        <v>2666</v>
      </c>
      <c r="J210" t="s">
        <v>2854</v>
      </c>
      <c r="K210" s="56" t="s">
        <v>2855</v>
      </c>
      <c r="N210" s="56" t="s">
        <v>2856</v>
      </c>
      <c r="U210" s="91" t="s">
        <v>2196</v>
      </c>
      <c r="V210" s="56" t="s">
        <v>2197</v>
      </c>
    </row>
    <row r="211" spans="1:23" ht="63.75" x14ac:dyDescent="0.2">
      <c r="A211" s="55">
        <v>44816</v>
      </c>
      <c r="D211" s="55">
        <v>44858</v>
      </c>
      <c r="E211" s="79" t="s">
        <v>2733</v>
      </c>
      <c r="F211" s="79">
        <v>66091531</v>
      </c>
      <c r="G211" s="56" t="s">
        <v>728</v>
      </c>
      <c r="H211">
        <v>22403</v>
      </c>
      <c r="I211" t="s">
        <v>2666</v>
      </c>
      <c r="J211" t="s">
        <v>2254</v>
      </c>
      <c r="K211" s="56" t="s">
        <v>2855</v>
      </c>
      <c r="N211" s="56" t="s">
        <v>2856</v>
      </c>
      <c r="U211" s="91" t="s">
        <v>2196</v>
      </c>
      <c r="V211" s="56" t="s">
        <v>2197</v>
      </c>
    </row>
    <row r="212" spans="1:23" ht="63.75" x14ac:dyDescent="0.2">
      <c r="A212" s="55">
        <v>44818</v>
      </c>
      <c r="D212" s="95">
        <v>44950</v>
      </c>
      <c r="E212" s="84" t="s">
        <v>85</v>
      </c>
      <c r="F212" s="79">
        <v>40111928</v>
      </c>
      <c r="G212" s="56" t="s">
        <v>728</v>
      </c>
      <c r="H212">
        <v>22403</v>
      </c>
      <c r="I212" t="s">
        <v>2666</v>
      </c>
      <c r="J212" s="89" t="s">
        <v>2857</v>
      </c>
      <c r="K212" s="56" t="s">
        <v>2858</v>
      </c>
      <c r="N212" s="56" t="s">
        <v>2852</v>
      </c>
      <c r="U212" s="56" t="s">
        <v>2196</v>
      </c>
      <c r="V212" s="56" t="s">
        <v>2197</v>
      </c>
    </row>
    <row r="213" spans="1:23" ht="140.25" x14ac:dyDescent="0.2">
      <c r="A213" s="55">
        <v>44818</v>
      </c>
      <c r="D213" s="55">
        <v>44950</v>
      </c>
      <c r="E213" s="79" t="s">
        <v>85</v>
      </c>
      <c r="F213" s="79">
        <v>40111936</v>
      </c>
      <c r="G213" s="56" t="s">
        <v>728</v>
      </c>
      <c r="H213">
        <v>22403</v>
      </c>
      <c r="I213" t="s">
        <v>2666</v>
      </c>
      <c r="J213" s="89" t="s">
        <v>2859</v>
      </c>
      <c r="K213" s="56" t="s">
        <v>2858</v>
      </c>
      <c r="N213" s="56" t="s">
        <v>2860</v>
      </c>
      <c r="P213" s="56" t="s">
        <v>2861</v>
      </c>
      <c r="Q213" s="56" t="s">
        <v>2862</v>
      </c>
      <c r="R213" s="56" t="s">
        <v>2863</v>
      </c>
      <c r="S213" s="56" t="s">
        <v>2864</v>
      </c>
      <c r="T213" s="56" t="s">
        <v>2865</v>
      </c>
      <c r="U213" s="56" t="s">
        <v>2866</v>
      </c>
      <c r="V213" s="56" t="s">
        <v>2867</v>
      </c>
      <c r="W213" s="108" t="s">
        <v>58</v>
      </c>
    </row>
    <row r="214" spans="1:23" ht="63.75" x14ac:dyDescent="0.2">
      <c r="A214" s="55">
        <v>44818</v>
      </c>
      <c r="D214" s="55">
        <v>44858</v>
      </c>
      <c r="E214" s="79" t="s">
        <v>2733</v>
      </c>
      <c r="F214" s="79">
        <v>66091566</v>
      </c>
      <c r="G214" s="56" t="s">
        <v>728</v>
      </c>
      <c r="H214">
        <v>22403</v>
      </c>
      <c r="I214" t="s">
        <v>2666</v>
      </c>
      <c r="J214" s="89" t="s">
        <v>2868</v>
      </c>
      <c r="K214" s="56" t="s">
        <v>2869</v>
      </c>
      <c r="N214" s="56" t="s">
        <v>2856</v>
      </c>
      <c r="U214" s="91" t="s">
        <v>2196</v>
      </c>
      <c r="V214" s="56" t="s">
        <v>2197</v>
      </c>
    </row>
    <row r="215" spans="1:23" ht="63.75" x14ac:dyDescent="0.2">
      <c r="A215" s="55">
        <v>44818</v>
      </c>
      <c r="D215" s="55">
        <v>44858</v>
      </c>
      <c r="E215" s="79" t="s">
        <v>2733</v>
      </c>
      <c r="F215" s="79">
        <v>66091558</v>
      </c>
      <c r="G215" s="56" t="s">
        <v>728</v>
      </c>
      <c r="H215">
        <v>22403</v>
      </c>
      <c r="I215" t="s">
        <v>2666</v>
      </c>
      <c r="J215" s="89" t="s">
        <v>2870</v>
      </c>
      <c r="K215" s="56" t="s">
        <v>2869</v>
      </c>
      <c r="N215" s="56" t="s">
        <v>2852</v>
      </c>
      <c r="U215" s="91" t="s">
        <v>2196</v>
      </c>
      <c r="V215" s="56" t="s">
        <v>2197</v>
      </c>
    </row>
    <row r="216" spans="1:23" ht="63.75" x14ac:dyDescent="0.2">
      <c r="A216" s="55">
        <v>44818</v>
      </c>
      <c r="D216" s="55">
        <v>44858</v>
      </c>
      <c r="E216" s="79" t="s">
        <v>2733</v>
      </c>
      <c r="F216" s="79">
        <v>65783421</v>
      </c>
      <c r="G216" s="56" t="s">
        <v>728</v>
      </c>
      <c r="H216">
        <v>22403</v>
      </c>
      <c r="I216" t="s">
        <v>2666</v>
      </c>
      <c r="J216" s="89" t="s">
        <v>2870</v>
      </c>
      <c r="K216" s="56" t="s">
        <v>2871</v>
      </c>
      <c r="N216" s="56" t="s">
        <v>2852</v>
      </c>
      <c r="U216" s="91" t="s">
        <v>2196</v>
      </c>
      <c r="V216" s="56" t="s">
        <v>2197</v>
      </c>
    </row>
    <row r="217" spans="1:23" ht="84" customHeight="1" x14ac:dyDescent="0.2">
      <c r="A217" s="55">
        <v>44818</v>
      </c>
      <c r="B217" s="56"/>
      <c r="C217" s="56"/>
      <c r="D217" s="152" t="s">
        <v>2872</v>
      </c>
      <c r="E217" s="152"/>
      <c r="F217" s="79">
        <v>65783431</v>
      </c>
      <c r="G217" s="56" t="s">
        <v>728</v>
      </c>
      <c r="H217">
        <v>22403</v>
      </c>
      <c r="I217" t="s">
        <v>2666</v>
      </c>
      <c r="J217" s="89" t="s">
        <v>2873</v>
      </c>
      <c r="K217" s="56" t="s">
        <v>2871</v>
      </c>
      <c r="N217" s="56"/>
      <c r="U217" s="56" t="s">
        <v>2874</v>
      </c>
      <c r="V217" s="56" t="s">
        <v>2874</v>
      </c>
      <c r="W217" s="128"/>
    </row>
    <row r="218" spans="1:23" ht="63.75" x14ac:dyDescent="0.2">
      <c r="A218" s="55">
        <v>44820</v>
      </c>
      <c r="D218" s="55">
        <v>44827</v>
      </c>
      <c r="E218" s="79" t="s">
        <v>26</v>
      </c>
      <c r="F218" s="79">
        <v>41856147</v>
      </c>
      <c r="G218" s="56" t="s">
        <v>2827</v>
      </c>
      <c r="H218">
        <v>23404</v>
      </c>
      <c r="I218" t="s">
        <v>2278</v>
      </c>
      <c r="J218" t="s">
        <v>61</v>
      </c>
      <c r="K218" s="56" t="s">
        <v>2875</v>
      </c>
      <c r="L218" t="s">
        <v>26</v>
      </c>
      <c r="O218" s="56" t="s">
        <v>2876</v>
      </c>
      <c r="T218" s="56" t="s">
        <v>2877</v>
      </c>
      <c r="U218" s="56" t="s">
        <v>2356</v>
      </c>
      <c r="V218" s="56" t="s">
        <v>2826</v>
      </c>
    </row>
    <row r="219" spans="1:23" ht="102" x14ac:dyDescent="0.2">
      <c r="A219" s="55">
        <v>44820</v>
      </c>
      <c r="D219" s="55">
        <v>44827</v>
      </c>
      <c r="E219" s="79" t="s">
        <v>26</v>
      </c>
      <c r="F219" s="79">
        <v>41856155</v>
      </c>
      <c r="G219" s="56" t="s">
        <v>2827</v>
      </c>
      <c r="H219">
        <v>23404</v>
      </c>
      <c r="I219" t="s">
        <v>2278</v>
      </c>
      <c r="J219" t="s">
        <v>61</v>
      </c>
      <c r="K219" s="56" t="s">
        <v>2878</v>
      </c>
      <c r="L219" t="s">
        <v>26</v>
      </c>
      <c r="O219" s="56" t="s">
        <v>2879</v>
      </c>
      <c r="T219" s="56" t="s">
        <v>2880</v>
      </c>
      <c r="U219" t="s">
        <v>56</v>
      </c>
      <c r="V219" s="56" t="s">
        <v>2881</v>
      </c>
    </row>
    <row r="220" spans="1:23" ht="102" x14ac:dyDescent="0.2">
      <c r="A220" s="55">
        <v>44820</v>
      </c>
      <c r="D220" s="55">
        <v>44847</v>
      </c>
      <c r="E220" s="79" t="s">
        <v>2835</v>
      </c>
      <c r="F220" s="79">
        <v>36648722</v>
      </c>
      <c r="G220" s="56" t="s">
        <v>1620</v>
      </c>
      <c r="H220">
        <v>23405</v>
      </c>
      <c r="I220" t="s">
        <v>28</v>
      </c>
      <c r="J220" t="s">
        <v>29</v>
      </c>
      <c r="K220" s="56" t="s">
        <v>2882</v>
      </c>
      <c r="L220" t="s">
        <v>26</v>
      </c>
      <c r="O220" s="56" t="s">
        <v>2883</v>
      </c>
      <c r="P220" s="56" t="s">
        <v>2884</v>
      </c>
      <c r="R220" s="56" t="s">
        <v>2885</v>
      </c>
      <c r="T220" s="56" t="s">
        <v>2886</v>
      </c>
      <c r="U220" s="56" t="s">
        <v>481</v>
      </c>
      <c r="V220" s="56" t="s">
        <v>2887</v>
      </c>
    </row>
    <row r="221" spans="1:23" ht="51" x14ac:dyDescent="0.2">
      <c r="A221" s="55">
        <v>44823</v>
      </c>
      <c r="D221" s="55">
        <v>44824</v>
      </c>
      <c r="E221" s="79" t="s">
        <v>31</v>
      </c>
      <c r="F221" s="79">
        <v>41796279</v>
      </c>
      <c r="G221" s="56" t="s">
        <v>2327</v>
      </c>
      <c r="H221">
        <v>23402</v>
      </c>
      <c r="I221" t="s">
        <v>70</v>
      </c>
      <c r="J221" t="s">
        <v>1033</v>
      </c>
      <c r="K221" s="56" t="s">
        <v>2888</v>
      </c>
      <c r="L221" t="s">
        <v>31</v>
      </c>
      <c r="T221" s="56" t="s">
        <v>132</v>
      </c>
      <c r="U221" t="s">
        <v>2889</v>
      </c>
      <c r="V221" s="56" t="s">
        <v>2849</v>
      </c>
    </row>
    <row r="222" spans="1:23" ht="89.25" x14ac:dyDescent="0.2">
      <c r="A222" s="55">
        <v>44823</v>
      </c>
      <c r="D222" s="55">
        <v>44824</v>
      </c>
      <c r="E222" s="79" t="s">
        <v>31</v>
      </c>
      <c r="F222" s="79">
        <v>42457965</v>
      </c>
      <c r="G222" s="56" t="s">
        <v>2827</v>
      </c>
      <c r="H222">
        <v>23402</v>
      </c>
      <c r="I222" t="s">
        <v>70</v>
      </c>
      <c r="J222" t="s">
        <v>1033</v>
      </c>
      <c r="K222" s="56" t="s">
        <v>2890</v>
      </c>
      <c r="L222" t="s">
        <v>31</v>
      </c>
      <c r="T222" s="56" t="s">
        <v>2062</v>
      </c>
      <c r="U222" t="s">
        <v>2889</v>
      </c>
      <c r="V222" s="56" t="s">
        <v>2849</v>
      </c>
    </row>
    <row r="223" spans="1:23" ht="51" x14ac:dyDescent="0.2">
      <c r="A223" s="55">
        <v>44823</v>
      </c>
      <c r="D223" s="55">
        <v>44824</v>
      </c>
      <c r="E223" s="79" t="s">
        <v>31</v>
      </c>
      <c r="F223" s="79">
        <v>42458108</v>
      </c>
      <c r="G223" s="56" t="s">
        <v>2827</v>
      </c>
      <c r="H223">
        <v>23402</v>
      </c>
      <c r="I223" t="s">
        <v>70</v>
      </c>
      <c r="J223" t="s">
        <v>1033</v>
      </c>
      <c r="K223" s="56" t="s">
        <v>2891</v>
      </c>
      <c r="L223" t="s">
        <v>31</v>
      </c>
      <c r="T223" s="56" t="s">
        <v>2062</v>
      </c>
      <c r="U223" t="s">
        <v>1729</v>
      </c>
      <c r="V223" s="56" t="s">
        <v>2849</v>
      </c>
    </row>
    <row r="224" spans="1:23" ht="51" x14ac:dyDescent="0.2">
      <c r="A224" s="55">
        <v>44823</v>
      </c>
      <c r="D224" s="55">
        <v>44824</v>
      </c>
      <c r="E224" s="79" t="s">
        <v>31</v>
      </c>
      <c r="F224" s="79">
        <v>42141039</v>
      </c>
      <c r="G224" s="56" t="s">
        <v>2827</v>
      </c>
      <c r="H224">
        <v>23402</v>
      </c>
      <c r="I224" t="s">
        <v>70</v>
      </c>
      <c r="J224" t="s">
        <v>1033</v>
      </c>
      <c r="K224" s="56" t="s">
        <v>2892</v>
      </c>
      <c r="L224" t="s">
        <v>31</v>
      </c>
      <c r="T224" s="56" t="s">
        <v>2062</v>
      </c>
      <c r="U224" t="s">
        <v>1729</v>
      </c>
      <c r="V224" s="56" t="s">
        <v>2849</v>
      </c>
    </row>
    <row r="225" spans="1:23" ht="140.25" x14ac:dyDescent="0.2">
      <c r="A225" s="55">
        <v>44824</v>
      </c>
      <c r="D225" s="55">
        <v>44824</v>
      </c>
      <c r="E225" s="79" t="s">
        <v>31</v>
      </c>
      <c r="F225" s="79">
        <v>41856198</v>
      </c>
      <c r="G225" s="56" t="s">
        <v>2827</v>
      </c>
      <c r="H225">
        <v>23402</v>
      </c>
      <c r="I225" t="s">
        <v>70</v>
      </c>
      <c r="J225" t="s">
        <v>1033</v>
      </c>
      <c r="K225" s="56" t="s">
        <v>2893</v>
      </c>
      <c r="L225" t="s">
        <v>31</v>
      </c>
      <c r="T225" s="56" t="s">
        <v>2062</v>
      </c>
      <c r="U225" t="s">
        <v>2889</v>
      </c>
      <c r="V225" s="56" t="s">
        <v>2894</v>
      </c>
    </row>
    <row r="226" spans="1:23" ht="38.25" x14ac:dyDescent="0.2">
      <c r="A226" s="55">
        <v>44825</v>
      </c>
      <c r="D226" s="85">
        <v>44830</v>
      </c>
      <c r="E226" s="79" t="s">
        <v>31</v>
      </c>
      <c r="F226" s="79">
        <v>32870051</v>
      </c>
      <c r="G226" s="56" t="s">
        <v>2843</v>
      </c>
      <c r="H226">
        <v>23405</v>
      </c>
      <c r="I226" t="s">
        <v>28</v>
      </c>
      <c r="J226" t="s">
        <v>29</v>
      </c>
      <c r="K226" s="56" t="s">
        <v>2895</v>
      </c>
      <c r="L226" t="s">
        <v>31</v>
      </c>
      <c r="T226" s="56" t="s">
        <v>132</v>
      </c>
      <c r="U226" t="s">
        <v>2889</v>
      </c>
      <c r="V226" s="56" t="s">
        <v>2896</v>
      </c>
    </row>
    <row r="227" spans="1:23" ht="38.25" x14ac:dyDescent="0.2">
      <c r="A227" s="55">
        <v>44825</v>
      </c>
      <c r="D227" s="85">
        <v>44830</v>
      </c>
      <c r="E227" s="79" t="s">
        <v>31</v>
      </c>
      <c r="F227" s="79">
        <v>32870061</v>
      </c>
      <c r="G227" s="56" t="s">
        <v>2843</v>
      </c>
      <c r="H227">
        <v>23405</v>
      </c>
      <c r="I227" t="s">
        <v>28</v>
      </c>
      <c r="J227" t="s">
        <v>29</v>
      </c>
      <c r="K227" s="56" t="s">
        <v>2897</v>
      </c>
      <c r="L227" t="s">
        <v>31</v>
      </c>
      <c r="O227" s="56" t="s">
        <v>2898</v>
      </c>
      <c r="T227" s="56" t="s">
        <v>132</v>
      </c>
      <c r="U227" t="s">
        <v>2889</v>
      </c>
      <c r="V227" s="56" t="s">
        <v>2899</v>
      </c>
    </row>
    <row r="228" spans="1:23" ht="293.25" x14ac:dyDescent="0.2">
      <c r="A228" s="55">
        <v>44827</v>
      </c>
      <c r="D228" s="55">
        <v>45012</v>
      </c>
      <c r="E228" s="79" t="s">
        <v>248</v>
      </c>
      <c r="F228" s="79">
        <v>66091478</v>
      </c>
      <c r="G228" s="56" t="s">
        <v>728</v>
      </c>
      <c r="H228">
        <v>22403</v>
      </c>
      <c r="I228" t="s">
        <v>2666</v>
      </c>
      <c r="J228" s="89" t="s">
        <v>2873</v>
      </c>
      <c r="K228" s="56" t="s">
        <v>2900</v>
      </c>
      <c r="M228" t="s">
        <v>2757</v>
      </c>
      <c r="N228" s="56" t="s">
        <v>2901</v>
      </c>
      <c r="P228" s="56" t="s">
        <v>2902</v>
      </c>
      <c r="Q228" s="56" t="s">
        <v>2862</v>
      </c>
      <c r="R228" s="56" t="s">
        <v>2903</v>
      </c>
      <c r="S228" s="56" t="s">
        <v>2904</v>
      </c>
      <c r="T228" s="56" t="s">
        <v>2905</v>
      </c>
      <c r="U228" t="s">
        <v>2196</v>
      </c>
      <c r="V228" s="81" t="s">
        <v>2906</v>
      </c>
    </row>
    <row r="229" spans="1:23" ht="140.25" x14ac:dyDescent="0.2">
      <c r="A229" s="55">
        <v>44827</v>
      </c>
      <c r="D229" s="55">
        <v>44915</v>
      </c>
      <c r="E229" s="79" t="s">
        <v>248</v>
      </c>
      <c r="F229" s="79">
        <v>65634178</v>
      </c>
      <c r="G229" s="56" t="s">
        <v>2709</v>
      </c>
      <c r="H229">
        <v>23414</v>
      </c>
      <c r="I229" t="s">
        <v>2833</v>
      </c>
      <c r="J229" t="s">
        <v>2805</v>
      </c>
      <c r="K229" s="56" t="s">
        <v>2907</v>
      </c>
      <c r="L229" t="s">
        <v>26</v>
      </c>
      <c r="R229" s="56" t="s">
        <v>2908</v>
      </c>
      <c r="S229" s="56" t="s">
        <v>2909</v>
      </c>
      <c r="T229" s="56" t="s">
        <v>2910</v>
      </c>
      <c r="U229" s="56" t="s">
        <v>2911</v>
      </c>
      <c r="V229" s="56" t="s">
        <v>2912</v>
      </c>
      <c r="W229" s="104" t="s">
        <v>49</v>
      </c>
    </row>
    <row r="230" spans="1:23" ht="38.25" x14ac:dyDescent="0.2">
      <c r="A230" s="55">
        <v>44827</v>
      </c>
      <c r="D230" s="85">
        <v>44827</v>
      </c>
      <c r="E230" s="79" t="s">
        <v>26</v>
      </c>
      <c r="F230" s="79">
        <v>42447433</v>
      </c>
      <c r="G230" s="56" t="s">
        <v>2308</v>
      </c>
      <c r="H230">
        <v>23402</v>
      </c>
      <c r="I230" t="s">
        <v>490</v>
      </c>
      <c r="J230" t="s">
        <v>2913</v>
      </c>
      <c r="K230" s="56" t="s">
        <v>2914</v>
      </c>
      <c r="L230" t="s">
        <v>26</v>
      </c>
      <c r="T230" s="56" t="s">
        <v>2062</v>
      </c>
      <c r="U230" t="s">
        <v>2889</v>
      </c>
      <c r="V230" s="56" t="s">
        <v>2899</v>
      </c>
    </row>
    <row r="231" spans="1:23" ht="76.5" x14ac:dyDescent="0.2">
      <c r="A231" s="55">
        <v>44827</v>
      </c>
      <c r="D231" s="55">
        <v>44846</v>
      </c>
      <c r="E231" s="79" t="s">
        <v>31</v>
      </c>
      <c r="F231" s="79">
        <v>39123761</v>
      </c>
      <c r="G231" s="56" t="s">
        <v>2288</v>
      </c>
      <c r="H231">
        <v>23404</v>
      </c>
      <c r="I231" t="s">
        <v>2278</v>
      </c>
      <c r="J231" t="s">
        <v>61</v>
      </c>
      <c r="K231" s="56" t="s">
        <v>2915</v>
      </c>
      <c r="L231" t="s">
        <v>26</v>
      </c>
      <c r="O231" s="56" t="s">
        <v>2916</v>
      </c>
      <c r="T231" s="56" t="s">
        <v>2917</v>
      </c>
      <c r="U231" t="s">
        <v>2293</v>
      </c>
      <c r="V231" s="56" t="s">
        <v>2656</v>
      </c>
    </row>
    <row r="232" spans="1:23" ht="114.75" x14ac:dyDescent="0.2">
      <c r="A232" s="55">
        <v>44827</v>
      </c>
      <c r="D232" s="55">
        <v>44847</v>
      </c>
      <c r="E232" s="79" t="s">
        <v>26</v>
      </c>
      <c r="F232" s="79">
        <v>39799851</v>
      </c>
      <c r="G232" s="56" t="s">
        <v>2288</v>
      </c>
      <c r="H232">
        <v>23404</v>
      </c>
      <c r="I232" t="s">
        <v>2278</v>
      </c>
      <c r="J232" t="s">
        <v>61</v>
      </c>
      <c r="K232" s="56" t="s">
        <v>2918</v>
      </c>
      <c r="L232" t="s">
        <v>26</v>
      </c>
      <c r="O232" s="56" t="s">
        <v>2919</v>
      </c>
      <c r="T232" s="56" t="s">
        <v>2920</v>
      </c>
      <c r="U232" t="s">
        <v>2293</v>
      </c>
      <c r="V232" s="56" t="s">
        <v>2921</v>
      </c>
    </row>
    <row r="233" spans="1:23" ht="63.75" x14ac:dyDescent="0.2">
      <c r="A233" s="55">
        <v>44827</v>
      </c>
      <c r="D233" s="85">
        <v>44827</v>
      </c>
      <c r="E233" s="79" t="s">
        <v>26</v>
      </c>
      <c r="F233" s="79">
        <v>36648685</v>
      </c>
      <c r="G233" s="56" t="s">
        <v>27</v>
      </c>
      <c r="H233">
        <v>23404</v>
      </c>
      <c r="I233" t="s">
        <v>2278</v>
      </c>
      <c r="J233" t="s">
        <v>61</v>
      </c>
      <c r="K233" s="56" t="s">
        <v>2922</v>
      </c>
      <c r="L233" t="s">
        <v>26</v>
      </c>
      <c r="O233" s="56"/>
      <c r="T233" s="56" t="s">
        <v>2923</v>
      </c>
      <c r="U233" t="s">
        <v>2889</v>
      </c>
      <c r="V233" s="56" t="s">
        <v>2849</v>
      </c>
    </row>
    <row r="234" spans="1:23" ht="191.25" x14ac:dyDescent="0.2">
      <c r="A234" s="55">
        <v>44827</v>
      </c>
      <c r="D234" s="55">
        <v>44837</v>
      </c>
      <c r="E234" s="79" t="s">
        <v>26</v>
      </c>
      <c r="F234" s="79">
        <v>42453075</v>
      </c>
      <c r="G234" s="56" t="s">
        <v>2924</v>
      </c>
      <c r="H234">
        <v>23518</v>
      </c>
      <c r="I234" t="s">
        <v>2925</v>
      </c>
      <c r="J234" t="s">
        <v>2926</v>
      </c>
      <c r="K234" s="56" t="s">
        <v>2927</v>
      </c>
      <c r="L234" t="s">
        <v>26</v>
      </c>
      <c r="P234" s="56" t="s">
        <v>2928</v>
      </c>
      <c r="T234" s="56" t="s">
        <v>2929</v>
      </c>
      <c r="U234" t="s">
        <v>2930</v>
      </c>
      <c r="V234" s="56" t="s">
        <v>2931</v>
      </c>
    </row>
    <row r="235" spans="1:23" ht="191.25" x14ac:dyDescent="0.2">
      <c r="D235" s="55">
        <v>44837</v>
      </c>
      <c r="E235" s="79" t="s">
        <v>26</v>
      </c>
      <c r="F235" s="79">
        <v>42453112</v>
      </c>
      <c r="G235" s="56" t="s">
        <v>2924</v>
      </c>
      <c r="H235">
        <v>23518</v>
      </c>
      <c r="I235" t="s">
        <v>2925</v>
      </c>
      <c r="J235" s="89" t="s">
        <v>2932</v>
      </c>
      <c r="K235" s="56" t="s">
        <v>2933</v>
      </c>
      <c r="L235" t="s">
        <v>26</v>
      </c>
      <c r="P235" s="56" t="s">
        <v>2934</v>
      </c>
      <c r="T235" s="56" t="s">
        <v>2929</v>
      </c>
      <c r="U235" t="s">
        <v>2930</v>
      </c>
      <c r="V235" s="56" t="s">
        <v>2931</v>
      </c>
    </row>
    <row r="236" spans="1:23" ht="63.75" x14ac:dyDescent="0.2">
      <c r="A236" s="55">
        <v>44820</v>
      </c>
      <c r="D236" s="55">
        <v>44858</v>
      </c>
      <c r="E236" s="79" t="s">
        <v>2733</v>
      </c>
      <c r="F236" s="79">
        <v>66091451</v>
      </c>
      <c r="G236" s="56" t="s">
        <v>728</v>
      </c>
      <c r="H236">
        <v>22403</v>
      </c>
      <c r="I236" t="s">
        <v>2666</v>
      </c>
      <c r="J236" s="89" t="s">
        <v>2935</v>
      </c>
      <c r="K236" s="56" t="s">
        <v>2936</v>
      </c>
      <c r="N236" s="56" t="s">
        <v>2937</v>
      </c>
      <c r="U236" s="91" t="s">
        <v>2196</v>
      </c>
      <c r="V236" s="56" t="s">
        <v>2197</v>
      </c>
    </row>
    <row r="237" spans="1:23" ht="63.75" x14ac:dyDescent="0.2">
      <c r="A237" s="55">
        <v>44820</v>
      </c>
      <c r="D237" s="55">
        <v>44858</v>
      </c>
      <c r="E237" s="79" t="s">
        <v>2733</v>
      </c>
      <c r="F237" s="79">
        <v>66091494</v>
      </c>
      <c r="G237" s="56" t="s">
        <v>728</v>
      </c>
      <c r="H237">
        <v>22403</v>
      </c>
      <c r="I237" t="s">
        <v>2666</v>
      </c>
      <c r="J237" s="89" t="s">
        <v>2755</v>
      </c>
      <c r="K237" s="56" t="s">
        <v>2936</v>
      </c>
      <c r="N237" s="56" t="s">
        <v>2937</v>
      </c>
      <c r="U237" s="91" t="s">
        <v>2196</v>
      </c>
      <c r="V237" s="56" t="s">
        <v>2197</v>
      </c>
    </row>
    <row r="238" spans="1:23" ht="114.75" x14ac:dyDescent="0.2">
      <c r="A238" s="55">
        <v>44830</v>
      </c>
      <c r="D238" s="55">
        <v>44855</v>
      </c>
      <c r="E238" s="79" t="s">
        <v>26</v>
      </c>
      <c r="F238" s="79">
        <v>65634389</v>
      </c>
      <c r="G238" s="56" t="s">
        <v>1970</v>
      </c>
      <c r="H238">
        <v>23402</v>
      </c>
      <c r="I238" t="s">
        <v>70</v>
      </c>
      <c r="J238" s="89" t="s">
        <v>1033</v>
      </c>
      <c r="K238" s="56" t="s">
        <v>2938</v>
      </c>
      <c r="L238" t="s">
        <v>31</v>
      </c>
      <c r="N238" s="56" t="s">
        <v>2939</v>
      </c>
      <c r="P238" s="56" t="s">
        <v>2940</v>
      </c>
      <c r="T238" s="56" t="s">
        <v>2825</v>
      </c>
      <c r="U238" t="s">
        <v>56</v>
      </c>
      <c r="V238" s="56" t="s">
        <v>2941</v>
      </c>
    </row>
    <row r="239" spans="1:23" ht="51" x14ac:dyDescent="0.2">
      <c r="A239" s="55">
        <v>44830</v>
      </c>
      <c r="D239" s="85">
        <v>44830</v>
      </c>
      <c r="E239" s="79" t="s">
        <v>31</v>
      </c>
      <c r="F239" s="79">
        <v>42447425</v>
      </c>
      <c r="G239" s="56" t="s">
        <v>1495</v>
      </c>
      <c r="H239">
        <v>23402</v>
      </c>
      <c r="I239" t="s">
        <v>70</v>
      </c>
      <c r="J239" s="89" t="s">
        <v>1033</v>
      </c>
      <c r="K239" s="56" t="s">
        <v>2942</v>
      </c>
      <c r="L239" t="s">
        <v>31</v>
      </c>
      <c r="T239" s="56" t="s">
        <v>132</v>
      </c>
      <c r="U239" t="s">
        <v>56</v>
      </c>
      <c r="V239" s="56" t="s">
        <v>2943</v>
      </c>
    </row>
    <row r="240" spans="1:23" ht="38.25" x14ac:dyDescent="0.2">
      <c r="A240" s="55">
        <v>44830</v>
      </c>
      <c r="D240" s="85">
        <v>44830</v>
      </c>
      <c r="E240" s="79" t="s">
        <v>31</v>
      </c>
      <c r="F240" s="79">
        <v>65634397</v>
      </c>
      <c r="G240" s="56" t="s">
        <v>1970</v>
      </c>
      <c r="H240">
        <v>23402</v>
      </c>
      <c r="I240" t="s">
        <v>70</v>
      </c>
      <c r="J240" s="89" t="s">
        <v>1033</v>
      </c>
      <c r="K240" s="56" t="s">
        <v>2944</v>
      </c>
      <c r="L240" t="s">
        <v>31</v>
      </c>
      <c r="T240" s="56" t="s">
        <v>132</v>
      </c>
      <c r="U240" t="s">
        <v>56</v>
      </c>
      <c r="V240" s="56" t="s">
        <v>2945</v>
      </c>
    </row>
    <row r="241" spans="1:22" ht="51" x14ac:dyDescent="0.2">
      <c r="A241" s="55">
        <v>44831</v>
      </c>
      <c r="D241" s="55">
        <v>44846</v>
      </c>
      <c r="E241" s="79" t="s">
        <v>31</v>
      </c>
      <c r="F241" s="79">
        <v>41856163</v>
      </c>
      <c r="G241" s="56" t="s">
        <v>2827</v>
      </c>
      <c r="H241">
        <v>23404</v>
      </c>
      <c r="I241" t="s">
        <v>2278</v>
      </c>
      <c r="J241" t="s">
        <v>2946</v>
      </c>
      <c r="K241" s="56" t="s">
        <v>2947</v>
      </c>
      <c r="L241" t="s">
        <v>493</v>
      </c>
      <c r="O241" s="56" t="s">
        <v>2948</v>
      </c>
      <c r="T241" s="56" t="s">
        <v>2949</v>
      </c>
      <c r="U241" t="s">
        <v>2293</v>
      </c>
      <c r="V241" s="56" t="s">
        <v>2950</v>
      </c>
    </row>
    <row r="242" spans="1:22" ht="51" x14ac:dyDescent="0.2">
      <c r="A242" s="55">
        <v>44831</v>
      </c>
      <c r="D242" s="55">
        <v>44846</v>
      </c>
      <c r="E242" s="79" t="s">
        <v>31</v>
      </c>
      <c r="F242" s="79">
        <v>41856171</v>
      </c>
      <c r="G242" s="56" t="s">
        <v>2827</v>
      </c>
      <c r="H242">
        <v>23404</v>
      </c>
      <c r="I242" t="s">
        <v>2278</v>
      </c>
      <c r="J242" t="s">
        <v>2946</v>
      </c>
      <c r="K242" s="56" t="s">
        <v>2951</v>
      </c>
      <c r="L242" t="s">
        <v>151</v>
      </c>
      <c r="O242" s="56" t="s">
        <v>2952</v>
      </c>
      <c r="T242" s="56" t="s">
        <v>2949</v>
      </c>
      <c r="U242" t="s">
        <v>2293</v>
      </c>
      <c r="V242" s="56" t="s">
        <v>2950</v>
      </c>
    </row>
    <row r="243" spans="1:22" ht="102" x14ac:dyDescent="0.2">
      <c r="A243" s="55">
        <v>44832</v>
      </c>
      <c r="D243" s="55">
        <v>44854</v>
      </c>
      <c r="E243" s="79" t="s">
        <v>26</v>
      </c>
      <c r="F243" s="79">
        <v>42039958</v>
      </c>
      <c r="G243" s="56" t="s">
        <v>2953</v>
      </c>
      <c r="H243">
        <v>23405</v>
      </c>
      <c r="I243" t="s">
        <v>28</v>
      </c>
      <c r="J243" t="s">
        <v>29</v>
      </c>
      <c r="K243" s="56" t="s">
        <v>2954</v>
      </c>
      <c r="L243" t="s">
        <v>26</v>
      </c>
      <c r="O243" s="56" t="s">
        <v>2955</v>
      </c>
      <c r="P243" s="56" t="s">
        <v>2956</v>
      </c>
      <c r="R243" s="56" t="s">
        <v>2957</v>
      </c>
      <c r="T243" s="56" t="s">
        <v>132</v>
      </c>
      <c r="U243" s="56" t="s">
        <v>481</v>
      </c>
      <c r="V243" s="56" t="s">
        <v>2958</v>
      </c>
    </row>
    <row r="244" spans="1:22" ht="51" x14ac:dyDescent="0.2">
      <c r="A244" s="55">
        <v>44833</v>
      </c>
      <c r="D244" s="55">
        <v>44847</v>
      </c>
      <c r="E244" s="79" t="s">
        <v>26</v>
      </c>
      <c r="F244" s="79">
        <v>42141047</v>
      </c>
      <c r="G244" s="56" t="s">
        <v>2827</v>
      </c>
      <c r="H244">
        <v>23405</v>
      </c>
      <c r="I244" t="s">
        <v>28</v>
      </c>
      <c r="J244" t="s">
        <v>29</v>
      </c>
      <c r="K244" s="56" t="s">
        <v>2959</v>
      </c>
      <c r="L244" t="s">
        <v>31</v>
      </c>
      <c r="O244" s="56" t="s">
        <v>2960</v>
      </c>
      <c r="T244" s="56" t="s">
        <v>2961</v>
      </c>
      <c r="U244" t="s">
        <v>146</v>
      </c>
      <c r="V244" s="56" t="s">
        <v>2298</v>
      </c>
    </row>
    <row r="245" spans="1:22" ht="51" x14ac:dyDescent="0.2">
      <c r="A245" s="55">
        <v>44833</v>
      </c>
      <c r="D245" s="55">
        <v>44846</v>
      </c>
      <c r="E245" s="79" t="s">
        <v>31</v>
      </c>
      <c r="F245" s="79">
        <v>36648706</v>
      </c>
      <c r="G245" s="56" t="s">
        <v>1620</v>
      </c>
      <c r="H245">
        <v>23404</v>
      </c>
      <c r="I245" t="s">
        <v>2278</v>
      </c>
      <c r="J245" t="s">
        <v>61</v>
      </c>
      <c r="K245" s="56" t="s">
        <v>2962</v>
      </c>
      <c r="L245" t="s">
        <v>31</v>
      </c>
      <c r="O245" s="56" t="s">
        <v>2952</v>
      </c>
      <c r="T245" s="56" t="s">
        <v>2963</v>
      </c>
      <c r="U245" t="s">
        <v>2293</v>
      </c>
      <c r="V245" s="56" t="s">
        <v>2950</v>
      </c>
    </row>
    <row r="246" spans="1:22" ht="127.5" x14ac:dyDescent="0.2">
      <c r="A246" s="55">
        <v>44834</v>
      </c>
      <c r="D246" s="55">
        <v>44917</v>
      </c>
      <c r="E246" s="79" t="s">
        <v>248</v>
      </c>
      <c r="F246" s="79">
        <v>65634161</v>
      </c>
      <c r="G246" s="56" t="s">
        <v>1970</v>
      </c>
      <c r="H246">
        <v>23402</v>
      </c>
      <c r="I246" t="s">
        <v>70</v>
      </c>
      <c r="J246" s="89" t="s">
        <v>1033</v>
      </c>
      <c r="K246" s="56" t="s">
        <v>2964</v>
      </c>
      <c r="L246" t="s">
        <v>26</v>
      </c>
      <c r="R246" s="56" t="s">
        <v>2965</v>
      </c>
      <c r="S246" s="56" t="s">
        <v>2966</v>
      </c>
      <c r="T246" s="56" t="s">
        <v>132</v>
      </c>
      <c r="U246" t="s">
        <v>1729</v>
      </c>
      <c r="V246" s="56" t="s">
        <v>2967</v>
      </c>
    </row>
    <row r="247" spans="1:22" ht="127.5" x14ac:dyDescent="0.2">
      <c r="A247" s="55">
        <v>44837</v>
      </c>
      <c r="D247" s="55">
        <v>44847</v>
      </c>
      <c r="E247" s="79" t="s">
        <v>26</v>
      </c>
      <c r="F247" s="79">
        <v>33614500</v>
      </c>
      <c r="G247" s="56" t="s">
        <v>2968</v>
      </c>
      <c r="H247">
        <v>23404</v>
      </c>
      <c r="I247" t="s">
        <v>2278</v>
      </c>
      <c r="J247" t="s">
        <v>61</v>
      </c>
      <c r="K247" s="56" t="s">
        <v>2969</v>
      </c>
      <c r="L247" t="s">
        <v>151</v>
      </c>
      <c r="O247" s="56" t="s">
        <v>2970</v>
      </c>
      <c r="T247" s="56" t="s">
        <v>132</v>
      </c>
      <c r="U247" s="56" t="s">
        <v>1729</v>
      </c>
      <c r="V247" s="56" t="s">
        <v>2971</v>
      </c>
    </row>
    <row r="248" spans="1:22" ht="76.5" x14ac:dyDescent="0.2">
      <c r="A248" s="55">
        <v>44837</v>
      </c>
      <c r="D248" s="55">
        <v>44837</v>
      </c>
      <c r="E248" s="79" t="s">
        <v>26</v>
      </c>
      <c r="F248" s="79">
        <v>33614615</v>
      </c>
      <c r="G248" s="56" t="s">
        <v>2968</v>
      </c>
      <c r="H248">
        <v>23404</v>
      </c>
      <c r="I248" t="s">
        <v>2278</v>
      </c>
      <c r="J248" t="s">
        <v>61</v>
      </c>
      <c r="K248" s="56" t="s">
        <v>2972</v>
      </c>
      <c r="L248" t="s">
        <v>493</v>
      </c>
      <c r="T248" s="56" t="s">
        <v>2973</v>
      </c>
      <c r="U248" t="s">
        <v>56</v>
      </c>
      <c r="V248" s="56" t="s">
        <v>2849</v>
      </c>
    </row>
    <row r="249" spans="1:22" ht="76.5" x14ac:dyDescent="0.2">
      <c r="A249" s="55">
        <v>44837</v>
      </c>
      <c r="D249" s="55">
        <v>44846</v>
      </c>
      <c r="E249" s="79" t="s">
        <v>31</v>
      </c>
      <c r="F249" s="79">
        <v>33614623</v>
      </c>
      <c r="G249" s="56" t="s">
        <v>2968</v>
      </c>
      <c r="H249">
        <v>23404</v>
      </c>
      <c r="I249" t="s">
        <v>2278</v>
      </c>
      <c r="J249" t="s">
        <v>61</v>
      </c>
      <c r="K249" s="56" t="s">
        <v>2974</v>
      </c>
      <c r="L249" t="s">
        <v>151</v>
      </c>
      <c r="O249" s="56" t="s">
        <v>2919</v>
      </c>
      <c r="T249" s="56" t="s">
        <v>132</v>
      </c>
      <c r="U249" t="s">
        <v>2293</v>
      </c>
      <c r="V249" s="56" t="s">
        <v>2656</v>
      </c>
    </row>
    <row r="250" spans="1:22" ht="127.5" x14ac:dyDescent="0.2">
      <c r="A250" s="55">
        <v>44837</v>
      </c>
      <c r="D250" s="55">
        <v>44936</v>
      </c>
      <c r="E250" s="79" t="s">
        <v>31</v>
      </c>
      <c r="F250" s="79">
        <v>33614631</v>
      </c>
      <c r="G250" s="56" t="s">
        <v>2968</v>
      </c>
      <c r="H250">
        <v>23404</v>
      </c>
      <c r="I250" t="s">
        <v>2278</v>
      </c>
      <c r="J250" t="s">
        <v>61</v>
      </c>
      <c r="K250" s="56" t="s">
        <v>2975</v>
      </c>
      <c r="L250" t="s">
        <v>151</v>
      </c>
      <c r="R250" s="56" t="s">
        <v>2976</v>
      </c>
      <c r="S250" s="56" t="s">
        <v>2977</v>
      </c>
      <c r="T250" s="56" t="s">
        <v>132</v>
      </c>
      <c r="U250" s="56" t="s">
        <v>2978</v>
      </c>
      <c r="V250" s="56" t="s">
        <v>2979</v>
      </c>
    </row>
    <row r="251" spans="1:22" ht="76.5" x14ac:dyDescent="0.2">
      <c r="A251" s="55">
        <v>44837</v>
      </c>
      <c r="D251" s="55">
        <v>44846</v>
      </c>
      <c r="E251" s="79" t="s">
        <v>31</v>
      </c>
      <c r="F251" s="79">
        <v>33614641</v>
      </c>
      <c r="G251" s="56" t="s">
        <v>2968</v>
      </c>
      <c r="H251">
        <v>23404</v>
      </c>
      <c r="I251" t="s">
        <v>2278</v>
      </c>
      <c r="J251" t="s">
        <v>61</v>
      </c>
      <c r="K251" s="56" t="s">
        <v>2980</v>
      </c>
      <c r="L251" t="s">
        <v>493</v>
      </c>
      <c r="O251" s="56" t="s">
        <v>2981</v>
      </c>
      <c r="T251" s="56" t="s">
        <v>132</v>
      </c>
      <c r="U251" t="s">
        <v>2293</v>
      </c>
      <c r="V251" s="56" t="s">
        <v>2656</v>
      </c>
    </row>
    <row r="252" spans="1:22" ht="76.5" x14ac:dyDescent="0.2">
      <c r="A252" s="55">
        <v>44841</v>
      </c>
      <c r="D252" s="55">
        <v>44859</v>
      </c>
      <c r="E252" s="79" t="s">
        <v>31</v>
      </c>
      <c r="F252" s="79">
        <v>33614439</v>
      </c>
      <c r="G252" s="56" t="s">
        <v>2968</v>
      </c>
      <c r="H252">
        <v>23404</v>
      </c>
      <c r="I252" t="s">
        <v>2278</v>
      </c>
      <c r="J252" t="s">
        <v>61</v>
      </c>
      <c r="K252" s="56" t="s">
        <v>2982</v>
      </c>
      <c r="L252" t="s">
        <v>31</v>
      </c>
      <c r="O252" s="56" t="s">
        <v>2983</v>
      </c>
      <c r="U252" t="s">
        <v>2293</v>
      </c>
      <c r="V252" s="56" t="s">
        <v>2921</v>
      </c>
    </row>
    <row r="253" spans="1:22" ht="76.5" x14ac:dyDescent="0.2">
      <c r="A253" s="55">
        <v>44841</v>
      </c>
      <c r="D253" s="55">
        <v>44859</v>
      </c>
      <c r="E253" s="79" t="s">
        <v>31</v>
      </c>
      <c r="F253" s="79">
        <v>33614463</v>
      </c>
      <c r="G253" s="56" t="s">
        <v>2968</v>
      </c>
      <c r="H253">
        <v>23404</v>
      </c>
      <c r="I253" t="s">
        <v>2278</v>
      </c>
      <c r="J253" t="s">
        <v>61</v>
      </c>
      <c r="K253" s="56" t="s">
        <v>2984</v>
      </c>
      <c r="L253" t="s">
        <v>31</v>
      </c>
      <c r="O253" s="56" t="s">
        <v>2983</v>
      </c>
      <c r="U253" t="s">
        <v>2293</v>
      </c>
      <c r="V253" s="56" t="s">
        <v>2921</v>
      </c>
    </row>
    <row r="254" spans="1:22" ht="76.5" x14ac:dyDescent="0.2">
      <c r="A254" s="55">
        <v>44841</v>
      </c>
      <c r="D254" s="55">
        <v>44859</v>
      </c>
      <c r="E254" s="79" t="s">
        <v>31</v>
      </c>
      <c r="F254" s="79">
        <v>33614471</v>
      </c>
      <c r="G254" s="56" t="s">
        <v>2968</v>
      </c>
      <c r="H254">
        <v>23404</v>
      </c>
      <c r="I254" t="s">
        <v>2278</v>
      </c>
      <c r="J254" t="s">
        <v>61</v>
      </c>
      <c r="K254" s="56" t="s">
        <v>2985</v>
      </c>
      <c r="L254" t="s">
        <v>31</v>
      </c>
      <c r="O254" s="56" t="s">
        <v>2983</v>
      </c>
      <c r="U254" t="s">
        <v>2293</v>
      </c>
      <c r="V254" s="56" t="s">
        <v>2921</v>
      </c>
    </row>
    <row r="255" spans="1:22" ht="76.5" x14ac:dyDescent="0.2">
      <c r="A255" s="55">
        <v>44841</v>
      </c>
      <c r="D255" s="55">
        <v>44859</v>
      </c>
      <c r="E255" s="79" t="s">
        <v>31</v>
      </c>
      <c r="F255" s="79">
        <v>33614455</v>
      </c>
      <c r="G255" s="56" t="s">
        <v>2968</v>
      </c>
      <c r="H255">
        <v>23404</v>
      </c>
      <c r="I255" t="s">
        <v>2278</v>
      </c>
      <c r="J255" t="s">
        <v>61</v>
      </c>
      <c r="K255" s="56" t="s">
        <v>2986</v>
      </c>
      <c r="L255" t="s">
        <v>31</v>
      </c>
      <c r="O255" s="56" t="s">
        <v>2983</v>
      </c>
      <c r="U255" t="s">
        <v>2293</v>
      </c>
      <c r="V255" s="56" t="s">
        <v>2921</v>
      </c>
    </row>
    <row r="256" spans="1:22" ht="76.5" x14ac:dyDescent="0.2">
      <c r="A256" s="55">
        <v>44841</v>
      </c>
      <c r="D256" s="55">
        <v>44859</v>
      </c>
      <c r="E256" s="79" t="s">
        <v>31</v>
      </c>
      <c r="F256" s="79">
        <v>33614447</v>
      </c>
      <c r="G256" s="56" t="s">
        <v>2968</v>
      </c>
      <c r="H256">
        <v>23404</v>
      </c>
      <c r="I256" t="s">
        <v>2278</v>
      </c>
      <c r="J256" t="s">
        <v>61</v>
      </c>
      <c r="K256" s="56" t="s">
        <v>2987</v>
      </c>
      <c r="L256" t="s">
        <v>31</v>
      </c>
      <c r="O256" s="56" t="s">
        <v>2983</v>
      </c>
      <c r="U256" t="s">
        <v>2293</v>
      </c>
      <c r="V256" s="56" t="s">
        <v>2921</v>
      </c>
    </row>
    <row r="257" spans="1:22" ht="76.5" x14ac:dyDescent="0.2">
      <c r="A257" s="55">
        <v>44845</v>
      </c>
      <c r="D257" s="55">
        <v>44858</v>
      </c>
      <c r="E257" s="79" t="s">
        <v>31</v>
      </c>
      <c r="F257" s="79">
        <v>32910922</v>
      </c>
      <c r="G257" s="56" t="s">
        <v>2988</v>
      </c>
      <c r="H257">
        <v>23404</v>
      </c>
      <c r="I257" t="s">
        <v>2278</v>
      </c>
      <c r="J257" t="s">
        <v>61</v>
      </c>
      <c r="K257" s="56" t="s">
        <v>2989</v>
      </c>
      <c r="L257" t="s">
        <v>493</v>
      </c>
      <c r="O257" s="56" t="s">
        <v>2983</v>
      </c>
      <c r="U257" t="s">
        <v>2293</v>
      </c>
      <c r="V257" s="56" t="s">
        <v>2921</v>
      </c>
    </row>
    <row r="258" spans="1:22" ht="76.5" x14ac:dyDescent="0.2">
      <c r="A258" s="55">
        <v>44845</v>
      </c>
      <c r="D258" s="55">
        <v>44858</v>
      </c>
      <c r="E258" s="79" t="s">
        <v>31</v>
      </c>
      <c r="F258" s="79">
        <v>32910914</v>
      </c>
      <c r="G258" s="56" t="s">
        <v>2988</v>
      </c>
      <c r="H258">
        <v>23404</v>
      </c>
      <c r="I258" t="s">
        <v>2278</v>
      </c>
      <c r="J258" t="s">
        <v>61</v>
      </c>
      <c r="K258" s="56" t="s">
        <v>2990</v>
      </c>
      <c r="L258" t="s">
        <v>493</v>
      </c>
      <c r="O258" s="56" t="s">
        <v>2983</v>
      </c>
      <c r="U258" t="s">
        <v>2293</v>
      </c>
      <c r="V258" s="56" t="s">
        <v>2921</v>
      </c>
    </row>
    <row r="259" spans="1:22" ht="76.5" x14ac:dyDescent="0.2">
      <c r="A259" s="55">
        <v>44845</v>
      </c>
      <c r="D259" s="55">
        <v>44858</v>
      </c>
      <c r="E259" s="79" t="s">
        <v>31</v>
      </c>
      <c r="F259" s="79">
        <v>32910906</v>
      </c>
      <c r="G259" s="56" t="s">
        <v>2988</v>
      </c>
      <c r="H259">
        <v>23404</v>
      </c>
      <c r="I259" t="s">
        <v>2278</v>
      </c>
      <c r="J259" t="s">
        <v>61</v>
      </c>
      <c r="K259" s="56" t="s">
        <v>2991</v>
      </c>
      <c r="L259" t="s">
        <v>493</v>
      </c>
      <c r="O259" s="56" t="s">
        <v>2983</v>
      </c>
      <c r="U259" t="s">
        <v>2293</v>
      </c>
      <c r="V259" s="56" t="s">
        <v>2921</v>
      </c>
    </row>
    <row r="260" spans="1:22" ht="51" x14ac:dyDescent="0.2">
      <c r="A260" s="55">
        <v>44845</v>
      </c>
      <c r="D260" s="55">
        <v>44858</v>
      </c>
      <c r="E260" s="79" t="s">
        <v>31</v>
      </c>
      <c r="F260" s="79">
        <v>32910893</v>
      </c>
      <c r="G260" s="56" t="s">
        <v>2988</v>
      </c>
      <c r="H260">
        <v>23404</v>
      </c>
      <c r="I260" t="s">
        <v>2278</v>
      </c>
      <c r="J260" t="s">
        <v>61</v>
      </c>
      <c r="K260" s="56" t="s">
        <v>2992</v>
      </c>
      <c r="L260" t="s">
        <v>151</v>
      </c>
      <c r="O260" s="56" t="s">
        <v>2610</v>
      </c>
      <c r="U260" t="s">
        <v>1729</v>
      </c>
      <c r="V260" s="56" t="s">
        <v>2993</v>
      </c>
    </row>
    <row r="261" spans="1:22" ht="51" x14ac:dyDescent="0.2">
      <c r="A261" s="55">
        <v>44845</v>
      </c>
      <c r="D261" s="55">
        <v>44858</v>
      </c>
      <c r="E261" s="79" t="s">
        <v>31</v>
      </c>
      <c r="F261" s="79">
        <v>42446801</v>
      </c>
      <c r="G261" s="56" t="s">
        <v>2988</v>
      </c>
      <c r="H261">
        <v>23404</v>
      </c>
      <c r="I261" t="s">
        <v>2278</v>
      </c>
      <c r="J261" t="s">
        <v>61</v>
      </c>
      <c r="K261" s="56" t="s">
        <v>2994</v>
      </c>
      <c r="L261" t="s">
        <v>151</v>
      </c>
      <c r="O261" s="56" t="s">
        <v>2995</v>
      </c>
      <c r="U261" t="s">
        <v>2356</v>
      </c>
      <c r="V261" s="56" t="s">
        <v>2996</v>
      </c>
    </row>
    <row r="262" spans="1:22" ht="51" x14ac:dyDescent="0.2">
      <c r="A262" s="55">
        <v>44845</v>
      </c>
      <c r="D262" s="55">
        <v>44858</v>
      </c>
      <c r="E262" s="79" t="s">
        <v>31</v>
      </c>
      <c r="F262" s="79">
        <v>42446799</v>
      </c>
      <c r="G262" s="56" t="s">
        <v>2988</v>
      </c>
      <c r="H262">
        <v>23404</v>
      </c>
      <c r="I262" t="s">
        <v>2278</v>
      </c>
      <c r="J262" t="s">
        <v>61</v>
      </c>
      <c r="K262" s="56" t="s">
        <v>2997</v>
      </c>
      <c r="L262" t="s">
        <v>151</v>
      </c>
      <c r="O262" s="56" t="s">
        <v>2995</v>
      </c>
      <c r="U262" t="s">
        <v>2356</v>
      </c>
      <c r="V262" s="56" t="s">
        <v>2996</v>
      </c>
    </row>
    <row r="263" spans="1:22" ht="63.75" x14ac:dyDescent="0.2">
      <c r="A263" s="55">
        <v>44846</v>
      </c>
      <c r="D263" s="55">
        <v>44847</v>
      </c>
      <c r="E263" s="79" t="s">
        <v>31</v>
      </c>
      <c r="F263" s="79">
        <v>42446772</v>
      </c>
      <c r="G263" s="56" t="s">
        <v>2988</v>
      </c>
      <c r="H263">
        <v>23404</v>
      </c>
      <c r="I263" t="s">
        <v>2278</v>
      </c>
      <c r="J263" t="s">
        <v>61</v>
      </c>
      <c r="K263" s="56" t="s">
        <v>2998</v>
      </c>
      <c r="L263" t="s">
        <v>31</v>
      </c>
      <c r="T263" s="56" t="s">
        <v>2999</v>
      </c>
      <c r="U263" t="s">
        <v>56</v>
      </c>
      <c r="V263" s="56" t="s">
        <v>2849</v>
      </c>
    </row>
    <row r="264" spans="1:22" ht="51" x14ac:dyDescent="0.2">
      <c r="A264" s="55">
        <v>44846</v>
      </c>
      <c r="D264" s="55">
        <v>44847</v>
      </c>
      <c r="E264" s="79" t="s">
        <v>31</v>
      </c>
      <c r="F264" s="79">
        <v>42446780</v>
      </c>
      <c r="G264" s="56" t="s">
        <v>2988</v>
      </c>
      <c r="H264">
        <v>23404</v>
      </c>
      <c r="I264" t="s">
        <v>2278</v>
      </c>
      <c r="J264" t="s">
        <v>61</v>
      </c>
      <c r="K264" s="56" t="s">
        <v>3000</v>
      </c>
      <c r="L264" t="s">
        <v>31</v>
      </c>
      <c r="T264" s="56" t="s">
        <v>2999</v>
      </c>
      <c r="U264" t="s">
        <v>56</v>
      </c>
      <c r="V264" s="56" t="s">
        <v>2849</v>
      </c>
    </row>
    <row r="265" spans="1:22" ht="89.25" x14ac:dyDescent="0.2">
      <c r="A265" s="55">
        <v>44848</v>
      </c>
      <c r="C265" s="81" t="s">
        <v>3001</v>
      </c>
      <c r="D265" s="55">
        <v>44866</v>
      </c>
      <c r="E265" s="79" t="s">
        <v>26</v>
      </c>
      <c r="F265" s="79">
        <v>39647418</v>
      </c>
      <c r="G265" s="56" t="s">
        <v>3002</v>
      </c>
      <c r="H265">
        <v>23405</v>
      </c>
      <c r="I265" t="s">
        <v>476</v>
      </c>
      <c r="J265" t="s">
        <v>29</v>
      </c>
      <c r="K265" s="56" t="s">
        <v>3003</v>
      </c>
      <c r="L265" s="113" t="s">
        <v>26</v>
      </c>
      <c r="M265" s="113" t="s">
        <v>577</v>
      </c>
      <c r="N265" s="113"/>
      <c r="O265" s="123" t="s">
        <v>3004</v>
      </c>
      <c r="P265" s="123" t="s">
        <v>3005</v>
      </c>
      <c r="Q265" s="113"/>
      <c r="R265" s="123"/>
      <c r="S265" s="123"/>
      <c r="T265" s="123" t="s">
        <v>132</v>
      </c>
      <c r="U265" s="123" t="s">
        <v>3006</v>
      </c>
      <c r="V265" s="123" t="s">
        <v>3007</v>
      </c>
    </row>
    <row r="266" spans="1:22" ht="63.75" x14ac:dyDescent="0.2">
      <c r="A266" s="55">
        <v>44848</v>
      </c>
      <c r="D266" s="55">
        <v>44858</v>
      </c>
      <c r="E266" s="79" t="s">
        <v>26</v>
      </c>
      <c r="F266" s="124">
        <v>33614578</v>
      </c>
      <c r="G266" s="125" t="s">
        <v>2968</v>
      </c>
      <c r="H266" s="126">
        <v>23404</v>
      </c>
      <c r="I266" s="126" t="s">
        <v>2278</v>
      </c>
      <c r="J266" s="126" t="s">
        <v>61</v>
      </c>
      <c r="K266" s="125" t="s">
        <v>3008</v>
      </c>
      <c r="L266" t="s">
        <v>26</v>
      </c>
      <c r="M266" t="s">
        <v>32</v>
      </c>
      <c r="T266" s="56" t="s">
        <v>132</v>
      </c>
      <c r="U266" t="s">
        <v>1605</v>
      </c>
      <c r="V266" s="56" t="s">
        <v>3009</v>
      </c>
    </row>
    <row r="267" spans="1:22" ht="51" x14ac:dyDescent="0.2">
      <c r="A267" s="55">
        <v>44848</v>
      </c>
      <c r="D267" s="55">
        <v>44858</v>
      </c>
      <c r="E267" s="79" t="s">
        <v>26</v>
      </c>
      <c r="F267" s="79">
        <v>33614586</v>
      </c>
      <c r="G267" s="56" t="s">
        <v>2968</v>
      </c>
      <c r="H267">
        <v>23404</v>
      </c>
      <c r="I267" t="s">
        <v>2278</v>
      </c>
      <c r="J267" t="s">
        <v>61</v>
      </c>
      <c r="K267" s="56" t="s">
        <v>3010</v>
      </c>
      <c r="L267" t="s">
        <v>26</v>
      </c>
      <c r="M267" t="s">
        <v>32</v>
      </c>
      <c r="T267" s="56" t="s">
        <v>132</v>
      </c>
      <c r="U267" t="s">
        <v>56</v>
      </c>
      <c r="V267" s="56" t="s">
        <v>3011</v>
      </c>
    </row>
    <row r="268" spans="1:22" ht="76.5" x14ac:dyDescent="0.2">
      <c r="A268" s="55">
        <v>44848</v>
      </c>
      <c r="D268" s="55">
        <v>44858</v>
      </c>
      <c r="E268" s="79" t="s">
        <v>26</v>
      </c>
      <c r="F268" s="79">
        <v>33614561</v>
      </c>
      <c r="G268" s="56" t="s">
        <v>2968</v>
      </c>
      <c r="H268">
        <v>23404</v>
      </c>
      <c r="I268" t="s">
        <v>2278</v>
      </c>
      <c r="J268" t="s">
        <v>61</v>
      </c>
      <c r="K268" s="56" t="s">
        <v>3012</v>
      </c>
      <c r="L268" t="s">
        <v>26</v>
      </c>
      <c r="M268" t="s">
        <v>32</v>
      </c>
      <c r="O268" s="56" t="s">
        <v>3013</v>
      </c>
      <c r="T268" s="56" t="s">
        <v>132</v>
      </c>
      <c r="U268" s="56" t="s">
        <v>3014</v>
      </c>
      <c r="V268" s="56" t="s">
        <v>3015</v>
      </c>
    </row>
    <row r="269" spans="1:22" ht="127.5" x14ac:dyDescent="0.2">
      <c r="A269" s="55">
        <v>44848</v>
      </c>
      <c r="D269" s="55">
        <v>44914</v>
      </c>
      <c r="E269" s="79" t="s">
        <v>248</v>
      </c>
      <c r="F269" s="122">
        <v>33614551</v>
      </c>
      <c r="G269" s="123" t="s">
        <v>2968</v>
      </c>
      <c r="H269" s="113">
        <v>23404</v>
      </c>
      <c r="I269" s="113" t="s">
        <v>2278</v>
      </c>
      <c r="J269" s="113" t="s">
        <v>61</v>
      </c>
      <c r="K269" s="56" t="s">
        <v>3016</v>
      </c>
      <c r="L269" s="113" t="s">
        <v>26</v>
      </c>
      <c r="M269" s="113" t="s">
        <v>32</v>
      </c>
      <c r="N269" s="113"/>
      <c r="O269" s="123" t="s">
        <v>3017</v>
      </c>
      <c r="P269" s="123"/>
      <c r="Q269" s="113"/>
      <c r="R269" s="123" t="s">
        <v>3018</v>
      </c>
      <c r="S269" s="123" t="s">
        <v>3019</v>
      </c>
      <c r="T269" s="123" t="s">
        <v>132</v>
      </c>
      <c r="U269" s="123" t="s">
        <v>2352</v>
      </c>
      <c r="V269" s="123" t="s">
        <v>3020</v>
      </c>
    </row>
    <row r="270" spans="1:22" ht="51" x14ac:dyDescent="0.2">
      <c r="A270" s="55">
        <v>44848</v>
      </c>
      <c r="D270" s="55">
        <v>44858</v>
      </c>
      <c r="E270" s="79" t="s">
        <v>26</v>
      </c>
      <c r="F270" s="79">
        <v>42446684</v>
      </c>
      <c r="G270" s="56" t="s">
        <v>2988</v>
      </c>
      <c r="H270">
        <v>23404</v>
      </c>
      <c r="I270" t="s">
        <v>2278</v>
      </c>
      <c r="J270" t="s">
        <v>61</v>
      </c>
      <c r="K270" s="125" t="s">
        <v>3021</v>
      </c>
      <c r="L270" t="s">
        <v>26</v>
      </c>
      <c r="M270" t="s">
        <v>32</v>
      </c>
      <c r="T270" s="56" t="s">
        <v>132</v>
      </c>
      <c r="U270" t="s">
        <v>56</v>
      </c>
      <c r="V270" s="56" t="s">
        <v>3011</v>
      </c>
    </row>
    <row r="271" spans="1:22" ht="63.75" x14ac:dyDescent="0.2">
      <c r="A271" s="55">
        <v>44848</v>
      </c>
      <c r="D271" s="55">
        <v>44858</v>
      </c>
      <c r="E271" s="79" t="s">
        <v>26</v>
      </c>
      <c r="F271" s="79">
        <v>42446668</v>
      </c>
      <c r="G271" s="56" t="s">
        <v>2988</v>
      </c>
      <c r="H271">
        <v>23404</v>
      </c>
      <c r="I271" t="s">
        <v>2278</v>
      </c>
      <c r="J271" t="s">
        <v>61</v>
      </c>
      <c r="K271" s="56" t="s">
        <v>3022</v>
      </c>
      <c r="L271" t="s">
        <v>26</v>
      </c>
      <c r="M271" t="s">
        <v>32</v>
      </c>
      <c r="T271" s="56" t="s">
        <v>132</v>
      </c>
      <c r="U271" t="s">
        <v>1605</v>
      </c>
      <c r="V271" s="56" t="s">
        <v>3023</v>
      </c>
    </row>
    <row r="272" spans="1:22" ht="63.75" x14ac:dyDescent="0.2">
      <c r="A272" s="55">
        <v>44848</v>
      </c>
      <c r="D272" s="55">
        <v>44858</v>
      </c>
      <c r="E272" s="79" t="s">
        <v>26</v>
      </c>
      <c r="F272" s="122">
        <v>42446676</v>
      </c>
      <c r="G272" s="123" t="s">
        <v>2988</v>
      </c>
      <c r="H272" s="113">
        <v>23404</v>
      </c>
      <c r="I272" s="113" t="s">
        <v>2278</v>
      </c>
      <c r="J272" s="113" t="s">
        <v>61</v>
      </c>
      <c r="K272" s="123" t="s">
        <v>3024</v>
      </c>
      <c r="L272" s="113" t="s">
        <v>26</v>
      </c>
      <c r="M272" s="113" t="s">
        <v>32</v>
      </c>
      <c r="N272" s="113"/>
      <c r="O272" s="123" t="s">
        <v>2376</v>
      </c>
      <c r="P272" s="123"/>
      <c r="Q272" s="113"/>
      <c r="R272" s="123"/>
      <c r="S272" s="123"/>
      <c r="T272" s="123" t="s">
        <v>3025</v>
      </c>
      <c r="U272" s="123" t="s">
        <v>2356</v>
      </c>
      <c r="V272" s="123" t="s">
        <v>3026</v>
      </c>
    </row>
    <row r="273" spans="1:23" ht="76.5" x14ac:dyDescent="0.2">
      <c r="A273" s="55">
        <v>44848</v>
      </c>
      <c r="D273" s="55">
        <v>44858</v>
      </c>
      <c r="E273" s="79" t="s">
        <v>26</v>
      </c>
      <c r="F273" s="79">
        <v>42446571</v>
      </c>
      <c r="G273" s="56" t="s">
        <v>2988</v>
      </c>
      <c r="H273">
        <v>23404</v>
      </c>
      <c r="I273" t="s">
        <v>2278</v>
      </c>
      <c r="J273" t="s">
        <v>61</v>
      </c>
      <c r="K273" s="56" t="s">
        <v>3027</v>
      </c>
      <c r="L273" t="s">
        <v>26</v>
      </c>
      <c r="M273" t="s">
        <v>32</v>
      </c>
      <c r="O273" s="56" t="s">
        <v>3013</v>
      </c>
      <c r="T273" s="56" t="s">
        <v>132</v>
      </c>
      <c r="U273" s="56" t="s">
        <v>3014</v>
      </c>
      <c r="V273" s="56" t="s">
        <v>2921</v>
      </c>
    </row>
    <row r="274" spans="1:23" ht="51" x14ac:dyDescent="0.2">
      <c r="A274" s="55">
        <v>44848</v>
      </c>
      <c r="D274" s="55">
        <v>44858</v>
      </c>
      <c r="E274" s="79" t="s">
        <v>26</v>
      </c>
      <c r="F274" s="79">
        <v>42446748</v>
      </c>
      <c r="G274" s="56" t="s">
        <v>2988</v>
      </c>
      <c r="H274">
        <v>23404</v>
      </c>
      <c r="I274" t="s">
        <v>2278</v>
      </c>
      <c r="J274" t="s">
        <v>61</v>
      </c>
      <c r="K274" s="56" t="s">
        <v>3028</v>
      </c>
      <c r="L274" t="s">
        <v>26</v>
      </c>
      <c r="M274" t="s">
        <v>32</v>
      </c>
      <c r="O274" s="56" t="s">
        <v>2376</v>
      </c>
      <c r="T274" s="56" t="s">
        <v>132</v>
      </c>
      <c r="U274" s="56" t="s">
        <v>2356</v>
      </c>
      <c r="V274" s="56" t="s">
        <v>2826</v>
      </c>
    </row>
    <row r="275" spans="1:23" ht="63.75" x14ac:dyDescent="0.2">
      <c r="A275" s="55">
        <v>44848</v>
      </c>
      <c r="D275" s="55">
        <v>44858</v>
      </c>
      <c r="E275" s="79" t="s">
        <v>26</v>
      </c>
      <c r="F275" s="122">
        <v>42446561</v>
      </c>
      <c r="G275" s="123" t="s">
        <v>2988</v>
      </c>
      <c r="H275" s="113">
        <v>23404</v>
      </c>
      <c r="I275" s="113" t="s">
        <v>2278</v>
      </c>
      <c r="J275" s="113" t="s">
        <v>61</v>
      </c>
      <c r="K275" s="123" t="s">
        <v>3029</v>
      </c>
      <c r="L275" s="113" t="s">
        <v>26</v>
      </c>
      <c r="M275" s="113" t="s">
        <v>32</v>
      </c>
      <c r="N275" s="113"/>
      <c r="O275" s="123"/>
      <c r="P275" s="123"/>
      <c r="Q275" s="113"/>
      <c r="R275" s="123"/>
      <c r="S275" s="123"/>
      <c r="T275" s="123" t="s">
        <v>132</v>
      </c>
      <c r="U275" s="113" t="s">
        <v>1605</v>
      </c>
      <c r="V275" s="123" t="s">
        <v>3030</v>
      </c>
    </row>
    <row r="276" spans="1:23" ht="63.75" x14ac:dyDescent="0.2">
      <c r="A276" s="55">
        <v>44848</v>
      </c>
      <c r="D276" s="55">
        <v>44858</v>
      </c>
      <c r="E276" s="79" t="s">
        <v>31</v>
      </c>
      <c r="F276" s="79">
        <v>42446713</v>
      </c>
      <c r="G276" s="56" t="s">
        <v>2988</v>
      </c>
      <c r="H276">
        <v>23404</v>
      </c>
      <c r="I276" t="s">
        <v>2278</v>
      </c>
      <c r="J276" t="s">
        <v>61</v>
      </c>
      <c r="K276" s="56" t="s">
        <v>3031</v>
      </c>
      <c r="L276" t="s">
        <v>31</v>
      </c>
      <c r="M276" t="s">
        <v>43</v>
      </c>
      <c r="O276" s="56" t="s">
        <v>3032</v>
      </c>
      <c r="T276" s="56" t="s">
        <v>132</v>
      </c>
      <c r="U276" t="s">
        <v>3033</v>
      </c>
      <c r="V276" s="56" t="s">
        <v>3034</v>
      </c>
    </row>
    <row r="277" spans="1:23" ht="63.75" x14ac:dyDescent="0.2">
      <c r="A277" s="55">
        <v>44848</v>
      </c>
      <c r="D277" s="55">
        <v>44858</v>
      </c>
      <c r="E277" s="79" t="s">
        <v>31</v>
      </c>
      <c r="F277" s="79">
        <v>42446721</v>
      </c>
      <c r="G277" s="56" t="s">
        <v>2988</v>
      </c>
      <c r="H277">
        <v>23404</v>
      </c>
      <c r="I277" t="s">
        <v>2278</v>
      </c>
      <c r="J277" t="s">
        <v>61</v>
      </c>
      <c r="K277" s="56" t="s">
        <v>3035</v>
      </c>
      <c r="L277" t="s">
        <v>31</v>
      </c>
      <c r="M277" t="s">
        <v>43</v>
      </c>
      <c r="T277" s="56" t="s">
        <v>132</v>
      </c>
      <c r="U277" t="s">
        <v>1605</v>
      </c>
      <c r="V277" s="56" t="s">
        <v>3036</v>
      </c>
    </row>
    <row r="278" spans="1:23" ht="76.5" x14ac:dyDescent="0.2">
      <c r="A278" s="55">
        <v>44848</v>
      </c>
      <c r="D278" s="55">
        <v>44858</v>
      </c>
      <c r="E278" s="79" t="s">
        <v>31</v>
      </c>
      <c r="F278" s="122">
        <v>42446731</v>
      </c>
      <c r="G278" s="123" t="s">
        <v>2988</v>
      </c>
      <c r="H278" s="113">
        <v>23404</v>
      </c>
      <c r="I278" s="113" t="s">
        <v>2278</v>
      </c>
      <c r="J278" s="113" t="s">
        <v>61</v>
      </c>
      <c r="K278" s="123" t="s">
        <v>3037</v>
      </c>
      <c r="L278" t="s">
        <v>31</v>
      </c>
      <c r="M278" t="s">
        <v>43</v>
      </c>
      <c r="T278" s="56" t="s">
        <v>132</v>
      </c>
      <c r="U278" t="s">
        <v>56</v>
      </c>
      <c r="V278" s="56" t="s">
        <v>3038</v>
      </c>
    </row>
    <row r="279" spans="1:23" ht="38.25" x14ac:dyDescent="0.2">
      <c r="A279" s="55">
        <v>44848</v>
      </c>
      <c r="D279" s="55">
        <v>44848</v>
      </c>
      <c r="E279" s="79" t="s">
        <v>26</v>
      </c>
      <c r="F279" s="79">
        <v>42446756</v>
      </c>
      <c r="G279" s="56" t="s">
        <v>2988</v>
      </c>
      <c r="H279">
        <v>23404</v>
      </c>
      <c r="I279" t="s">
        <v>2278</v>
      </c>
      <c r="J279" t="s">
        <v>61</v>
      </c>
      <c r="K279" s="56" t="s">
        <v>3039</v>
      </c>
      <c r="L279" t="s">
        <v>26</v>
      </c>
      <c r="M279" t="s">
        <v>160</v>
      </c>
      <c r="T279" s="56" t="s">
        <v>132</v>
      </c>
      <c r="U279" t="s">
        <v>56</v>
      </c>
      <c r="V279" s="56" t="s">
        <v>3040</v>
      </c>
    </row>
    <row r="280" spans="1:23" ht="51" x14ac:dyDescent="0.2">
      <c r="A280" s="55">
        <v>44848</v>
      </c>
      <c r="D280" s="55">
        <v>44848</v>
      </c>
      <c r="E280" s="79" t="s">
        <v>26</v>
      </c>
      <c r="F280" s="79" t="s">
        <v>2250</v>
      </c>
      <c r="G280" s="56" t="s">
        <v>2988</v>
      </c>
      <c r="H280">
        <v>23404</v>
      </c>
      <c r="I280" t="s">
        <v>2278</v>
      </c>
      <c r="J280" t="s">
        <v>61</v>
      </c>
      <c r="K280" s="56" t="s">
        <v>3041</v>
      </c>
      <c r="L280" t="s">
        <v>26</v>
      </c>
      <c r="M280" t="s">
        <v>160</v>
      </c>
      <c r="T280" s="56" t="s">
        <v>132</v>
      </c>
      <c r="U280" t="s">
        <v>56</v>
      </c>
      <c r="V280" s="56" t="s">
        <v>3042</v>
      </c>
    </row>
    <row r="281" spans="1:23" ht="89.25" x14ac:dyDescent="0.2">
      <c r="A281" s="55">
        <v>44848</v>
      </c>
      <c r="D281" s="55">
        <v>44858</v>
      </c>
      <c r="E281" s="79" t="s">
        <v>31</v>
      </c>
      <c r="F281" s="124">
        <v>42446617</v>
      </c>
      <c r="G281" s="125" t="s">
        <v>2988</v>
      </c>
      <c r="H281" s="126">
        <v>23404</v>
      </c>
      <c r="I281" s="126" t="s">
        <v>2278</v>
      </c>
      <c r="J281" s="126" t="s">
        <v>61</v>
      </c>
      <c r="K281" s="125" t="s">
        <v>3043</v>
      </c>
      <c r="L281" t="s">
        <v>31</v>
      </c>
      <c r="M281" t="s">
        <v>43</v>
      </c>
      <c r="O281" s="56" t="s">
        <v>3044</v>
      </c>
      <c r="U281" t="s">
        <v>2356</v>
      </c>
      <c r="V281" s="56" t="s">
        <v>3045</v>
      </c>
    </row>
    <row r="282" spans="1:23" ht="76.5" x14ac:dyDescent="0.2">
      <c r="A282" s="55">
        <v>44848</v>
      </c>
      <c r="D282" s="55">
        <v>44858</v>
      </c>
      <c r="E282" s="79" t="s">
        <v>31</v>
      </c>
      <c r="F282" s="79">
        <v>42446609</v>
      </c>
      <c r="G282" s="56" t="s">
        <v>2988</v>
      </c>
      <c r="H282">
        <v>23404</v>
      </c>
      <c r="I282" t="s">
        <v>2278</v>
      </c>
      <c r="J282" t="s">
        <v>61</v>
      </c>
      <c r="K282" s="56" t="s">
        <v>3046</v>
      </c>
      <c r="L282" t="s">
        <v>31</v>
      </c>
      <c r="M282" t="s">
        <v>43</v>
      </c>
      <c r="U282" t="s">
        <v>56</v>
      </c>
      <c r="V282" s="56" t="s">
        <v>3038</v>
      </c>
    </row>
    <row r="283" spans="1:23" ht="89.25" x14ac:dyDescent="0.2">
      <c r="A283" s="55">
        <v>44848</v>
      </c>
      <c r="D283" s="55">
        <v>44858</v>
      </c>
      <c r="E283" s="79" t="s">
        <v>31</v>
      </c>
      <c r="F283" s="122">
        <v>42446596</v>
      </c>
      <c r="G283" s="123" t="s">
        <v>2988</v>
      </c>
      <c r="H283" s="113">
        <v>23404</v>
      </c>
      <c r="I283" s="113" t="s">
        <v>2278</v>
      </c>
      <c r="J283" s="113" t="s">
        <v>61</v>
      </c>
      <c r="K283" s="123" t="s">
        <v>3047</v>
      </c>
      <c r="L283" t="s">
        <v>31</v>
      </c>
      <c r="M283" t="s">
        <v>43</v>
      </c>
      <c r="U283" t="s">
        <v>56</v>
      </c>
      <c r="V283" s="56" t="s">
        <v>3038</v>
      </c>
    </row>
    <row r="284" spans="1:23" ht="89.25" x14ac:dyDescent="0.2">
      <c r="A284" s="55">
        <v>44852</v>
      </c>
      <c r="D284" s="55">
        <v>44858</v>
      </c>
      <c r="E284" s="79" t="s">
        <v>31</v>
      </c>
      <c r="F284" s="79">
        <v>65490223</v>
      </c>
      <c r="G284" s="56" t="s">
        <v>2968</v>
      </c>
      <c r="H284">
        <v>23404</v>
      </c>
      <c r="I284" t="s">
        <v>2335</v>
      </c>
      <c r="J284" t="s">
        <v>61</v>
      </c>
      <c r="K284" s="56" t="s">
        <v>3048</v>
      </c>
      <c r="L284" t="s">
        <v>31</v>
      </c>
      <c r="M284" t="s">
        <v>43</v>
      </c>
      <c r="O284" s="56" t="s">
        <v>3049</v>
      </c>
      <c r="T284" s="56" t="s">
        <v>3050</v>
      </c>
      <c r="U284" t="s">
        <v>2293</v>
      </c>
      <c r="V284" s="56" t="s">
        <v>3051</v>
      </c>
      <c r="W284" s="56"/>
    </row>
    <row r="285" spans="1:23" ht="76.5" x14ac:dyDescent="0.2">
      <c r="A285" s="55">
        <v>44852</v>
      </c>
      <c r="D285" s="55">
        <v>44858</v>
      </c>
      <c r="E285" s="79" t="s">
        <v>31</v>
      </c>
      <c r="F285" s="79">
        <v>65490231</v>
      </c>
      <c r="G285" s="56" t="s">
        <v>2968</v>
      </c>
      <c r="H285">
        <v>23404</v>
      </c>
      <c r="I285" t="s">
        <v>2335</v>
      </c>
      <c r="J285" t="s">
        <v>61</v>
      </c>
      <c r="K285" s="56" t="s">
        <v>3052</v>
      </c>
      <c r="L285" t="s">
        <v>31</v>
      </c>
      <c r="M285" t="s">
        <v>43</v>
      </c>
      <c r="T285" s="56" t="s">
        <v>2046</v>
      </c>
      <c r="U285" t="s">
        <v>1605</v>
      </c>
      <c r="V285" s="56" t="s">
        <v>3053</v>
      </c>
      <c r="W285" s="56"/>
    </row>
    <row r="286" spans="1:23" ht="63.75" x14ac:dyDescent="0.2">
      <c r="A286" s="55">
        <v>44852</v>
      </c>
      <c r="D286" s="55">
        <v>44858</v>
      </c>
      <c r="E286" s="79" t="s">
        <v>31</v>
      </c>
      <c r="F286" s="79">
        <v>65490241</v>
      </c>
      <c r="G286" s="56" t="s">
        <v>2968</v>
      </c>
      <c r="H286">
        <v>23404</v>
      </c>
      <c r="I286" t="s">
        <v>2335</v>
      </c>
      <c r="J286" t="s">
        <v>61</v>
      </c>
      <c r="K286" s="56" t="s">
        <v>3054</v>
      </c>
      <c r="L286" t="s">
        <v>31</v>
      </c>
      <c r="M286" t="s">
        <v>43</v>
      </c>
      <c r="T286" s="56" t="s">
        <v>2046</v>
      </c>
      <c r="U286" t="s">
        <v>56</v>
      </c>
      <c r="V286" s="56" t="s">
        <v>3038</v>
      </c>
      <c r="W286" s="123"/>
    </row>
    <row r="287" spans="1:23" ht="63.75" x14ac:dyDescent="0.2">
      <c r="A287" s="55">
        <v>44852</v>
      </c>
      <c r="D287" s="55">
        <v>44858</v>
      </c>
      <c r="E287" s="79" t="s">
        <v>31</v>
      </c>
      <c r="F287" s="79">
        <v>33614594</v>
      </c>
      <c r="G287" s="56" t="s">
        <v>2968</v>
      </c>
      <c r="H287">
        <v>23404</v>
      </c>
      <c r="I287" t="s">
        <v>3055</v>
      </c>
      <c r="J287" t="s">
        <v>61</v>
      </c>
      <c r="K287" s="56" t="s">
        <v>3056</v>
      </c>
      <c r="L287" t="s">
        <v>31</v>
      </c>
      <c r="M287" t="s">
        <v>43</v>
      </c>
      <c r="O287" s="56" t="s">
        <v>3032</v>
      </c>
      <c r="T287" s="56" t="s">
        <v>3050</v>
      </c>
      <c r="U287" t="s">
        <v>2356</v>
      </c>
      <c r="V287" s="56" t="s">
        <v>3057</v>
      </c>
    </row>
    <row r="288" spans="1:23" ht="89.25" x14ac:dyDescent="0.2">
      <c r="A288" s="55">
        <v>44852</v>
      </c>
      <c r="D288" s="55">
        <v>44858</v>
      </c>
      <c r="E288" s="79" t="s">
        <v>31</v>
      </c>
      <c r="F288" s="122">
        <v>33614404</v>
      </c>
      <c r="G288" s="123" t="s">
        <v>2968</v>
      </c>
      <c r="H288" s="113">
        <v>23404</v>
      </c>
      <c r="I288" s="113" t="s">
        <v>2335</v>
      </c>
      <c r="J288" s="113" t="s">
        <v>61</v>
      </c>
      <c r="K288" s="123" t="s">
        <v>3052</v>
      </c>
      <c r="L288" t="s">
        <v>31</v>
      </c>
      <c r="M288" t="s">
        <v>43</v>
      </c>
      <c r="O288" s="56" t="s">
        <v>3049</v>
      </c>
      <c r="T288" s="56" t="s">
        <v>3050</v>
      </c>
      <c r="U288" t="s">
        <v>2293</v>
      </c>
      <c r="V288" s="56" t="s">
        <v>3051</v>
      </c>
    </row>
    <row r="289" spans="1:23" ht="76.5" x14ac:dyDescent="0.2">
      <c r="A289" s="55">
        <v>44853</v>
      </c>
      <c r="D289" s="85">
        <v>44866</v>
      </c>
      <c r="E289" s="79" t="s">
        <v>26</v>
      </c>
      <c r="F289" s="79">
        <v>42310453</v>
      </c>
      <c r="G289" s="56" t="s">
        <v>3058</v>
      </c>
      <c r="H289">
        <v>23405</v>
      </c>
      <c r="I289" t="s">
        <v>28</v>
      </c>
      <c r="J289" t="s">
        <v>29</v>
      </c>
      <c r="K289" s="56" t="s">
        <v>3059</v>
      </c>
      <c r="L289" t="s">
        <v>31</v>
      </c>
      <c r="M289" t="s">
        <v>3060</v>
      </c>
      <c r="O289" s="56" t="s">
        <v>3061</v>
      </c>
      <c r="P289" s="56" t="s">
        <v>3062</v>
      </c>
      <c r="T289" s="56" t="s">
        <v>3063</v>
      </c>
      <c r="U289" s="56" t="s">
        <v>309</v>
      </c>
      <c r="V289" s="56" t="s">
        <v>854</v>
      </c>
    </row>
    <row r="290" spans="1:23" ht="51" x14ac:dyDescent="0.2">
      <c r="A290" s="55">
        <v>44853</v>
      </c>
      <c r="D290" s="85">
        <v>44866</v>
      </c>
      <c r="E290" s="79" t="s">
        <v>26</v>
      </c>
      <c r="F290" s="79">
        <v>42310471</v>
      </c>
      <c r="G290" s="56" t="s">
        <v>3058</v>
      </c>
      <c r="H290">
        <v>23405</v>
      </c>
      <c r="I290" t="s">
        <v>28</v>
      </c>
      <c r="J290" t="s">
        <v>29</v>
      </c>
      <c r="K290" s="56" t="s">
        <v>3064</v>
      </c>
      <c r="L290" t="s">
        <v>31</v>
      </c>
      <c r="M290" t="s">
        <v>3060</v>
      </c>
      <c r="O290" s="56" t="s">
        <v>3061</v>
      </c>
      <c r="P290" s="56" t="s">
        <v>3065</v>
      </c>
      <c r="T290" s="56" t="s">
        <v>3063</v>
      </c>
      <c r="U290" s="56" t="s">
        <v>309</v>
      </c>
      <c r="V290" s="56" t="s">
        <v>854</v>
      </c>
    </row>
    <row r="291" spans="1:23" ht="114.75" x14ac:dyDescent="0.2">
      <c r="A291" s="55">
        <v>44853</v>
      </c>
      <c r="D291" s="55">
        <v>44868</v>
      </c>
      <c r="E291" s="79" t="s">
        <v>26</v>
      </c>
      <c r="F291" s="79">
        <v>64864967</v>
      </c>
      <c r="G291" s="56" t="s">
        <v>1799</v>
      </c>
      <c r="H291">
        <v>23405</v>
      </c>
      <c r="I291" t="s">
        <v>28</v>
      </c>
      <c r="J291" t="s">
        <v>29</v>
      </c>
      <c r="K291" s="56" t="s">
        <v>3066</v>
      </c>
      <c r="L291" t="s">
        <v>31</v>
      </c>
      <c r="M291" t="s">
        <v>3060</v>
      </c>
      <c r="O291" s="56" t="s">
        <v>3067</v>
      </c>
      <c r="P291" s="56" t="s">
        <v>3068</v>
      </c>
      <c r="T291" s="56" t="s">
        <v>3063</v>
      </c>
      <c r="U291" s="56" t="s">
        <v>309</v>
      </c>
      <c r="V291" s="56" t="s">
        <v>3069</v>
      </c>
    </row>
    <row r="292" spans="1:23" ht="51" x14ac:dyDescent="0.2">
      <c r="A292" s="55">
        <v>44854</v>
      </c>
      <c r="D292" s="55">
        <v>44854</v>
      </c>
      <c r="E292" s="79" t="s">
        <v>26</v>
      </c>
      <c r="F292" s="79">
        <v>38681825</v>
      </c>
      <c r="G292" s="56" t="s">
        <v>2208</v>
      </c>
      <c r="H292">
        <v>23404</v>
      </c>
      <c r="I292" t="s">
        <v>3055</v>
      </c>
      <c r="J292" t="s">
        <v>61</v>
      </c>
      <c r="K292" s="56" t="s">
        <v>3070</v>
      </c>
      <c r="L292" t="s">
        <v>26</v>
      </c>
      <c r="M292" t="s">
        <v>160</v>
      </c>
      <c r="U292" t="s">
        <v>3071</v>
      </c>
      <c r="V292" s="56" t="s">
        <v>3072</v>
      </c>
    </row>
    <row r="293" spans="1:23" ht="165.75" x14ac:dyDescent="0.2">
      <c r="A293" s="55">
        <v>44855</v>
      </c>
      <c r="D293" s="55">
        <v>44855</v>
      </c>
      <c r="E293" s="79" t="s">
        <v>26</v>
      </c>
      <c r="F293" s="79">
        <v>42303271</v>
      </c>
      <c r="G293" s="56" t="s">
        <v>2924</v>
      </c>
      <c r="H293">
        <v>23405</v>
      </c>
      <c r="I293" t="s">
        <v>28</v>
      </c>
      <c r="J293" t="s">
        <v>29</v>
      </c>
      <c r="K293" s="56" t="s">
        <v>3073</v>
      </c>
      <c r="L293" t="s">
        <v>26</v>
      </c>
      <c r="M293" t="s">
        <v>160</v>
      </c>
      <c r="T293" s="56" t="s">
        <v>132</v>
      </c>
      <c r="U293" t="s">
        <v>56</v>
      </c>
      <c r="V293" s="56" t="s">
        <v>3074</v>
      </c>
    </row>
    <row r="294" spans="1:23" ht="127.5" x14ac:dyDescent="0.2">
      <c r="A294" s="55">
        <v>44861</v>
      </c>
      <c r="D294" s="55">
        <v>45008</v>
      </c>
      <c r="E294" s="79" t="s">
        <v>31</v>
      </c>
      <c r="F294" s="79">
        <v>65634401</v>
      </c>
      <c r="G294" s="56" t="s">
        <v>1970</v>
      </c>
      <c r="H294">
        <v>23402</v>
      </c>
      <c r="I294" t="s">
        <v>70</v>
      </c>
      <c r="J294" t="s">
        <v>3075</v>
      </c>
      <c r="K294" s="56" t="s">
        <v>3076</v>
      </c>
      <c r="L294" t="s">
        <v>31</v>
      </c>
      <c r="N294" s="56" t="s">
        <v>3077</v>
      </c>
      <c r="R294" s="56" t="s">
        <v>3078</v>
      </c>
      <c r="S294" s="56" t="s">
        <v>3079</v>
      </c>
      <c r="T294" s="56" t="s">
        <v>3080</v>
      </c>
      <c r="U294" t="s">
        <v>1040</v>
      </c>
      <c r="V294" s="56" t="s">
        <v>3081</v>
      </c>
    </row>
    <row r="295" spans="1:23" ht="89.25" x14ac:dyDescent="0.2">
      <c r="A295" s="55">
        <v>44861</v>
      </c>
      <c r="D295" s="55">
        <v>44875</v>
      </c>
      <c r="E295" s="79" t="s">
        <v>26</v>
      </c>
      <c r="F295" s="79">
        <v>64864836</v>
      </c>
      <c r="G295" s="56" t="s">
        <v>1799</v>
      </c>
      <c r="H295">
        <v>23405</v>
      </c>
      <c r="I295" t="s">
        <v>28</v>
      </c>
      <c r="J295" t="s">
        <v>29</v>
      </c>
      <c r="K295" s="56" t="s">
        <v>3082</v>
      </c>
      <c r="L295" t="s">
        <v>31</v>
      </c>
      <c r="O295" s="56" t="s">
        <v>3083</v>
      </c>
      <c r="P295" s="56" t="s">
        <v>3084</v>
      </c>
      <c r="T295" s="56" t="s">
        <v>3085</v>
      </c>
      <c r="U295" t="s">
        <v>347</v>
      </c>
      <c r="V295" s="56" t="s">
        <v>3086</v>
      </c>
    </row>
    <row r="296" spans="1:23" ht="165.75" x14ac:dyDescent="0.2">
      <c r="A296" s="55">
        <v>44862</v>
      </c>
      <c r="D296" s="55">
        <v>44944</v>
      </c>
      <c r="E296" s="79" t="s">
        <v>31</v>
      </c>
      <c r="F296" s="79">
        <v>42446651</v>
      </c>
      <c r="G296" s="56" t="s">
        <v>3087</v>
      </c>
      <c r="H296">
        <v>23404</v>
      </c>
      <c r="I296" t="s">
        <v>3055</v>
      </c>
      <c r="J296" t="s">
        <v>61</v>
      </c>
      <c r="K296" s="56" t="s">
        <v>3088</v>
      </c>
      <c r="L296" t="s">
        <v>26</v>
      </c>
      <c r="O296" s="56" t="s">
        <v>3089</v>
      </c>
      <c r="R296" s="56" t="s">
        <v>3090</v>
      </c>
      <c r="S296" s="56" t="s">
        <v>3091</v>
      </c>
      <c r="T296" s="56" t="s">
        <v>3092</v>
      </c>
      <c r="U296" s="56" t="s">
        <v>3093</v>
      </c>
      <c r="V296" s="56" t="s">
        <v>3094</v>
      </c>
      <c r="W296" s="56"/>
    </row>
    <row r="297" spans="1:23" ht="382.5" x14ac:dyDescent="0.2">
      <c r="A297" s="55">
        <v>44881</v>
      </c>
      <c r="D297" s="37">
        <v>44916</v>
      </c>
      <c r="E297" t="s">
        <v>31</v>
      </c>
      <c r="F297" s="79">
        <v>42310488</v>
      </c>
      <c r="G297" s="56" t="s">
        <v>3095</v>
      </c>
      <c r="H297">
        <v>23405</v>
      </c>
      <c r="I297" t="s">
        <v>28</v>
      </c>
      <c r="J297" t="s">
        <v>29</v>
      </c>
      <c r="K297" s="56" t="s">
        <v>3096</v>
      </c>
      <c r="L297" t="s">
        <v>248</v>
      </c>
      <c r="O297" s="56" t="s">
        <v>3097</v>
      </c>
      <c r="P297" s="56" t="s">
        <v>3098</v>
      </c>
      <c r="T297" s="56" t="s">
        <v>3099</v>
      </c>
      <c r="U297" s="56" t="s">
        <v>3100</v>
      </c>
      <c r="V297" s="56" t="s">
        <v>3101</v>
      </c>
    </row>
    <row r="298" spans="1:23" ht="140.25" x14ac:dyDescent="0.2">
      <c r="A298" s="55">
        <v>44883</v>
      </c>
      <c r="D298" s="37">
        <v>44908</v>
      </c>
      <c r="E298" t="s">
        <v>31</v>
      </c>
      <c r="F298" s="79">
        <v>42310509</v>
      </c>
      <c r="G298" s="56" t="s">
        <v>3058</v>
      </c>
      <c r="H298">
        <v>23405</v>
      </c>
      <c r="I298" t="s">
        <v>28</v>
      </c>
      <c r="J298" t="s">
        <v>29</v>
      </c>
      <c r="K298" s="56" t="s">
        <v>3102</v>
      </c>
      <c r="L298" t="s">
        <v>31</v>
      </c>
      <c r="O298" s="56" t="s">
        <v>3103</v>
      </c>
      <c r="P298" s="56" t="s">
        <v>3104</v>
      </c>
      <c r="T298" s="56" t="s">
        <v>3105</v>
      </c>
      <c r="U298" t="s">
        <v>347</v>
      </c>
      <c r="V298" s="56" t="s">
        <v>3106</v>
      </c>
    </row>
    <row r="299" spans="1:23" ht="127.5" x14ac:dyDescent="0.2">
      <c r="A299" s="55">
        <v>44889</v>
      </c>
      <c r="D299" s="37">
        <v>44908</v>
      </c>
      <c r="E299" t="s">
        <v>31</v>
      </c>
      <c r="F299" s="79">
        <v>65357465</v>
      </c>
      <c r="G299" s="56" t="s">
        <v>3107</v>
      </c>
      <c r="H299">
        <v>23405</v>
      </c>
      <c r="I299" t="s">
        <v>476</v>
      </c>
      <c r="J299" t="s">
        <v>29</v>
      </c>
      <c r="K299" s="56" t="s">
        <v>3108</v>
      </c>
      <c r="L299" t="s">
        <v>31</v>
      </c>
      <c r="O299" s="56" t="s">
        <v>3109</v>
      </c>
      <c r="P299" s="56" t="s">
        <v>3110</v>
      </c>
      <c r="T299" s="56" t="s">
        <v>3105</v>
      </c>
      <c r="U299" t="s">
        <v>347</v>
      </c>
      <c r="V299" s="56" t="s">
        <v>3106</v>
      </c>
    </row>
    <row r="300" spans="1:23" x14ac:dyDescent="0.2">
      <c r="A300" s="55"/>
      <c r="G300" s="56"/>
    </row>
    <row r="301" spans="1:23" x14ac:dyDescent="0.2">
      <c r="A301" s="55"/>
      <c r="G301" s="56"/>
    </row>
    <row r="302" spans="1:23" x14ac:dyDescent="0.2">
      <c r="A302" s="55"/>
      <c r="G302" s="56"/>
    </row>
    <row r="303" spans="1:23" x14ac:dyDescent="0.2">
      <c r="A303" s="55"/>
      <c r="G303" s="56"/>
    </row>
    <row r="304" spans="1:23" x14ac:dyDescent="0.2">
      <c r="A304" s="55"/>
      <c r="G304" s="56"/>
    </row>
    <row r="305" spans="1:7" x14ac:dyDescent="0.2">
      <c r="A305" s="55"/>
      <c r="G305" s="56"/>
    </row>
  </sheetData>
  <autoFilter ref="A1:Z305" xr:uid="{EDCF77C0-03C6-4C56-91B9-FF23F539EF3F}"/>
  <mergeCells count="2">
    <mergeCell ref="C166:C167"/>
    <mergeCell ref="D217:E217"/>
  </mergeCells>
  <conditionalFormatting sqref="C1">
    <cfRule type="expression" priority="1" stopIfTrue="1">
      <formula>NOT(ISERROR(SEARCH("Update",C1)))</formula>
    </cfRule>
    <cfRule type="expression" priority="2" stopIfTrue="1">
      <formula>D1&gt;0</formula>
    </cfRule>
    <cfRule type="expression" priority="3" stopIfTrue="1">
      <formula>A1=0</formula>
    </cfRule>
    <cfRule type="cellIs" dxfId="0" priority="4" stopIfTrue="1" operator="greaterThan">
      <formula>0</formula>
    </cfRule>
  </conditionalFormatting>
  <printOptions gridLines="1"/>
  <pageMargins left="0.70866141732283472" right="0.70866141732283472" top="0.74803149606299213" bottom="0.74803149606299213" header="0.31496062992125984" footer="0.31496062992125984"/>
  <pageSetup paperSize="9" scale="19" orientation="landscape" r:id="rId1"/>
  <headerFooter>
    <oddFooter>&amp;L_x000D_&amp;1#&amp;"Calibri"&amp;10&amp;K000000 Intern gebruik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58744-E72E-48BC-A16C-3051D2C09C1D}">
  <dimension ref="A1:N42"/>
  <sheetViews>
    <sheetView zoomScale="70" zoomScaleNormal="70" zoomScaleSheetLayoutView="40" workbookViewId="0">
      <pane ySplit="1" topLeftCell="A12" activePane="bottomLeft" state="frozen"/>
      <selection pane="bottomLeft" activeCell="G14" sqref="G14"/>
    </sheetView>
  </sheetViews>
  <sheetFormatPr defaultColWidth="20.140625" defaultRowHeight="12.75" x14ac:dyDescent="0.2"/>
  <cols>
    <col min="1" max="1" width="18.28515625" customWidth="1"/>
    <col min="2" max="2" width="12.5703125" customWidth="1"/>
    <col min="3" max="3" width="14.5703125" customWidth="1"/>
    <col min="4" max="4" width="20.140625" style="79"/>
    <col min="5" max="5" width="16.140625" customWidth="1"/>
    <col min="6" max="6" width="32.85546875" customWidth="1"/>
    <col min="7" max="7" width="34.5703125" customWidth="1"/>
    <col min="10" max="10" width="22.140625" customWidth="1"/>
    <col min="11" max="11" width="56.42578125" style="56" customWidth="1"/>
    <col min="12" max="12" width="33" customWidth="1"/>
    <col min="13" max="13" width="39.140625" customWidth="1"/>
    <col min="14" max="14" width="41.85546875" customWidth="1"/>
  </cols>
  <sheetData>
    <row r="1" spans="1:14" s="56" customFormat="1" ht="37.5" customHeight="1" x14ac:dyDescent="0.2">
      <c r="A1" s="69" t="s">
        <v>3111</v>
      </c>
      <c r="B1" s="69" t="s">
        <v>3112</v>
      </c>
      <c r="C1" s="69" t="s">
        <v>3113</v>
      </c>
      <c r="D1" s="69" t="s">
        <v>3114</v>
      </c>
      <c r="E1" s="69" t="s">
        <v>3115</v>
      </c>
      <c r="F1" s="69" t="s">
        <v>3116</v>
      </c>
      <c r="G1" s="69" t="s">
        <v>3117</v>
      </c>
      <c r="H1" s="69" t="s">
        <v>3118</v>
      </c>
      <c r="I1" s="69" t="s">
        <v>3119</v>
      </c>
      <c r="J1" s="69" t="s">
        <v>3120</v>
      </c>
      <c r="K1" s="69" t="s">
        <v>3121</v>
      </c>
      <c r="L1" s="69" t="s">
        <v>3122</v>
      </c>
      <c r="M1" s="69" t="s">
        <v>3123</v>
      </c>
      <c r="N1" s="69" t="s">
        <v>3124</v>
      </c>
    </row>
    <row r="2" spans="1:14" ht="76.5" x14ac:dyDescent="0.2">
      <c r="A2" s="37">
        <v>44588</v>
      </c>
      <c r="D2" s="79">
        <v>6166011</v>
      </c>
      <c r="G2" t="s">
        <v>3125</v>
      </c>
      <c r="H2" t="s">
        <v>3126</v>
      </c>
      <c r="J2" t="s">
        <v>3127</v>
      </c>
      <c r="K2" s="56" t="s">
        <v>3128</v>
      </c>
      <c r="N2" s="56" t="s">
        <v>3129</v>
      </c>
    </row>
    <row r="3" spans="1:14" ht="89.25" x14ac:dyDescent="0.2">
      <c r="A3" s="37">
        <v>44628</v>
      </c>
      <c r="D3" s="79">
        <v>3010992</v>
      </c>
      <c r="E3" s="56" t="s">
        <v>3130</v>
      </c>
      <c r="F3" s="56" t="s">
        <v>3131</v>
      </c>
      <c r="G3" t="s">
        <v>3132</v>
      </c>
      <c r="H3" t="s">
        <v>3133</v>
      </c>
      <c r="J3" t="s">
        <v>3134</v>
      </c>
      <c r="K3" s="56" t="s">
        <v>3135</v>
      </c>
      <c r="M3" t="s">
        <v>3136</v>
      </c>
      <c r="N3" s="56" t="s">
        <v>3137</v>
      </c>
    </row>
    <row r="4" spans="1:14" x14ac:dyDescent="0.2">
      <c r="A4" s="37">
        <v>44672</v>
      </c>
      <c r="D4" s="79">
        <v>33408918</v>
      </c>
      <c r="E4" t="s">
        <v>3138</v>
      </c>
      <c r="F4" t="s">
        <v>3139</v>
      </c>
      <c r="G4" t="s">
        <v>3140</v>
      </c>
      <c r="H4" t="s">
        <v>3141</v>
      </c>
      <c r="J4" t="s">
        <v>109</v>
      </c>
      <c r="K4" s="56" t="s">
        <v>3142</v>
      </c>
      <c r="M4" t="s">
        <v>3143</v>
      </c>
      <c r="N4" t="s">
        <v>3144</v>
      </c>
    </row>
    <row r="5" spans="1:14" ht="165.75" x14ac:dyDescent="0.2">
      <c r="A5" s="37">
        <v>44705</v>
      </c>
      <c r="D5" s="79">
        <v>6165615</v>
      </c>
      <c r="E5" t="s">
        <v>3138</v>
      </c>
      <c r="F5" t="s">
        <v>3139</v>
      </c>
      <c r="G5" t="s">
        <v>3145</v>
      </c>
      <c r="H5" t="s">
        <v>3146</v>
      </c>
      <c r="I5" t="s">
        <v>3147</v>
      </c>
      <c r="J5" t="s">
        <v>3127</v>
      </c>
      <c r="K5" s="56" t="s">
        <v>3148</v>
      </c>
      <c r="M5" t="s">
        <v>3149</v>
      </c>
      <c r="N5" s="56" t="s">
        <v>3150</v>
      </c>
    </row>
    <row r="6" spans="1:14" ht="114.75" x14ac:dyDescent="0.2">
      <c r="A6" s="37">
        <v>44705</v>
      </c>
      <c r="D6" s="79">
        <v>6165607</v>
      </c>
      <c r="E6" t="s">
        <v>3138</v>
      </c>
      <c r="F6" t="s">
        <v>3139</v>
      </c>
      <c r="G6" t="s">
        <v>3145</v>
      </c>
      <c r="H6" t="s">
        <v>3151</v>
      </c>
      <c r="I6" t="s">
        <v>3147</v>
      </c>
      <c r="J6" t="s">
        <v>3127</v>
      </c>
      <c r="K6" s="56" t="s">
        <v>3152</v>
      </c>
      <c r="M6" t="s">
        <v>3149</v>
      </c>
      <c r="N6" s="56" t="s">
        <v>3153</v>
      </c>
    </row>
    <row r="7" spans="1:14" x14ac:dyDescent="0.2">
      <c r="A7" t="s">
        <v>3154</v>
      </c>
      <c r="D7" s="79">
        <v>6010752</v>
      </c>
      <c r="G7" t="s">
        <v>3155</v>
      </c>
      <c r="H7" t="s">
        <v>3156</v>
      </c>
      <c r="J7" t="s">
        <v>3127</v>
      </c>
      <c r="K7" s="56" t="s">
        <v>3157</v>
      </c>
      <c r="M7" t="s">
        <v>3149</v>
      </c>
    </row>
    <row r="8" spans="1:14" x14ac:dyDescent="0.2">
      <c r="A8" t="s">
        <v>3154</v>
      </c>
      <c r="D8" s="79">
        <v>6010760</v>
      </c>
      <c r="G8" t="s">
        <v>3155</v>
      </c>
      <c r="H8" t="s">
        <v>3156</v>
      </c>
      <c r="J8" t="s">
        <v>3127</v>
      </c>
      <c r="K8" s="56" t="s">
        <v>3157</v>
      </c>
      <c r="M8" t="s">
        <v>3149</v>
      </c>
    </row>
    <row r="9" spans="1:14" ht="102" x14ac:dyDescent="0.2">
      <c r="A9" s="37">
        <v>44742</v>
      </c>
      <c r="D9" s="79">
        <v>5678320</v>
      </c>
      <c r="E9" t="s">
        <v>3138</v>
      </c>
      <c r="F9" t="s">
        <v>3158</v>
      </c>
      <c r="G9" t="s">
        <v>3159</v>
      </c>
      <c r="H9" t="s">
        <v>3160</v>
      </c>
      <c r="J9" t="s">
        <v>3127</v>
      </c>
      <c r="K9" s="56" t="s">
        <v>3157</v>
      </c>
      <c r="M9" t="s">
        <v>3149</v>
      </c>
      <c r="N9" s="56" t="s">
        <v>3161</v>
      </c>
    </row>
    <row r="10" spans="1:14" ht="114.75" x14ac:dyDescent="0.2">
      <c r="A10" s="37">
        <v>44742</v>
      </c>
      <c r="D10" s="79">
        <v>5678339</v>
      </c>
      <c r="E10" t="s">
        <v>3138</v>
      </c>
      <c r="F10" t="s">
        <v>3162</v>
      </c>
      <c r="G10" t="s">
        <v>3163</v>
      </c>
      <c r="H10" t="s">
        <v>3164</v>
      </c>
      <c r="J10" t="s">
        <v>3127</v>
      </c>
      <c r="K10" s="56" t="s">
        <v>3157</v>
      </c>
      <c r="M10" t="s">
        <v>3149</v>
      </c>
      <c r="N10" s="56" t="s">
        <v>3165</v>
      </c>
    </row>
    <row r="11" spans="1:14" ht="178.5" x14ac:dyDescent="0.2">
      <c r="A11" s="37">
        <v>44750</v>
      </c>
      <c r="D11" s="79">
        <v>6249982</v>
      </c>
      <c r="E11" t="s">
        <v>3166</v>
      </c>
      <c r="F11" t="s">
        <v>3167</v>
      </c>
      <c r="G11" t="s">
        <v>3168</v>
      </c>
      <c r="H11" t="s">
        <v>3169</v>
      </c>
      <c r="I11" t="s">
        <v>3170</v>
      </c>
      <c r="J11" t="s">
        <v>3171</v>
      </c>
      <c r="K11" s="56" t="s">
        <v>3172</v>
      </c>
      <c r="L11" s="56" t="s">
        <v>3173</v>
      </c>
      <c r="M11" s="56" t="s">
        <v>3174</v>
      </c>
      <c r="N11" s="56" t="s">
        <v>3175</v>
      </c>
    </row>
    <row r="12" spans="1:14" ht="89.25" x14ac:dyDescent="0.2">
      <c r="A12" s="37">
        <v>44750</v>
      </c>
      <c r="D12" s="79">
        <v>6249982</v>
      </c>
      <c r="E12" t="s">
        <v>3166</v>
      </c>
      <c r="F12" t="s">
        <v>3167</v>
      </c>
      <c r="G12" t="s">
        <v>3168</v>
      </c>
      <c r="H12" t="s">
        <v>3169</v>
      </c>
      <c r="I12" t="s">
        <v>3170</v>
      </c>
      <c r="J12" t="s">
        <v>3171</v>
      </c>
      <c r="K12" s="56" t="s">
        <v>3172</v>
      </c>
      <c r="L12" s="56" t="s">
        <v>3173</v>
      </c>
      <c r="M12" s="56" t="s">
        <v>3176</v>
      </c>
      <c r="N12" s="56" t="s">
        <v>3177</v>
      </c>
    </row>
    <row r="13" spans="1:14" ht="89.25" x14ac:dyDescent="0.2">
      <c r="A13" s="37">
        <v>44750</v>
      </c>
      <c r="D13" s="79">
        <v>6249982</v>
      </c>
      <c r="E13" t="s">
        <v>3178</v>
      </c>
      <c r="F13" t="s">
        <v>3179</v>
      </c>
      <c r="G13" t="s">
        <v>3168</v>
      </c>
      <c r="H13" t="s">
        <v>3169</v>
      </c>
      <c r="I13" t="s">
        <v>3170</v>
      </c>
      <c r="J13" t="s">
        <v>3171</v>
      </c>
      <c r="K13" s="56" t="s">
        <v>3180</v>
      </c>
      <c r="L13" s="56" t="s">
        <v>3173</v>
      </c>
      <c r="M13" s="56" t="s">
        <v>3181</v>
      </c>
      <c r="N13" s="56" t="s">
        <v>3182</v>
      </c>
    </row>
    <row r="14" spans="1:14" ht="255" x14ac:dyDescent="0.2">
      <c r="A14" s="37">
        <v>44757</v>
      </c>
      <c r="D14" s="79">
        <v>33579274</v>
      </c>
      <c r="E14" t="s">
        <v>3183</v>
      </c>
      <c r="F14" t="s">
        <v>3184</v>
      </c>
      <c r="G14" t="s">
        <v>3185</v>
      </c>
      <c r="J14" t="s">
        <v>3186</v>
      </c>
      <c r="K14" s="56" t="s">
        <v>3187</v>
      </c>
      <c r="M14" t="s">
        <v>3188</v>
      </c>
      <c r="N14" s="56" t="s">
        <v>3189</v>
      </c>
    </row>
    <row r="15" spans="1:14" ht="127.5" x14ac:dyDescent="0.2">
      <c r="A15" s="37">
        <v>44791</v>
      </c>
      <c r="D15" s="79">
        <v>6249974</v>
      </c>
      <c r="E15" t="s">
        <v>3190</v>
      </c>
      <c r="F15" t="s">
        <v>3191</v>
      </c>
      <c r="G15" t="s">
        <v>3192</v>
      </c>
      <c r="H15" t="s">
        <v>3193</v>
      </c>
      <c r="J15" t="s">
        <v>2757</v>
      </c>
      <c r="K15" s="56" t="s">
        <v>3194</v>
      </c>
      <c r="M15" s="56" t="s">
        <v>3195</v>
      </c>
      <c r="N15" s="56" t="s">
        <v>3196</v>
      </c>
    </row>
    <row r="16" spans="1:14" ht="127.5" x14ac:dyDescent="0.2">
      <c r="A16" s="37">
        <v>44796</v>
      </c>
      <c r="D16" s="79">
        <v>3294243</v>
      </c>
      <c r="E16" t="s">
        <v>3197</v>
      </c>
      <c r="F16" t="s">
        <v>3198</v>
      </c>
      <c r="G16" t="s">
        <v>3199</v>
      </c>
      <c r="H16" t="s">
        <v>3200</v>
      </c>
      <c r="J16" t="s">
        <v>3201</v>
      </c>
      <c r="K16" s="56" t="s">
        <v>3202</v>
      </c>
      <c r="M16" t="s">
        <v>3203</v>
      </c>
      <c r="N16" s="56" t="s">
        <v>3204</v>
      </c>
    </row>
    <row r="17" spans="1:11" ht="25.5" x14ac:dyDescent="0.2">
      <c r="A17" s="37">
        <v>44819</v>
      </c>
      <c r="D17" s="79" t="s">
        <v>3205</v>
      </c>
      <c r="E17" t="s">
        <v>3206</v>
      </c>
      <c r="G17" t="s">
        <v>3207</v>
      </c>
      <c r="H17" t="s">
        <v>3208</v>
      </c>
      <c r="J17" t="s">
        <v>3127</v>
      </c>
      <c r="K17" s="56" t="s">
        <v>3209</v>
      </c>
    </row>
    <row r="18" spans="1:11" ht="25.5" x14ac:dyDescent="0.2">
      <c r="A18" s="37">
        <v>44819</v>
      </c>
      <c r="D18" s="79" t="s">
        <v>3210</v>
      </c>
      <c r="E18" t="s">
        <v>3206</v>
      </c>
      <c r="G18" t="s">
        <v>3207</v>
      </c>
      <c r="H18" t="s">
        <v>3208</v>
      </c>
      <c r="J18" t="s">
        <v>3127</v>
      </c>
      <c r="K18" s="56" t="s">
        <v>3209</v>
      </c>
    </row>
    <row r="19" spans="1:11" ht="25.5" x14ac:dyDescent="0.2">
      <c r="A19" s="37">
        <v>44819</v>
      </c>
      <c r="D19" s="79" t="s">
        <v>3211</v>
      </c>
      <c r="E19" t="s">
        <v>3206</v>
      </c>
      <c r="G19" t="s">
        <v>3207</v>
      </c>
      <c r="H19" t="s">
        <v>3208</v>
      </c>
      <c r="J19" t="s">
        <v>3127</v>
      </c>
      <c r="K19" s="56" t="s">
        <v>3209</v>
      </c>
    </row>
    <row r="20" spans="1:11" ht="25.5" x14ac:dyDescent="0.2">
      <c r="A20" s="37">
        <v>44819</v>
      </c>
      <c r="D20" s="79" t="s">
        <v>3212</v>
      </c>
      <c r="E20" t="s">
        <v>3206</v>
      </c>
      <c r="G20" t="s">
        <v>3207</v>
      </c>
      <c r="H20" t="s">
        <v>3208</v>
      </c>
      <c r="J20" t="s">
        <v>3127</v>
      </c>
      <c r="K20" s="56" t="s">
        <v>3209</v>
      </c>
    </row>
    <row r="21" spans="1:11" ht="25.5" x14ac:dyDescent="0.2">
      <c r="A21" s="37">
        <v>44819</v>
      </c>
      <c r="D21" s="79" t="s">
        <v>3213</v>
      </c>
      <c r="E21" t="s">
        <v>3206</v>
      </c>
      <c r="G21" t="s">
        <v>3214</v>
      </c>
      <c r="H21" t="s">
        <v>3215</v>
      </c>
      <c r="J21" t="s">
        <v>3127</v>
      </c>
      <c r="K21" s="56" t="s">
        <v>3209</v>
      </c>
    </row>
    <row r="22" spans="1:11" ht="25.5" x14ac:dyDescent="0.2">
      <c r="A22" s="37">
        <v>44819</v>
      </c>
      <c r="D22" s="79" t="s">
        <v>3216</v>
      </c>
      <c r="E22" t="s">
        <v>3206</v>
      </c>
      <c r="G22" t="s">
        <v>3214</v>
      </c>
      <c r="H22" t="s">
        <v>3215</v>
      </c>
      <c r="J22" t="s">
        <v>3127</v>
      </c>
      <c r="K22" s="56" t="s">
        <v>3209</v>
      </c>
    </row>
    <row r="23" spans="1:11" ht="25.5" x14ac:dyDescent="0.2">
      <c r="A23" s="37">
        <v>44819</v>
      </c>
      <c r="D23" s="79" t="s">
        <v>3217</v>
      </c>
      <c r="E23" t="s">
        <v>3206</v>
      </c>
      <c r="G23" t="s">
        <v>3218</v>
      </c>
      <c r="H23" t="s">
        <v>3215</v>
      </c>
      <c r="J23" t="s">
        <v>3127</v>
      </c>
      <c r="K23" s="56" t="s">
        <v>3209</v>
      </c>
    </row>
    <row r="24" spans="1:11" ht="25.5" x14ac:dyDescent="0.2">
      <c r="A24" s="37">
        <v>44819</v>
      </c>
      <c r="D24" s="79" t="s">
        <v>3219</v>
      </c>
      <c r="E24" t="s">
        <v>3206</v>
      </c>
      <c r="G24" t="s">
        <v>3218</v>
      </c>
      <c r="H24" t="s">
        <v>3215</v>
      </c>
      <c r="J24" t="s">
        <v>3127</v>
      </c>
      <c r="K24" s="56" t="s">
        <v>3209</v>
      </c>
    </row>
    <row r="25" spans="1:11" ht="25.5" x14ac:dyDescent="0.2">
      <c r="A25" s="37">
        <v>44819</v>
      </c>
      <c r="D25" s="79" t="s">
        <v>3220</v>
      </c>
      <c r="E25" t="s">
        <v>3206</v>
      </c>
      <c r="G25" t="s">
        <v>3218</v>
      </c>
      <c r="H25" t="s">
        <v>3221</v>
      </c>
      <c r="J25" t="s">
        <v>3127</v>
      </c>
      <c r="K25" s="56" t="s">
        <v>3209</v>
      </c>
    </row>
    <row r="26" spans="1:11" ht="25.5" x14ac:dyDescent="0.2">
      <c r="A26" s="37">
        <v>44819</v>
      </c>
      <c r="D26" s="79" t="s">
        <v>3222</v>
      </c>
      <c r="E26" t="s">
        <v>3206</v>
      </c>
      <c r="G26" t="s">
        <v>3218</v>
      </c>
      <c r="H26" t="s">
        <v>3221</v>
      </c>
      <c r="J26" t="s">
        <v>3127</v>
      </c>
      <c r="K26" s="56" t="s">
        <v>3209</v>
      </c>
    </row>
    <row r="27" spans="1:11" ht="25.5" x14ac:dyDescent="0.2">
      <c r="A27" s="37">
        <v>44819</v>
      </c>
      <c r="D27" s="79" t="s">
        <v>3223</v>
      </c>
      <c r="E27" t="s">
        <v>3206</v>
      </c>
      <c r="G27" t="s">
        <v>3207</v>
      </c>
      <c r="H27" t="s">
        <v>3208</v>
      </c>
      <c r="J27" t="s">
        <v>3127</v>
      </c>
      <c r="K27" s="56" t="s">
        <v>3209</v>
      </c>
    </row>
    <row r="28" spans="1:11" ht="25.5" x14ac:dyDescent="0.2">
      <c r="A28" s="37">
        <v>44819</v>
      </c>
      <c r="D28" s="79" t="s">
        <v>3224</v>
      </c>
      <c r="E28" t="s">
        <v>3206</v>
      </c>
      <c r="G28" t="s">
        <v>3207</v>
      </c>
      <c r="H28" t="s">
        <v>3208</v>
      </c>
      <c r="J28" t="s">
        <v>3127</v>
      </c>
      <c r="K28" s="56" t="s">
        <v>3209</v>
      </c>
    </row>
    <row r="29" spans="1:11" ht="25.5" x14ac:dyDescent="0.2">
      <c r="A29" s="37">
        <v>44819</v>
      </c>
      <c r="D29" s="79" t="s">
        <v>3225</v>
      </c>
      <c r="E29" t="s">
        <v>3206</v>
      </c>
      <c r="G29" t="s">
        <v>3207</v>
      </c>
      <c r="H29" t="s">
        <v>3208</v>
      </c>
      <c r="J29" t="s">
        <v>3127</v>
      </c>
      <c r="K29" s="56" t="s">
        <v>3209</v>
      </c>
    </row>
    <row r="30" spans="1:11" ht="25.5" x14ac:dyDescent="0.2">
      <c r="A30" s="37">
        <v>44819</v>
      </c>
      <c r="D30" s="79" t="s">
        <v>3226</v>
      </c>
      <c r="E30" t="s">
        <v>3206</v>
      </c>
      <c r="G30" t="s">
        <v>3207</v>
      </c>
      <c r="H30" t="s">
        <v>3208</v>
      </c>
      <c r="J30" t="s">
        <v>3127</v>
      </c>
      <c r="K30" s="56" t="s">
        <v>3209</v>
      </c>
    </row>
    <row r="31" spans="1:11" ht="25.5" x14ac:dyDescent="0.2">
      <c r="A31" s="37">
        <v>44819</v>
      </c>
      <c r="D31" s="79" t="s">
        <v>3227</v>
      </c>
      <c r="E31" t="s">
        <v>3206</v>
      </c>
      <c r="G31" t="s">
        <v>1662</v>
      </c>
      <c r="H31" t="s">
        <v>3215</v>
      </c>
      <c r="J31" t="s">
        <v>3127</v>
      </c>
      <c r="K31" s="56" t="s">
        <v>3209</v>
      </c>
    </row>
    <row r="32" spans="1:11" ht="25.5" x14ac:dyDescent="0.2">
      <c r="A32" s="37">
        <v>44819</v>
      </c>
      <c r="D32" s="79" t="s">
        <v>3228</v>
      </c>
      <c r="E32" t="s">
        <v>3206</v>
      </c>
      <c r="G32" t="s">
        <v>1662</v>
      </c>
      <c r="H32" t="s">
        <v>3215</v>
      </c>
      <c r="J32" t="s">
        <v>3127</v>
      </c>
      <c r="K32" s="56" t="s">
        <v>3209</v>
      </c>
    </row>
    <row r="33" spans="1:14" ht="25.5" x14ac:dyDescent="0.2">
      <c r="A33" s="37">
        <v>44819</v>
      </c>
      <c r="D33" s="79" t="s">
        <v>3229</v>
      </c>
      <c r="E33" t="s">
        <v>3206</v>
      </c>
      <c r="G33" t="s">
        <v>3207</v>
      </c>
      <c r="H33" t="s">
        <v>3208</v>
      </c>
      <c r="J33" t="s">
        <v>3127</v>
      </c>
      <c r="K33" s="56" t="s">
        <v>3209</v>
      </c>
    </row>
    <row r="34" spans="1:14" ht="25.5" x14ac:dyDescent="0.2">
      <c r="A34" s="37">
        <v>44819</v>
      </c>
      <c r="D34" s="79" t="s">
        <v>3230</v>
      </c>
      <c r="E34" t="s">
        <v>3206</v>
      </c>
      <c r="G34" t="s">
        <v>3207</v>
      </c>
      <c r="H34" t="s">
        <v>3208</v>
      </c>
      <c r="J34" t="s">
        <v>3127</v>
      </c>
      <c r="K34" s="56" t="s">
        <v>3209</v>
      </c>
    </row>
    <row r="35" spans="1:14" ht="25.5" x14ac:dyDescent="0.2">
      <c r="A35" s="37">
        <v>44819</v>
      </c>
      <c r="D35" s="79" t="s">
        <v>3231</v>
      </c>
      <c r="E35" t="s">
        <v>3206</v>
      </c>
      <c r="G35" t="s">
        <v>3207</v>
      </c>
      <c r="H35" t="s">
        <v>3208</v>
      </c>
      <c r="J35" t="s">
        <v>3127</v>
      </c>
      <c r="K35" s="56" t="s">
        <v>3209</v>
      </c>
    </row>
    <row r="36" spans="1:14" ht="25.5" x14ac:dyDescent="0.2">
      <c r="A36" s="37">
        <v>44819</v>
      </c>
      <c r="D36" s="79" t="s">
        <v>3232</v>
      </c>
      <c r="E36" t="s">
        <v>3206</v>
      </c>
      <c r="G36" t="s">
        <v>3207</v>
      </c>
      <c r="H36" t="s">
        <v>3208</v>
      </c>
      <c r="J36" t="s">
        <v>3127</v>
      </c>
      <c r="K36" s="56" t="s">
        <v>3209</v>
      </c>
    </row>
    <row r="37" spans="1:14" ht="25.5" x14ac:dyDescent="0.2">
      <c r="A37" s="37">
        <v>44819</v>
      </c>
      <c r="D37" s="79">
        <v>6165674</v>
      </c>
      <c r="E37" t="s">
        <v>3206</v>
      </c>
      <c r="G37" t="s">
        <v>208</v>
      </c>
      <c r="H37" t="s">
        <v>3233</v>
      </c>
      <c r="J37" t="s">
        <v>3127</v>
      </c>
      <c r="K37" s="56" t="s">
        <v>3209</v>
      </c>
    </row>
    <row r="38" spans="1:14" ht="25.5" x14ac:dyDescent="0.2">
      <c r="A38" s="37">
        <v>44819</v>
      </c>
      <c r="D38" s="79">
        <v>6010631</v>
      </c>
      <c r="E38" t="s">
        <v>3206</v>
      </c>
      <c r="G38" t="s">
        <v>208</v>
      </c>
      <c r="H38" t="s">
        <v>3234</v>
      </c>
      <c r="J38" t="s">
        <v>3127</v>
      </c>
      <c r="K38" s="56" t="s">
        <v>3209</v>
      </c>
    </row>
    <row r="39" spans="1:14" ht="114.75" x14ac:dyDescent="0.2">
      <c r="A39" s="37">
        <v>44830</v>
      </c>
      <c r="D39" s="79">
        <v>6374943</v>
      </c>
      <c r="E39" t="s">
        <v>3235</v>
      </c>
      <c r="F39" t="s">
        <v>3236</v>
      </c>
      <c r="G39" t="s">
        <v>3237</v>
      </c>
      <c r="H39" t="s">
        <v>3238</v>
      </c>
      <c r="J39" t="s">
        <v>109</v>
      </c>
      <c r="K39" s="56" t="s">
        <v>3209</v>
      </c>
      <c r="M39" s="56" t="s">
        <v>3239</v>
      </c>
      <c r="N39" s="56" t="s">
        <v>3240</v>
      </c>
    </row>
    <row r="40" spans="1:14" ht="76.5" x14ac:dyDescent="0.2">
      <c r="A40" s="37">
        <v>44830</v>
      </c>
      <c r="D40" s="79">
        <v>6374951</v>
      </c>
      <c r="E40" t="s">
        <v>3235</v>
      </c>
      <c r="F40" t="s">
        <v>3236</v>
      </c>
      <c r="G40" t="s">
        <v>3241</v>
      </c>
      <c r="H40" t="s">
        <v>3238</v>
      </c>
      <c r="J40" t="s">
        <v>109</v>
      </c>
      <c r="K40" s="56" t="s">
        <v>3242</v>
      </c>
      <c r="L40" s="56" t="s">
        <v>3242</v>
      </c>
      <c r="N40" s="56" t="s">
        <v>3243</v>
      </c>
    </row>
    <row r="41" spans="1:14" ht="51" x14ac:dyDescent="0.2">
      <c r="A41" s="37">
        <v>44855</v>
      </c>
      <c r="D41" s="79">
        <v>6166095</v>
      </c>
      <c r="E41" t="s">
        <v>3244</v>
      </c>
      <c r="G41" t="s">
        <v>3245</v>
      </c>
      <c r="H41" t="s">
        <v>2254</v>
      </c>
      <c r="J41" t="s">
        <v>240</v>
      </c>
      <c r="K41" s="56" t="s">
        <v>3246</v>
      </c>
      <c r="L41" s="56" t="s">
        <v>3247</v>
      </c>
    </row>
    <row r="42" spans="1:14" x14ac:dyDescent="0.2">
      <c r="A42" s="37">
        <v>44879</v>
      </c>
      <c r="D42" s="79">
        <v>99909662</v>
      </c>
      <c r="E42" t="s">
        <v>3248</v>
      </c>
      <c r="G42" t="s">
        <v>3249</v>
      </c>
      <c r="H42" t="s">
        <v>2254</v>
      </c>
      <c r="J42" t="s">
        <v>3127</v>
      </c>
    </row>
  </sheetData>
  <printOptions gridLines="1"/>
  <pageMargins left="0.70866141732283472" right="0.70866141732283472" top="0.74803149606299213" bottom="0.74803149606299213" header="0.31496062992125984" footer="0.31496062992125984"/>
  <pageSetup paperSize="9" scale="36" orientation="landscape" r:id="rId1"/>
  <headerFooter>
    <oddFooter>&amp;L_x000D_&amp;1#&amp;"Calibri"&amp;10&amp;K000000 Intern gebruik</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A6BF5-9CA1-4D9A-9F3F-157CD3D2F5F6}">
  <dimension ref="A1:Y225"/>
  <sheetViews>
    <sheetView zoomScale="70" zoomScaleNormal="70" zoomScaleSheetLayoutView="85" workbookViewId="0">
      <pane ySplit="1" topLeftCell="A2" activePane="bottomLeft" state="frozen"/>
      <selection pane="bottomLeft" activeCell="S3" sqref="S3"/>
    </sheetView>
  </sheetViews>
  <sheetFormatPr defaultColWidth="9.140625" defaultRowHeight="12.75" x14ac:dyDescent="0.2"/>
  <cols>
    <col min="1" max="1" width="12" customWidth="1"/>
    <col min="2" max="2" width="11.85546875" customWidth="1"/>
    <col min="3" max="4" width="10.7109375" customWidth="1"/>
    <col min="5" max="5" width="20.7109375" customWidth="1"/>
    <col min="6" max="6" width="12" customWidth="1"/>
    <col min="7" max="7" width="15.140625" customWidth="1"/>
    <col min="8" max="8" width="11.140625" customWidth="1"/>
    <col min="9" max="9" width="12.85546875" customWidth="1"/>
    <col min="10" max="10" width="15.140625" style="56" customWidth="1"/>
    <col min="11" max="11" width="15.42578125" style="79" bestFit="1" customWidth="1"/>
    <col min="12" max="12" width="11.85546875" customWidth="1"/>
    <col min="13" max="13" width="12" customWidth="1"/>
    <col min="14" max="14" width="15" customWidth="1"/>
    <col min="15" max="15" width="16.85546875" style="115" customWidth="1"/>
    <col min="16" max="16" width="29.5703125" style="56" customWidth="1"/>
    <col min="17" max="17" width="14.140625" customWidth="1"/>
    <col min="18" max="18" width="25.28515625" style="56" customWidth="1"/>
    <col min="19" max="19" width="49.5703125" style="56" customWidth="1"/>
    <col min="20" max="20" width="28" style="56" customWidth="1"/>
    <col min="21" max="21" width="63.42578125" customWidth="1"/>
    <col min="22" max="22" width="78.85546875" customWidth="1"/>
    <col min="23" max="23" width="39.28515625" customWidth="1"/>
    <col min="24" max="24" width="25.140625" customWidth="1"/>
    <col min="26" max="26" width="15.28515625" customWidth="1"/>
  </cols>
  <sheetData>
    <row r="1" spans="1:25" s="75" customFormat="1" ht="38.25" x14ac:dyDescent="0.15">
      <c r="A1" s="70" t="s">
        <v>0</v>
      </c>
      <c r="B1" s="70" t="s">
        <v>3250</v>
      </c>
      <c r="C1" s="71" t="s">
        <v>3251</v>
      </c>
      <c r="D1" s="71" t="s">
        <v>3252</v>
      </c>
      <c r="E1" s="70" t="s">
        <v>3253</v>
      </c>
      <c r="F1" s="70" t="s">
        <v>3254</v>
      </c>
      <c r="G1" s="70" t="s">
        <v>3255</v>
      </c>
      <c r="H1" s="70" t="s">
        <v>3256</v>
      </c>
      <c r="I1" s="70" t="s">
        <v>3257</v>
      </c>
      <c r="J1" s="70" t="s">
        <v>8</v>
      </c>
      <c r="K1" s="70" t="s">
        <v>9</v>
      </c>
      <c r="L1" s="70" t="s">
        <v>3258</v>
      </c>
      <c r="M1" s="70" t="s">
        <v>3259</v>
      </c>
      <c r="N1" s="72" t="s">
        <v>13</v>
      </c>
      <c r="O1" s="72" t="s">
        <v>14</v>
      </c>
      <c r="P1" s="72" t="s">
        <v>15</v>
      </c>
      <c r="Q1" s="72" t="s">
        <v>3260</v>
      </c>
      <c r="R1" s="44" t="s">
        <v>17</v>
      </c>
      <c r="S1" s="44" t="s">
        <v>18</v>
      </c>
      <c r="T1" s="72" t="s">
        <v>2149</v>
      </c>
      <c r="U1" s="120" t="s">
        <v>3261</v>
      </c>
      <c r="V1" s="71" t="s">
        <v>3262</v>
      </c>
      <c r="W1" s="73" t="s">
        <v>3263</v>
      </c>
      <c r="X1" s="73"/>
      <c r="Y1" s="74" t="s">
        <v>24</v>
      </c>
    </row>
    <row r="2" spans="1:25" ht="76.5" x14ac:dyDescent="0.2">
      <c r="A2">
        <v>2022</v>
      </c>
      <c r="B2" t="s">
        <v>101</v>
      </c>
      <c r="C2" s="37">
        <v>44740</v>
      </c>
      <c r="D2" t="s">
        <v>101</v>
      </c>
      <c r="E2" t="s">
        <v>3264</v>
      </c>
      <c r="F2" t="s">
        <v>101</v>
      </c>
      <c r="G2" s="56">
        <v>-597</v>
      </c>
      <c r="H2">
        <v>4968174</v>
      </c>
      <c r="I2" t="s">
        <v>3265</v>
      </c>
      <c r="J2" s="56" t="s">
        <v>28</v>
      </c>
      <c r="K2" s="79" t="s">
        <v>546</v>
      </c>
      <c r="L2" t="s">
        <v>3266</v>
      </c>
      <c r="M2" t="s">
        <v>3267</v>
      </c>
      <c r="O2" s="91" t="s">
        <v>3268</v>
      </c>
      <c r="P2" s="56" t="s">
        <v>3269</v>
      </c>
      <c r="R2" s="96" t="s">
        <v>4097</v>
      </c>
      <c r="S2" s="96"/>
      <c r="V2" s="56" t="s">
        <v>3270</v>
      </c>
    </row>
    <row r="3" spans="1:25" ht="76.5" x14ac:dyDescent="0.2">
      <c r="A3">
        <v>2022</v>
      </c>
      <c r="B3" t="s">
        <v>101</v>
      </c>
      <c r="C3" s="37">
        <v>44740</v>
      </c>
      <c r="D3" t="s">
        <v>101</v>
      </c>
      <c r="E3" t="s">
        <v>3264</v>
      </c>
      <c r="F3" t="s">
        <v>101</v>
      </c>
      <c r="G3">
        <v>-596</v>
      </c>
      <c r="H3">
        <v>4968166</v>
      </c>
      <c r="I3" t="s">
        <v>3271</v>
      </c>
      <c r="J3" s="56" t="s">
        <v>28</v>
      </c>
      <c r="K3" s="79" t="s">
        <v>546</v>
      </c>
      <c r="L3" t="s">
        <v>3272</v>
      </c>
      <c r="M3" t="s">
        <v>3267</v>
      </c>
      <c r="O3" s="91" t="s">
        <v>3268</v>
      </c>
      <c r="P3" s="56" t="s">
        <v>3269</v>
      </c>
      <c r="R3" s="96" t="s">
        <v>4079</v>
      </c>
      <c r="S3" s="96"/>
      <c r="V3" s="56" t="s">
        <v>3270</v>
      </c>
    </row>
    <row r="4" spans="1:25" ht="76.5" x14ac:dyDescent="0.2">
      <c r="A4">
        <v>2022</v>
      </c>
      <c r="B4" t="s">
        <v>101</v>
      </c>
      <c r="C4" s="37">
        <v>44740</v>
      </c>
      <c r="D4" t="s">
        <v>101</v>
      </c>
      <c r="E4" t="s">
        <v>3264</v>
      </c>
      <c r="F4" t="s">
        <v>101</v>
      </c>
      <c r="G4">
        <v>-595</v>
      </c>
      <c r="H4">
        <v>4968158</v>
      </c>
      <c r="I4" t="s">
        <v>3273</v>
      </c>
      <c r="J4" s="56" t="s">
        <v>28</v>
      </c>
      <c r="K4" s="79" t="s">
        <v>546</v>
      </c>
      <c r="L4" t="s">
        <v>3272</v>
      </c>
      <c r="M4" t="s">
        <v>3267</v>
      </c>
      <c r="O4" s="91" t="s">
        <v>3268</v>
      </c>
      <c r="P4" s="56" t="s">
        <v>3269</v>
      </c>
      <c r="R4" s="96" t="s">
        <v>4079</v>
      </c>
      <c r="S4" s="96"/>
      <c r="V4" s="56" t="s">
        <v>3270</v>
      </c>
    </row>
    <row r="5" spans="1:25" ht="76.5" x14ac:dyDescent="0.2">
      <c r="A5">
        <v>2022</v>
      </c>
      <c r="B5" t="s">
        <v>101</v>
      </c>
      <c r="C5" s="37">
        <v>44740</v>
      </c>
      <c r="D5" t="s">
        <v>101</v>
      </c>
      <c r="E5" t="s">
        <v>3264</v>
      </c>
      <c r="F5" t="s">
        <v>101</v>
      </c>
      <c r="G5">
        <v>-477</v>
      </c>
      <c r="H5">
        <v>4968141</v>
      </c>
      <c r="I5" t="s">
        <v>3274</v>
      </c>
      <c r="J5" s="56" t="s">
        <v>28</v>
      </c>
      <c r="K5" s="79" t="s">
        <v>546</v>
      </c>
      <c r="L5" t="s">
        <v>3275</v>
      </c>
      <c r="M5" t="s">
        <v>3267</v>
      </c>
      <c r="O5" s="91" t="s">
        <v>3268</v>
      </c>
      <c r="P5" s="56" t="s">
        <v>3269</v>
      </c>
      <c r="R5" s="96" t="s">
        <v>4079</v>
      </c>
      <c r="S5" s="96"/>
      <c r="V5" s="56" t="s">
        <v>3270</v>
      </c>
    </row>
    <row r="6" spans="1:25" ht="76.5" x14ac:dyDescent="0.2">
      <c r="A6">
        <v>2022</v>
      </c>
      <c r="B6" t="s">
        <v>101</v>
      </c>
      <c r="C6" s="37">
        <v>44740</v>
      </c>
      <c r="D6" t="s">
        <v>101</v>
      </c>
      <c r="E6" t="s">
        <v>3264</v>
      </c>
      <c r="F6" t="s">
        <v>101</v>
      </c>
      <c r="G6">
        <v>-8</v>
      </c>
      <c r="H6">
        <v>4967788</v>
      </c>
      <c r="I6" t="s">
        <v>3276</v>
      </c>
      <c r="J6" s="56" t="s">
        <v>28</v>
      </c>
      <c r="K6" s="79" t="s">
        <v>546</v>
      </c>
      <c r="L6" t="s">
        <v>3272</v>
      </c>
      <c r="M6" t="s">
        <v>3267</v>
      </c>
      <c r="O6" s="91" t="s">
        <v>3268</v>
      </c>
      <c r="P6" s="56" t="s">
        <v>3269</v>
      </c>
      <c r="R6" s="96" t="s">
        <v>4079</v>
      </c>
      <c r="S6" s="96"/>
      <c r="V6" s="56" t="s">
        <v>3270</v>
      </c>
    </row>
    <row r="7" spans="1:25" ht="76.5" x14ac:dyDescent="0.2">
      <c r="A7">
        <v>2022</v>
      </c>
      <c r="B7" t="s">
        <v>101</v>
      </c>
      <c r="C7" s="37">
        <v>44740</v>
      </c>
      <c r="D7" t="s">
        <v>101</v>
      </c>
      <c r="E7" t="s">
        <v>3264</v>
      </c>
      <c r="F7" t="s">
        <v>101</v>
      </c>
      <c r="G7">
        <v>-6</v>
      </c>
      <c r="H7">
        <v>4967771</v>
      </c>
      <c r="I7" t="s">
        <v>3277</v>
      </c>
      <c r="J7" s="56" t="s">
        <v>28</v>
      </c>
      <c r="K7" s="79" t="s">
        <v>546</v>
      </c>
      <c r="L7" t="s">
        <v>3272</v>
      </c>
      <c r="M7" t="s">
        <v>3267</v>
      </c>
      <c r="O7" s="91" t="s">
        <v>3268</v>
      </c>
      <c r="P7" s="56" t="s">
        <v>3269</v>
      </c>
      <c r="R7" s="96" t="s">
        <v>4080</v>
      </c>
      <c r="S7" s="96"/>
      <c r="V7" s="56" t="s">
        <v>3270</v>
      </c>
    </row>
    <row r="8" spans="1:25" ht="76.5" x14ac:dyDescent="0.2">
      <c r="A8">
        <v>2022</v>
      </c>
      <c r="B8" t="s">
        <v>101</v>
      </c>
      <c r="C8" s="37">
        <v>44740</v>
      </c>
      <c r="D8" t="s">
        <v>101</v>
      </c>
      <c r="E8" t="s">
        <v>3264</v>
      </c>
      <c r="F8" t="s">
        <v>101</v>
      </c>
      <c r="G8">
        <v>1692</v>
      </c>
      <c r="H8">
        <v>4967761</v>
      </c>
      <c r="I8" t="s">
        <v>3278</v>
      </c>
      <c r="J8" s="56" t="s">
        <v>28</v>
      </c>
      <c r="K8" s="79" t="s">
        <v>546</v>
      </c>
      <c r="L8" t="s">
        <v>3266</v>
      </c>
      <c r="M8" t="s">
        <v>3267</v>
      </c>
      <c r="O8" s="91" t="s">
        <v>3268</v>
      </c>
      <c r="P8" s="56" t="s">
        <v>3269</v>
      </c>
      <c r="R8" s="96" t="s">
        <v>4080</v>
      </c>
      <c r="S8" s="96"/>
      <c r="V8" s="56" t="s">
        <v>3270</v>
      </c>
    </row>
    <row r="9" spans="1:25" ht="76.5" x14ac:dyDescent="0.2">
      <c r="A9">
        <v>2022</v>
      </c>
      <c r="B9" t="s">
        <v>101</v>
      </c>
      <c r="C9" s="37">
        <v>44740</v>
      </c>
      <c r="D9" t="s">
        <v>101</v>
      </c>
      <c r="E9" t="s">
        <v>3264</v>
      </c>
      <c r="F9" t="s">
        <v>101</v>
      </c>
      <c r="G9">
        <v>1943</v>
      </c>
      <c r="H9">
        <v>4967753</v>
      </c>
      <c r="I9" t="s">
        <v>3279</v>
      </c>
      <c r="J9" s="56" t="s">
        <v>28</v>
      </c>
      <c r="K9" s="79" t="s">
        <v>546</v>
      </c>
      <c r="L9" t="s">
        <v>3272</v>
      </c>
      <c r="M9" t="s">
        <v>3267</v>
      </c>
      <c r="O9" s="91" t="s">
        <v>3268</v>
      </c>
      <c r="P9" s="56" t="s">
        <v>3269</v>
      </c>
      <c r="R9" s="96" t="s">
        <v>4080</v>
      </c>
      <c r="S9" s="96"/>
      <c r="V9" s="56" t="s">
        <v>3270</v>
      </c>
    </row>
    <row r="10" spans="1:25" ht="76.5" x14ac:dyDescent="0.2">
      <c r="A10">
        <v>2022</v>
      </c>
      <c r="B10" t="s">
        <v>101</v>
      </c>
      <c r="C10" s="37">
        <v>44740</v>
      </c>
      <c r="D10" t="s">
        <v>101</v>
      </c>
      <c r="E10" t="s">
        <v>3264</v>
      </c>
      <c r="F10" t="s">
        <v>101</v>
      </c>
      <c r="G10">
        <v>2500</v>
      </c>
      <c r="H10">
        <v>4967745</v>
      </c>
      <c r="I10" t="s">
        <v>3280</v>
      </c>
      <c r="J10" s="56" t="s">
        <v>28</v>
      </c>
      <c r="K10" s="79" t="s">
        <v>546</v>
      </c>
      <c r="L10" t="s">
        <v>3266</v>
      </c>
      <c r="M10" t="s">
        <v>3267</v>
      </c>
      <c r="O10" s="91" t="s">
        <v>3268</v>
      </c>
      <c r="P10" s="56" t="s">
        <v>3269</v>
      </c>
      <c r="R10" s="96" t="s">
        <v>4080</v>
      </c>
      <c r="S10" s="96"/>
      <c r="V10" s="56" t="s">
        <v>3270</v>
      </c>
    </row>
    <row r="11" spans="1:25" ht="76.5" x14ac:dyDescent="0.2">
      <c r="A11">
        <v>2022</v>
      </c>
      <c r="B11" t="s">
        <v>101</v>
      </c>
      <c r="C11" s="37">
        <v>44740</v>
      </c>
      <c r="D11" t="s">
        <v>101</v>
      </c>
      <c r="E11" t="s">
        <v>3264</v>
      </c>
      <c r="F11" t="s">
        <v>101</v>
      </c>
      <c r="G11">
        <v>2541</v>
      </c>
      <c r="H11">
        <v>4967737</v>
      </c>
      <c r="I11" t="s">
        <v>3281</v>
      </c>
      <c r="J11" s="56" t="s">
        <v>28</v>
      </c>
      <c r="K11" s="79" t="s">
        <v>546</v>
      </c>
      <c r="L11" t="s">
        <v>3282</v>
      </c>
      <c r="M11" t="s">
        <v>3267</v>
      </c>
      <c r="O11" s="91" t="s">
        <v>3268</v>
      </c>
      <c r="P11" s="56" t="s">
        <v>3269</v>
      </c>
      <c r="R11" s="96" t="s">
        <v>4080</v>
      </c>
      <c r="S11" s="96"/>
      <c r="V11" s="56" t="s">
        <v>3270</v>
      </c>
    </row>
    <row r="12" spans="1:25" ht="76.5" x14ac:dyDescent="0.2">
      <c r="A12">
        <v>2022</v>
      </c>
      <c r="B12" t="s">
        <v>101</v>
      </c>
      <c r="C12" s="37">
        <v>44740</v>
      </c>
      <c r="D12" t="s">
        <v>101</v>
      </c>
      <c r="E12" t="s">
        <v>3264</v>
      </c>
      <c r="F12" t="s">
        <v>101</v>
      </c>
      <c r="G12">
        <v>2543</v>
      </c>
      <c r="H12">
        <v>4967729</v>
      </c>
      <c r="I12" t="s">
        <v>3283</v>
      </c>
      <c r="J12" s="56" t="s">
        <v>28</v>
      </c>
      <c r="K12" s="79" t="s">
        <v>546</v>
      </c>
      <c r="L12" t="s">
        <v>3282</v>
      </c>
      <c r="M12" t="s">
        <v>3267</v>
      </c>
      <c r="O12" s="91" t="s">
        <v>3268</v>
      </c>
      <c r="P12" s="56" t="s">
        <v>3269</v>
      </c>
      <c r="R12" s="96" t="s">
        <v>4081</v>
      </c>
      <c r="S12" s="96"/>
      <c r="V12" s="56" t="s">
        <v>3270</v>
      </c>
    </row>
    <row r="13" spans="1:25" ht="76.5" x14ac:dyDescent="0.2">
      <c r="A13">
        <v>2022</v>
      </c>
      <c r="B13" t="s">
        <v>101</v>
      </c>
      <c r="C13" s="37">
        <v>44740</v>
      </c>
      <c r="D13" t="s">
        <v>101</v>
      </c>
      <c r="E13" t="s">
        <v>3264</v>
      </c>
      <c r="F13" t="s">
        <v>101</v>
      </c>
      <c r="G13">
        <v>2544</v>
      </c>
      <c r="H13">
        <v>4967710</v>
      </c>
      <c r="I13" t="s">
        <v>3284</v>
      </c>
      <c r="J13" s="56" t="s">
        <v>28</v>
      </c>
      <c r="K13" s="79" t="s">
        <v>546</v>
      </c>
      <c r="L13" t="s">
        <v>3282</v>
      </c>
      <c r="M13" t="s">
        <v>3267</v>
      </c>
      <c r="O13" s="91" t="s">
        <v>3268</v>
      </c>
      <c r="P13" s="56" t="s">
        <v>3269</v>
      </c>
      <c r="R13" s="96" t="s">
        <v>4081</v>
      </c>
      <c r="S13" s="96"/>
      <c r="V13" s="56" t="s">
        <v>3270</v>
      </c>
    </row>
    <row r="14" spans="1:25" ht="76.5" x14ac:dyDescent="0.2">
      <c r="A14">
        <v>2022</v>
      </c>
      <c r="B14" t="s">
        <v>101</v>
      </c>
      <c r="C14" s="37">
        <v>44740</v>
      </c>
      <c r="D14" t="s">
        <v>101</v>
      </c>
      <c r="E14" t="s">
        <v>3264</v>
      </c>
      <c r="F14" t="s">
        <v>101</v>
      </c>
      <c r="G14">
        <v>2545</v>
      </c>
      <c r="H14">
        <v>4967702</v>
      </c>
      <c r="I14" t="s">
        <v>3285</v>
      </c>
      <c r="J14" s="56" t="s">
        <v>28</v>
      </c>
      <c r="K14" s="79" t="s">
        <v>546</v>
      </c>
      <c r="L14" t="s">
        <v>3282</v>
      </c>
      <c r="M14" t="s">
        <v>3267</v>
      </c>
      <c r="O14" s="91" t="s">
        <v>3268</v>
      </c>
      <c r="P14" s="56" t="s">
        <v>3269</v>
      </c>
      <c r="R14" s="96" t="s">
        <v>4081</v>
      </c>
      <c r="S14" s="96"/>
      <c r="V14" s="56" t="s">
        <v>3270</v>
      </c>
    </row>
    <row r="15" spans="1:25" ht="76.5" x14ac:dyDescent="0.2">
      <c r="A15">
        <v>2022</v>
      </c>
      <c r="B15" t="s">
        <v>101</v>
      </c>
      <c r="C15" s="37">
        <v>44740</v>
      </c>
      <c r="D15" t="s">
        <v>101</v>
      </c>
      <c r="E15" t="s">
        <v>3264</v>
      </c>
      <c r="F15" t="s">
        <v>101</v>
      </c>
      <c r="G15">
        <v>2549</v>
      </c>
      <c r="H15">
        <v>4967691</v>
      </c>
      <c r="I15" t="s">
        <v>3286</v>
      </c>
      <c r="J15" s="56" t="s">
        <v>28</v>
      </c>
      <c r="K15" s="79" t="s">
        <v>546</v>
      </c>
      <c r="L15" t="s">
        <v>3272</v>
      </c>
      <c r="M15" t="s">
        <v>3267</v>
      </c>
      <c r="O15" s="91" t="s">
        <v>3268</v>
      </c>
      <c r="P15" s="56" t="s">
        <v>3269</v>
      </c>
      <c r="R15" s="96" t="s">
        <v>4081</v>
      </c>
      <c r="S15" s="96"/>
      <c r="V15" s="56" t="s">
        <v>3270</v>
      </c>
    </row>
    <row r="16" spans="1:25" ht="76.5" x14ac:dyDescent="0.2">
      <c r="A16">
        <v>2022</v>
      </c>
      <c r="B16" t="s">
        <v>101</v>
      </c>
      <c r="C16" s="37">
        <v>44740</v>
      </c>
      <c r="D16" t="s">
        <v>101</v>
      </c>
      <c r="E16" t="s">
        <v>3264</v>
      </c>
      <c r="F16" t="s">
        <v>101</v>
      </c>
      <c r="G16">
        <v>2550</v>
      </c>
      <c r="H16">
        <v>4967681</v>
      </c>
      <c r="I16" t="s">
        <v>3287</v>
      </c>
      <c r="J16" s="56" t="s">
        <v>28</v>
      </c>
      <c r="K16" s="79" t="s">
        <v>546</v>
      </c>
      <c r="L16" t="s">
        <v>3272</v>
      </c>
      <c r="M16" t="s">
        <v>3267</v>
      </c>
      <c r="O16" s="91" t="s">
        <v>3268</v>
      </c>
      <c r="P16" s="56" t="s">
        <v>3269</v>
      </c>
      <c r="R16" s="96" t="s">
        <v>4081</v>
      </c>
      <c r="S16" s="96"/>
      <c r="V16" s="56" t="s">
        <v>3270</v>
      </c>
    </row>
    <row r="17" spans="1:22" ht="76.5" x14ac:dyDescent="0.2">
      <c r="A17">
        <v>2022</v>
      </c>
      <c r="B17" t="s">
        <v>101</v>
      </c>
      <c r="C17" s="37">
        <v>44740</v>
      </c>
      <c r="D17" t="s">
        <v>101</v>
      </c>
      <c r="E17" t="s">
        <v>3264</v>
      </c>
      <c r="F17" t="s">
        <v>101</v>
      </c>
      <c r="G17">
        <v>2552</v>
      </c>
      <c r="H17">
        <v>4967673</v>
      </c>
      <c r="I17" t="s">
        <v>3288</v>
      </c>
      <c r="J17" s="56" t="s">
        <v>28</v>
      </c>
      <c r="K17" s="79" t="s">
        <v>546</v>
      </c>
      <c r="L17" t="s">
        <v>3282</v>
      </c>
      <c r="M17" t="s">
        <v>3267</v>
      </c>
      <c r="O17" s="91" t="s">
        <v>3268</v>
      </c>
      <c r="P17" s="56" t="s">
        <v>3269</v>
      </c>
      <c r="R17" s="96" t="s">
        <v>4082</v>
      </c>
      <c r="S17" s="96"/>
      <c r="V17" s="56" t="s">
        <v>3270</v>
      </c>
    </row>
    <row r="18" spans="1:22" ht="76.5" x14ac:dyDescent="0.2">
      <c r="A18">
        <v>2022</v>
      </c>
      <c r="B18" t="s">
        <v>101</v>
      </c>
      <c r="C18" s="37">
        <v>44740</v>
      </c>
      <c r="D18" t="s">
        <v>101</v>
      </c>
      <c r="E18" t="s">
        <v>3264</v>
      </c>
      <c r="F18" t="s">
        <v>101</v>
      </c>
      <c r="G18">
        <v>2553</v>
      </c>
      <c r="H18">
        <v>4967665</v>
      </c>
      <c r="I18" t="s">
        <v>3289</v>
      </c>
      <c r="J18" s="56" t="s">
        <v>28</v>
      </c>
      <c r="K18" s="79" t="s">
        <v>546</v>
      </c>
      <c r="L18" t="s">
        <v>3282</v>
      </c>
      <c r="M18" t="s">
        <v>3267</v>
      </c>
      <c r="O18" s="91" t="s">
        <v>3268</v>
      </c>
      <c r="P18" s="56" t="s">
        <v>3269</v>
      </c>
      <c r="R18" s="96" t="s">
        <v>4082</v>
      </c>
      <c r="S18" s="96"/>
      <c r="V18" s="56" t="s">
        <v>3270</v>
      </c>
    </row>
    <row r="19" spans="1:22" ht="76.5" x14ac:dyDescent="0.2">
      <c r="A19">
        <v>2022</v>
      </c>
      <c r="B19" t="s">
        <v>101</v>
      </c>
      <c r="C19" s="37">
        <v>44740</v>
      </c>
      <c r="D19" t="s">
        <v>101</v>
      </c>
      <c r="E19" t="s">
        <v>3264</v>
      </c>
      <c r="F19" t="s">
        <v>101</v>
      </c>
      <c r="G19">
        <v>2554</v>
      </c>
      <c r="H19">
        <v>4967657</v>
      </c>
      <c r="I19" t="s">
        <v>3290</v>
      </c>
      <c r="J19" s="56" t="s">
        <v>28</v>
      </c>
      <c r="K19" s="79" t="s">
        <v>546</v>
      </c>
      <c r="L19" t="s">
        <v>3282</v>
      </c>
      <c r="M19" t="s">
        <v>3267</v>
      </c>
      <c r="O19" s="91" t="s">
        <v>3268</v>
      </c>
      <c r="P19" s="56" t="s">
        <v>3269</v>
      </c>
      <c r="R19" s="96" t="s">
        <v>4082</v>
      </c>
      <c r="S19" s="96"/>
      <c r="V19" s="56" t="s">
        <v>3270</v>
      </c>
    </row>
    <row r="20" spans="1:22" ht="76.5" x14ac:dyDescent="0.2">
      <c r="A20">
        <v>2022</v>
      </c>
      <c r="B20" t="s">
        <v>101</v>
      </c>
      <c r="C20" s="37">
        <v>44740</v>
      </c>
      <c r="D20" t="s">
        <v>101</v>
      </c>
      <c r="E20" t="s">
        <v>3264</v>
      </c>
      <c r="F20" t="s">
        <v>101</v>
      </c>
      <c r="G20">
        <v>2555</v>
      </c>
      <c r="H20">
        <v>4967649</v>
      </c>
      <c r="I20" t="s">
        <v>3291</v>
      </c>
      <c r="J20" s="56" t="s">
        <v>28</v>
      </c>
      <c r="K20" s="79" t="s">
        <v>546</v>
      </c>
      <c r="L20" t="s">
        <v>3275</v>
      </c>
      <c r="M20" t="s">
        <v>3267</v>
      </c>
      <c r="O20" s="91" t="s">
        <v>3268</v>
      </c>
      <c r="P20" s="56" t="s">
        <v>3269</v>
      </c>
      <c r="R20" s="96" t="s">
        <v>4082</v>
      </c>
      <c r="S20" s="96"/>
      <c r="V20" s="56" t="s">
        <v>3270</v>
      </c>
    </row>
    <row r="21" spans="1:22" ht="76.5" x14ac:dyDescent="0.2">
      <c r="A21">
        <v>2022</v>
      </c>
      <c r="B21" t="s">
        <v>101</v>
      </c>
      <c r="C21" s="37">
        <v>44740</v>
      </c>
      <c r="D21" t="s">
        <v>101</v>
      </c>
      <c r="E21" t="s">
        <v>3264</v>
      </c>
      <c r="F21" t="s">
        <v>101</v>
      </c>
      <c r="G21">
        <v>2556</v>
      </c>
      <c r="H21">
        <v>4967630</v>
      </c>
      <c r="I21" t="s">
        <v>3292</v>
      </c>
      <c r="J21" s="56" t="s">
        <v>28</v>
      </c>
      <c r="K21" s="79" t="s">
        <v>546</v>
      </c>
      <c r="L21" t="s">
        <v>3275</v>
      </c>
      <c r="M21" t="s">
        <v>3267</v>
      </c>
      <c r="O21" s="91" t="s">
        <v>3268</v>
      </c>
      <c r="P21" s="56" t="s">
        <v>3269</v>
      </c>
      <c r="R21" s="96" t="s">
        <v>4082</v>
      </c>
      <c r="S21" s="96"/>
      <c r="V21" s="56" t="s">
        <v>3270</v>
      </c>
    </row>
    <row r="22" spans="1:22" ht="76.5" x14ac:dyDescent="0.2">
      <c r="A22">
        <v>2022</v>
      </c>
      <c r="B22" t="s">
        <v>101</v>
      </c>
      <c r="C22" s="37">
        <v>44740</v>
      </c>
      <c r="D22" t="s">
        <v>101</v>
      </c>
      <c r="E22" t="s">
        <v>3264</v>
      </c>
      <c r="F22" t="s">
        <v>101</v>
      </c>
      <c r="G22">
        <v>2558</v>
      </c>
      <c r="H22">
        <v>4967622</v>
      </c>
      <c r="I22" t="s">
        <v>3293</v>
      </c>
      <c r="J22" s="56" t="s">
        <v>28</v>
      </c>
      <c r="K22" s="79" t="s">
        <v>546</v>
      </c>
      <c r="L22" t="s">
        <v>3282</v>
      </c>
      <c r="M22" t="s">
        <v>3267</v>
      </c>
      <c r="O22" s="91" t="s">
        <v>3268</v>
      </c>
      <c r="P22" s="56" t="s">
        <v>3269</v>
      </c>
      <c r="R22" s="96" t="s">
        <v>4083</v>
      </c>
      <c r="S22" s="96"/>
      <c r="V22" s="56" t="s">
        <v>3270</v>
      </c>
    </row>
    <row r="23" spans="1:22" ht="76.5" x14ac:dyDescent="0.2">
      <c r="A23">
        <v>2022</v>
      </c>
      <c r="B23" t="s">
        <v>101</v>
      </c>
      <c r="C23" s="37">
        <v>44740</v>
      </c>
      <c r="D23" t="s">
        <v>101</v>
      </c>
      <c r="E23" t="s">
        <v>3264</v>
      </c>
      <c r="F23" t="s">
        <v>101</v>
      </c>
      <c r="G23">
        <v>2560</v>
      </c>
      <c r="H23">
        <v>4967614</v>
      </c>
      <c r="I23" t="s">
        <v>3294</v>
      </c>
      <c r="J23" s="56" t="s">
        <v>28</v>
      </c>
      <c r="K23" s="79" t="s">
        <v>546</v>
      </c>
      <c r="L23" t="s">
        <v>3282</v>
      </c>
      <c r="M23" t="s">
        <v>3267</v>
      </c>
      <c r="O23" s="91" t="s">
        <v>3268</v>
      </c>
      <c r="P23" s="56" t="s">
        <v>3269</v>
      </c>
      <c r="R23" s="96" t="s">
        <v>4083</v>
      </c>
      <c r="S23" s="96"/>
      <c r="V23" s="56" t="s">
        <v>3270</v>
      </c>
    </row>
    <row r="24" spans="1:22" ht="76.5" x14ac:dyDescent="0.2">
      <c r="A24">
        <v>2022</v>
      </c>
      <c r="B24" t="s">
        <v>101</v>
      </c>
      <c r="C24" s="37">
        <v>44740</v>
      </c>
      <c r="D24" t="s">
        <v>101</v>
      </c>
      <c r="E24" t="s">
        <v>3264</v>
      </c>
      <c r="F24" t="s">
        <v>101</v>
      </c>
      <c r="G24">
        <v>2564</v>
      </c>
      <c r="H24">
        <v>4967606</v>
      </c>
      <c r="I24" t="s">
        <v>3295</v>
      </c>
      <c r="J24" s="56" t="s">
        <v>28</v>
      </c>
      <c r="K24" s="79" t="s">
        <v>546</v>
      </c>
      <c r="L24" t="s">
        <v>3282</v>
      </c>
      <c r="M24" t="s">
        <v>3267</v>
      </c>
      <c r="O24" s="91" t="s">
        <v>3268</v>
      </c>
      <c r="P24" s="56" t="s">
        <v>3269</v>
      </c>
      <c r="R24" s="96" t="s">
        <v>4083</v>
      </c>
      <c r="S24" s="96"/>
      <c r="V24" s="56" t="s">
        <v>3270</v>
      </c>
    </row>
    <row r="25" spans="1:22" ht="76.5" x14ac:dyDescent="0.2">
      <c r="A25">
        <v>2022</v>
      </c>
      <c r="B25" t="s">
        <v>101</v>
      </c>
      <c r="C25" s="37">
        <v>44740</v>
      </c>
      <c r="D25" t="s">
        <v>101</v>
      </c>
      <c r="E25" t="s">
        <v>3264</v>
      </c>
      <c r="F25" t="s">
        <v>101</v>
      </c>
      <c r="G25">
        <v>2565</v>
      </c>
      <c r="H25">
        <v>4967593</v>
      </c>
      <c r="I25" t="s">
        <v>3296</v>
      </c>
      <c r="J25" s="56" t="s">
        <v>28</v>
      </c>
      <c r="K25" s="79" t="s">
        <v>546</v>
      </c>
      <c r="L25" t="s">
        <v>3282</v>
      </c>
      <c r="M25" t="s">
        <v>3267</v>
      </c>
      <c r="O25" s="91" t="s">
        <v>3268</v>
      </c>
      <c r="P25" s="56" t="s">
        <v>3269</v>
      </c>
      <c r="R25" s="96" t="s">
        <v>4083</v>
      </c>
      <c r="S25" s="96"/>
      <c r="V25" s="56" t="s">
        <v>3270</v>
      </c>
    </row>
    <row r="26" spans="1:22" ht="76.5" x14ac:dyDescent="0.2">
      <c r="A26">
        <v>2022</v>
      </c>
      <c r="B26" t="s">
        <v>101</v>
      </c>
      <c r="C26" s="37">
        <v>44740</v>
      </c>
      <c r="D26" t="s">
        <v>101</v>
      </c>
      <c r="E26" t="s">
        <v>3264</v>
      </c>
      <c r="F26" t="s">
        <v>101</v>
      </c>
      <c r="G26">
        <v>2566</v>
      </c>
      <c r="H26">
        <v>4967585</v>
      </c>
      <c r="I26" t="s">
        <v>3297</v>
      </c>
      <c r="J26" s="56" t="s">
        <v>28</v>
      </c>
      <c r="K26" s="79" t="s">
        <v>546</v>
      </c>
      <c r="L26" t="s">
        <v>3282</v>
      </c>
      <c r="M26" t="s">
        <v>3267</v>
      </c>
      <c r="O26" s="91" t="s">
        <v>3268</v>
      </c>
      <c r="P26" s="56" t="s">
        <v>3269</v>
      </c>
      <c r="R26" s="96" t="s">
        <v>4083</v>
      </c>
      <c r="S26" s="96"/>
      <c r="V26" s="56" t="s">
        <v>3270</v>
      </c>
    </row>
    <row r="27" spans="1:22" ht="76.5" x14ac:dyDescent="0.2">
      <c r="A27">
        <v>2022</v>
      </c>
      <c r="B27" t="s">
        <v>101</v>
      </c>
      <c r="C27" s="37">
        <v>44740</v>
      </c>
      <c r="D27" t="s">
        <v>101</v>
      </c>
      <c r="E27" t="s">
        <v>3264</v>
      </c>
      <c r="F27" t="s">
        <v>101</v>
      </c>
      <c r="G27">
        <v>2567</v>
      </c>
      <c r="H27">
        <v>4967577</v>
      </c>
      <c r="I27" t="s">
        <v>3298</v>
      </c>
      <c r="J27" s="56" t="s">
        <v>28</v>
      </c>
      <c r="K27" s="79" t="s">
        <v>546</v>
      </c>
      <c r="L27" t="s">
        <v>3272</v>
      </c>
      <c r="M27" t="s">
        <v>3267</v>
      </c>
      <c r="O27" s="91" t="s">
        <v>3268</v>
      </c>
      <c r="P27" s="56" t="s">
        <v>3269</v>
      </c>
      <c r="R27" s="96" t="s">
        <v>4085</v>
      </c>
      <c r="S27" s="96"/>
      <c r="V27" s="56" t="s">
        <v>3270</v>
      </c>
    </row>
    <row r="28" spans="1:22" ht="76.5" x14ac:dyDescent="0.2">
      <c r="A28">
        <v>2022</v>
      </c>
      <c r="B28" t="s">
        <v>101</v>
      </c>
      <c r="C28" s="37">
        <v>44740</v>
      </c>
      <c r="D28" t="s">
        <v>101</v>
      </c>
      <c r="E28" t="s">
        <v>3264</v>
      </c>
      <c r="F28" t="s">
        <v>101</v>
      </c>
      <c r="G28">
        <v>2568</v>
      </c>
      <c r="H28">
        <v>4967569</v>
      </c>
      <c r="I28" t="s">
        <v>3299</v>
      </c>
      <c r="J28" s="56" t="s">
        <v>28</v>
      </c>
      <c r="K28" s="79" t="s">
        <v>546</v>
      </c>
      <c r="L28" t="s">
        <v>3272</v>
      </c>
      <c r="M28" t="s">
        <v>3267</v>
      </c>
      <c r="O28" s="91" t="s">
        <v>3268</v>
      </c>
      <c r="P28" s="56" t="s">
        <v>3269</v>
      </c>
      <c r="R28" s="96" t="s">
        <v>4085</v>
      </c>
      <c r="S28" s="96"/>
      <c r="V28" s="56" t="s">
        <v>3270</v>
      </c>
    </row>
    <row r="29" spans="1:22" ht="76.5" x14ac:dyDescent="0.2">
      <c r="A29">
        <v>2022</v>
      </c>
      <c r="B29" t="s">
        <v>101</v>
      </c>
      <c r="C29" s="37">
        <v>44740</v>
      </c>
      <c r="D29" t="s">
        <v>101</v>
      </c>
      <c r="E29" t="s">
        <v>3264</v>
      </c>
      <c r="F29" t="s">
        <v>101</v>
      </c>
      <c r="G29">
        <v>2569</v>
      </c>
      <c r="H29">
        <v>4967550</v>
      </c>
      <c r="I29" t="s">
        <v>3300</v>
      </c>
      <c r="J29" s="56" t="s">
        <v>28</v>
      </c>
      <c r="K29" s="79" t="s">
        <v>546</v>
      </c>
      <c r="L29" t="s">
        <v>3272</v>
      </c>
      <c r="M29" t="s">
        <v>3267</v>
      </c>
      <c r="O29" s="91" t="s">
        <v>3268</v>
      </c>
      <c r="P29" s="56" t="s">
        <v>3269</v>
      </c>
      <c r="R29" s="96" t="s">
        <v>4085</v>
      </c>
      <c r="S29" s="96"/>
      <c r="V29" s="56" t="s">
        <v>3270</v>
      </c>
    </row>
    <row r="30" spans="1:22" ht="76.5" x14ac:dyDescent="0.2">
      <c r="A30">
        <v>2022</v>
      </c>
      <c r="B30" t="s">
        <v>101</v>
      </c>
      <c r="C30" s="37">
        <v>44740</v>
      </c>
      <c r="D30" t="s">
        <v>101</v>
      </c>
      <c r="E30" t="s">
        <v>3264</v>
      </c>
      <c r="F30" t="s">
        <v>101</v>
      </c>
      <c r="G30">
        <v>2570</v>
      </c>
      <c r="H30">
        <v>4967542</v>
      </c>
      <c r="I30" t="s">
        <v>3301</v>
      </c>
      <c r="J30" s="56" t="s">
        <v>28</v>
      </c>
      <c r="K30" s="79" t="s">
        <v>546</v>
      </c>
      <c r="L30" t="s">
        <v>3272</v>
      </c>
      <c r="M30" t="s">
        <v>3267</v>
      </c>
      <c r="O30" s="91" t="s">
        <v>3268</v>
      </c>
      <c r="P30" s="56" t="s">
        <v>3269</v>
      </c>
      <c r="R30" s="96" t="s">
        <v>4085</v>
      </c>
      <c r="S30" s="96"/>
      <c r="V30" s="56" t="s">
        <v>3270</v>
      </c>
    </row>
    <row r="31" spans="1:22" ht="76.5" x14ac:dyDescent="0.2">
      <c r="A31">
        <v>2022</v>
      </c>
      <c r="B31" t="s">
        <v>101</v>
      </c>
      <c r="C31" s="37">
        <v>44740</v>
      </c>
      <c r="D31" t="s">
        <v>101</v>
      </c>
      <c r="E31" t="s">
        <v>3264</v>
      </c>
      <c r="F31" t="s">
        <v>101</v>
      </c>
      <c r="G31">
        <v>2571</v>
      </c>
      <c r="H31">
        <v>4967534</v>
      </c>
      <c r="I31" t="s">
        <v>3302</v>
      </c>
      <c r="J31" s="56" t="s">
        <v>28</v>
      </c>
      <c r="K31" s="79" t="s">
        <v>546</v>
      </c>
      <c r="L31" t="s">
        <v>3272</v>
      </c>
      <c r="M31" t="s">
        <v>3267</v>
      </c>
      <c r="O31" s="91" t="s">
        <v>3268</v>
      </c>
      <c r="P31" s="56" t="s">
        <v>3269</v>
      </c>
      <c r="R31" s="96" t="s">
        <v>4085</v>
      </c>
      <c r="S31" s="96"/>
      <c r="V31" s="56" t="s">
        <v>3270</v>
      </c>
    </row>
    <row r="32" spans="1:22" ht="76.5" x14ac:dyDescent="0.2">
      <c r="A32">
        <v>2022</v>
      </c>
      <c r="B32" t="s">
        <v>101</v>
      </c>
      <c r="C32" s="37">
        <v>44740</v>
      </c>
      <c r="D32" t="s">
        <v>101</v>
      </c>
      <c r="E32" t="s">
        <v>3264</v>
      </c>
      <c r="F32" t="s">
        <v>101</v>
      </c>
      <c r="G32">
        <v>2572</v>
      </c>
      <c r="H32">
        <v>4967526</v>
      </c>
      <c r="I32" t="s">
        <v>3303</v>
      </c>
      <c r="J32" s="56" t="s">
        <v>28</v>
      </c>
      <c r="K32" s="79" t="s">
        <v>546</v>
      </c>
      <c r="L32" t="s">
        <v>3282</v>
      </c>
      <c r="M32" t="s">
        <v>3267</v>
      </c>
      <c r="O32" s="91" t="s">
        <v>3268</v>
      </c>
      <c r="P32" s="56" t="s">
        <v>3269</v>
      </c>
      <c r="R32" s="96" t="s">
        <v>4084</v>
      </c>
      <c r="S32" s="96"/>
      <c r="V32" s="56" t="s">
        <v>3270</v>
      </c>
    </row>
    <row r="33" spans="1:22" ht="76.5" x14ac:dyDescent="0.2">
      <c r="A33">
        <v>2022</v>
      </c>
      <c r="B33" t="s">
        <v>101</v>
      </c>
      <c r="C33" s="37">
        <v>44740</v>
      </c>
      <c r="D33" t="s">
        <v>101</v>
      </c>
      <c r="E33" t="s">
        <v>3264</v>
      </c>
      <c r="F33" t="s">
        <v>101</v>
      </c>
      <c r="G33">
        <v>2573</v>
      </c>
      <c r="H33">
        <v>4967518</v>
      </c>
      <c r="I33" t="s">
        <v>3304</v>
      </c>
      <c r="J33" s="56" t="s">
        <v>28</v>
      </c>
      <c r="K33" s="79" t="s">
        <v>546</v>
      </c>
      <c r="L33" t="s">
        <v>3282</v>
      </c>
      <c r="M33" t="s">
        <v>3267</v>
      </c>
      <c r="O33" s="91" t="s">
        <v>3268</v>
      </c>
      <c r="P33" s="56" t="s">
        <v>3269</v>
      </c>
      <c r="R33" s="96" t="s">
        <v>4084</v>
      </c>
      <c r="S33" s="96"/>
      <c r="V33" s="56" t="s">
        <v>3270</v>
      </c>
    </row>
    <row r="34" spans="1:22" ht="76.5" x14ac:dyDescent="0.2">
      <c r="A34">
        <v>2022</v>
      </c>
      <c r="B34" t="s">
        <v>101</v>
      </c>
      <c r="C34" s="37">
        <v>44740</v>
      </c>
      <c r="D34" t="s">
        <v>101</v>
      </c>
      <c r="E34" t="s">
        <v>3264</v>
      </c>
      <c r="F34" t="s">
        <v>101</v>
      </c>
      <c r="G34">
        <v>2574</v>
      </c>
      <c r="H34">
        <v>4967501</v>
      </c>
      <c r="I34" t="s">
        <v>3305</v>
      </c>
      <c r="J34" s="56" t="s">
        <v>28</v>
      </c>
      <c r="K34" s="79" t="s">
        <v>546</v>
      </c>
      <c r="L34" t="s">
        <v>3282</v>
      </c>
      <c r="M34" t="s">
        <v>3267</v>
      </c>
      <c r="O34" s="91" t="s">
        <v>3268</v>
      </c>
      <c r="P34" s="56" t="s">
        <v>3269</v>
      </c>
      <c r="R34" s="96" t="s">
        <v>4084</v>
      </c>
      <c r="S34" s="96"/>
      <c r="V34" s="56" t="s">
        <v>3270</v>
      </c>
    </row>
    <row r="35" spans="1:22" ht="76.5" x14ac:dyDescent="0.2">
      <c r="A35">
        <v>2022</v>
      </c>
      <c r="B35" t="s">
        <v>101</v>
      </c>
      <c r="C35" s="37">
        <v>44740</v>
      </c>
      <c r="D35" t="s">
        <v>101</v>
      </c>
      <c r="E35" t="s">
        <v>3264</v>
      </c>
      <c r="F35" t="s">
        <v>101</v>
      </c>
      <c r="G35">
        <v>2575</v>
      </c>
      <c r="H35">
        <v>4967497</v>
      </c>
      <c r="I35" t="s">
        <v>3306</v>
      </c>
      <c r="J35" s="56" t="s">
        <v>28</v>
      </c>
      <c r="K35" s="79" t="s">
        <v>546</v>
      </c>
      <c r="L35" t="s">
        <v>3282</v>
      </c>
      <c r="M35" t="s">
        <v>3267</v>
      </c>
      <c r="O35" s="91" t="s">
        <v>3268</v>
      </c>
      <c r="P35" s="56" t="s">
        <v>3269</v>
      </c>
      <c r="R35" s="96" t="s">
        <v>4084</v>
      </c>
      <c r="S35" s="96"/>
      <c r="V35" s="56" t="s">
        <v>3270</v>
      </c>
    </row>
    <row r="36" spans="1:22" ht="76.5" x14ac:dyDescent="0.2">
      <c r="A36">
        <v>2022</v>
      </c>
      <c r="B36" t="s">
        <v>101</v>
      </c>
      <c r="C36" s="37">
        <v>44740</v>
      </c>
      <c r="D36" t="s">
        <v>101</v>
      </c>
      <c r="E36" t="s">
        <v>3264</v>
      </c>
      <c r="F36" t="s">
        <v>101</v>
      </c>
      <c r="G36">
        <v>2576</v>
      </c>
      <c r="H36">
        <v>4967489</v>
      </c>
      <c r="I36" t="s">
        <v>3307</v>
      </c>
      <c r="J36" s="56" t="s">
        <v>28</v>
      </c>
      <c r="K36" s="79" t="s">
        <v>546</v>
      </c>
      <c r="L36" t="s">
        <v>3282</v>
      </c>
      <c r="M36" t="s">
        <v>3267</v>
      </c>
      <c r="O36" s="91" t="s">
        <v>3268</v>
      </c>
      <c r="P36" s="56" t="s">
        <v>3269</v>
      </c>
      <c r="R36" s="96" t="s">
        <v>4084</v>
      </c>
      <c r="S36" s="96"/>
      <c r="V36" s="56" t="s">
        <v>3270</v>
      </c>
    </row>
    <row r="37" spans="1:22" ht="76.5" x14ac:dyDescent="0.2">
      <c r="A37">
        <v>2022</v>
      </c>
      <c r="B37" t="s">
        <v>101</v>
      </c>
      <c r="C37" s="37">
        <v>44740</v>
      </c>
      <c r="D37" t="s">
        <v>101</v>
      </c>
      <c r="E37" t="s">
        <v>3264</v>
      </c>
      <c r="F37" t="s">
        <v>101</v>
      </c>
      <c r="G37">
        <v>2579</v>
      </c>
      <c r="H37">
        <v>4967470</v>
      </c>
      <c r="I37" t="s">
        <v>3308</v>
      </c>
      <c r="J37" s="56" t="s">
        <v>28</v>
      </c>
      <c r="K37" s="79" t="s">
        <v>546</v>
      </c>
      <c r="L37" t="s">
        <v>3282</v>
      </c>
      <c r="M37" t="s">
        <v>3267</v>
      </c>
      <c r="O37" s="91" t="s">
        <v>3268</v>
      </c>
      <c r="P37" s="56" t="s">
        <v>3269</v>
      </c>
      <c r="R37" s="96" t="s">
        <v>4086</v>
      </c>
      <c r="S37" s="96"/>
      <c r="V37" s="56" t="s">
        <v>3270</v>
      </c>
    </row>
    <row r="38" spans="1:22" ht="76.5" x14ac:dyDescent="0.2">
      <c r="A38">
        <v>2022</v>
      </c>
      <c r="B38" t="s">
        <v>101</v>
      </c>
      <c r="C38" s="37">
        <v>44740</v>
      </c>
      <c r="D38" t="s">
        <v>101</v>
      </c>
      <c r="E38" t="s">
        <v>3264</v>
      </c>
      <c r="F38" t="s">
        <v>101</v>
      </c>
      <c r="G38">
        <v>2581</v>
      </c>
      <c r="H38">
        <v>4967462</v>
      </c>
      <c r="I38" t="s">
        <v>3309</v>
      </c>
      <c r="J38" s="56" t="s">
        <v>28</v>
      </c>
      <c r="K38" s="79" t="s">
        <v>546</v>
      </c>
      <c r="L38" t="s">
        <v>3272</v>
      </c>
      <c r="M38" t="s">
        <v>3267</v>
      </c>
      <c r="O38" s="91" t="s">
        <v>3268</v>
      </c>
      <c r="P38" s="56" t="s">
        <v>3269</v>
      </c>
      <c r="R38" s="96" t="s">
        <v>4086</v>
      </c>
      <c r="S38" s="96"/>
      <c r="V38" s="56" t="s">
        <v>3270</v>
      </c>
    </row>
    <row r="39" spans="1:22" ht="76.5" x14ac:dyDescent="0.2">
      <c r="A39">
        <v>2022</v>
      </c>
      <c r="B39" t="s">
        <v>101</v>
      </c>
      <c r="C39" s="37">
        <v>44740</v>
      </c>
      <c r="D39" t="s">
        <v>101</v>
      </c>
      <c r="E39" t="s">
        <v>3264</v>
      </c>
      <c r="F39" t="s">
        <v>101</v>
      </c>
      <c r="G39">
        <v>2582</v>
      </c>
      <c r="H39">
        <v>4967454</v>
      </c>
      <c r="I39" t="s">
        <v>3310</v>
      </c>
      <c r="J39" s="56" t="s">
        <v>28</v>
      </c>
      <c r="K39" s="79" t="s">
        <v>546</v>
      </c>
      <c r="L39" t="s">
        <v>3272</v>
      </c>
      <c r="M39" t="s">
        <v>3267</v>
      </c>
      <c r="O39" s="91" t="s">
        <v>3268</v>
      </c>
      <c r="P39" s="56" t="s">
        <v>3269</v>
      </c>
      <c r="R39" s="96" t="s">
        <v>4086</v>
      </c>
      <c r="S39" s="96"/>
      <c r="V39" s="56" t="s">
        <v>3270</v>
      </c>
    </row>
    <row r="40" spans="1:22" ht="76.5" x14ac:dyDescent="0.2">
      <c r="A40">
        <v>2022</v>
      </c>
      <c r="B40" t="s">
        <v>101</v>
      </c>
      <c r="C40" s="37">
        <v>44740</v>
      </c>
      <c r="D40" t="s">
        <v>101</v>
      </c>
      <c r="E40" t="s">
        <v>3264</v>
      </c>
      <c r="F40" t="s">
        <v>101</v>
      </c>
      <c r="G40">
        <v>2586</v>
      </c>
      <c r="H40">
        <v>4967446</v>
      </c>
      <c r="I40" t="s">
        <v>3311</v>
      </c>
      <c r="J40" s="56" t="s">
        <v>28</v>
      </c>
      <c r="K40" s="79" t="s">
        <v>546</v>
      </c>
      <c r="L40" t="s">
        <v>3282</v>
      </c>
      <c r="M40" t="s">
        <v>3267</v>
      </c>
      <c r="O40" s="91" t="s">
        <v>3268</v>
      </c>
      <c r="P40" s="56" t="s">
        <v>3269</v>
      </c>
      <c r="R40" s="96" t="s">
        <v>4086</v>
      </c>
      <c r="S40" s="96"/>
      <c r="V40" s="56" t="s">
        <v>3270</v>
      </c>
    </row>
    <row r="41" spans="1:22" ht="76.5" x14ac:dyDescent="0.2">
      <c r="A41">
        <v>2022</v>
      </c>
      <c r="B41" t="s">
        <v>101</v>
      </c>
      <c r="C41" s="37">
        <v>44740</v>
      </c>
      <c r="D41" t="s">
        <v>101</v>
      </c>
      <c r="E41" t="s">
        <v>3264</v>
      </c>
      <c r="F41" t="s">
        <v>101</v>
      </c>
      <c r="G41">
        <v>2587</v>
      </c>
      <c r="H41">
        <v>4967438</v>
      </c>
      <c r="I41" t="s">
        <v>3312</v>
      </c>
      <c r="J41" s="56" t="s">
        <v>28</v>
      </c>
      <c r="K41" s="79" t="s">
        <v>546</v>
      </c>
      <c r="L41" t="s">
        <v>3282</v>
      </c>
      <c r="M41" t="s">
        <v>3267</v>
      </c>
      <c r="O41" s="91" t="s">
        <v>3268</v>
      </c>
      <c r="P41" s="56" t="s">
        <v>3269</v>
      </c>
      <c r="R41" s="96" t="s">
        <v>4086</v>
      </c>
      <c r="S41" s="96"/>
      <c r="V41" s="56" t="s">
        <v>3270</v>
      </c>
    </row>
    <row r="42" spans="1:22" ht="76.5" x14ac:dyDescent="0.2">
      <c r="A42">
        <v>2022</v>
      </c>
      <c r="B42" t="s">
        <v>101</v>
      </c>
      <c r="C42" s="37">
        <v>44740</v>
      </c>
      <c r="D42" t="s">
        <v>101</v>
      </c>
      <c r="E42" t="s">
        <v>3264</v>
      </c>
      <c r="F42" t="s">
        <v>101</v>
      </c>
      <c r="G42">
        <v>2588</v>
      </c>
      <c r="H42">
        <v>4967421</v>
      </c>
      <c r="I42" t="s">
        <v>3313</v>
      </c>
      <c r="J42" s="56" t="s">
        <v>28</v>
      </c>
      <c r="K42" s="79" t="s">
        <v>546</v>
      </c>
      <c r="L42" t="s">
        <v>3266</v>
      </c>
      <c r="M42" t="s">
        <v>3267</v>
      </c>
      <c r="O42" s="91" t="s">
        <v>3268</v>
      </c>
      <c r="P42" s="56" t="s">
        <v>3269</v>
      </c>
      <c r="R42" s="96" t="s">
        <v>4087</v>
      </c>
      <c r="S42" s="96"/>
      <c r="V42" s="56" t="s">
        <v>3270</v>
      </c>
    </row>
    <row r="43" spans="1:22" ht="76.5" x14ac:dyDescent="0.2">
      <c r="A43">
        <v>2022</v>
      </c>
      <c r="B43" t="s">
        <v>101</v>
      </c>
      <c r="C43" s="37">
        <v>44740</v>
      </c>
      <c r="D43" t="s">
        <v>101</v>
      </c>
      <c r="E43" t="s">
        <v>3264</v>
      </c>
      <c r="F43" t="s">
        <v>101</v>
      </c>
      <c r="G43">
        <v>2589</v>
      </c>
      <c r="H43">
        <v>4967411</v>
      </c>
      <c r="I43" t="s">
        <v>3314</v>
      </c>
      <c r="J43" s="56" t="s">
        <v>28</v>
      </c>
      <c r="K43" s="79" t="s">
        <v>546</v>
      </c>
      <c r="L43" t="s">
        <v>3266</v>
      </c>
      <c r="M43" t="s">
        <v>3267</v>
      </c>
      <c r="O43" s="91" t="s">
        <v>3268</v>
      </c>
      <c r="P43" s="56" t="s">
        <v>3269</v>
      </c>
      <c r="R43" s="96" t="s">
        <v>4087</v>
      </c>
      <c r="S43" s="96"/>
      <c r="V43" s="56" t="s">
        <v>3270</v>
      </c>
    </row>
    <row r="44" spans="1:22" ht="76.5" x14ac:dyDescent="0.2">
      <c r="A44">
        <v>2022</v>
      </c>
      <c r="B44" t="s">
        <v>101</v>
      </c>
      <c r="C44" s="37">
        <v>44740</v>
      </c>
      <c r="D44" t="s">
        <v>101</v>
      </c>
      <c r="E44" t="s">
        <v>3264</v>
      </c>
      <c r="F44" t="s">
        <v>101</v>
      </c>
      <c r="G44">
        <v>2590</v>
      </c>
      <c r="H44">
        <v>4967403</v>
      </c>
      <c r="I44" t="s">
        <v>3315</v>
      </c>
      <c r="J44" s="56" t="s">
        <v>28</v>
      </c>
      <c r="K44" s="79" t="s">
        <v>546</v>
      </c>
      <c r="L44" t="s">
        <v>3266</v>
      </c>
      <c r="M44" t="s">
        <v>3267</v>
      </c>
      <c r="O44" s="91" t="s">
        <v>3268</v>
      </c>
      <c r="P44" s="56" t="s">
        <v>3269</v>
      </c>
      <c r="R44" s="96" t="s">
        <v>4087</v>
      </c>
      <c r="S44" s="96"/>
      <c r="V44" s="56" t="s">
        <v>3270</v>
      </c>
    </row>
    <row r="45" spans="1:22" ht="76.5" x14ac:dyDescent="0.2">
      <c r="A45">
        <v>2022</v>
      </c>
      <c r="B45" t="s">
        <v>101</v>
      </c>
      <c r="C45" s="37">
        <v>44740</v>
      </c>
      <c r="D45" t="s">
        <v>101</v>
      </c>
      <c r="E45" t="s">
        <v>3264</v>
      </c>
      <c r="F45" t="s">
        <v>101</v>
      </c>
      <c r="G45">
        <v>2591</v>
      </c>
      <c r="H45">
        <v>4967390</v>
      </c>
      <c r="I45" t="s">
        <v>3316</v>
      </c>
      <c r="J45" s="56" t="s">
        <v>28</v>
      </c>
      <c r="K45" s="79" t="s">
        <v>546</v>
      </c>
      <c r="L45" t="s">
        <v>3317</v>
      </c>
      <c r="M45" t="s">
        <v>3267</v>
      </c>
      <c r="O45" s="91" t="s">
        <v>3268</v>
      </c>
      <c r="P45" s="56" t="s">
        <v>3269</v>
      </c>
      <c r="R45" s="96" t="s">
        <v>4087</v>
      </c>
      <c r="S45" s="96"/>
      <c r="V45" s="56" t="s">
        <v>3270</v>
      </c>
    </row>
    <row r="46" spans="1:22" ht="76.5" x14ac:dyDescent="0.2">
      <c r="A46">
        <v>2022</v>
      </c>
      <c r="B46" t="s">
        <v>101</v>
      </c>
      <c r="C46" s="37">
        <v>44740</v>
      </c>
      <c r="D46" t="s">
        <v>101</v>
      </c>
      <c r="E46" t="s">
        <v>3264</v>
      </c>
      <c r="F46" t="s">
        <v>101</v>
      </c>
      <c r="G46">
        <v>2592</v>
      </c>
      <c r="H46">
        <v>4967382</v>
      </c>
      <c r="I46" t="s">
        <v>3318</v>
      </c>
      <c r="J46" s="56" t="s">
        <v>28</v>
      </c>
      <c r="K46" s="79" t="s">
        <v>546</v>
      </c>
      <c r="L46" t="s">
        <v>3272</v>
      </c>
      <c r="M46" t="s">
        <v>3267</v>
      </c>
      <c r="O46" s="91" t="s">
        <v>3268</v>
      </c>
      <c r="P46" s="56" t="s">
        <v>3269</v>
      </c>
      <c r="R46" s="96" t="s">
        <v>4087</v>
      </c>
      <c r="S46" s="96"/>
      <c r="V46" s="56" t="s">
        <v>3270</v>
      </c>
    </row>
    <row r="47" spans="1:22" ht="76.5" x14ac:dyDescent="0.2">
      <c r="A47">
        <v>2022</v>
      </c>
      <c r="B47" t="s">
        <v>101</v>
      </c>
      <c r="C47" s="37">
        <v>44740</v>
      </c>
      <c r="D47" t="s">
        <v>101</v>
      </c>
      <c r="E47" t="s">
        <v>3264</v>
      </c>
      <c r="F47" t="s">
        <v>101</v>
      </c>
      <c r="G47">
        <v>2593</v>
      </c>
      <c r="H47">
        <v>4967374</v>
      </c>
      <c r="I47" t="s">
        <v>3319</v>
      </c>
      <c r="J47" s="56" t="s">
        <v>28</v>
      </c>
      <c r="K47" s="79" t="s">
        <v>546</v>
      </c>
      <c r="L47" t="s">
        <v>3272</v>
      </c>
      <c r="M47" t="s">
        <v>3267</v>
      </c>
      <c r="O47" s="91" t="s">
        <v>3268</v>
      </c>
      <c r="P47" s="56" t="s">
        <v>3269</v>
      </c>
      <c r="R47" s="96" t="s">
        <v>4088</v>
      </c>
      <c r="S47" s="96"/>
      <c r="V47" s="56" t="s">
        <v>3270</v>
      </c>
    </row>
    <row r="48" spans="1:22" ht="76.5" x14ac:dyDescent="0.2">
      <c r="A48">
        <v>2022</v>
      </c>
      <c r="B48" t="s">
        <v>101</v>
      </c>
      <c r="C48" s="37">
        <v>44740</v>
      </c>
      <c r="D48" t="s">
        <v>101</v>
      </c>
      <c r="E48" t="s">
        <v>3264</v>
      </c>
      <c r="F48" t="s">
        <v>101</v>
      </c>
      <c r="G48">
        <v>2595</v>
      </c>
      <c r="H48">
        <v>4967366</v>
      </c>
      <c r="I48" t="s">
        <v>3320</v>
      </c>
      <c r="J48" s="56" t="s">
        <v>28</v>
      </c>
      <c r="K48" s="79" t="s">
        <v>546</v>
      </c>
      <c r="L48" t="s">
        <v>3282</v>
      </c>
      <c r="M48" t="s">
        <v>3267</v>
      </c>
      <c r="O48" s="91" t="s">
        <v>3268</v>
      </c>
      <c r="P48" s="56" t="s">
        <v>3269</v>
      </c>
      <c r="R48" s="96" t="s">
        <v>4088</v>
      </c>
      <c r="S48" s="96"/>
      <c r="V48" s="56" t="s">
        <v>3270</v>
      </c>
    </row>
    <row r="49" spans="1:22" ht="76.5" x14ac:dyDescent="0.2">
      <c r="A49">
        <v>2022</v>
      </c>
      <c r="B49" t="s">
        <v>101</v>
      </c>
      <c r="C49" s="37">
        <v>44740</v>
      </c>
      <c r="D49" t="s">
        <v>101</v>
      </c>
      <c r="E49" t="s">
        <v>3264</v>
      </c>
      <c r="F49" t="s">
        <v>101</v>
      </c>
      <c r="G49">
        <v>2598</v>
      </c>
      <c r="H49">
        <v>4967358</v>
      </c>
      <c r="I49" t="s">
        <v>3321</v>
      </c>
      <c r="J49" s="56" t="s">
        <v>28</v>
      </c>
      <c r="K49" s="79" t="s">
        <v>546</v>
      </c>
      <c r="L49" t="s">
        <v>3282</v>
      </c>
      <c r="M49" t="s">
        <v>3267</v>
      </c>
      <c r="O49" s="91" t="s">
        <v>3268</v>
      </c>
      <c r="P49" s="56" t="s">
        <v>3269</v>
      </c>
      <c r="R49" s="96" t="s">
        <v>4088</v>
      </c>
      <c r="S49" s="96"/>
      <c r="V49" s="56" t="s">
        <v>3270</v>
      </c>
    </row>
    <row r="50" spans="1:22" ht="76.5" x14ac:dyDescent="0.2">
      <c r="A50">
        <v>2022</v>
      </c>
      <c r="B50" t="s">
        <v>101</v>
      </c>
      <c r="C50" s="37">
        <v>44740</v>
      </c>
      <c r="D50" t="s">
        <v>101</v>
      </c>
      <c r="E50" t="s">
        <v>3264</v>
      </c>
      <c r="F50" t="s">
        <v>101</v>
      </c>
      <c r="G50">
        <v>2599</v>
      </c>
      <c r="H50">
        <v>4967341</v>
      </c>
      <c r="I50" t="s">
        <v>3322</v>
      </c>
      <c r="J50" s="56" t="s">
        <v>28</v>
      </c>
      <c r="K50" s="79" t="s">
        <v>546</v>
      </c>
      <c r="L50" t="s">
        <v>3282</v>
      </c>
      <c r="M50" t="s">
        <v>3267</v>
      </c>
      <c r="O50" s="91" t="s">
        <v>3268</v>
      </c>
      <c r="P50" s="56" t="s">
        <v>3269</v>
      </c>
      <c r="R50" s="96" t="s">
        <v>4088</v>
      </c>
      <c r="S50" s="96"/>
      <c r="V50" s="56" t="s">
        <v>3270</v>
      </c>
    </row>
    <row r="51" spans="1:22" ht="76.5" x14ac:dyDescent="0.2">
      <c r="A51">
        <v>2022</v>
      </c>
      <c r="B51" t="s">
        <v>101</v>
      </c>
      <c r="C51" s="37">
        <v>44740</v>
      </c>
      <c r="D51" t="s">
        <v>101</v>
      </c>
      <c r="E51" t="s">
        <v>3264</v>
      </c>
      <c r="F51" t="s">
        <v>101</v>
      </c>
      <c r="G51">
        <v>2600</v>
      </c>
      <c r="H51">
        <v>4967331</v>
      </c>
      <c r="I51" t="s">
        <v>3323</v>
      </c>
      <c r="J51" s="56" t="s">
        <v>28</v>
      </c>
      <c r="K51" s="79" t="s">
        <v>546</v>
      </c>
      <c r="L51" t="s">
        <v>3317</v>
      </c>
      <c r="M51" t="s">
        <v>3267</v>
      </c>
      <c r="O51" s="91" t="s">
        <v>3268</v>
      </c>
      <c r="P51" s="56" t="s">
        <v>3269</v>
      </c>
      <c r="R51" s="96" t="s">
        <v>4088</v>
      </c>
      <c r="S51" s="96"/>
      <c r="V51" s="56" t="s">
        <v>3270</v>
      </c>
    </row>
    <row r="52" spans="1:22" ht="76.5" x14ac:dyDescent="0.2">
      <c r="A52">
        <v>2022</v>
      </c>
      <c r="B52" t="s">
        <v>101</v>
      </c>
      <c r="C52" s="37">
        <v>44740</v>
      </c>
      <c r="D52" t="s">
        <v>101</v>
      </c>
      <c r="E52" t="s">
        <v>3264</v>
      </c>
      <c r="F52" t="s">
        <v>101</v>
      </c>
      <c r="G52">
        <v>2601</v>
      </c>
      <c r="H52">
        <v>4967323</v>
      </c>
      <c r="I52" t="s">
        <v>3324</v>
      </c>
      <c r="J52" s="56" t="s">
        <v>28</v>
      </c>
      <c r="K52" s="79" t="s">
        <v>546</v>
      </c>
      <c r="L52" t="s">
        <v>3282</v>
      </c>
      <c r="M52" t="s">
        <v>3267</v>
      </c>
      <c r="O52" s="91" t="s">
        <v>3268</v>
      </c>
      <c r="P52" s="56" t="s">
        <v>3269</v>
      </c>
      <c r="R52" s="96" t="s">
        <v>4089</v>
      </c>
      <c r="S52" s="96"/>
      <c r="V52" s="56" t="s">
        <v>3270</v>
      </c>
    </row>
    <row r="53" spans="1:22" ht="76.5" x14ac:dyDescent="0.2">
      <c r="A53">
        <v>2022</v>
      </c>
      <c r="B53" t="s">
        <v>101</v>
      </c>
      <c r="C53" s="37">
        <v>44740</v>
      </c>
      <c r="D53" t="s">
        <v>101</v>
      </c>
      <c r="E53" t="s">
        <v>3264</v>
      </c>
      <c r="F53" t="s">
        <v>101</v>
      </c>
      <c r="G53">
        <v>2602</v>
      </c>
      <c r="H53">
        <v>4967315</v>
      </c>
      <c r="I53" t="s">
        <v>3325</v>
      </c>
      <c r="J53" s="56" t="s">
        <v>28</v>
      </c>
      <c r="K53" s="79" t="s">
        <v>546</v>
      </c>
      <c r="L53" t="s">
        <v>3282</v>
      </c>
      <c r="M53" t="s">
        <v>3267</v>
      </c>
      <c r="O53" s="91" t="s">
        <v>3268</v>
      </c>
      <c r="P53" s="56" t="s">
        <v>3269</v>
      </c>
      <c r="R53" s="96" t="s">
        <v>4089</v>
      </c>
      <c r="S53" s="96"/>
      <c r="V53" s="56" t="s">
        <v>3270</v>
      </c>
    </row>
    <row r="54" spans="1:22" ht="76.5" x14ac:dyDescent="0.2">
      <c r="A54">
        <v>2022</v>
      </c>
      <c r="B54" t="s">
        <v>101</v>
      </c>
      <c r="C54" s="37">
        <v>44740</v>
      </c>
      <c r="D54" t="s">
        <v>101</v>
      </c>
      <c r="E54" t="s">
        <v>3264</v>
      </c>
      <c r="F54" t="s">
        <v>101</v>
      </c>
      <c r="G54">
        <v>2603</v>
      </c>
      <c r="H54">
        <v>4967307</v>
      </c>
      <c r="I54" t="s">
        <v>3326</v>
      </c>
      <c r="J54" s="56" t="s">
        <v>28</v>
      </c>
      <c r="K54" s="79" t="s">
        <v>546</v>
      </c>
      <c r="L54" t="s">
        <v>3282</v>
      </c>
      <c r="M54" t="s">
        <v>3267</v>
      </c>
      <c r="O54" s="91" t="s">
        <v>3268</v>
      </c>
      <c r="P54" s="56" t="s">
        <v>3269</v>
      </c>
      <c r="R54" s="96" t="s">
        <v>4089</v>
      </c>
      <c r="S54" s="96"/>
      <c r="V54" s="56" t="s">
        <v>3270</v>
      </c>
    </row>
    <row r="55" spans="1:22" ht="76.5" x14ac:dyDescent="0.2">
      <c r="A55">
        <v>2022</v>
      </c>
      <c r="B55" t="s">
        <v>101</v>
      </c>
      <c r="C55" s="37">
        <v>44740</v>
      </c>
      <c r="D55" t="s">
        <v>101</v>
      </c>
      <c r="E55" t="s">
        <v>3264</v>
      </c>
      <c r="F55" t="s">
        <v>101</v>
      </c>
      <c r="G55">
        <v>2604</v>
      </c>
      <c r="H55">
        <v>4967294</v>
      </c>
      <c r="I55" t="s">
        <v>3327</v>
      </c>
      <c r="J55" s="56" t="s">
        <v>28</v>
      </c>
      <c r="K55" s="79" t="s">
        <v>546</v>
      </c>
      <c r="L55" t="s">
        <v>3282</v>
      </c>
      <c r="M55" t="s">
        <v>3267</v>
      </c>
      <c r="O55" s="91" t="s">
        <v>3268</v>
      </c>
      <c r="P55" s="56" t="s">
        <v>3269</v>
      </c>
      <c r="R55" s="96" t="s">
        <v>4089</v>
      </c>
      <c r="S55" s="96"/>
      <c r="V55" s="56" t="s">
        <v>3270</v>
      </c>
    </row>
    <row r="56" spans="1:22" ht="76.5" x14ac:dyDescent="0.2">
      <c r="A56">
        <v>2022</v>
      </c>
      <c r="B56" t="s">
        <v>101</v>
      </c>
      <c r="C56" s="37">
        <v>44740</v>
      </c>
      <c r="D56" t="s">
        <v>101</v>
      </c>
      <c r="E56" t="s">
        <v>3264</v>
      </c>
      <c r="F56" t="s">
        <v>101</v>
      </c>
      <c r="G56">
        <v>2605</v>
      </c>
      <c r="H56">
        <v>4967286</v>
      </c>
      <c r="I56" t="s">
        <v>3328</v>
      </c>
      <c r="J56" s="56" t="s">
        <v>28</v>
      </c>
      <c r="K56" s="79" t="s">
        <v>546</v>
      </c>
      <c r="L56" t="s">
        <v>3272</v>
      </c>
      <c r="M56" t="s">
        <v>3267</v>
      </c>
      <c r="O56" s="91" t="s">
        <v>3268</v>
      </c>
      <c r="P56" s="56" t="s">
        <v>3269</v>
      </c>
      <c r="R56" s="96" t="s">
        <v>4089</v>
      </c>
      <c r="S56" s="96"/>
      <c r="V56" s="56" t="s">
        <v>3270</v>
      </c>
    </row>
    <row r="57" spans="1:22" ht="76.5" x14ac:dyDescent="0.2">
      <c r="A57">
        <v>2022</v>
      </c>
      <c r="B57" t="s">
        <v>101</v>
      </c>
      <c r="C57" s="37">
        <v>44740</v>
      </c>
      <c r="D57" t="s">
        <v>101</v>
      </c>
      <c r="E57" t="s">
        <v>3264</v>
      </c>
      <c r="F57" t="s">
        <v>101</v>
      </c>
      <c r="G57">
        <v>2606</v>
      </c>
      <c r="H57">
        <v>4967278</v>
      </c>
      <c r="I57" t="s">
        <v>3329</v>
      </c>
      <c r="J57" s="56" t="s">
        <v>28</v>
      </c>
      <c r="K57" s="79" t="s">
        <v>546</v>
      </c>
      <c r="L57" t="s">
        <v>3272</v>
      </c>
      <c r="M57" t="s">
        <v>3267</v>
      </c>
      <c r="O57" s="91" t="s">
        <v>3268</v>
      </c>
      <c r="P57" s="56" t="s">
        <v>3269</v>
      </c>
      <c r="R57" s="96" t="s">
        <v>4090</v>
      </c>
      <c r="S57" s="96"/>
      <c r="V57" s="56" t="s">
        <v>3270</v>
      </c>
    </row>
    <row r="58" spans="1:22" ht="76.5" x14ac:dyDescent="0.2">
      <c r="A58">
        <v>2022</v>
      </c>
      <c r="B58" t="s">
        <v>101</v>
      </c>
      <c r="C58" s="37">
        <v>44740</v>
      </c>
      <c r="D58" t="s">
        <v>101</v>
      </c>
      <c r="E58" t="s">
        <v>3264</v>
      </c>
      <c r="F58" t="s">
        <v>101</v>
      </c>
      <c r="G58">
        <v>2607</v>
      </c>
      <c r="H58">
        <v>4967261</v>
      </c>
      <c r="I58" t="s">
        <v>3330</v>
      </c>
      <c r="J58" s="56" t="s">
        <v>28</v>
      </c>
      <c r="K58" s="79" t="s">
        <v>546</v>
      </c>
      <c r="L58" t="s">
        <v>3272</v>
      </c>
      <c r="M58" t="s">
        <v>3267</v>
      </c>
      <c r="O58" s="91" t="s">
        <v>3268</v>
      </c>
      <c r="P58" s="56" t="s">
        <v>3269</v>
      </c>
      <c r="R58" s="96" t="s">
        <v>4090</v>
      </c>
      <c r="S58" s="96"/>
      <c r="V58" s="56" t="s">
        <v>3270</v>
      </c>
    </row>
    <row r="59" spans="1:22" ht="76.5" x14ac:dyDescent="0.2">
      <c r="A59">
        <v>2022</v>
      </c>
      <c r="B59" t="s">
        <v>101</v>
      </c>
      <c r="C59" s="37">
        <v>44740</v>
      </c>
      <c r="D59" t="s">
        <v>101</v>
      </c>
      <c r="E59" t="s">
        <v>3264</v>
      </c>
      <c r="F59" t="s">
        <v>101</v>
      </c>
      <c r="G59">
        <v>2608</v>
      </c>
      <c r="H59">
        <v>4967251</v>
      </c>
      <c r="I59" t="s">
        <v>3331</v>
      </c>
      <c r="J59" s="56" t="s">
        <v>28</v>
      </c>
      <c r="K59" s="79" t="s">
        <v>546</v>
      </c>
      <c r="L59" t="s">
        <v>3282</v>
      </c>
      <c r="M59" t="s">
        <v>3267</v>
      </c>
      <c r="O59" s="91" t="s">
        <v>3268</v>
      </c>
      <c r="P59" s="56" t="s">
        <v>3269</v>
      </c>
      <c r="R59" s="96" t="s">
        <v>4090</v>
      </c>
      <c r="S59" s="96"/>
      <c r="V59" s="56" t="s">
        <v>3270</v>
      </c>
    </row>
    <row r="60" spans="1:22" ht="76.5" x14ac:dyDescent="0.2">
      <c r="A60">
        <v>2022</v>
      </c>
      <c r="B60" t="s">
        <v>101</v>
      </c>
      <c r="C60" s="37">
        <v>44740</v>
      </c>
      <c r="D60" t="s">
        <v>101</v>
      </c>
      <c r="E60" t="s">
        <v>3264</v>
      </c>
      <c r="F60" t="s">
        <v>101</v>
      </c>
      <c r="G60">
        <v>2609</v>
      </c>
      <c r="H60">
        <v>4967243</v>
      </c>
      <c r="I60" t="s">
        <v>3332</v>
      </c>
      <c r="J60" s="56" t="s">
        <v>28</v>
      </c>
      <c r="K60" s="79" t="s">
        <v>546</v>
      </c>
      <c r="L60" t="s">
        <v>3282</v>
      </c>
      <c r="M60" t="s">
        <v>3267</v>
      </c>
      <c r="O60" s="91" t="s">
        <v>3268</v>
      </c>
      <c r="P60" s="56" t="s">
        <v>3269</v>
      </c>
      <c r="R60" s="96" t="s">
        <v>4090</v>
      </c>
      <c r="S60" s="96"/>
      <c r="V60" s="56" t="s">
        <v>3270</v>
      </c>
    </row>
    <row r="61" spans="1:22" ht="76.5" x14ac:dyDescent="0.2">
      <c r="A61">
        <v>2022</v>
      </c>
      <c r="B61" t="s">
        <v>101</v>
      </c>
      <c r="C61" s="37">
        <v>44740</v>
      </c>
      <c r="D61" t="s">
        <v>101</v>
      </c>
      <c r="E61" t="s">
        <v>3264</v>
      </c>
      <c r="F61" t="s">
        <v>101</v>
      </c>
      <c r="G61">
        <v>2610</v>
      </c>
      <c r="H61">
        <v>4967235</v>
      </c>
      <c r="I61" t="s">
        <v>3333</v>
      </c>
      <c r="J61" s="56" t="s">
        <v>28</v>
      </c>
      <c r="K61" s="79" t="s">
        <v>546</v>
      </c>
      <c r="L61" t="s">
        <v>3282</v>
      </c>
      <c r="M61" t="s">
        <v>3267</v>
      </c>
      <c r="O61" s="91" t="s">
        <v>3268</v>
      </c>
      <c r="P61" s="56" t="s">
        <v>3269</v>
      </c>
      <c r="R61" s="96" t="s">
        <v>4090</v>
      </c>
      <c r="S61" s="96"/>
      <c r="V61" s="56" t="s">
        <v>3270</v>
      </c>
    </row>
    <row r="62" spans="1:22" ht="76.5" x14ac:dyDescent="0.2">
      <c r="A62">
        <v>2022</v>
      </c>
      <c r="B62" t="s">
        <v>101</v>
      </c>
      <c r="C62" s="37">
        <v>44740</v>
      </c>
      <c r="D62" t="s">
        <v>101</v>
      </c>
      <c r="E62" t="s">
        <v>3264</v>
      </c>
      <c r="F62" t="s">
        <v>101</v>
      </c>
      <c r="G62">
        <v>2611</v>
      </c>
      <c r="H62">
        <v>4967227</v>
      </c>
      <c r="I62" t="s">
        <v>3334</v>
      </c>
      <c r="J62" s="56" t="s">
        <v>28</v>
      </c>
      <c r="K62" s="79" t="s">
        <v>546</v>
      </c>
      <c r="L62" t="s">
        <v>3282</v>
      </c>
      <c r="M62" t="s">
        <v>3267</v>
      </c>
      <c r="O62" s="91" t="s">
        <v>3268</v>
      </c>
      <c r="P62" s="56" t="s">
        <v>3269</v>
      </c>
      <c r="R62" s="96" t="s">
        <v>4091</v>
      </c>
      <c r="S62" s="96"/>
      <c r="V62" s="56" t="s">
        <v>3270</v>
      </c>
    </row>
    <row r="63" spans="1:22" ht="76.5" x14ac:dyDescent="0.2">
      <c r="A63">
        <v>2022</v>
      </c>
      <c r="B63" t="s">
        <v>101</v>
      </c>
      <c r="C63" s="37">
        <v>44740</v>
      </c>
      <c r="D63" t="s">
        <v>101</v>
      </c>
      <c r="E63" t="s">
        <v>3264</v>
      </c>
      <c r="F63" t="s">
        <v>101</v>
      </c>
      <c r="G63">
        <v>2612</v>
      </c>
      <c r="H63">
        <v>4967219</v>
      </c>
      <c r="I63" t="s">
        <v>3335</v>
      </c>
      <c r="J63" s="56" t="s">
        <v>28</v>
      </c>
      <c r="K63" s="79" t="s">
        <v>546</v>
      </c>
      <c r="L63" t="s">
        <v>3282</v>
      </c>
      <c r="M63" t="s">
        <v>3267</v>
      </c>
      <c r="O63" s="91" t="s">
        <v>3268</v>
      </c>
      <c r="P63" s="56" t="s">
        <v>3269</v>
      </c>
      <c r="R63" s="96" t="s">
        <v>4091</v>
      </c>
      <c r="S63" s="96"/>
      <c r="V63" s="56" t="s">
        <v>3270</v>
      </c>
    </row>
    <row r="64" spans="1:22" ht="76.5" x14ac:dyDescent="0.2">
      <c r="A64">
        <v>2022</v>
      </c>
      <c r="B64" t="s">
        <v>101</v>
      </c>
      <c r="C64" s="37">
        <v>44740</v>
      </c>
      <c r="D64" t="s">
        <v>101</v>
      </c>
      <c r="E64" t="s">
        <v>3264</v>
      </c>
      <c r="F64" t="s">
        <v>101</v>
      </c>
      <c r="G64">
        <v>2613</v>
      </c>
      <c r="H64">
        <v>4967200</v>
      </c>
      <c r="I64" t="s">
        <v>3336</v>
      </c>
      <c r="J64" s="56" t="s">
        <v>28</v>
      </c>
      <c r="K64" s="79" t="s">
        <v>546</v>
      </c>
      <c r="L64" t="s">
        <v>3282</v>
      </c>
      <c r="M64" t="s">
        <v>3267</v>
      </c>
      <c r="O64" s="91" t="s">
        <v>3268</v>
      </c>
      <c r="P64" s="56" t="s">
        <v>3269</v>
      </c>
      <c r="R64" s="96" t="s">
        <v>4091</v>
      </c>
      <c r="S64" s="96"/>
      <c r="V64" s="56" t="s">
        <v>3270</v>
      </c>
    </row>
    <row r="65" spans="1:22" ht="76.5" x14ac:dyDescent="0.2">
      <c r="A65">
        <v>2022</v>
      </c>
      <c r="B65" t="s">
        <v>101</v>
      </c>
      <c r="C65" s="37">
        <v>44740</v>
      </c>
      <c r="D65" t="s">
        <v>101</v>
      </c>
      <c r="E65" t="s">
        <v>3264</v>
      </c>
      <c r="F65" t="s">
        <v>101</v>
      </c>
      <c r="G65">
        <v>2614</v>
      </c>
      <c r="H65">
        <v>4967198</v>
      </c>
      <c r="I65" t="s">
        <v>3337</v>
      </c>
      <c r="J65" s="56" t="s">
        <v>28</v>
      </c>
      <c r="K65" s="79" t="s">
        <v>546</v>
      </c>
      <c r="L65" t="s">
        <v>3282</v>
      </c>
      <c r="M65" t="s">
        <v>3267</v>
      </c>
      <c r="O65" s="91" t="s">
        <v>3268</v>
      </c>
      <c r="P65" s="56" t="s">
        <v>3269</v>
      </c>
      <c r="R65" s="96" t="s">
        <v>4091</v>
      </c>
      <c r="S65" s="96"/>
      <c r="V65" s="56" t="s">
        <v>3270</v>
      </c>
    </row>
    <row r="66" spans="1:22" ht="76.5" x14ac:dyDescent="0.2">
      <c r="A66">
        <v>2022</v>
      </c>
      <c r="B66" t="s">
        <v>101</v>
      </c>
      <c r="C66" s="37">
        <v>44740</v>
      </c>
      <c r="D66" t="s">
        <v>101</v>
      </c>
      <c r="E66" t="s">
        <v>3264</v>
      </c>
      <c r="F66" t="s">
        <v>101</v>
      </c>
      <c r="G66">
        <v>2615</v>
      </c>
      <c r="H66">
        <v>4967181</v>
      </c>
      <c r="I66" t="s">
        <v>3338</v>
      </c>
      <c r="J66" s="56" t="s">
        <v>28</v>
      </c>
      <c r="K66" s="79" t="s">
        <v>546</v>
      </c>
      <c r="L66" t="s">
        <v>3282</v>
      </c>
      <c r="M66" t="s">
        <v>3267</v>
      </c>
      <c r="O66" s="91" t="s">
        <v>3268</v>
      </c>
      <c r="P66" s="56" t="s">
        <v>3269</v>
      </c>
      <c r="R66" s="96" t="s">
        <v>4091</v>
      </c>
      <c r="S66" s="96"/>
      <c r="V66" s="56" t="s">
        <v>3270</v>
      </c>
    </row>
    <row r="67" spans="1:22" ht="76.5" x14ac:dyDescent="0.2">
      <c r="A67">
        <v>2022</v>
      </c>
      <c r="B67" t="s">
        <v>101</v>
      </c>
      <c r="C67" s="37">
        <v>44740</v>
      </c>
      <c r="D67" t="s">
        <v>101</v>
      </c>
      <c r="E67" t="s">
        <v>3264</v>
      </c>
      <c r="F67" t="s">
        <v>101</v>
      </c>
      <c r="G67">
        <v>2616</v>
      </c>
      <c r="H67">
        <v>4967171</v>
      </c>
      <c r="I67" t="s">
        <v>3339</v>
      </c>
      <c r="J67" s="56" t="s">
        <v>28</v>
      </c>
      <c r="K67" s="79" t="s">
        <v>546</v>
      </c>
      <c r="L67" t="s">
        <v>3282</v>
      </c>
      <c r="M67" t="s">
        <v>3267</v>
      </c>
      <c r="O67" s="91" t="s">
        <v>3268</v>
      </c>
      <c r="P67" s="56" t="s">
        <v>3269</v>
      </c>
      <c r="R67" s="96" t="s">
        <v>4092</v>
      </c>
      <c r="S67" s="96"/>
      <c r="V67" s="56" t="s">
        <v>3270</v>
      </c>
    </row>
    <row r="68" spans="1:22" ht="76.5" x14ac:dyDescent="0.2">
      <c r="A68">
        <v>2022</v>
      </c>
      <c r="B68" t="s">
        <v>101</v>
      </c>
      <c r="C68" s="37">
        <v>44740</v>
      </c>
      <c r="D68" t="s">
        <v>101</v>
      </c>
      <c r="E68" t="s">
        <v>3264</v>
      </c>
      <c r="F68" t="s">
        <v>101</v>
      </c>
      <c r="G68">
        <v>2617</v>
      </c>
      <c r="H68">
        <v>4967163</v>
      </c>
      <c r="I68" t="s">
        <v>3340</v>
      </c>
      <c r="J68" s="56" t="s">
        <v>28</v>
      </c>
      <c r="K68" s="79" t="s">
        <v>546</v>
      </c>
      <c r="L68" t="s">
        <v>3282</v>
      </c>
      <c r="M68" t="s">
        <v>3267</v>
      </c>
      <c r="O68" s="91" t="s">
        <v>3268</v>
      </c>
      <c r="P68" s="56" t="s">
        <v>3269</v>
      </c>
      <c r="R68" s="96" t="s">
        <v>4092</v>
      </c>
      <c r="S68" s="96"/>
      <c r="V68" s="56" t="s">
        <v>3270</v>
      </c>
    </row>
    <row r="69" spans="1:22" ht="76.5" x14ac:dyDescent="0.2">
      <c r="A69">
        <v>2022</v>
      </c>
      <c r="B69" t="s">
        <v>101</v>
      </c>
      <c r="C69" s="37">
        <v>44740</v>
      </c>
      <c r="D69" t="s">
        <v>101</v>
      </c>
      <c r="E69" t="s">
        <v>3264</v>
      </c>
      <c r="F69" t="s">
        <v>101</v>
      </c>
      <c r="G69">
        <v>2618</v>
      </c>
      <c r="H69">
        <v>4967155</v>
      </c>
      <c r="I69" t="s">
        <v>3341</v>
      </c>
      <c r="J69" s="56" t="s">
        <v>28</v>
      </c>
      <c r="K69" s="79" t="s">
        <v>546</v>
      </c>
      <c r="L69" t="s">
        <v>3282</v>
      </c>
      <c r="M69" t="s">
        <v>3267</v>
      </c>
      <c r="O69" s="91" t="s">
        <v>3268</v>
      </c>
      <c r="P69" s="56" t="s">
        <v>3269</v>
      </c>
      <c r="R69" s="96" t="s">
        <v>4092</v>
      </c>
      <c r="S69" s="96"/>
      <c r="V69" s="56" t="s">
        <v>3270</v>
      </c>
    </row>
    <row r="70" spans="1:22" ht="76.5" x14ac:dyDescent="0.2">
      <c r="A70">
        <v>2022</v>
      </c>
      <c r="B70" t="s">
        <v>101</v>
      </c>
      <c r="C70" s="37">
        <v>44740</v>
      </c>
      <c r="D70" t="s">
        <v>101</v>
      </c>
      <c r="E70" t="s">
        <v>3264</v>
      </c>
      <c r="F70" t="s">
        <v>101</v>
      </c>
      <c r="G70">
        <v>2619</v>
      </c>
      <c r="H70">
        <v>4967147</v>
      </c>
      <c r="I70" t="s">
        <v>3342</v>
      </c>
      <c r="J70" s="56" t="s">
        <v>28</v>
      </c>
      <c r="K70" s="79" t="s">
        <v>546</v>
      </c>
      <c r="L70" t="s">
        <v>3282</v>
      </c>
      <c r="M70" t="s">
        <v>3267</v>
      </c>
      <c r="O70" s="91" t="s">
        <v>3268</v>
      </c>
      <c r="P70" s="56" t="s">
        <v>3269</v>
      </c>
      <c r="R70" s="96" t="s">
        <v>4092</v>
      </c>
      <c r="S70" s="96"/>
      <c r="V70" s="56" t="s">
        <v>3270</v>
      </c>
    </row>
    <row r="71" spans="1:22" ht="76.5" x14ac:dyDescent="0.2">
      <c r="A71">
        <v>2022</v>
      </c>
      <c r="B71" t="s">
        <v>101</v>
      </c>
      <c r="C71" s="37">
        <v>44740</v>
      </c>
      <c r="D71" t="s">
        <v>101</v>
      </c>
      <c r="E71" t="s">
        <v>3264</v>
      </c>
      <c r="F71" t="s">
        <v>101</v>
      </c>
      <c r="G71">
        <v>2620</v>
      </c>
      <c r="H71">
        <v>4967139</v>
      </c>
      <c r="I71" t="s">
        <v>3343</v>
      </c>
      <c r="J71" s="56" t="s">
        <v>28</v>
      </c>
      <c r="K71" s="79" t="s">
        <v>546</v>
      </c>
      <c r="L71" t="s">
        <v>3272</v>
      </c>
      <c r="M71" t="s">
        <v>3267</v>
      </c>
      <c r="O71" s="91" t="s">
        <v>3268</v>
      </c>
      <c r="P71" s="56" t="s">
        <v>3269</v>
      </c>
      <c r="R71" s="96" t="s">
        <v>4092</v>
      </c>
      <c r="S71" s="96"/>
      <c r="V71" s="56" t="s">
        <v>3270</v>
      </c>
    </row>
    <row r="72" spans="1:22" ht="76.5" x14ac:dyDescent="0.2">
      <c r="A72">
        <v>2022</v>
      </c>
      <c r="B72" t="s">
        <v>101</v>
      </c>
      <c r="C72" s="37">
        <v>44740</v>
      </c>
      <c r="D72" t="s">
        <v>101</v>
      </c>
      <c r="E72" t="s">
        <v>3264</v>
      </c>
      <c r="F72" t="s">
        <v>101</v>
      </c>
      <c r="G72">
        <v>2621</v>
      </c>
      <c r="H72">
        <v>4967120</v>
      </c>
      <c r="I72" t="s">
        <v>3344</v>
      </c>
      <c r="J72" s="56" t="s">
        <v>28</v>
      </c>
      <c r="K72" s="79" t="s">
        <v>546</v>
      </c>
      <c r="L72" t="s">
        <v>3272</v>
      </c>
      <c r="M72" t="s">
        <v>3267</v>
      </c>
      <c r="O72" s="91" t="s">
        <v>3268</v>
      </c>
      <c r="P72" s="56" t="s">
        <v>3269</v>
      </c>
      <c r="R72" s="96" t="s">
        <v>4093</v>
      </c>
      <c r="S72" s="96"/>
      <c r="V72" s="56" t="s">
        <v>3270</v>
      </c>
    </row>
    <row r="73" spans="1:22" ht="76.5" x14ac:dyDescent="0.2">
      <c r="A73">
        <v>2022</v>
      </c>
      <c r="B73" t="s">
        <v>101</v>
      </c>
      <c r="C73" s="37">
        <v>44740</v>
      </c>
      <c r="D73" t="s">
        <v>101</v>
      </c>
      <c r="E73" t="s">
        <v>3264</v>
      </c>
      <c r="F73" t="s">
        <v>101</v>
      </c>
      <c r="G73">
        <v>2622</v>
      </c>
      <c r="H73">
        <v>4967112</v>
      </c>
      <c r="I73" t="s">
        <v>3345</v>
      </c>
      <c r="J73" s="56" t="s">
        <v>28</v>
      </c>
      <c r="K73" s="79" t="s">
        <v>546</v>
      </c>
      <c r="L73" t="s">
        <v>3272</v>
      </c>
      <c r="M73" t="s">
        <v>3267</v>
      </c>
      <c r="O73" s="91" t="s">
        <v>3268</v>
      </c>
      <c r="P73" s="56" t="s">
        <v>3269</v>
      </c>
      <c r="R73" s="96" t="s">
        <v>4093</v>
      </c>
      <c r="S73" s="96"/>
      <c r="V73" s="56" t="s">
        <v>3270</v>
      </c>
    </row>
    <row r="74" spans="1:22" ht="76.5" x14ac:dyDescent="0.2">
      <c r="A74">
        <v>2022</v>
      </c>
      <c r="B74" t="s">
        <v>101</v>
      </c>
      <c r="C74" s="37">
        <v>44740</v>
      </c>
      <c r="D74" t="s">
        <v>101</v>
      </c>
      <c r="E74" t="s">
        <v>3264</v>
      </c>
      <c r="F74" t="s">
        <v>101</v>
      </c>
      <c r="G74">
        <v>2623</v>
      </c>
      <c r="H74">
        <v>4967104</v>
      </c>
      <c r="I74" t="s">
        <v>3346</v>
      </c>
      <c r="J74" s="56" t="s">
        <v>28</v>
      </c>
      <c r="K74" s="79" t="s">
        <v>546</v>
      </c>
      <c r="L74" t="s">
        <v>3282</v>
      </c>
      <c r="M74" t="s">
        <v>3267</v>
      </c>
      <c r="O74" s="91" t="s">
        <v>3268</v>
      </c>
      <c r="P74" s="56" t="s">
        <v>3269</v>
      </c>
      <c r="R74" s="96" t="s">
        <v>4093</v>
      </c>
      <c r="S74" s="96"/>
      <c r="V74" s="56" t="s">
        <v>3270</v>
      </c>
    </row>
    <row r="75" spans="1:22" ht="76.5" x14ac:dyDescent="0.2">
      <c r="A75">
        <v>2022</v>
      </c>
      <c r="B75" t="s">
        <v>101</v>
      </c>
      <c r="C75" s="37">
        <v>44740</v>
      </c>
      <c r="D75" t="s">
        <v>101</v>
      </c>
      <c r="E75" t="s">
        <v>3264</v>
      </c>
      <c r="F75" t="s">
        <v>101</v>
      </c>
      <c r="G75">
        <v>2624</v>
      </c>
      <c r="H75">
        <v>4967091</v>
      </c>
      <c r="I75" t="s">
        <v>3347</v>
      </c>
      <c r="J75" s="56" t="s">
        <v>28</v>
      </c>
      <c r="K75" s="79" t="s">
        <v>546</v>
      </c>
      <c r="L75" t="s">
        <v>3282</v>
      </c>
      <c r="M75" t="s">
        <v>3267</v>
      </c>
      <c r="O75" s="91" t="s">
        <v>3268</v>
      </c>
      <c r="P75" s="56" t="s">
        <v>3269</v>
      </c>
      <c r="R75" s="96" t="s">
        <v>4093</v>
      </c>
      <c r="S75" s="96"/>
      <c r="V75" s="56" t="s">
        <v>3270</v>
      </c>
    </row>
    <row r="76" spans="1:22" ht="76.5" x14ac:dyDescent="0.2">
      <c r="A76">
        <v>2022</v>
      </c>
      <c r="B76" t="s">
        <v>101</v>
      </c>
      <c r="C76" s="37">
        <v>44740</v>
      </c>
      <c r="D76" t="s">
        <v>101</v>
      </c>
      <c r="E76" t="s">
        <v>3264</v>
      </c>
      <c r="F76" t="s">
        <v>101</v>
      </c>
      <c r="G76">
        <v>2625</v>
      </c>
      <c r="H76">
        <v>4967083</v>
      </c>
      <c r="I76" t="s">
        <v>3348</v>
      </c>
      <c r="J76" s="56" t="s">
        <v>28</v>
      </c>
      <c r="K76" s="79" t="s">
        <v>546</v>
      </c>
      <c r="L76" t="s">
        <v>3282</v>
      </c>
      <c r="M76" t="s">
        <v>3267</v>
      </c>
      <c r="O76" s="91" t="s">
        <v>3268</v>
      </c>
      <c r="P76" s="56" t="s">
        <v>3269</v>
      </c>
      <c r="R76" s="96" t="s">
        <v>4093</v>
      </c>
      <c r="S76" s="96"/>
      <c r="V76" s="56" t="s">
        <v>3270</v>
      </c>
    </row>
    <row r="77" spans="1:22" ht="76.5" x14ac:dyDescent="0.2">
      <c r="A77">
        <v>2022</v>
      </c>
      <c r="B77" t="s">
        <v>101</v>
      </c>
      <c r="C77" s="37">
        <v>44740</v>
      </c>
      <c r="D77" t="s">
        <v>101</v>
      </c>
      <c r="E77" t="s">
        <v>3264</v>
      </c>
      <c r="F77" t="s">
        <v>101</v>
      </c>
      <c r="G77">
        <v>2626</v>
      </c>
      <c r="H77">
        <v>4967075</v>
      </c>
      <c r="I77" t="s">
        <v>3349</v>
      </c>
      <c r="J77" s="56" t="s">
        <v>28</v>
      </c>
      <c r="K77" s="79" t="s">
        <v>546</v>
      </c>
      <c r="L77" t="s">
        <v>3282</v>
      </c>
      <c r="M77" t="s">
        <v>3267</v>
      </c>
      <c r="O77" s="91" t="s">
        <v>3268</v>
      </c>
      <c r="P77" s="56" t="s">
        <v>3269</v>
      </c>
      <c r="R77" s="96" t="s">
        <v>4094</v>
      </c>
      <c r="S77" s="96"/>
      <c r="V77" s="56" t="s">
        <v>3270</v>
      </c>
    </row>
    <row r="78" spans="1:22" ht="76.5" x14ac:dyDescent="0.2">
      <c r="A78">
        <v>2022</v>
      </c>
      <c r="B78" t="s">
        <v>101</v>
      </c>
      <c r="C78" s="37">
        <v>44740</v>
      </c>
      <c r="D78" t="s">
        <v>101</v>
      </c>
      <c r="E78" t="s">
        <v>3264</v>
      </c>
      <c r="F78" t="s">
        <v>101</v>
      </c>
      <c r="G78">
        <v>2627</v>
      </c>
      <c r="H78">
        <v>4967067</v>
      </c>
      <c r="I78" t="s">
        <v>3350</v>
      </c>
      <c r="J78" s="56" t="s">
        <v>28</v>
      </c>
      <c r="K78" s="79" t="s">
        <v>546</v>
      </c>
      <c r="L78" t="s">
        <v>3266</v>
      </c>
      <c r="M78" t="s">
        <v>3267</v>
      </c>
      <c r="O78" s="91" t="s">
        <v>3268</v>
      </c>
      <c r="P78" s="56" t="s">
        <v>3269</v>
      </c>
      <c r="R78" s="96" t="s">
        <v>4094</v>
      </c>
      <c r="S78" s="96"/>
      <c r="V78" s="56" t="s">
        <v>3270</v>
      </c>
    </row>
    <row r="79" spans="1:22" ht="76.5" x14ac:dyDescent="0.2">
      <c r="A79">
        <v>2022</v>
      </c>
      <c r="B79" t="s">
        <v>101</v>
      </c>
      <c r="C79" s="37">
        <v>44740</v>
      </c>
      <c r="D79" t="s">
        <v>101</v>
      </c>
      <c r="E79" t="s">
        <v>3264</v>
      </c>
      <c r="F79" t="s">
        <v>101</v>
      </c>
      <c r="G79">
        <v>2628</v>
      </c>
      <c r="H79">
        <v>4967059</v>
      </c>
      <c r="I79" t="s">
        <v>3351</v>
      </c>
      <c r="J79" s="56" t="s">
        <v>28</v>
      </c>
      <c r="K79" s="79" t="s">
        <v>546</v>
      </c>
      <c r="L79" t="s">
        <v>3266</v>
      </c>
      <c r="M79" t="s">
        <v>3267</v>
      </c>
      <c r="O79" s="91" t="s">
        <v>3268</v>
      </c>
      <c r="P79" s="56" t="s">
        <v>3269</v>
      </c>
      <c r="R79" s="96" t="s">
        <v>4094</v>
      </c>
      <c r="S79" s="96"/>
      <c r="V79" s="56" t="s">
        <v>3270</v>
      </c>
    </row>
    <row r="80" spans="1:22" ht="76.5" x14ac:dyDescent="0.2">
      <c r="A80">
        <v>2022</v>
      </c>
      <c r="B80" t="s">
        <v>101</v>
      </c>
      <c r="C80" s="37">
        <v>44740</v>
      </c>
      <c r="D80" t="s">
        <v>101</v>
      </c>
      <c r="E80" t="s">
        <v>3264</v>
      </c>
      <c r="F80" t="s">
        <v>101</v>
      </c>
      <c r="G80">
        <v>2629</v>
      </c>
      <c r="H80">
        <v>4967040</v>
      </c>
      <c r="I80" t="s">
        <v>3352</v>
      </c>
      <c r="J80" s="56" t="s">
        <v>28</v>
      </c>
      <c r="K80" s="79" t="s">
        <v>546</v>
      </c>
      <c r="L80" t="s">
        <v>3266</v>
      </c>
      <c r="M80" t="s">
        <v>3267</v>
      </c>
      <c r="O80" s="91" t="s">
        <v>3268</v>
      </c>
      <c r="P80" s="56" t="s">
        <v>3269</v>
      </c>
      <c r="R80" s="96" t="s">
        <v>4094</v>
      </c>
      <c r="S80" s="96"/>
      <c r="V80" s="56" t="s">
        <v>3270</v>
      </c>
    </row>
    <row r="81" spans="1:22" ht="76.5" x14ac:dyDescent="0.2">
      <c r="A81">
        <v>2022</v>
      </c>
      <c r="B81" t="s">
        <v>101</v>
      </c>
      <c r="C81" s="37">
        <v>44740</v>
      </c>
      <c r="D81" t="s">
        <v>101</v>
      </c>
      <c r="E81" t="s">
        <v>3264</v>
      </c>
      <c r="F81" t="s">
        <v>101</v>
      </c>
      <c r="G81">
        <v>2631</v>
      </c>
      <c r="H81">
        <v>4967032</v>
      </c>
      <c r="I81" t="s">
        <v>3353</v>
      </c>
      <c r="J81" s="56" t="s">
        <v>28</v>
      </c>
      <c r="K81" s="79" t="s">
        <v>546</v>
      </c>
      <c r="L81" t="s">
        <v>3266</v>
      </c>
      <c r="M81" t="s">
        <v>3267</v>
      </c>
      <c r="O81" s="91" t="s">
        <v>3268</v>
      </c>
      <c r="P81" s="56" t="s">
        <v>3269</v>
      </c>
      <c r="R81" s="96" t="s">
        <v>4094</v>
      </c>
      <c r="S81" s="96"/>
      <c r="V81" s="56" t="s">
        <v>3270</v>
      </c>
    </row>
    <row r="82" spans="1:22" ht="76.5" x14ac:dyDescent="0.2">
      <c r="A82">
        <v>2022</v>
      </c>
      <c r="B82" t="s">
        <v>101</v>
      </c>
      <c r="C82" s="37">
        <v>44740</v>
      </c>
      <c r="D82" t="s">
        <v>101</v>
      </c>
      <c r="E82" t="s">
        <v>3264</v>
      </c>
      <c r="F82" t="s">
        <v>101</v>
      </c>
      <c r="G82">
        <v>2632</v>
      </c>
      <c r="H82">
        <v>4967024</v>
      </c>
      <c r="I82" t="s">
        <v>3354</v>
      </c>
      <c r="J82" s="56" t="s">
        <v>28</v>
      </c>
      <c r="K82" s="79" t="s">
        <v>546</v>
      </c>
      <c r="L82" t="s">
        <v>3272</v>
      </c>
      <c r="M82" t="s">
        <v>3267</v>
      </c>
      <c r="O82" s="91" t="s">
        <v>3268</v>
      </c>
      <c r="P82" s="56" t="s">
        <v>3269</v>
      </c>
      <c r="R82" s="96" t="s">
        <v>4095</v>
      </c>
      <c r="S82" s="96"/>
      <c r="V82" s="56" t="s">
        <v>3270</v>
      </c>
    </row>
    <row r="83" spans="1:22" ht="76.5" x14ac:dyDescent="0.2">
      <c r="A83">
        <v>2022</v>
      </c>
      <c r="B83" t="s">
        <v>101</v>
      </c>
      <c r="C83" s="37">
        <v>44740</v>
      </c>
      <c r="D83" t="s">
        <v>101</v>
      </c>
      <c r="E83" t="s">
        <v>3264</v>
      </c>
      <c r="F83" t="s">
        <v>101</v>
      </c>
      <c r="G83">
        <v>2633</v>
      </c>
      <c r="H83">
        <v>4967016</v>
      </c>
      <c r="I83" t="s">
        <v>3355</v>
      </c>
      <c r="J83" s="56" t="s">
        <v>28</v>
      </c>
      <c r="K83" s="79" t="s">
        <v>546</v>
      </c>
      <c r="L83" t="s">
        <v>3272</v>
      </c>
      <c r="M83" t="s">
        <v>3267</v>
      </c>
      <c r="O83" s="91" t="s">
        <v>3268</v>
      </c>
      <c r="P83" s="56" t="s">
        <v>3269</v>
      </c>
      <c r="R83" s="96" t="s">
        <v>4095</v>
      </c>
      <c r="S83" s="96"/>
      <c r="V83" s="56" t="s">
        <v>3270</v>
      </c>
    </row>
    <row r="84" spans="1:22" ht="76.5" x14ac:dyDescent="0.2">
      <c r="A84">
        <v>2022</v>
      </c>
      <c r="B84" t="s">
        <v>101</v>
      </c>
      <c r="C84" s="37">
        <v>44740</v>
      </c>
      <c r="D84" t="s">
        <v>101</v>
      </c>
      <c r="E84" t="s">
        <v>3264</v>
      </c>
      <c r="F84" t="s">
        <v>101</v>
      </c>
      <c r="G84">
        <v>2634</v>
      </c>
      <c r="H84">
        <v>4967008</v>
      </c>
      <c r="I84" t="s">
        <v>3356</v>
      </c>
      <c r="J84" s="56" t="s">
        <v>28</v>
      </c>
      <c r="K84" s="79" t="s">
        <v>546</v>
      </c>
      <c r="L84" t="s">
        <v>3272</v>
      </c>
      <c r="M84" t="s">
        <v>3267</v>
      </c>
      <c r="O84" s="91" t="s">
        <v>3268</v>
      </c>
      <c r="P84" s="56" t="s">
        <v>3269</v>
      </c>
      <c r="R84" s="96" t="s">
        <v>4095</v>
      </c>
      <c r="S84" s="96"/>
      <c r="V84" s="56" t="s">
        <v>3270</v>
      </c>
    </row>
    <row r="85" spans="1:22" ht="76.5" x14ac:dyDescent="0.2">
      <c r="A85">
        <v>2022</v>
      </c>
      <c r="B85" t="s">
        <v>101</v>
      </c>
      <c r="C85" s="37">
        <v>44740</v>
      </c>
      <c r="D85" t="s">
        <v>101</v>
      </c>
      <c r="E85" t="s">
        <v>3264</v>
      </c>
      <c r="F85" t="s">
        <v>101</v>
      </c>
      <c r="G85">
        <v>2635</v>
      </c>
      <c r="H85">
        <v>4966996</v>
      </c>
      <c r="I85" t="s">
        <v>3357</v>
      </c>
      <c r="J85" s="56" t="s">
        <v>28</v>
      </c>
      <c r="K85" s="79" t="s">
        <v>546</v>
      </c>
      <c r="L85" t="s">
        <v>3282</v>
      </c>
      <c r="M85" t="s">
        <v>3267</v>
      </c>
      <c r="O85" s="91" t="s">
        <v>3268</v>
      </c>
      <c r="P85" s="56" t="s">
        <v>3269</v>
      </c>
      <c r="R85" s="96" t="s">
        <v>4095</v>
      </c>
      <c r="S85" s="96"/>
      <c r="V85" s="56" t="s">
        <v>3270</v>
      </c>
    </row>
    <row r="86" spans="1:22" ht="76.5" x14ac:dyDescent="0.2">
      <c r="A86">
        <v>2022</v>
      </c>
      <c r="B86" t="s">
        <v>101</v>
      </c>
      <c r="C86" s="37">
        <v>44740</v>
      </c>
      <c r="D86" t="s">
        <v>101</v>
      </c>
      <c r="E86" t="s">
        <v>3264</v>
      </c>
      <c r="F86" t="s">
        <v>101</v>
      </c>
      <c r="G86">
        <v>2636</v>
      </c>
      <c r="H86">
        <v>4966988</v>
      </c>
      <c r="I86" t="s">
        <v>3358</v>
      </c>
      <c r="J86" s="56" t="s">
        <v>28</v>
      </c>
      <c r="K86" s="79" t="s">
        <v>546</v>
      </c>
      <c r="L86" t="s">
        <v>3282</v>
      </c>
      <c r="M86" t="s">
        <v>3267</v>
      </c>
      <c r="O86" s="91" t="s">
        <v>3268</v>
      </c>
      <c r="P86" s="56" t="s">
        <v>3269</v>
      </c>
      <c r="R86" s="96" t="s">
        <v>4095</v>
      </c>
      <c r="S86" s="96"/>
      <c r="V86" s="56" t="s">
        <v>3270</v>
      </c>
    </row>
    <row r="87" spans="1:22" ht="76.5" x14ac:dyDescent="0.2">
      <c r="A87">
        <v>2022</v>
      </c>
      <c r="B87" t="s">
        <v>101</v>
      </c>
      <c r="C87" s="37">
        <v>44740</v>
      </c>
      <c r="D87" t="s">
        <v>101</v>
      </c>
      <c r="E87" t="s">
        <v>3264</v>
      </c>
      <c r="F87" t="s">
        <v>101</v>
      </c>
      <c r="G87">
        <v>2637</v>
      </c>
      <c r="H87">
        <v>4966971</v>
      </c>
      <c r="I87" t="s">
        <v>3359</v>
      </c>
      <c r="J87" s="56" t="s">
        <v>28</v>
      </c>
      <c r="K87" s="79" t="s">
        <v>546</v>
      </c>
      <c r="L87" t="s">
        <v>3282</v>
      </c>
      <c r="M87" t="s">
        <v>3267</v>
      </c>
      <c r="O87" s="91" t="s">
        <v>3268</v>
      </c>
      <c r="P87" s="56" t="s">
        <v>3269</v>
      </c>
      <c r="R87" s="96" t="s">
        <v>4096</v>
      </c>
      <c r="S87" s="96"/>
      <c r="V87" s="56" t="s">
        <v>3270</v>
      </c>
    </row>
    <row r="88" spans="1:22" ht="76.5" x14ac:dyDescent="0.2">
      <c r="A88">
        <v>2022</v>
      </c>
      <c r="B88" t="s">
        <v>101</v>
      </c>
      <c r="C88" s="37">
        <v>44740</v>
      </c>
      <c r="D88" t="s">
        <v>101</v>
      </c>
      <c r="E88" t="s">
        <v>3264</v>
      </c>
      <c r="F88" t="s">
        <v>101</v>
      </c>
      <c r="G88">
        <v>2638</v>
      </c>
      <c r="H88">
        <v>4966961</v>
      </c>
      <c r="I88" t="s">
        <v>3360</v>
      </c>
      <c r="J88" s="56" t="s">
        <v>28</v>
      </c>
      <c r="K88" s="79" t="s">
        <v>546</v>
      </c>
      <c r="L88" t="s">
        <v>3275</v>
      </c>
      <c r="M88" t="s">
        <v>3267</v>
      </c>
      <c r="O88" s="91" t="s">
        <v>3268</v>
      </c>
      <c r="P88" s="56" t="s">
        <v>3269</v>
      </c>
      <c r="R88" s="96" t="s">
        <v>4096</v>
      </c>
      <c r="S88" s="96"/>
      <c r="V88" s="56" t="s">
        <v>3270</v>
      </c>
    </row>
    <row r="89" spans="1:22" ht="76.5" x14ac:dyDescent="0.2">
      <c r="A89">
        <v>2022</v>
      </c>
      <c r="B89" t="s">
        <v>101</v>
      </c>
      <c r="C89" s="37">
        <v>44740</v>
      </c>
      <c r="D89" t="s">
        <v>101</v>
      </c>
      <c r="E89" t="s">
        <v>3264</v>
      </c>
      <c r="F89" t="s">
        <v>101</v>
      </c>
      <c r="G89">
        <v>2639</v>
      </c>
      <c r="H89">
        <v>4966953</v>
      </c>
      <c r="I89" t="s">
        <v>3361</v>
      </c>
      <c r="J89" s="56" t="s">
        <v>28</v>
      </c>
      <c r="K89" s="79" t="s">
        <v>546</v>
      </c>
      <c r="L89" t="s">
        <v>3275</v>
      </c>
      <c r="M89" t="s">
        <v>3267</v>
      </c>
      <c r="O89" s="91" t="s">
        <v>3268</v>
      </c>
      <c r="P89" s="56" t="s">
        <v>3269</v>
      </c>
      <c r="R89" s="96" t="s">
        <v>4096</v>
      </c>
      <c r="S89" s="96"/>
      <c r="V89" s="56" t="s">
        <v>3270</v>
      </c>
    </row>
    <row r="90" spans="1:22" ht="76.5" x14ac:dyDescent="0.2">
      <c r="A90">
        <v>2022</v>
      </c>
      <c r="B90" t="s">
        <v>101</v>
      </c>
      <c r="C90" s="37">
        <v>44740</v>
      </c>
      <c r="D90" t="s">
        <v>101</v>
      </c>
      <c r="E90" t="s">
        <v>3264</v>
      </c>
      <c r="F90" t="s">
        <v>101</v>
      </c>
      <c r="G90">
        <v>2640</v>
      </c>
      <c r="H90">
        <v>4966945</v>
      </c>
      <c r="I90" t="s">
        <v>3362</v>
      </c>
      <c r="J90" s="56" t="s">
        <v>28</v>
      </c>
      <c r="K90" s="79" t="s">
        <v>546</v>
      </c>
      <c r="L90" t="s">
        <v>3282</v>
      </c>
      <c r="M90" t="s">
        <v>3267</v>
      </c>
      <c r="O90" s="91" t="s">
        <v>3268</v>
      </c>
      <c r="P90" s="56" t="s">
        <v>3269</v>
      </c>
      <c r="R90" s="96" t="s">
        <v>4096</v>
      </c>
      <c r="S90" s="96"/>
      <c r="V90" s="56" t="s">
        <v>3270</v>
      </c>
    </row>
    <row r="91" spans="1:22" ht="76.5" x14ac:dyDescent="0.2">
      <c r="A91">
        <v>2022</v>
      </c>
      <c r="B91" t="s">
        <v>101</v>
      </c>
      <c r="C91" s="37">
        <v>44740</v>
      </c>
      <c r="D91" t="s">
        <v>101</v>
      </c>
      <c r="E91" t="s">
        <v>3264</v>
      </c>
      <c r="F91" t="s">
        <v>101</v>
      </c>
      <c r="G91">
        <v>2641</v>
      </c>
      <c r="H91">
        <v>4966937</v>
      </c>
      <c r="I91" t="s">
        <v>3363</v>
      </c>
      <c r="J91" s="56" t="s">
        <v>28</v>
      </c>
      <c r="K91" s="79" t="s">
        <v>546</v>
      </c>
      <c r="L91" t="s">
        <v>3282</v>
      </c>
      <c r="M91" t="s">
        <v>3267</v>
      </c>
      <c r="O91" s="91" t="s">
        <v>3268</v>
      </c>
      <c r="P91" s="56" t="s">
        <v>3269</v>
      </c>
      <c r="R91" s="96" t="s">
        <v>4096</v>
      </c>
      <c r="S91" s="96"/>
      <c r="V91" s="56" t="s">
        <v>3270</v>
      </c>
    </row>
    <row r="92" spans="1:22" s="115" customFormat="1" ht="204" x14ac:dyDescent="0.2">
      <c r="A92" s="117">
        <v>44571</v>
      </c>
      <c r="B92" s="115" t="s">
        <v>3364</v>
      </c>
      <c r="C92" s="118">
        <v>44796</v>
      </c>
      <c r="D92" s="115" t="s">
        <v>3365</v>
      </c>
      <c r="E92" s="115" t="s">
        <v>3366</v>
      </c>
      <c r="F92" s="115">
        <v>2022</v>
      </c>
      <c r="G92" s="115">
        <v>961324</v>
      </c>
      <c r="H92" s="115">
        <v>4966822</v>
      </c>
      <c r="I92" s="115" t="s">
        <v>3367</v>
      </c>
      <c r="J92" s="91" t="s">
        <v>28</v>
      </c>
      <c r="K92" s="77" t="s">
        <v>3368</v>
      </c>
      <c r="M92" s="115" t="s">
        <v>3369</v>
      </c>
      <c r="N92" s="91" t="s">
        <v>3370</v>
      </c>
      <c r="O92" s="91" t="s">
        <v>3371</v>
      </c>
      <c r="P92" s="91" t="s">
        <v>3269</v>
      </c>
      <c r="S92" s="91" t="s">
        <v>3372</v>
      </c>
      <c r="T92" s="91"/>
      <c r="V92" s="91" t="s">
        <v>3373</v>
      </c>
    </row>
    <row r="93" spans="1:22" s="115" customFormat="1" ht="204" x14ac:dyDescent="0.2">
      <c r="A93" s="117">
        <v>44571</v>
      </c>
      <c r="B93" s="115" t="s">
        <v>3364</v>
      </c>
      <c r="C93" s="118">
        <v>44796</v>
      </c>
      <c r="D93" s="115" t="s">
        <v>3365</v>
      </c>
      <c r="E93" s="115" t="s">
        <v>3366</v>
      </c>
      <c r="F93" s="115">
        <v>2022</v>
      </c>
      <c r="G93" s="115">
        <v>961480</v>
      </c>
      <c r="H93" s="115">
        <v>4966830</v>
      </c>
      <c r="I93" s="115" t="s">
        <v>3374</v>
      </c>
      <c r="J93" s="91" t="s">
        <v>28</v>
      </c>
      <c r="K93" s="77" t="s">
        <v>3375</v>
      </c>
      <c r="M93" s="115" t="s">
        <v>3369</v>
      </c>
      <c r="N93" s="91" t="s">
        <v>3370</v>
      </c>
      <c r="O93" s="91" t="s">
        <v>3371</v>
      </c>
      <c r="P93" s="91" t="s">
        <v>3269</v>
      </c>
      <c r="S93" s="91" t="s">
        <v>3372</v>
      </c>
      <c r="T93" s="91"/>
      <c r="V93" s="91" t="s">
        <v>3373</v>
      </c>
    </row>
    <row r="94" spans="1:22" s="115" customFormat="1" ht="204" x14ac:dyDescent="0.2">
      <c r="A94" s="117">
        <v>44571</v>
      </c>
      <c r="B94" s="115" t="s">
        <v>3364</v>
      </c>
      <c r="C94" s="118">
        <v>44796</v>
      </c>
      <c r="D94" s="115" t="s">
        <v>3365</v>
      </c>
      <c r="E94" s="115" t="s">
        <v>3366</v>
      </c>
      <c r="F94" s="115">
        <v>2022</v>
      </c>
      <c r="G94" s="115">
        <v>961587</v>
      </c>
      <c r="H94" s="115">
        <v>4966849</v>
      </c>
      <c r="I94" s="115" t="s">
        <v>3376</v>
      </c>
      <c r="J94" s="91" t="s">
        <v>28</v>
      </c>
      <c r="K94" s="77" t="s">
        <v>3375</v>
      </c>
      <c r="M94" s="115" t="s">
        <v>3369</v>
      </c>
      <c r="N94" s="91" t="s">
        <v>3370</v>
      </c>
      <c r="O94" s="91" t="s">
        <v>3371</v>
      </c>
      <c r="P94" s="91" t="s">
        <v>3269</v>
      </c>
      <c r="S94" s="91" t="s">
        <v>3372</v>
      </c>
      <c r="T94" s="91"/>
      <c r="V94" s="91" t="s">
        <v>3373</v>
      </c>
    </row>
    <row r="95" spans="1:22" s="115" customFormat="1" ht="204" x14ac:dyDescent="0.2">
      <c r="A95" s="117">
        <v>44571</v>
      </c>
      <c r="B95" s="115" t="s">
        <v>3364</v>
      </c>
      <c r="C95" s="118">
        <v>44796</v>
      </c>
      <c r="D95" s="115" t="s">
        <v>3365</v>
      </c>
      <c r="E95" s="115" t="s">
        <v>3366</v>
      </c>
      <c r="F95" s="115">
        <v>2022</v>
      </c>
      <c r="G95" s="115">
        <v>960668</v>
      </c>
      <c r="H95" s="115">
        <v>4966857</v>
      </c>
      <c r="I95" s="115" t="s">
        <v>3377</v>
      </c>
      <c r="J95" s="91" t="s">
        <v>28</v>
      </c>
      <c r="K95" s="77" t="s">
        <v>3378</v>
      </c>
      <c r="M95" s="115" t="s">
        <v>3369</v>
      </c>
      <c r="N95" s="91" t="s">
        <v>3370</v>
      </c>
      <c r="O95" s="91" t="s">
        <v>3371</v>
      </c>
      <c r="P95" s="91" t="s">
        <v>3269</v>
      </c>
      <c r="R95" s="121" t="s">
        <v>3379</v>
      </c>
      <c r="S95" s="121" t="s">
        <v>3380</v>
      </c>
      <c r="T95" s="91"/>
      <c r="V95" s="91" t="s">
        <v>3373</v>
      </c>
    </row>
    <row r="96" spans="1:22" s="115" customFormat="1" ht="204" x14ac:dyDescent="0.2">
      <c r="A96" s="117">
        <v>44571</v>
      </c>
      <c r="B96" s="115" t="s">
        <v>3364</v>
      </c>
      <c r="C96" s="118">
        <v>44796</v>
      </c>
      <c r="D96" s="115" t="s">
        <v>3365</v>
      </c>
      <c r="E96" s="115" t="s">
        <v>3366</v>
      </c>
      <c r="F96" s="115">
        <v>2022</v>
      </c>
      <c r="G96" s="115">
        <v>961561</v>
      </c>
      <c r="H96" s="115">
        <v>4966865</v>
      </c>
      <c r="I96" s="115" t="s">
        <v>3381</v>
      </c>
      <c r="J96" s="91" t="s">
        <v>28</v>
      </c>
      <c r="K96" s="77" t="s">
        <v>3382</v>
      </c>
      <c r="M96" s="115" t="s">
        <v>3369</v>
      </c>
      <c r="N96" s="91" t="s">
        <v>3370</v>
      </c>
      <c r="O96" s="91" t="s">
        <v>3371</v>
      </c>
      <c r="P96" s="91" t="s">
        <v>3269</v>
      </c>
      <c r="S96" s="91" t="s">
        <v>3372</v>
      </c>
      <c r="T96" s="91"/>
      <c r="V96" s="91" t="s">
        <v>3373</v>
      </c>
    </row>
    <row r="97" spans="1:23" s="115" customFormat="1" ht="204" x14ac:dyDescent="0.2">
      <c r="A97" s="117">
        <v>44571</v>
      </c>
      <c r="B97" s="115" t="s">
        <v>3364</v>
      </c>
      <c r="C97" s="118">
        <v>44796</v>
      </c>
      <c r="D97" s="115" t="s">
        <v>3365</v>
      </c>
      <c r="E97" s="115" t="s">
        <v>3366</v>
      </c>
      <c r="F97" s="115">
        <v>2022</v>
      </c>
      <c r="G97" s="115">
        <v>961581</v>
      </c>
      <c r="H97" s="115">
        <v>4966873</v>
      </c>
      <c r="I97" s="115" t="s">
        <v>3383</v>
      </c>
      <c r="J97" s="91" t="s">
        <v>28</v>
      </c>
      <c r="K97" s="77" t="s">
        <v>3382</v>
      </c>
      <c r="M97" s="115" t="s">
        <v>3369</v>
      </c>
      <c r="N97" s="91" t="s">
        <v>3370</v>
      </c>
      <c r="O97" s="91" t="s">
        <v>3371</v>
      </c>
      <c r="P97" s="91" t="s">
        <v>3269</v>
      </c>
      <c r="S97" s="91" t="s">
        <v>3372</v>
      </c>
      <c r="T97" s="91"/>
      <c r="V97" s="91" t="s">
        <v>3373</v>
      </c>
    </row>
    <row r="98" spans="1:23" s="115" customFormat="1" ht="204" x14ac:dyDescent="0.2">
      <c r="A98" s="117">
        <v>44571</v>
      </c>
      <c r="B98" s="115" t="s">
        <v>3364</v>
      </c>
      <c r="C98" s="118">
        <v>44796</v>
      </c>
      <c r="D98" s="115" t="s">
        <v>3365</v>
      </c>
      <c r="E98" s="115" t="s">
        <v>3366</v>
      </c>
      <c r="F98" s="115">
        <v>2022</v>
      </c>
      <c r="G98" s="115">
        <v>960800</v>
      </c>
      <c r="H98" s="115">
        <v>4966881</v>
      </c>
      <c r="I98" s="115" t="s">
        <v>3384</v>
      </c>
      <c r="J98" s="91" t="s">
        <v>28</v>
      </c>
      <c r="K98" s="77" t="s">
        <v>3385</v>
      </c>
      <c r="M98" s="115" t="s">
        <v>3369</v>
      </c>
      <c r="N98" s="91" t="s">
        <v>3370</v>
      </c>
      <c r="O98" s="91" t="s">
        <v>3371</v>
      </c>
      <c r="P98" s="91" t="s">
        <v>3269</v>
      </c>
      <c r="S98" s="91" t="s">
        <v>3372</v>
      </c>
      <c r="T98" s="91"/>
      <c r="V98" s="91" t="s">
        <v>3373</v>
      </c>
    </row>
    <row r="99" spans="1:23" s="115" customFormat="1" ht="204" x14ac:dyDescent="0.2">
      <c r="A99" s="117">
        <v>44571</v>
      </c>
      <c r="B99" s="115" t="s">
        <v>3364</v>
      </c>
      <c r="C99" s="118">
        <v>44796</v>
      </c>
      <c r="D99" s="115" t="s">
        <v>3365</v>
      </c>
      <c r="E99" s="115" t="s">
        <v>3366</v>
      </c>
      <c r="F99" s="115">
        <v>2022</v>
      </c>
      <c r="G99" s="115">
        <v>961938</v>
      </c>
      <c r="H99" s="115">
        <v>4966891</v>
      </c>
      <c r="I99" s="115" t="s">
        <v>3386</v>
      </c>
      <c r="J99" s="91" t="s">
        <v>28</v>
      </c>
      <c r="K99" s="77" t="s">
        <v>3378</v>
      </c>
      <c r="M99" s="115" t="s">
        <v>3369</v>
      </c>
      <c r="N99" s="91" t="s">
        <v>3370</v>
      </c>
      <c r="O99" s="91" t="s">
        <v>3371</v>
      </c>
      <c r="P99" s="91" t="s">
        <v>3269</v>
      </c>
      <c r="R99" s="91" t="s">
        <v>3387</v>
      </c>
      <c r="S99" s="121" t="s">
        <v>3388</v>
      </c>
      <c r="T99" s="91"/>
      <c r="V99" s="91" t="s">
        <v>3373</v>
      </c>
    </row>
    <row r="100" spans="1:23" s="115" customFormat="1" ht="204" x14ac:dyDescent="0.2">
      <c r="A100" s="117">
        <v>44571</v>
      </c>
      <c r="B100" s="115" t="s">
        <v>3364</v>
      </c>
      <c r="C100" s="118">
        <v>44796</v>
      </c>
      <c r="D100" s="115" t="s">
        <v>3365</v>
      </c>
      <c r="E100" s="115" t="s">
        <v>3366</v>
      </c>
      <c r="F100" s="115">
        <v>2022</v>
      </c>
      <c r="G100" s="115">
        <v>962505</v>
      </c>
      <c r="H100" s="115">
        <v>4966902</v>
      </c>
      <c r="I100" s="115" t="s">
        <v>3389</v>
      </c>
      <c r="J100" s="91" t="s">
        <v>28</v>
      </c>
      <c r="K100" s="77" t="s">
        <v>3390</v>
      </c>
      <c r="M100" s="115" t="s">
        <v>3369</v>
      </c>
      <c r="N100" s="91" t="s">
        <v>3370</v>
      </c>
      <c r="O100" s="91" t="s">
        <v>3371</v>
      </c>
      <c r="P100" s="91" t="s">
        <v>3269</v>
      </c>
      <c r="R100" s="91" t="s">
        <v>3387</v>
      </c>
      <c r="S100" s="121" t="s">
        <v>3391</v>
      </c>
      <c r="T100" s="91"/>
      <c r="V100" s="91" t="s">
        <v>3373</v>
      </c>
    </row>
    <row r="101" spans="1:23" s="115" customFormat="1" ht="127.5" x14ac:dyDescent="0.2">
      <c r="A101" s="117">
        <v>44637</v>
      </c>
      <c r="B101" s="115" t="s">
        <v>101</v>
      </c>
      <c r="C101" s="118">
        <v>44797</v>
      </c>
      <c r="D101" s="118">
        <v>44757</v>
      </c>
      <c r="E101" s="115" t="s">
        <v>3392</v>
      </c>
      <c r="F101" s="115">
        <v>2210920</v>
      </c>
      <c r="G101" s="119" t="s">
        <v>3393</v>
      </c>
      <c r="H101" s="115">
        <v>4968131</v>
      </c>
      <c r="I101" s="115" t="s">
        <v>3394</v>
      </c>
      <c r="J101" s="91" t="s">
        <v>3395</v>
      </c>
      <c r="K101" s="77"/>
      <c r="M101" s="115" t="s">
        <v>3396</v>
      </c>
      <c r="N101" s="91" t="s">
        <v>3397</v>
      </c>
      <c r="P101" s="91"/>
      <c r="R101" s="91" t="s">
        <v>3398</v>
      </c>
      <c r="S101" s="91" t="s">
        <v>3399</v>
      </c>
      <c r="T101" s="91"/>
      <c r="U101" s="91"/>
      <c r="V101" s="91" t="s">
        <v>3400</v>
      </c>
    </row>
    <row r="102" spans="1:23" s="115" customFormat="1" x14ac:dyDescent="0.2">
      <c r="A102" s="117">
        <v>44637</v>
      </c>
      <c r="B102" s="115" t="s">
        <v>101</v>
      </c>
      <c r="C102" s="115" t="s">
        <v>3401</v>
      </c>
      <c r="D102" s="118">
        <v>44757</v>
      </c>
      <c r="E102" s="115" t="s">
        <v>3392</v>
      </c>
      <c r="F102" s="115">
        <v>2210920</v>
      </c>
      <c r="G102" s="119" t="s">
        <v>3402</v>
      </c>
      <c r="H102" s="115">
        <v>4968123</v>
      </c>
      <c r="I102" s="115" t="s">
        <v>3403</v>
      </c>
      <c r="J102" s="91" t="s">
        <v>3395</v>
      </c>
      <c r="K102" s="77"/>
      <c r="M102" s="115" t="s">
        <v>3396</v>
      </c>
      <c r="N102" s="115" t="s">
        <v>3404</v>
      </c>
      <c r="P102" s="91"/>
      <c r="R102" s="91"/>
      <c r="S102" s="91"/>
      <c r="T102" s="91"/>
    </row>
    <row r="103" spans="1:23" s="115" customFormat="1" ht="127.5" x14ac:dyDescent="0.2">
      <c r="A103" s="117">
        <v>44637</v>
      </c>
      <c r="B103" s="115" t="s">
        <v>101</v>
      </c>
      <c r="C103" s="118">
        <v>44797</v>
      </c>
      <c r="D103" s="118">
        <v>44757</v>
      </c>
      <c r="E103" s="115" t="s">
        <v>3392</v>
      </c>
      <c r="F103" s="115">
        <v>2210920</v>
      </c>
      <c r="G103" s="119" t="s">
        <v>3405</v>
      </c>
      <c r="H103" s="115">
        <v>4968115</v>
      </c>
      <c r="I103" s="115" t="s">
        <v>3406</v>
      </c>
      <c r="J103" s="91" t="s">
        <v>3395</v>
      </c>
      <c r="K103" s="77"/>
      <c r="M103" s="115" t="s">
        <v>3396</v>
      </c>
      <c r="N103" s="91" t="s">
        <v>3397</v>
      </c>
      <c r="P103" s="91"/>
      <c r="R103" s="91" t="s">
        <v>3398</v>
      </c>
      <c r="S103" s="91" t="s">
        <v>3399</v>
      </c>
      <c r="T103" s="91"/>
      <c r="U103" s="91"/>
      <c r="V103" s="91" t="s">
        <v>3400</v>
      </c>
    </row>
    <row r="104" spans="1:23" s="115" customFormat="1" ht="127.5" x14ac:dyDescent="0.2">
      <c r="A104" s="117">
        <v>44637</v>
      </c>
      <c r="B104" s="115" t="s">
        <v>101</v>
      </c>
      <c r="C104" s="118">
        <v>44797</v>
      </c>
      <c r="D104" s="118">
        <v>44757</v>
      </c>
      <c r="E104" s="115" t="s">
        <v>3407</v>
      </c>
      <c r="F104" s="115">
        <v>2210920</v>
      </c>
      <c r="G104" s="119" t="s">
        <v>3408</v>
      </c>
      <c r="H104" s="115">
        <v>4968107</v>
      </c>
      <c r="I104" s="115" t="s">
        <v>3409</v>
      </c>
      <c r="J104" s="91" t="s">
        <v>3395</v>
      </c>
      <c r="K104" s="77"/>
      <c r="M104" s="115" t="s">
        <v>3396</v>
      </c>
      <c r="N104" s="91" t="s">
        <v>3397</v>
      </c>
      <c r="P104" s="91"/>
      <c r="R104" s="91" t="s">
        <v>3398</v>
      </c>
      <c r="S104" s="91" t="s">
        <v>3399</v>
      </c>
      <c r="T104" s="91"/>
      <c r="U104" s="91"/>
      <c r="V104" s="91" t="s">
        <v>3400</v>
      </c>
    </row>
    <row r="105" spans="1:23" s="115" customFormat="1" ht="127.5" x14ac:dyDescent="0.2">
      <c r="A105" s="117">
        <v>44637</v>
      </c>
      <c r="B105" s="115" t="s">
        <v>101</v>
      </c>
      <c r="C105" s="118">
        <v>44797</v>
      </c>
      <c r="D105" s="118">
        <v>44757</v>
      </c>
      <c r="E105" s="115" t="s">
        <v>3407</v>
      </c>
      <c r="F105" s="115">
        <v>2210920</v>
      </c>
      <c r="G105" s="119" t="s">
        <v>3410</v>
      </c>
      <c r="H105" s="115">
        <v>4968094</v>
      </c>
      <c r="I105" s="115" t="s">
        <v>3411</v>
      </c>
      <c r="J105" s="91" t="s">
        <v>3395</v>
      </c>
      <c r="K105" s="77"/>
      <c r="M105" s="115" t="s">
        <v>3396</v>
      </c>
      <c r="N105" s="91" t="s">
        <v>3397</v>
      </c>
      <c r="P105" s="91"/>
      <c r="R105" s="91" t="s">
        <v>3398</v>
      </c>
      <c r="S105" s="91" t="s">
        <v>3399</v>
      </c>
      <c r="T105" s="91"/>
      <c r="U105" s="91"/>
      <c r="V105" s="91" t="s">
        <v>3400</v>
      </c>
    </row>
    <row r="106" spans="1:23" s="115" customFormat="1" ht="127.5" x14ac:dyDescent="0.2">
      <c r="A106" s="117">
        <v>44637</v>
      </c>
      <c r="B106" s="115" t="s">
        <v>101</v>
      </c>
      <c r="C106" s="118">
        <v>44797</v>
      </c>
      <c r="D106" s="118">
        <v>44757</v>
      </c>
      <c r="E106" s="115" t="s">
        <v>3407</v>
      </c>
      <c r="F106" s="115">
        <v>2210920</v>
      </c>
      <c r="G106" s="119" t="s">
        <v>3412</v>
      </c>
      <c r="H106" s="115">
        <v>4968086</v>
      </c>
      <c r="I106" s="115" t="s">
        <v>3413</v>
      </c>
      <c r="J106" s="91" t="s">
        <v>3395</v>
      </c>
      <c r="K106" s="77"/>
      <c r="M106" s="115" t="s">
        <v>3396</v>
      </c>
      <c r="N106" s="91" t="s">
        <v>3397</v>
      </c>
      <c r="P106" s="91"/>
      <c r="R106" s="91" t="s">
        <v>3398</v>
      </c>
      <c r="S106" s="91" t="s">
        <v>3399</v>
      </c>
      <c r="T106" s="91"/>
      <c r="U106" s="91"/>
      <c r="V106" s="91" t="s">
        <v>3400</v>
      </c>
    </row>
    <row r="107" spans="1:23" s="115" customFormat="1" ht="127.5" x14ac:dyDescent="0.2">
      <c r="A107" s="117">
        <v>44637</v>
      </c>
      <c r="B107" s="115" t="s">
        <v>101</v>
      </c>
      <c r="C107" s="118">
        <v>44797</v>
      </c>
      <c r="D107" s="118">
        <v>44757</v>
      </c>
      <c r="E107" s="115" t="s">
        <v>3407</v>
      </c>
      <c r="F107" s="115">
        <v>2210920</v>
      </c>
      <c r="G107" s="119" t="s">
        <v>3414</v>
      </c>
      <c r="H107" s="115">
        <v>4968078</v>
      </c>
      <c r="I107" s="115" t="s">
        <v>3415</v>
      </c>
      <c r="J107" s="91" t="s">
        <v>3395</v>
      </c>
      <c r="K107" s="77"/>
      <c r="M107" s="115" t="s">
        <v>3396</v>
      </c>
      <c r="N107" s="91" t="s">
        <v>3397</v>
      </c>
      <c r="P107" s="91"/>
      <c r="R107" s="91" t="s">
        <v>3398</v>
      </c>
      <c r="S107" s="91" t="s">
        <v>3399</v>
      </c>
      <c r="T107" s="91"/>
      <c r="U107" s="91"/>
      <c r="V107" s="91" t="s">
        <v>3400</v>
      </c>
    </row>
    <row r="108" spans="1:23" s="115" customFormat="1" x14ac:dyDescent="0.2">
      <c r="A108" s="117">
        <v>44637</v>
      </c>
      <c r="B108" s="115" t="s">
        <v>101</v>
      </c>
      <c r="C108" s="115" t="s">
        <v>3401</v>
      </c>
      <c r="D108" s="118">
        <v>44757</v>
      </c>
      <c r="E108" s="115" t="s">
        <v>3407</v>
      </c>
      <c r="F108" s="115">
        <v>2210920</v>
      </c>
      <c r="G108" s="119" t="s">
        <v>3416</v>
      </c>
      <c r="H108" s="115">
        <v>4968061</v>
      </c>
      <c r="I108" s="115" t="s">
        <v>3417</v>
      </c>
      <c r="J108" s="91" t="s">
        <v>3395</v>
      </c>
      <c r="K108" s="77"/>
      <c r="M108" s="115" t="s">
        <v>3396</v>
      </c>
      <c r="N108" s="115" t="s">
        <v>3404</v>
      </c>
      <c r="P108" s="91"/>
      <c r="R108" s="91"/>
      <c r="S108" s="91"/>
      <c r="T108" s="91"/>
    </row>
    <row r="109" spans="1:23" s="115" customFormat="1" ht="127.5" x14ac:dyDescent="0.2">
      <c r="A109" s="117">
        <v>44637</v>
      </c>
      <c r="B109" s="115" t="s">
        <v>101</v>
      </c>
      <c r="C109" s="118">
        <v>44797</v>
      </c>
      <c r="D109" s="118">
        <v>44757</v>
      </c>
      <c r="E109" s="115" t="s">
        <v>3407</v>
      </c>
      <c r="F109" s="115">
        <v>2210920</v>
      </c>
      <c r="G109" s="119" t="s">
        <v>3418</v>
      </c>
      <c r="H109" s="115">
        <v>4968051</v>
      </c>
      <c r="I109" s="115" t="s">
        <v>3419</v>
      </c>
      <c r="J109" s="91" t="s">
        <v>3395</v>
      </c>
      <c r="K109" s="77"/>
      <c r="M109" s="115" t="s">
        <v>3396</v>
      </c>
      <c r="N109" s="91" t="s">
        <v>3397</v>
      </c>
      <c r="P109" s="91"/>
      <c r="R109" s="91" t="s">
        <v>3398</v>
      </c>
      <c r="S109" s="91" t="s">
        <v>3399</v>
      </c>
      <c r="T109" s="91"/>
      <c r="U109" s="91"/>
      <c r="V109" s="91" t="s">
        <v>3400</v>
      </c>
    </row>
    <row r="110" spans="1:23" s="115" customFormat="1" x14ac:dyDescent="0.2">
      <c r="A110" s="117">
        <v>44637</v>
      </c>
      <c r="B110" s="115" t="s">
        <v>101</v>
      </c>
      <c r="C110" s="115" t="s">
        <v>3401</v>
      </c>
      <c r="D110" s="118">
        <v>44757</v>
      </c>
      <c r="E110" s="115" t="s">
        <v>3407</v>
      </c>
      <c r="F110" s="115">
        <v>2210920</v>
      </c>
      <c r="G110" s="119" t="s">
        <v>3420</v>
      </c>
      <c r="H110" s="115">
        <v>4968043</v>
      </c>
      <c r="I110" s="115" t="s">
        <v>3421</v>
      </c>
      <c r="J110" s="91" t="s">
        <v>3395</v>
      </c>
      <c r="K110" s="77"/>
      <c r="M110" s="115" t="s">
        <v>3396</v>
      </c>
      <c r="N110" s="115" t="s">
        <v>3404</v>
      </c>
      <c r="P110" s="91"/>
      <c r="S110" s="91"/>
      <c r="T110" s="91"/>
    </row>
    <row r="111" spans="1:23" s="115" customFormat="1" ht="127.5" x14ac:dyDescent="0.2">
      <c r="A111" s="117">
        <v>44637</v>
      </c>
      <c r="B111" s="115" t="s">
        <v>101</v>
      </c>
      <c r="C111" s="118">
        <v>44797</v>
      </c>
      <c r="D111" s="118">
        <v>44757</v>
      </c>
      <c r="E111" s="115" t="s">
        <v>3407</v>
      </c>
      <c r="F111" s="115">
        <v>2210920</v>
      </c>
      <c r="G111" s="119" t="s">
        <v>3422</v>
      </c>
      <c r="H111" s="115">
        <v>4968035</v>
      </c>
      <c r="I111" s="115" t="s">
        <v>3423</v>
      </c>
      <c r="J111" s="91" t="s">
        <v>3395</v>
      </c>
      <c r="K111" s="77"/>
      <c r="M111" s="115" t="s">
        <v>3396</v>
      </c>
      <c r="N111" s="91" t="s">
        <v>3397</v>
      </c>
      <c r="P111" s="91"/>
      <c r="R111" s="91" t="s">
        <v>3398</v>
      </c>
      <c r="S111" s="91" t="s">
        <v>3399</v>
      </c>
      <c r="T111" s="91"/>
      <c r="U111" s="91"/>
      <c r="V111" s="91" t="s">
        <v>3400</v>
      </c>
    </row>
    <row r="112" spans="1:23" s="115" customFormat="1" ht="127.5" x14ac:dyDescent="0.2">
      <c r="A112" s="117">
        <v>44637</v>
      </c>
      <c r="B112" s="115" t="s">
        <v>101</v>
      </c>
      <c r="C112" s="118">
        <v>44797</v>
      </c>
      <c r="D112" s="118">
        <v>44757</v>
      </c>
      <c r="E112" s="115" t="s">
        <v>3407</v>
      </c>
      <c r="F112" s="115">
        <v>2210920</v>
      </c>
      <c r="G112" s="119" t="s">
        <v>3424</v>
      </c>
      <c r="H112" s="115">
        <v>4968027</v>
      </c>
      <c r="I112" s="115" t="s">
        <v>3425</v>
      </c>
      <c r="J112" s="91" t="s">
        <v>3395</v>
      </c>
      <c r="K112" s="77"/>
      <c r="M112" s="115" t="s">
        <v>3396</v>
      </c>
      <c r="N112" s="91" t="s">
        <v>3397</v>
      </c>
      <c r="P112" s="91"/>
      <c r="R112" s="91" t="s">
        <v>3398</v>
      </c>
      <c r="S112" s="91" t="s">
        <v>3399</v>
      </c>
      <c r="T112" s="91"/>
      <c r="U112" s="91"/>
      <c r="V112" s="91" t="s">
        <v>3400</v>
      </c>
      <c r="W112" s="115" t="s">
        <v>3426</v>
      </c>
    </row>
    <row r="113" spans="1:22" s="115" customFormat="1" ht="127.5" x14ac:dyDescent="0.2">
      <c r="A113" s="117">
        <v>44637</v>
      </c>
      <c r="B113" s="115" t="s">
        <v>101</v>
      </c>
      <c r="C113" s="118">
        <v>44797</v>
      </c>
      <c r="D113" s="118">
        <v>44757</v>
      </c>
      <c r="E113" s="115" t="s">
        <v>3427</v>
      </c>
      <c r="F113" s="115">
        <v>2210920</v>
      </c>
      <c r="G113" s="119" t="s">
        <v>3428</v>
      </c>
      <c r="H113" s="115">
        <v>4968019</v>
      </c>
      <c r="I113" s="115" t="s">
        <v>3429</v>
      </c>
      <c r="J113" s="91" t="s">
        <v>3395</v>
      </c>
      <c r="K113" s="77"/>
      <c r="M113" s="115" t="s">
        <v>3396</v>
      </c>
      <c r="N113" s="91" t="s">
        <v>3397</v>
      </c>
      <c r="P113" s="91"/>
      <c r="R113" s="91" t="s">
        <v>3398</v>
      </c>
      <c r="S113" s="91" t="s">
        <v>3399</v>
      </c>
      <c r="T113" s="91"/>
      <c r="U113" s="91"/>
      <c r="V113" s="91" t="s">
        <v>3400</v>
      </c>
    </row>
    <row r="114" spans="1:22" s="115" customFormat="1" ht="127.5" x14ac:dyDescent="0.2">
      <c r="A114" s="117">
        <v>44637</v>
      </c>
      <c r="B114" s="115" t="s">
        <v>101</v>
      </c>
      <c r="C114" s="118">
        <v>44797</v>
      </c>
      <c r="D114" s="118">
        <v>44777</v>
      </c>
      <c r="E114" s="115" t="s">
        <v>3427</v>
      </c>
      <c r="F114" s="115">
        <v>2210920</v>
      </c>
      <c r="G114" s="119" t="s">
        <v>3430</v>
      </c>
      <c r="H114" s="115">
        <v>4968000</v>
      </c>
      <c r="I114" s="115" t="s">
        <v>3431</v>
      </c>
      <c r="J114" s="91" t="s">
        <v>3395</v>
      </c>
      <c r="K114" s="77"/>
      <c r="M114" s="115" t="s">
        <v>3396</v>
      </c>
      <c r="N114" s="91" t="s">
        <v>3397</v>
      </c>
      <c r="P114" s="91"/>
      <c r="R114" s="91" t="s">
        <v>3432</v>
      </c>
      <c r="S114" s="91" t="s">
        <v>3433</v>
      </c>
      <c r="T114" s="91"/>
      <c r="U114" s="91"/>
      <c r="V114" s="91" t="s">
        <v>3400</v>
      </c>
    </row>
    <row r="115" spans="1:22" s="115" customFormat="1" ht="127.5" x14ac:dyDescent="0.2">
      <c r="A115" s="117">
        <v>44637</v>
      </c>
      <c r="B115" s="115" t="s">
        <v>101</v>
      </c>
      <c r="C115" s="118">
        <v>44797</v>
      </c>
      <c r="D115" s="118">
        <v>44777</v>
      </c>
      <c r="E115" s="115" t="s">
        <v>3427</v>
      </c>
      <c r="F115" s="115">
        <v>2210920</v>
      </c>
      <c r="G115" s="119" t="s">
        <v>3434</v>
      </c>
      <c r="H115" s="115">
        <v>4967999</v>
      </c>
      <c r="I115" s="115" t="s">
        <v>3435</v>
      </c>
      <c r="J115" s="91" t="s">
        <v>3395</v>
      </c>
      <c r="K115" s="77"/>
      <c r="M115" s="115" t="s">
        <v>3396</v>
      </c>
      <c r="N115" s="91" t="s">
        <v>3397</v>
      </c>
      <c r="P115" s="91"/>
      <c r="R115" s="91" t="s">
        <v>3432</v>
      </c>
      <c r="S115" s="91" t="s">
        <v>3433</v>
      </c>
      <c r="T115" s="91"/>
      <c r="U115" s="91"/>
      <c r="V115" s="91" t="s">
        <v>3400</v>
      </c>
    </row>
    <row r="116" spans="1:22" s="115" customFormat="1" ht="127.5" x14ac:dyDescent="0.2">
      <c r="A116" s="117">
        <v>44637</v>
      </c>
      <c r="B116" s="115" t="s">
        <v>101</v>
      </c>
      <c r="C116" s="118">
        <v>44797</v>
      </c>
      <c r="D116" s="118">
        <v>44777</v>
      </c>
      <c r="E116" s="115" t="s">
        <v>3427</v>
      </c>
      <c r="F116" s="115">
        <v>2210920</v>
      </c>
      <c r="G116" s="119" t="s">
        <v>3436</v>
      </c>
      <c r="H116" s="115">
        <v>4967980</v>
      </c>
      <c r="I116" s="115" t="s">
        <v>3437</v>
      </c>
      <c r="J116" s="91" t="s">
        <v>3395</v>
      </c>
      <c r="K116" s="77"/>
      <c r="M116" s="115" t="s">
        <v>3396</v>
      </c>
      <c r="N116" s="91" t="s">
        <v>3397</v>
      </c>
      <c r="P116" s="91"/>
      <c r="R116" s="91" t="s">
        <v>3432</v>
      </c>
      <c r="S116" s="91" t="s">
        <v>3433</v>
      </c>
      <c r="T116" s="91"/>
      <c r="U116" s="91"/>
      <c r="V116" s="91" t="s">
        <v>3400</v>
      </c>
    </row>
    <row r="117" spans="1:22" s="115" customFormat="1" ht="127.5" x14ac:dyDescent="0.2">
      <c r="A117" s="117">
        <v>44637</v>
      </c>
      <c r="B117" s="115" t="s">
        <v>101</v>
      </c>
      <c r="C117" s="118">
        <v>44797</v>
      </c>
      <c r="D117" s="118">
        <v>44777</v>
      </c>
      <c r="E117" s="115" t="s">
        <v>3427</v>
      </c>
      <c r="F117" s="115">
        <v>2210920</v>
      </c>
      <c r="G117" s="119" t="s">
        <v>3438</v>
      </c>
      <c r="H117" s="115">
        <v>4967972</v>
      </c>
      <c r="I117" s="115" t="s">
        <v>3439</v>
      </c>
      <c r="J117" s="91" t="s">
        <v>3395</v>
      </c>
      <c r="K117" s="77"/>
      <c r="M117" s="115" t="s">
        <v>3396</v>
      </c>
      <c r="N117" s="91" t="s">
        <v>3397</v>
      </c>
      <c r="P117" s="91"/>
      <c r="R117" s="91" t="s">
        <v>3432</v>
      </c>
      <c r="S117" s="91" t="s">
        <v>3433</v>
      </c>
      <c r="T117" s="91"/>
      <c r="U117" s="91"/>
      <c r="V117" s="91" t="s">
        <v>3400</v>
      </c>
    </row>
    <row r="118" spans="1:22" s="115" customFormat="1" ht="127.5" x14ac:dyDescent="0.2">
      <c r="A118" s="117">
        <v>44637</v>
      </c>
      <c r="B118" s="115" t="s">
        <v>101</v>
      </c>
      <c r="C118" s="118">
        <v>44797</v>
      </c>
      <c r="D118" s="118">
        <v>44777</v>
      </c>
      <c r="E118" s="115" t="s">
        <v>3427</v>
      </c>
      <c r="F118" s="115">
        <v>2210920</v>
      </c>
      <c r="G118" s="119" t="s">
        <v>3440</v>
      </c>
      <c r="H118" s="115">
        <v>4967964</v>
      </c>
      <c r="I118" s="115" t="s">
        <v>3441</v>
      </c>
      <c r="J118" s="91" t="s">
        <v>3395</v>
      </c>
      <c r="K118" s="77"/>
      <c r="M118" s="115" t="s">
        <v>3396</v>
      </c>
      <c r="N118" s="91" t="s">
        <v>3397</v>
      </c>
      <c r="P118" s="91"/>
      <c r="R118" s="91" t="s">
        <v>3432</v>
      </c>
      <c r="S118" s="91" t="s">
        <v>3433</v>
      </c>
      <c r="T118" s="91"/>
      <c r="U118" s="91"/>
      <c r="V118" s="91" t="s">
        <v>3400</v>
      </c>
    </row>
    <row r="119" spans="1:22" s="115" customFormat="1" ht="127.5" x14ac:dyDescent="0.2">
      <c r="A119" s="117">
        <v>44637</v>
      </c>
      <c r="B119" s="115" t="s">
        <v>101</v>
      </c>
      <c r="C119" s="118">
        <v>44797</v>
      </c>
      <c r="D119" s="118">
        <v>44777</v>
      </c>
      <c r="E119" s="115" t="s">
        <v>3427</v>
      </c>
      <c r="F119" s="115">
        <v>2210920</v>
      </c>
      <c r="G119" s="119" t="s">
        <v>3442</v>
      </c>
      <c r="H119" s="115">
        <v>4967956</v>
      </c>
      <c r="I119" s="115" t="s">
        <v>3443</v>
      </c>
      <c r="J119" s="91" t="s">
        <v>3395</v>
      </c>
      <c r="K119" s="77"/>
      <c r="M119" s="115" t="s">
        <v>3396</v>
      </c>
      <c r="N119" s="91" t="s">
        <v>3397</v>
      </c>
      <c r="P119" s="91"/>
      <c r="R119" s="91" t="s">
        <v>3432</v>
      </c>
      <c r="S119" s="91" t="s">
        <v>3433</v>
      </c>
      <c r="T119" s="91"/>
      <c r="U119" s="91"/>
      <c r="V119" s="91" t="s">
        <v>3400</v>
      </c>
    </row>
    <row r="120" spans="1:22" s="115" customFormat="1" ht="127.5" x14ac:dyDescent="0.2">
      <c r="A120" s="117">
        <v>44637</v>
      </c>
      <c r="B120" s="115" t="s">
        <v>101</v>
      </c>
      <c r="C120" s="118">
        <v>44797</v>
      </c>
      <c r="D120" s="118">
        <v>44777</v>
      </c>
      <c r="E120" s="115" t="s">
        <v>3427</v>
      </c>
      <c r="F120" s="115">
        <v>2210920</v>
      </c>
      <c r="G120" s="119" t="s">
        <v>3444</v>
      </c>
      <c r="H120" s="115">
        <v>4967948</v>
      </c>
      <c r="I120" s="115" t="s">
        <v>3445</v>
      </c>
      <c r="J120" s="91" t="s">
        <v>3395</v>
      </c>
      <c r="K120" s="77"/>
      <c r="M120" s="115" t="s">
        <v>3396</v>
      </c>
      <c r="N120" s="91" t="s">
        <v>3397</v>
      </c>
      <c r="P120" s="91"/>
      <c r="R120" s="91" t="s">
        <v>3432</v>
      </c>
      <c r="S120" s="91" t="s">
        <v>3433</v>
      </c>
      <c r="T120" s="91"/>
      <c r="U120" s="91"/>
      <c r="V120" s="91" t="s">
        <v>3400</v>
      </c>
    </row>
    <row r="121" spans="1:22" s="115" customFormat="1" ht="127.5" x14ac:dyDescent="0.2">
      <c r="A121" s="117">
        <v>44637</v>
      </c>
      <c r="B121" s="115" t="s">
        <v>101</v>
      </c>
      <c r="C121" s="118">
        <v>44797</v>
      </c>
      <c r="D121" s="118">
        <v>44777</v>
      </c>
      <c r="E121" s="115" t="s">
        <v>3427</v>
      </c>
      <c r="F121" s="115">
        <v>2210920</v>
      </c>
      <c r="G121" s="119" t="s">
        <v>3446</v>
      </c>
      <c r="H121" s="115">
        <v>4967931</v>
      </c>
      <c r="I121" s="115" t="s">
        <v>3447</v>
      </c>
      <c r="J121" s="91" t="s">
        <v>3395</v>
      </c>
      <c r="K121" s="77"/>
      <c r="M121" s="115" t="s">
        <v>3396</v>
      </c>
      <c r="N121" s="91" t="s">
        <v>3397</v>
      </c>
      <c r="P121" s="91"/>
      <c r="R121" s="91" t="s">
        <v>3432</v>
      </c>
      <c r="S121" s="91" t="s">
        <v>3433</v>
      </c>
      <c r="T121" s="91"/>
      <c r="U121" s="91"/>
      <c r="V121" s="91" t="s">
        <v>3400</v>
      </c>
    </row>
    <row r="122" spans="1:22" s="115" customFormat="1" ht="127.5" x14ac:dyDescent="0.2">
      <c r="A122" s="117">
        <v>44637</v>
      </c>
      <c r="B122" s="115" t="s">
        <v>101</v>
      </c>
      <c r="C122" s="118">
        <v>44797</v>
      </c>
      <c r="D122" s="118">
        <v>44777</v>
      </c>
      <c r="E122" s="115" t="s">
        <v>3427</v>
      </c>
      <c r="F122" s="115">
        <v>2210920</v>
      </c>
      <c r="G122" s="119" t="s">
        <v>3448</v>
      </c>
      <c r="H122" s="115">
        <v>4967921</v>
      </c>
      <c r="I122" s="115" t="s">
        <v>3449</v>
      </c>
      <c r="J122" s="91" t="s">
        <v>3395</v>
      </c>
      <c r="K122" s="77"/>
      <c r="M122" s="115" t="s">
        <v>3396</v>
      </c>
      <c r="N122" s="91" t="s">
        <v>3397</v>
      </c>
      <c r="P122" s="91"/>
      <c r="R122" s="91" t="s">
        <v>3432</v>
      </c>
      <c r="S122" s="91" t="s">
        <v>3433</v>
      </c>
      <c r="T122" s="91"/>
      <c r="U122" s="91"/>
      <c r="V122" s="91" t="s">
        <v>3400</v>
      </c>
    </row>
    <row r="123" spans="1:22" s="115" customFormat="1" ht="127.5" x14ac:dyDescent="0.2">
      <c r="A123" s="117">
        <v>44637</v>
      </c>
      <c r="B123" s="115" t="s">
        <v>101</v>
      </c>
      <c r="C123" s="118">
        <v>44797</v>
      </c>
      <c r="D123" s="118">
        <v>44777</v>
      </c>
      <c r="E123" s="115" t="s">
        <v>3427</v>
      </c>
      <c r="F123" s="115">
        <v>2210920</v>
      </c>
      <c r="G123" s="119" t="s">
        <v>3450</v>
      </c>
      <c r="H123" s="115">
        <v>4967913</v>
      </c>
      <c r="I123" s="115" t="s">
        <v>3451</v>
      </c>
      <c r="J123" s="91" t="s">
        <v>3395</v>
      </c>
      <c r="K123" s="77"/>
      <c r="M123" s="115" t="s">
        <v>3396</v>
      </c>
      <c r="N123" s="91" t="s">
        <v>3397</v>
      </c>
      <c r="P123" s="91"/>
      <c r="R123" s="91" t="s">
        <v>3432</v>
      </c>
      <c r="S123" s="91" t="s">
        <v>3433</v>
      </c>
      <c r="T123" s="91"/>
      <c r="U123" s="91" t="s">
        <v>3452</v>
      </c>
      <c r="V123" s="91" t="s">
        <v>3400</v>
      </c>
    </row>
    <row r="124" spans="1:22" s="115" customFormat="1" ht="127.5" x14ac:dyDescent="0.2">
      <c r="A124" s="117">
        <v>44637</v>
      </c>
      <c r="B124" s="115" t="s">
        <v>101</v>
      </c>
      <c r="C124" s="118">
        <v>44797</v>
      </c>
      <c r="D124" s="118">
        <v>44757</v>
      </c>
      <c r="E124" s="115" t="s">
        <v>3427</v>
      </c>
      <c r="F124" s="115">
        <v>2210920</v>
      </c>
      <c r="G124" s="119" t="s">
        <v>3453</v>
      </c>
      <c r="H124" s="115">
        <v>4967905</v>
      </c>
      <c r="I124" s="115" t="s">
        <v>3454</v>
      </c>
      <c r="J124" s="91" t="s">
        <v>3395</v>
      </c>
      <c r="K124" s="77"/>
      <c r="M124" s="115" t="s">
        <v>3396</v>
      </c>
      <c r="N124" s="91" t="s">
        <v>3397</v>
      </c>
      <c r="P124" s="91"/>
      <c r="R124" s="91" t="s">
        <v>3455</v>
      </c>
      <c r="S124" s="91" t="s">
        <v>3399</v>
      </c>
      <c r="T124" s="91"/>
      <c r="U124" s="91"/>
      <c r="V124" s="91" t="s">
        <v>3400</v>
      </c>
    </row>
    <row r="125" spans="1:22" s="115" customFormat="1" ht="127.5" x14ac:dyDescent="0.2">
      <c r="A125" s="117">
        <v>44637</v>
      </c>
      <c r="B125" s="115" t="s">
        <v>101</v>
      </c>
      <c r="C125" s="118">
        <v>44797</v>
      </c>
      <c r="D125" s="118">
        <v>44757</v>
      </c>
      <c r="E125" s="115" t="s">
        <v>3427</v>
      </c>
      <c r="F125" s="115">
        <v>2210920</v>
      </c>
      <c r="G125" s="119" t="s">
        <v>3456</v>
      </c>
      <c r="H125" s="115">
        <v>4967892</v>
      </c>
      <c r="I125" s="115" t="s">
        <v>3457</v>
      </c>
      <c r="J125" s="91" t="s">
        <v>3395</v>
      </c>
      <c r="K125" s="77"/>
      <c r="M125" s="115" t="s">
        <v>3396</v>
      </c>
      <c r="N125" s="91" t="s">
        <v>3397</v>
      </c>
      <c r="P125" s="91"/>
      <c r="R125" s="91" t="s">
        <v>3455</v>
      </c>
      <c r="S125" s="91" t="s">
        <v>3399</v>
      </c>
      <c r="T125" s="91"/>
      <c r="U125" s="91"/>
      <c r="V125" s="91" t="s">
        <v>3400</v>
      </c>
    </row>
    <row r="126" spans="1:22" s="115" customFormat="1" ht="127.5" x14ac:dyDescent="0.2">
      <c r="A126" s="117">
        <v>44637</v>
      </c>
      <c r="B126" s="115" t="s">
        <v>101</v>
      </c>
      <c r="C126" s="118">
        <v>44797</v>
      </c>
      <c r="D126" s="118">
        <v>44757</v>
      </c>
      <c r="E126" s="115" t="s">
        <v>3427</v>
      </c>
      <c r="F126" s="115">
        <v>2210920</v>
      </c>
      <c r="G126" s="119" t="s">
        <v>3458</v>
      </c>
      <c r="H126" s="115">
        <v>4967884</v>
      </c>
      <c r="I126" s="115" t="s">
        <v>3459</v>
      </c>
      <c r="J126" s="91" t="s">
        <v>3395</v>
      </c>
      <c r="K126" s="77"/>
      <c r="M126" s="115" t="s">
        <v>3396</v>
      </c>
      <c r="N126" s="91" t="s">
        <v>3397</v>
      </c>
      <c r="P126" s="91"/>
      <c r="R126" s="91" t="s">
        <v>3455</v>
      </c>
      <c r="S126" s="91" t="s">
        <v>3399</v>
      </c>
      <c r="T126" s="91"/>
      <c r="U126" s="91"/>
      <c r="V126" s="91" t="s">
        <v>3400</v>
      </c>
    </row>
    <row r="127" spans="1:22" s="115" customFormat="1" x14ac:dyDescent="0.2">
      <c r="A127" s="117">
        <v>44637</v>
      </c>
      <c r="B127" s="115" t="s">
        <v>101</v>
      </c>
      <c r="C127" s="115" t="s">
        <v>3401</v>
      </c>
      <c r="D127" s="118">
        <v>44757</v>
      </c>
      <c r="E127" s="115" t="s">
        <v>3427</v>
      </c>
      <c r="F127" s="115">
        <v>2210920</v>
      </c>
      <c r="G127" s="119" t="s">
        <v>3460</v>
      </c>
      <c r="H127" s="115">
        <v>4967876</v>
      </c>
      <c r="I127" s="115" t="s">
        <v>3461</v>
      </c>
      <c r="J127" s="91" t="s">
        <v>3395</v>
      </c>
      <c r="K127" s="77"/>
      <c r="M127" s="115" t="s">
        <v>3396</v>
      </c>
      <c r="N127" s="115" t="s">
        <v>3404</v>
      </c>
      <c r="P127" s="91"/>
      <c r="S127" s="91"/>
      <c r="T127" s="91"/>
      <c r="V127" s="91"/>
    </row>
    <row r="128" spans="1:22" s="115" customFormat="1" ht="127.5" x14ac:dyDescent="0.2">
      <c r="A128" s="117">
        <v>44637</v>
      </c>
      <c r="B128" s="115" t="s">
        <v>101</v>
      </c>
      <c r="C128" s="118">
        <v>44797</v>
      </c>
      <c r="D128" s="118">
        <v>44757</v>
      </c>
      <c r="E128" s="115" t="s">
        <v>3407</v>
      </c>
      <c r="F128" s="115">
        <v>2210920</v>
      </c>
      <c r="G128" s="119" t="s">
        <v>3462</v>
      </c>
      <c r="H128" s="115">
        <v>4967868</v>
      </c>
      <c r="I128" s="115" t="s">
        <v>3463</v>
      </c>
      <c r="J128" s="91" t="s">
        <v>3464</v>
      </c>
      <c r="K128" s="77"/>
      <c r="M128" s="115" t="s">
        <v>3396</v>
      </c>
      <c r="N128" s="91" t="s">
        <v>3397</v>
      </c>
      <c r="P128" s="91"/>
      <c r="R128" s="91" t="s">
        <v>3455</v>
      </c>
      <c r="S128" s="91" t="s">
        <v>3399</v>
      </c>
      <c r="T128" s="91"/>
      <c r="U128" s="91"/>
      <c r="V128" s="91" t="s">
        <v>3400</v>
      </c>
    </row>
    <row r="129" spans="1:23" s="115" customFormat="1" ht="127.5" x14ac:dyDescent="0.2">
      <c r="A129" s="117">
        <v>44637</v>
      </c>
      <c r="B129" s="115" t="s">
        <v>101</v>
      </c>
      <c r="C129" s="118">
        <v>44797</v>
      </c>
      <c r="D129" s="118">
        <v>44757</v>
      </c>
      <c r="E129" s="115" t="s">
        <v>3407</v>
      </c>
      <c r="F129" s="115">
        <v>2210920</v>
      </c>
      <c r="G129" s="119" t="s">
        <v>3465</v>
      </c>
      <c r="H129" s="115">
        <v>4967851</v>
      </c>
      <c r="I129" s="115" t="s">
        <v>3466</v>
      </c>
      <c r="J129" s="91" t="s">
        <v>3464</v>
      </c>
      <c r="K129" s="77"/>
      <c r="M129" s="115" t="s">
        <v>3396</v>
      </c>
      <c r="N129" s="91" t="s">
        <v>3397</v>
      </c>
      <c r="P129" s="91"/>
      <c r="R129" s="91" t="s">
        <v>3455</v>
      </c>
      <c r="S129" s="91" t="s">
        <v>3399</v>
      </c>
      <c r="T129" s="91"/>
      <c r="U129" s="91"/>
      <c r="V129" s="91" t="s">
        <v>3400</v>
      </c>
    </row>
    <row r="130" spans="1:23" s="115" customFormat="1" ht="127.5" x14ac:dyDescent="0.2">
      <c r="A130" s="117">
        <v>44637</v>
      </c>
      <c r="B130" s="115" t="s">
        <v>101</v>
      </c>
      <c r="C130" s="118">
        <v>44797</v>
      </c>
      <c r="D130" s="118">
        <v>44757</v>
      </c>
      <c r="E130" s="115" t="s">
        <v>3407</v>
      </c>
      <c r="F130" s="115">
        <v>2210920</v>
      </c>
      <c r="G130" s="119" t="s">
        <v>3467</v>
      </c>
      <c r="H130" s="115">
        <v>4967841</v>
      </c>
      <c r="I130" s="115" t="s">
        <v>3468</v>
      </c>
      <c r="J130" s="91" t="s">
        <v>3464</v>
      </c>
      <c r="K130" s="77"/>
      <c r="M130" s="115" t="s">
        <v>3396</v>
      </c>
      <c r="N130" s="91" t="s">
        <v>3397</v>
      </c>
      <c r="P130" s="91"/>
      <c r="R130" s="91" t="s">
        <v>3455</v>
      </c>
      <c r="S130" s="91" t="s">
        <v>3399</v>
      </c>
      <c r="T130" s="91"/>
      <c r="U130" s="91"/>
      <c r="V130" s="91" t="s">
        <v>3400</v>
      </c>
    </row>
    <row r="131" spans="1:23" s="115" customFormat="1" ht="127.5" x14ac:dyDescent="0.2">
      <c r="A131" s="117">
        <v>44637</v>
      </c>
      <c r="B131" s="115" t="s">
        <v>101</v>
      </c>
      <c r="C131" s="118">
        <v>44797</v>
      </c>
      <c r="D131" s="118">
        <v>44757</v>
      </c>
      <c r="E131" s="115" t="s">
        <v>3407</v>
      </c>
      <c r="F131" s="115">
        <v>2210920</v>
      </c>
      <c r="G131" s="119" t="s">
        <v>3469</v>
      </c>
      <c r="H131" s="115">
        <v>4967833</v>
      </c>
      <c r="I131" s="115" t="s">
        <v>3470</v>
      </c>
      <c r="J131" s="91" t="s">
        <v>3464</v>
      </c>
      <c r="K131" s="77"/>
      <c r="M131" s="115" t="s">
        <v>3396</v>
      </c>
      <c r="N131" s="91" t="s">
        <v>3397</v>
      </c>
      <c r="P131" s="91"/>
      <c r="R131" s="91" t="s">
        <v>3455</v>
      </c>
      <c r="S131" s="91" t="s">
        <v>3399</v>
      </c>
      <c r="T131" s="91"/>
      <c r="U131" s="91"/>
      <c r="V131" s="91" t="s">
        <v>3400</v>
      </c>
    </row>
    <row r="132" spans="1:23" s="115" customFormat="1" ht="127.5" x14ac:dyDescent="0.2">
      <c r="A132" s="117">
        <v>44637</v>
      </c>
      <c r="B132" s="115" t="s">
        <v>101</v>
      </c>
      <c r="C132" s="118">
        <v>44797</v>
      </c>
      <c r="D132" s="118">
        <v>44757</v>
      </c>
      <c r="E132" s="115" t="s">
        <v>3407</v>
      </c>
      <c r="F132" s="115">
        <v>2210920</v>
      </c>
      <c r="G132" s="119" t="s">
        <v>3471</v>
      </c>
      <c r="H132" s="115">
        <v>4967825</v>
      </c>
      <c r="I132" s="115" t="s">
        <v>3472</v>
      </c>
      <c r="J132" s="91" t="s">
        <v>3464</v>
      </c>
      <c r="K132" s="77"/>
      <c r="M132" s="115" t="s">
        <v>3396</v>
      </c>
      <c r="N132" s="91" t="s">
        <v>3397</v>
      </c>
      <c r="P132" s="91"/>
      <c r="R132" s="91" t="s">
        <v>3455</v>
      </c>
      <c r="S132" s="91" t="s">
        <v>3399</v>
      </c>
      <c r="T132" s="91"/>
      <c r="U132" s="91"/>
      <c r="V132" s="91" t="s">
        <v>3400</v>
      </c>
    </row>
    <row r="133" spans="1:23" s="115" customFormat="1" ht="127.5" x14ac:dyDescent="0.2">
      <c r="A133" s="117">
        <v>44637</v>
      </c>
      <c r="B133" s="115" t="s">
        <v>101</v>
      </c>
      <c r="C133" s="118">
        <v>44797</v>
      </c>
      <c r="D133" s="118">
        <v>44757</v>
      </c>
      <c r="E133" s="115" t="s">
        <v>3392</v>
      </c>
      <c r="F133" s="115">
        <v>2210920</v>
      </c>
      <c r="G133" s="119" t="s">
        <v>3473</v>
      </c>
      <c r="H133" s="115">
        <v>4967817</v>
      </c>
      <c r="I133" s="115" t="s">
        <v>3474</v>
      </c>
      <c r="J133" s="91" t="s">
        <v>3475</v>
      </c>
      <c r="K133" s="77"/>
      <c r="M133" s="115" t="s">
        <v>3396</v>
      </c>
      <c r="N133" s="91" t="s">
        <v>3397</v>
      </c>
      <c r="P133" s="91"/>
      <c r="R133" s="91" t="s">
        <v>3455</v>
      </c>
      <c r="S133" s="91" t="s">
        <v>3399</v>
      </c>
      <c r="T133" s="91"/>
      <c r="U133" s="91"/>
      <c r="V133" s="91" t="s">
        <v>3400</v>
      </c>
    </row>
    <row r="134" spans="1:23" s="115" customFormat="1" ht="127.5" x14ac:dyDescent="0.2">
      <c r="A134" s="117">
        <v>44637</v>
      </c>
      <c r="B134" s="115" t="s">
        <v>101</v>
      </c>
      <c r="C134" s="118">
        <v>44797</v>
      </c>
      <c r="D134" s="118">
        <v>44757</v>
      </c>
      <c r="E134" s="115" t="s">
        <v>3427</v>
      </c>
      <c r="F134" s="115">
        <v>2210920</v>
      </c>
      <c r="G134" s="119" t="s">
        <v>3476</v>
      </c>
      <c r="H134" s="115">
        <v>4967809</v>
      </c>
      <c r="I134" s="115" t="s">
        <v>3477</v>
      </c>
      <c r="J134" s="91" t="s">
        <v>3475</v>
      </c>
      <c r="K134" s="77"/>
      <c r="M134" s="115" t="s">
        <v>3396</v>
      </c>
      <c r="N134" s="91" t="s">
        <v>3397</v>
      </c>
      <c r="P134" s="91"/>
      <c r="R134" s="91" t="s">
        <v>3455</v>
      </c>
      <c r="S134" s="91" t="s">
        <v>3399</v>
      </c>
      <c r="T134" s="91"/>
      <c r="U134" s="91"/>
      <c r="V134" s="91" t="s">
        <v>3400</v>
      </c>
    </row>
    <row r="135" spans="1:23" s="115" customFormat="1" ht="293.25" x14ac:dyDescent="0.2">
      <c r="A135" s="117">
        <v>44637</v>
      </c>
      <c r="B135" s="115" t="s">
        <v>101</v>
      </c>
      <c r="C135" s="118">
        <v>44797</v>
      </c>
      <c r="D135" s="118">
        <v>44770</v>
      </c>
      <c r="E135" s="115" t="s">
        <v>3478</v>
      </c>
      <c r="F135" s="115">
        <v>2210920</v>
      </c>
      <c r="G135" s="119" t="s">
        <v>3479</v>
      </c>
      <c r="H135" s="115">
        <v>4967796</v>
      </c>
      <c r="I135" s="115" t="s">
        <v>3480</v>
      </c>
      <c r="J135" s="91" t="s">
        <v>476</v>
      </c>
      <c r="K135" s="77" t="s">
        <v>3481</v>
      </c>
      <c r="M135" s="115" t="s">
        <v>3396</v>
      </c>
      <c r="N135" s="91" t="s">
        <v>3482</v>
      </c>
      <c r="O135" s="91" t="s">
        <v>3483</v>
      </c>
      <c r="P135" s="91" t="s">
        <v>3484</v>
      </c>
      <c r="R135" s="91" t="s">
        <v>3485</v>
      </c>
      <c r="S135" s="91" t="s">
        <v>3399</v>
      </c>
      <c r="T135" s="91"/>
      <c r="U135" s="91" t="s">
        <v>3452</v>
      </c>
      <c r="V135" s="91" t="s">
        <v>3486</v>
      </c>
      <c r="W135" s="91"/>
    </row>
    <row r="136" spans="1:23" s="115" customFormat="1" ht="165.75" x14ac:dyDescent="0.2">
      <c r="A136" s="117">
        <v>44728</v>
      </c>
      <c r="C136" s="118" t="s">
        <v>3487</v>
      </c>
      <c r="D136" s="118">
        <v>44918</v>
      </c>
      <c r="E136" s="115" t="s">
        <v>3392</v>
      </c>
      <c r="F136" s="115">
        <v>2212570</v>
      </c>
      <c r="G136" s="115" t="s">
        <v>3402</v>
      </c>
      <c r="H136" s="115">
        <v>6373772</v>
      </c>
      <c r="I136" s="115" t="s">
        <v>3488</v>
      </c>
      <c r="J136" s="91" t="s">
        <v>3395</v>
      </c>
      <c r="K136" s="77"/>
      <c r="L136" s="115" t="s">
        <v>3489</v>
      </c>
      <c r="M136" s="115" t="s">
        <v>3396</v>
      </c>
      <c r="N136" s="91" t="s">
        <v>3397</v>
      </c>
      <c r="O136" s="91"/>
      <c r="P136" s="91"/>
      <c r="R136" s="91" t="s">
        <v>3490</v>
      </c>
      <c r="S136" s="91" t="s">
        <v>3491</v>
      </c>
      <c r="T136" s="91" t="s">
        <v>3492</v>
      </c>
      <c r="U136" s="91" t="s">
        <v>3452</v>
      </c>
      <c r="V136" s="91" t="s">
        <v>3493</v>
      </c>
    </row>
    <row r="137" spans="1:23" s="115" customFormat="1" ht="165.75" x14ac:dyDescent="0.2">
      <c r="A137" s="117">
        <v>44728</v>
      </c>
      <c r="C137" s="118" t="s">
        <v>3487</v>
      </c>
      <c r="D137" s="118">
        <v>44918</v>
      </c>
      <c r="E137" s="115" t="s">
        <v>3407</v>
      </c>
      <c r="F137" s="115">
        <v>2212570</v>
      </c>
      <c r="G137" s="115" t="s">
        <v>3416</v>
      </c>
      <c r="H137" s="115">
        <v>6373780</v>
      </c>
      <c r="I137" s="115" t="s">
        <v>3494</v>
      </c>
      <c r="J137" s="91" t="s">
        <v>3395</v>
      </c>
      <c r="K137" s="77"/>
      <c r="L137" s="115" t="s">
        <v>3489</v>
      </c>
      <c r="M137" s="115" t="s">
        <v>3396</v>
      </c>
      <c r="N137" s="91" t="s">
        <v>3397</v>
      </c>
      <c r="O137" s="91"/>
      <c r="P137" s="91"/>
      <c r="R137" s="91" t="s">
        <v>3490</v>
      </c>
      <c r="S137" s="91" t="s">
        <v>3491</v>
      </c>
      <c r="T137" s="91" t="s">
        <v>3492</v>
      </c>
      <c r="U137" s="91" t="s">
        <v>3452</v>
      </c>
      <c r="V137" s="91" t="s">
        <v>3493</v>
      </c>
    </row>
    <row r="138" spans="1:23" s="115" customFormat="1" ht="165.75" x14ac:dyDescent="0.2">
      <c r="A138" s="117">
        <v>44728</v>
      </c>
      <c r="C138" s="118" t="s">
        <v>3487</v>
      </c>
      <c r="D138" s="118">
        <v>44918</v>
      </c>
      <c r="E138" s="115" t="s">
        <v>3407</v>
      </c>
      <c r="F138" s="115">
        <v>2212570</v>
      </c>
      <c r="G138" s="115" t="s">
        <v>3420</v>
      </c>
      <c r="H138" s="115">
        <v>6373799</v>
      </c>
      <c r="I138" s="115" t="s">
        <v>3495</v>
      </c>
      <c r="J138" s="91" t="s">
        <v>3395</v>
      </c>
      <c r="K138" s="77"/>
      <c r="L138" s="115" t="s">
        <v>3489</v>
      </c>
      <c r="M138" s="115" t="s">
        <v>3396</v>
      </c>
      <c r="N138" s="91" t="s">
        <v>3397</v>
      </c>
      <c r="O138" s="91"/>
      <c r="P138" s="91"/>
      <c r="R138" s="91" t="s">
        <v>3490</v>
      </c>
      <c r="S138" s="91" t="s">
        <v>3491</v>
      </c>
      <c r="T138" s="91" t="s">
        <v>3492</v>
      </c>
      <c r="U138" s="91" t="s">
        <v>3452</v>
      </c>
      <c r="V138" s="91" t="s">
        <v>3493</v>
      </c>
    </row>
    <row r="139" spans="1:23" s="115" customFormat="1" ht="165.75" x14ac:dyDescent="0.2">
      <c r="A139" s="117">
        <v>44728</v>
      </c>
      <c r="C139" s="118" t="s">
        <v>3487</v>
      </c>
      <c r="D139" s="118">
        <v>44918</v>
      </c>
      <c r="E139" s="115" t="s">
        <v>3427</v>
      </c>
      <c r="F139" s="115">
        <v>2212570</v>
      </c>
      <c r="G139" s="115" t="s">
        <v>3496</v>
      </c>
      <c r="H139" s="115">
        <v>6373801</v>
      </c>
      <c r="I139" s="115" t="s">
        <v>3497</v>
      </c>
      <c r="J139" s="91" t="s">
        <v>3395</v>
      </c>
      <c r="K139" s="77"/>
      <c r="L139" s="115" t="s">
        <v>3489</v>
      </c>
      <c r="M139" s="115" t="s">
        <v>3396</v>
      </c>
      <c r="N139" s="91" t="s">
        <v>3397</v>
      </c>
      <c r="O139" s="91"/>
      <c r="P139" s="91"/>
      <c r="R139" s="91" t="s">
        <v>3490</v>
      </c>
      <c r="S139" s="91" t="s">
        <v>3491</v>
      </c>
      <c r="T139" s="91" t="s">
        <v>3492</v>
      </c>
      <c r="U139" s="91" t="s">
        <v>3452</v>
      </c>
      <c r="V139" s="91" t="s">
        <v>3493</v>
      </c>
    </row>
    <row r="140" spans="1:23" s="115" customFormat="1" ht="165.75" x14ac:dyDescent="0.2">
      <c r="A140" s="117">
        <v>44728</v>
      </c>
      <c r="C140" s="118" t="s">
        <v>3487</v>
      </c>
      <c r="D140" s="118">
        <v>44918</v>
      </c>
      <c r="E140" s="115" t="s">
        <v>3427</v>
      </c>
      <c r="F140" s="115">
        <v>2212570</v>
      </c>
      <c r="G140" s="115" t="s">
        <v>3498</v>
      </c>
      <c r="H140" s="115">
        <v>6373811</v>
      </c>
      <c r="I140" s="115" t="s">
        <v>3499</v>
      </c>
      <c r="J140" s="91" t="s">
        <v>3395</v>
      </c>
      <c r="K140" s="77"/>
      <c r="L140" s="115" t="s">
        <v>3489</v>
      </c>
      <c r="M140" s="115" t="s">
        <v>3396</v>
      </c>
      <c r="N140" s="91" t="s">
        <v>3397</v>
      </c>
      <c r="O140" s="91"/>
      <c r="P140" s="91"/>
      <c r="R140" s="91" t="s">
        <v>3490</v>
      </c>
      <c r="S140" s="91" t="s">
        <v>3491</v>
      </c>
      <c r="T140" s="91" t="s">
        <v>3492</v>
      </c>
      <c r="U140" s="91" t="s">
        <v>3452</v>
      </c>
      <c r="V140" s="91" t="s">
        <v>3493</v>
      </c>
    </row>
    <row r="141" spans="1:23" s="115" customFormat="1" ht="165.75" x14ac:dyDescent="0.2">
      <c r="A141" s="117">
        <v>44728</v>
      </c>
      <c r="C141" s="118" t="s">
        <v>3487</v>
      </c>
      <c r="D141" s="118">
        <v>44918</v>
      </c>
      <c r="E141" s="115" t="s">
        <v>3427</v>
      </c>
      <c r="F141" s="115">
        <v>2212570</v>
      </c>
      <c r="G141" s="115" t="s">
        <v>3500</v>
      </c>
      <c r="H141" s="115">
        <v>6373828</v>
      </c>
      <c r="I141" s="115" t="s">
        <v>3501</v>
      </c>
      <c r="J141" s="91" t="s">
        <v>3395</v>
      </c>
      <c r="K141" s="77"/>
      <c r="L141" s="115" t="s">
        <v>3489</v>
      </c>
      <c r="M141" s="115" t="s">
        <v>3396</v>
      </c>
      <c r="N141" s="91" t="s">
        <v>3397</v>
      </c>
      <c r="O141" s="91"/>
      <c r="P141" s="91"/>
      <c r="R141" s="91" t="s">
        <v>3490</v>
      </c>
      <c r="S141" s="91" t="s">
        <v>3491</v>
      </c>
      <c r="T141" s="91" t="s">
        <v>3492</v>
      </c>
      <c r="U141" s="91" t="s">
        <v>3452</v>
      </c>
      <c r="V141" s="91" t="s">
        <v>3493</v>
      </c>
    </row>
    <row r="142" spans="1:23" s="115" customFormat="1" ht="165.75" x14ac:dyDescent="0.2">
      <c r="A142" s="117">
        <v>44728</v>
      </c>
      <c r="C142" s="118" t="s">
        <v>3487</v>
      </c>
      <c r="D142" s="118">
        <v>44918</v>
      </c>
      <c r="E142" s="115" t="s">
        <v>3427</v>
      </c>
      <c r="F142" s="115">
        <v>2212570</v>
      </c>
      <c r="G142" s="115" t="s">
        <v>3502</v>
      </c>
      <c r="H142" s="115">
        <v>6373836</v>
      </c>
      <c r="I142" s="115" t="s">
        <v>3503</v>
      </c>
      <c r="J142" s="91" t="s">
        <v>3395</v>
      </c>
      <c r="K142" s="77"/>
      <c r="L142" s="115" t="s">
        <v>3489</v>
      </c>
      <c r="M142" s="115" t="s">
        <v>3396</v>
      </c>
      <c r="N142" s="91" t="s">
        <v>3397</v>
      </c>
      <c r="O142" s="91"/>
      <c r="P142" s="91"/>
      <c r="R142" s="91" t="s">
        <v>3490</v>
      </c>
      <c r="S142" s="91" t="s">
        <v>3491</v>
      </c>
      <c r="T142" s="91" t="s">
        <v>3492</v>
      </c>
      <c r="U142" s="91" t="s">
        <v>3452</v>
      </c>
      <c r="V142" s="91" t="s">
        <v>3493</v>
      </c>
    </row>
    <row r="143" spans="1:23" s="115" customFormat="1" ht="165.75" x14ac:dyDescent="0.2">
      <c r="A143" s="117">
        <v>44728</v>
      </c>
      <c r="C143" s="118" t="s">
        <v>3487</v>
      </c>
      <c r="D143" s="118">
        <v>44918</v>
      </c>
      <c r="E143" s="115" t="s">
        <v>3427</v>
      </c>
      <c r="F143" s="115">
        <v>2212570</v>
      </c>
      <c r="G143" s="115" t="s">
        <v>3504</v>
      </c>
      <c r="H143" s="115">
        <v>6373844</v>
      </c>
      <c r="I143" s="115" t="s">
        <v>3505</v>
      </c>
      <c r="J143" s="91" t="s">
        <v>3395</v>
      </c>
      <c r="K143" s="77"/>
      <c r="L143" s="115" t="s">
        <v>3489</v>
      </c>
      <c r="M143" s="115" t="s">
        <v>3396</v>
      </c>
      <c r="N143" s="91" t="s">
        <v>3397</v>
      </c>
      <c r="O143" s="91"/>
      <c r="P143" s="91"/>
      <c r="R143" s="91" t="s">
        <v>3490</v>
      </c>
      <c r="S143" s="91" t="s">
        <v>3491</v>
      </c>
      <c r="T143" s="91" t="s">
        <v>3492</v>
      </c>
      <c r="U143" s="91" t="s">
        <v>3452</v>
      </c>
      <c r="V143" s="91" t="s">
        <v>3493</v>
      </c>
    </row>
    <row r="144" spans="1:23" s="115" customFormat="1" ht="165.75" x14ac:dyDescent="0.2">
      <c r="A144" s="117">
        <v>44728</v>
      </c>
      <c r="C144" s="118" t="s">
        <v>3487</v>
      </c>
      <c r="D144" s="118">
        <v>44918</v>
      </c>
      <c r="E144" s="115" t="s">
        <v>3427</v>
      </c>
      <c r="F144" s="115">
        <v>2212570</v>
      </c>
      <c r="G144" s="115" t="s">
        <v>3506</v>
      </c>
      <c r="H144" s="115">
        <v>6373852</v>
      </c>
      <c r="I144" s="115" t="s">
        <v>3507</v>
      </c>
      <c r="J144" s="91" t="s">
        <v>3395</v>
      </c>
      <c r="K144" s="77"/>
      <c r="L144" s="115" t="s">
        <v>3489</v>
      </c>
      <c r="M144" s="115" t="s">
        <v>3396</v>
      </c>
      <c r="N144" s="91" t="s">
        <v>3397</v>
      </c>
      <c r="O144" s="91"/>
      <c r="P144" s="91"/>
      <c r="R144" s="91" t="s">
        <v>3490</v>
      </c>
      <c r="S144" s="91" t="s">
        <v>3491</v>
      </c>
      <c r="T144" s="91" t="s">
        <v>3492</v>
      </c>
      <c r="U144" s="91" t="s">
        <v>3452</v>
      </c>
      <c r="V144" s="91" t="s">
        <v>3493</v>
      </c>
    </row>
    <row r="145" spans="1:23" s="115" customFormat="1" ht="165.75" x14ac:dyDescent="0.2">
      <c r="A145" s="117">
        <v>44728</v>
      </c>
      <c r="C145" s="118" t="s">
        <v>3487</v>
      </c>
      <c r="D145" s="118">
        <v>44918</v>
      </c>
      <c r="E145" s="115" t="s">
        <v>3427</v>
      </c>
      <c r="F145" s="115">
        <v>2212570</v>
      </c>
      <c r="G145" s="115" t="s">
        <v>3508</v>
      </c>
      <c r="H145" s="115">
        <v>6373860</v>
      </c>
      <c r="I145" s="115" t="s">
        <v>3509</v>
      </c>
      <c r="J145" s="91" t="s">
        <v>3395</v>
      </c>
      <c r="K145" s="77"/>
      <c r="L145" s="115" t="s">
        <v>3489</v>
      </c>
      <c r="M145" s="115" t="s">
        <v>3396</v>
      </c>
      <c r="N145" s="91" t="s">
        <v>3397</v>
      </c>
      <c r="O145" s="91"/>
      <c r="P145" s="91"/>
      <c r="R145" s="91" t="s">
        <v>3490</v>
      </c>
      <c r="S145" s="91" t="s">
        <v>3491</v>
      </c>
      <c r="T145" s="91" t="s">
        <v>3492</v>
      </c>
      <c r="U145" s="91" t="s">
        <v>3452</v>
      </c>
      <c r="V145" s="91" t="s">
        <v>3493</v>
      </c>
    </row>
    <row r="146" spans="1:23" s="115" customFormat="1" ht="229.5" x14ac:dyDescent="0.2">
      <c r="A146" s="117">
        <v>44728</v>
      </c>
      <c r="C146" s="118" t="s">
        <v>3487</v>
      </c>
      <c r="D146" s="118">
        <v>44918</v>
      </c>
      <c r="E146" s="115" t="s">
        <v>3427</v>
      </c>
      <c r="F146" s="115">
        <v>2212570</v>
      </c>
      <c r="G146" s="115" t="s">
        <v>3510</v>
      </c>
      <c r="H146" s="115">
        <v>6373879</v>
      </c>
      <c r="I146" s="115" t="s">
        <v>3511</v>
      </c>
      <c r="J146" s="91" t="s">
        <v>3395</v>
      </c>
      <c r="K146" s="77"/>
      <c r="L146" s="115" t="s">
        <v>3489</v>
      </c>
      <c r="M146" s="115" t="s">
        <v>3396</v>
      </c>
      <c r="N146" s="91" t="s">
        <v>3397</v>
      </c>
      <c r="O146" s="91"/>
      <c r="P146" s="91"/>
      <c r="R146" s="91" t="s">
        <v>3512</v>
      </c>
      <c r="S146" s="91" t="s">
        <v>3513</v>
      </c>
      <c r="T146" s="91" t="s">
        <v>3514</v>
      </c>
      <c r="U146" s="91" t="s">
        <v>3452</v>
      </c>
      <c r="V146" s="91" t="s">
        <v>3493</v>
      </c>
    </row>
    <row r="147" spans="1:23" s="115" customFormat="1" ht="229.5" x14ac:dyDescent="0.2">
      <c r="A147" s="117">
        <v>44728</v>
      </c>
      <c r="C147" s="118" t="s">
        <v>3487</v>
      </c>
      <c r="D147" s="118">
        <v>44918</v>
      </c>
      <c r="E147" s="115" t="s">
        <v>3427</v>
      </c>
      <c r="F147" s="115">
        <v>2212570</v>
      </c>
      <c r="G147" s="115" t="s">
        <v>3515</v>
      </c>
      <c r="H147" s="115">
        <v>6373887</v>
      </c>
      <c r="I147" s="115" t="s">
        <v>3516</v>
      </c>
      <c r="J147" s="91" t="s">
        <v>3395</v>
      </c>
      <c r="K147" s="77"/>
      <c r="L147" s="115" t="s">
        <v>3489</v>
      </c>
      <c r="M147" s="115" t="s">
        <v>3396</v>
      </c>
      <c r="N147" s="91" t="s">
        <v>3397</v>
      </c>
      <c r="O147" s="91"/>
      <c r="P147" s="91"/>
      <c r="R147" s="91" t="s">
        <v>3512</v>
      </c>
      <c r="S147" s="91" t="s">
        <v>3513</v>
      </c>
      <c r="T147" s="91" t="s">
        <v>3514</v>
      </c>
      <c r="U147" s="91" t="s">
        <v>3452</v>
      </c>
      <c r="V147" s="91" t="s">
        <v>3493</v>
      </c>
    </row>
    <row r="148" spans="1:23" s="115" customFormat="1" ht="229.5" x14ac:dyDescent="0.2">
      <c r="A148" s="117">
        <v>44728</v>
      </c>
      <c r="C148" s="118" t="s">
        <v>3487</v>
      </c>
      <c r="D148" s="118">
        <v>44918</v>
      </c>
      <c r="E148" s="115" t="s">
        <v>3427</v>
      </c>
      <c r="F148" s="115">
        <v>2212570</v>
      </c>
      <c r="G148" s="115" t="s">
        <v>3517</v>
      </c>
      <c r="H148" s="115">
        <v>6373895</v>
      </c>
      <c r="I148" s="115" t="s">
        <v>3518</v>
      </c>
      <c r="J148" s="91" t="s">
        <v>3395</v>
      </c>
      <c r="K148" s="77"/>
      <c r="L148" s="115" t="s">
        <v>3489</v>
      </c>
      <c r="M148" s="115" t="s">
        <v>3396</v>
      </c>
      <c r="N148" s="91" t="s">
        <v>3397</v>
      </c>
      <c r="O148" s="91"/>
      <c r="P148" s="91"/>
      <c r="R148" s="91" t="s">
        <v>3512</v>
      </c>
      <c r="S148" s="91" t="s">
        <v>3513</v>
      </c>
      <c r="T148" s="91" t="s">
        <v>3514</v>
      </c>
      <c r="U148" s="91" t="s">
        <v>3452</v>
      </c>
      <c r="V148" s="91" t="s">
        <v>3493</v>
      </c>
    </row>
    <row r="149" spans="1:23" s="115" customFormat="1" ht="229.5" x14ac:dyDescent="0.2">
      <c r="A149" s="117">
        <v>44728</v>
      </c>
      <c r="C149" s="118" t="s">
        <v>3487</v>
      </c>
      <c r="D149" s="118">
        <v>44918</v>
      </c>
      <c r="E149" s="115" t="s">
        <v>3407</v>
      </c>
      <c r="F149" s="115">
        <v>2212570</v>
      </c>
      <c r="G149" s="115" t="s">
        <v>3519</v>
      </c>
      <c r="H149" s="115">
        <v>6373908</v>
      </c>
      <c r="I149" s="115" t="s">
        <v>3520</v>
      </c>
      <c r="J149" s="91" t="s">
        <v>3464</v>
      </c>
      <c r="K149" s="77"/>
      <c r="L149" s="115" t="s">
        <v>3489</v>
      </c>
      <c r="M149" s="115" t="s">
        <v>3396</v>
      </c>
      <c r="N149" s="91" t="s">
        <v>3397</v>
      </c>
      <c r="O149" s="91"/>
      <c r="P149" s="91"/>
      <c r="R149" s="91" t="s">
        <v>3512</v>
      </c>
      <c r="S149" s="91" t="s">
        <v>3513</v>
      </c>
      <c r="T149" s="91" t="s">
        <v>3514</v>
      </c>
      <c r="U149" s="91" t="s">
        <v>3452</v>
      </c>
      <c r="V149" s="91" t="s">
        <v>3493</v>
      </c>
    </row>
    <row r="150" spans="1:23" s="115" customFormat="1" ht="229.5" x14ac:dyDescent="0.2">
      <c r="A150" s="117">
        <v>44728</v>
      </c>
      <c r="C150" s="118" t="s">
        <v>3487</v>
      </c>
      <c r="D150" s="118">
        <v>44918</v>
      </c>
      <c r="E150" s="115" t="s">
        <v>3521</v>
      </c>
      <c r="F150" s="115">
        <v>2212570</v>
      </c>
      <c r="G150" s="115" t="s">
        <v>3522</v>
      </c>
      <c r="H150" s="115">
        <v>6373916</v>
      </c>
      <c r="I150" s="115" t="s">
        <v>3523</v>
      </c>
      <c r="J150" s="91" t="s">
        <v>3464</v>
      </c>
      <c r="K150" s="77"/>
      <c r="L150" s="115" t="s">
        <v>3489</v>
      </c>
      <c r="M150" s="115" t="s">
        <v>3396</v>
      </c>
      <c r="N150" s="91" t="s">
        <v>3397</v>
      </c>
      <c r="O150" s="91"/>
      <c r="P150" s="91"/>
      <c r="R150" s="91" t="s">
        <v>3512</v>
      </c>
      <c r="S150" s="91" t="s">
        <v>3513</v>
      </c>
      <c r="T150" s="91" t="s">
        <v>3514</v>
      </c>
      <c r="U150" s="91" t="s">
        <v>3452</v>
      </c>
      <c r="V150" s="91" t="s">
        <v>3493</v>
      </c>
      <c r="W150" s="115" t="s">
        <v>3524</v>
      </c>
    </row>
    <row r="151" spans="1:23" s="115" customFormat="1" ht="229.5" x14ac:dyDescent="0.2">
      <c r="A151" s="117">
        <v>44728</v>
      </c>
      <c r="C151" s="118" t="s">
        <v>3487</v>
      </c>
      <c r="D151" s="118">
        <v>44918</v>
      </c>
      <c r="E151" s="115" t="s">
        <v>3427</v>
      </c>
      <c r="F151" s="115">
        <v>2212570</v>
      </c>
      <c r="G151" s="115" t="s">
        <v>3525</v>
      </c>
      <c r="H151" s="115">
        <v>6373924</v>
      </c>
      <c r="I151" s="115" t="s">
        <v>3526</v>
      </c>
      <c r="J151" s="91" t="s">
        <v>3475</v>
      </c>
      <c r="K151" s="77"/>
      <c r="L151" s="115" t="s">
        <v>3489</v>
      </c>
      <c r="M151" s="115" t="s">
        <v>3396</v>
      </c>
      <c r="N151" s="91" t="s">
        <v>3397</v>
      </c>
      <c r="O151" s="91"/>
      <c r="P151" s="91"/>
      <c r="R151" s="91" t="s">
        <v>3512</v>
      </c>
      <c r="S151" s="91" t="s">
        <v>3513</v>
      </c>
      <c r="T151" s="91" t="s">
        <v>3514</v>
      </c>
      <c r="U151" s="91" t="s">
        <v>3452</v>
      </c>
      <c r="V151" s="91" t="s">
        <v>3493</v>
      </c>
      <c r="W151" s="115" t="s">
        <v>3527</v>
      </c>
    </row>
    <row r="152" spans="1:23" s="115" customFormat="1" ht="229.5" x14ac:dyDescent="0.2">
      <c r="A152" s="117">
        <v>44728</v>
      </c>
      <c r="C152" s="118" t="s">
        <v>3487</v>
      </c>
      <c r="D152" s="118">
        <v>44918</v>
      </c>
      <c r="E152" s="115" t="s">
        <v>3427</v>
      </c>
      <c r="F152" s="115">
        <v>2212570</v>
      </c>
      <c r="G152" s="115" t="s">
        <v>3528</v>
      </c>
      <c r="H152" s="115">
        <v>6373932</v>
      </c>
      <c r="I152" s="115" t="s">
        <v>3529</v>
      </c>
      <c r="J152" s="91" t="s">
        <v>3475</v>
      </c>
      <c r="K152" s="77"/>
      <c r="L152" s="115" t="s">
        <v>3489</v>
      </c>
      <c r="M152" s="115" t="s">
        <v>3396</v>
      </c>
      <c r="N152" s="91" t="s">
        <v>3397</v>
      </c>
      <c r="O152" s="91"/>
      <c r="P152" s="91"/>
      <c r="R152" s="91" t="s">
        <v>3512</v>
      </c>
      <c r="S152" s="91" t="s">
        <v>3513</v>
      </c>
      <c r="T152" s="91" t="s">
        <v>3514</v>
      </c>
      <c r="U152" s="91" t="s">
        <v>3452</v>
      </c>
      <c r="V152" s="91" t="s">
        <v>3493</v>
      </c>
    </row>
    <row r="153" spans="1:23" s="115" customFormat="1" ht="229.5" x14ac:dyDescent="0.2">
      <c r="A153" s="117">
        <v>44728</v>
      </c>
      <c r="C153" s="118" t="s">
        <v>3487</v>
      </c>
      <c r="D153" s="118">
        <v>44918</v>
      </c>
      <c r="E153" s="115" t="s">
        <v>3427</v>
      </c>
      <c r="F153" s="115">
        <v>2212570</v>
      </c>
      <c r="G153" s="115" t="s">
        <v>3530</v>
      </c>
      <c r="H153" s="115">
        <v>6373940</v>
      </c>
      <c r="I153" s="115" t="s">
        <v>3531</v>
      </c>
      <c r="J153" s="91" t="s">
        <v>3475</v>
      </c>
      <c r="K153" s="77"/>
      <c r="L153" s="115" t="s">
        <v>3489</v>
      </c>
      <c r="M153" s="115" t="s">
        <v>3396</v>
      </c>
      <c r="N153" s="91" t="s">
        <v>3397</v>
      </c>
      <c r="O153" s="91"/>
      <c r="P153" s="91"/>
      <c r="R153" s="91" t="s">
        <v>3512</v>
      </c>
      <c r="S153" s="91" t="s">
        <v>3513</v>
      </c>
      <c r="T153" s="91" t="s">
        <v>3532</v>
      </c>
      <c r="U153" s="91" t="s">
        <v>3452</v>
      </c>
      <c r="V153" s="91" t="s">
        <v>3493</v>
      </c>
      <c r="W153" s="115" t="s">
        <v>3533</v>
      </c>
    </row>
    <row r="154" spans="1:23" s="115" customFormat="1" ht="229.5" x14ac:dyDescent="0.2">
      <c r="A154" s="117">
        <v>44728</v>
      </c>
      <c r="C154" s="118" t="s">
        <v>3487</v>
      </c>
      <c r="D154" s="118">
        <v>44918</v>
      </c>
      <c r="E154" s="115" t="s">
        <v>3427</v>
      </c>
      <c r="F154" s="115">
        <v>2212570</v>
      </c>
      <c r="G154" s="115" t="s">
        <v>3534</v>
      </c>
      <c r="H154" s="115">
        <v>6373959</v>
      </c>
      <c r="I154" s="115" t="s">
        <v>3535</v>
      </c>
      <c r="J154" s="91" t="s">
        <v>3475</v>
      </c>
      <c r="K154" s="77"/>
      <c r="L154" s="115" t="s">
        <v>3489</v>
      </c>
      <c r="M154" s="115" t="s">
        <v>3396</v>
      </c>
      <c r="N154" s="91" t="s">
        <v>3397</v>
      </c>
      <c r="O154" s="91"/>
      <c r="P154" s="91"/>
      <c r="R154" s="91" t="s">
        <v>3512</v>
      </c>
      <c r="S154" s="91" t="s">
        <v>3536</v>
      </c>
      <c r="T154" s="91" t="s">
        <v>3514</v>
      </c>
      <c r="U154" s="91" t="s">
        <v>3452</v>
      </c>
      <c r="V154" s="91" t="s">
        <v>3493</v>
      </c>
      <c r="W154" s="115" t="s">
        <v>3537</v>
      </c>
    </row>
    <row r="155" spans="1:23" s="115" customFormat="1" ht="229.5" x14ac:dyDescent="0.2">
      <c r="A155" s="117">
        <v>44728</v>
      </c>
      <c r="C155" s="118" t="s">
        <v>3487</v>
      </c>
      <c r="D155" s="118">
        <v>44918</v>
      </c>
      <c r="E155" s="115" t="s">
        <v>3427</v>
      </c>
      <c r="F155" s="115">
        <v>2212570</v>
      </c>
      <c r="G155" s="115" t="s">
        <v>3538</v>
      </c>
      <c r="H155" s="115">
        <v>6373967</v>
      </c>
      <c r="I155" s="115" t="s">
        <v>3539</v>
      </c>
      <c r="J155" s="91" t="s">
        <v>3475</v>
      </c>
      <c r="K155" s="77"/>
      <c r="L155" s="115" t="s">
        <v>3489</v>
      </c>
      <c r="M155" s="115" t="s">
        <v>3396</v>
      </c>
      <c r="N155" s="91" t="s">
        <v>3397</v>
      </c>
      <c r="O155" s="91"/>
      <c r="P155" s="91"/>
      <c r="R155" s="91" t="s">
        <v>3512</v>
      </c>
      <c r="S155" s="91" t="s">
        <v>3513</v>
      </c>
      <c r="T155" s="91" t="s">
        <v>3514</v>
      </c>
      <c r="U155" s="91" t="s">
        <v>3452</v>
      </c>
      <c r="V155" s="91" t="s">
        <v>3493</v>
      </c>
    </row>
    <row r="156" spans="1:23" s="115" customFormat="1" ht="293.25" x14ac:dyDescent="0.2">
      <c r="A156" s="117">
        <v>44728</v>
      </c>
      <c r="C156" s="118" t="s">
        <v>3540</v>
      </c>
      <c r="D156" s="118">
        <v>44918</v>
      </c>
      <c r="E156" s="115" t="s">
        <v>3427</v>
      </c>
      <c r="F156" s="115">
        <v>2212570</v>
      </c>
      <c r="G156" s="115" t="s">
        <v>3541</v>
      </c>
      <c r="H156" s="115">
        <v>6373975</v>
      </c>
      <c r="I156" s="115" t="s">
        <v>3542</v>
      </c>
      <c r="J156" s="91" t="s">
        <v>3475</v>
      </c>
      <c r="K156" s="77"/>
      <c r="L156" s="115" t="s">
        <v>3489</v>
      </c>
      <c r="M156" s="115" t="s">
        <v>3396</v>
      </c>
      <c r="N156" s="91" t="s">
        <v>3397</v>
      </c>
      <c r="O156" s="91"/>
      <c r="P156" s="91"/>
      <c r="R156" s="91" t="s">
        <v>3543</v>
      </c>
      <c r="S156" s="91" t="s">
        <v>3544</v>
      </c>
      <c r="T156" s="91" t="s">
        <v>3545</v>
      </c>
      <c r="U156" s="91" t="s">
        <v>3452</v>
      </c>
      <c r="V156" s="91" t="s">
        <v>3493</v>
      </c>
    </row>
    <row r="157" spans="1:23" s="115" customFormat="1" ht="306" x14ac:dyDescent="0.2">
      <c r="A157" s="117">
        <v>44728</v>
      </c>
      <c r="C157" s="118" t="s">
        <v>3540</v>
      </c>
      <c r="D157" s="118">
        <v>44918</v>
      </c>
      <c r="E157" s="115" t="s">
        <v>3427</v>
      </c>
      <c r="F157" s="115">
        <v>2212570</v>
      </c>
      <c r="G157" s="115" t="s">
        <v>3546</v>
      </c>
      <c r="H157" s="115">
        <v>6373983</v>
      </c>
      <c r="I157" s="115" t="s">
        <v>3547</v>
      </c>
      <c r="J157" s="91" t="s">
        <v>3475</v>
      </c>
      <c r="K157" s="77"/>
      <c r="L157" s="115" t="s">
        <v>3489</v>
      </c>
      <c r="M157" s="115" t="s">
        <v>3396</v>
      </c>
      <c r="N157" s="91" t="s">
        <v>3397</v>
      </c>
      <c r="O157" s="91"/>
      <c r="P157" s="91"/>
      <c r="R157" s="91" t="s">
        <v>3548</v>
      </c>
      <c r="S157" s="91" t="s">
        <v>3549</v>
      </c>
      <c r="T157" s="91" t="s">
        <v>3545</v>
      </c>
      <c r="U157" s="91" t="s">
        <v>3452</v>
      </c>
      <c r="V157" s="91" t="s">
        <v>3493</v>
      </c>
    </row>
    <row r="158" spans="1:23" s="115" customFormat="1" ht="306" x14ac:dyDescent="0.2">
      <c r="A158" s="117">
        <v>44728</v>
      </c>
      <c r="C158" s="118" t="s">
        <v>3540</v>
      </c>
      <c r="D158" s="118">
        <v>44918</v>
      </c>
      <c r="E158" s="115" t="s">
        <v>3427</v>
      </c>
      <c r="F158" s="115">
        <v>2212570</v>
      </c>
      <c r="G158" s="115" t="s">
        <v>3550</v>
      </c>
      <c r="H158" s="115">
        <v>6373991</v>
      </c>
      <c r="I158" s="115" t="s">
        <v>3551</v>
      </c>
      <c r="J158" s="91" t="s">
        <v>3475</v>
      </c>
      <c r="K158" s="77"/>
      <c r="L158" s="115" t="s">
        <v>3489</v>
      </c>
      <c r="M158" s="115" t="s">
        <v>3396</v>
      </c>
      <c r="N158" s="91" t="s">
        <v>3397</v>
      </c>
      <c r="O158" s="91"/>
      <c r="P158" s="91"/>
      <c r="R158" s="91" t="s">
        <v>3548</v>
      </c>
      <c r="S158" s="91" t="s">
        <v>3552</v>
      </c>
      <c r="T158" s="91" t="s">
        <v>3545</v>
      </c>
      <c r="U158" s="91" t="s">
        <v>3452</v>
      </c>
      <c r="V158" s="91" t="s">
        <v>3493</v>
      </c>
    </row>
    <row r="159" spans="1:23" s="132" customFormat="1" ht="25.5" x14ac:dyDescent="0.2">
      <c r="A159" s="133">
        <v>44728</v>
      </c>
      <c r="C159" s="118" t="s">
        <v>3540</v>
      </c>
      <c r="D159" s="118">
        <v>44918</v>
      </c>
      <c r="E159" s="132" t="s">
        <v>3427</v>
      </c>
      <c r="F159" s="132">
        <v>2212570</v>
      </c>
      <c r="G159" s="132" t="s">
        <v>3553</v>
      </c>
      <c r="H159" s="132">
        <v>6374003</v>
      </c>
      <c r="I159" s="132" t="s">
        <v>3554</v>
      </c>
      <c r="J159" s="129" t="s">
        <v>3475</v>
      </c>
      <c r="K159" s="137"/>
      <c r="L159" s="132" t="s">
        <v>3489</v>
      </c>
      <c r="M159" s="132" t="s">
        <v>3396</v>
      </c>
      <c r="O159" s="129"/>
      <c r="P159" s="129"/>
      <c r="R159" s="129" t="s">
        <v>3555</v>
      </c>
      <c r="S159" s="129"/>
      <c r="T159" s="129" t="s">
        <v>3545</v>
      </c>
      <c r="U159" s="91" t="s">
        <v>3556</v>
      </c>
      <c r="V159" s="130" t="s">
        <v>3557</v>
      </c>
      <c r="W159" s="132" t="s">
        <v>3558</v>
      </c>
    </row>
    <row r="160" spans="1:23" s="115" customFormat="1" ht="165.75" x14ac:dyDescent="0.2">
      <c r="A160" s="117">
        <v>44728</v>
      </c>
      <c r="C160" s="118" t="s">
        <v>3540</v>
      </c>
      <c r="D160" s="118">
        <v>44918</v>
      </c>
      <c r="E160" s="115" t="s">
        <v>3427</v>
      </c>
      <c r="F160" s="115">
        <v>2212570</v>
      </c>
      <c r="G160" s="115" t="s">
        <v>3559</v>
      </c>
      <c r="H160" s="115">
        <v>6374011</v>
      </c>
      <c r="I160" s="115" t="s">
        <v>3560</v>
      </c>
      <c r="J160" s="91" t="s">
        <v>3475</v>
      </c>
      <c r="K160" s="77"/>
      <c r="L160" s="115" t="s">
        <v>3489</v>
      </c>
      <c r="M160" s="115" t="s">
        <v>3396</v>
      </c>
      <c r="N160" s="91" t="s">
        <v>3397</v>
      </c>
      <c r="O160" s="91"/>
      <c r="P160" s="91"/>
      <c r="R160" s="91" t="s">
        <v>3561</v>
      </c>
      <c r="S160" s="91" t="s">
        <v>3562</v>
      </c>
      <c r="T160" s="91" t="s">
        <v>3545</v>
      </c>
      <c r="U160" s="91" t="s">
        <v>3452</v>
      </c>
      <c r="V160" s="91" t="s">
        <v>3493</v>
      </c>
    </row>
    <row r="161" spans="1:23" s="115" customFormat="1" ht="319.5" customHeight="1" x14ac:dyDescent="0.2">
      <c r="A161" s="117">
        <v>44728</v>
      </c>
      <c r="C161" s="134" t="s">
        <v>3563</v>
      </c>
      <c r="D161" s="118">
        <v>44918</v>
      </c>
      <c r="E161" s="115" t="s">
        <v>3564</v>
      </c>
      <c r="F161" s="115">
        <v>2212570</v>
      </c>
      <c r="G161" s="115" t="s">
        <v>3565</v>
      </c>
      <c r="H161" s="115">
        <v>6374021</v>
      </c>
      <c r="I161" s="115" t="s">
        <v>3566</v>
      </c>
      <c r="J161" s="91" t="s">
        <v>28</v>
      </c>
      <c r="K161" s="77" t="s">
        <v>546</v>
      </c>
      <c r="L161" s="115" t="s">
        <v>3489</v>
      </c>
      <c r="M161" s="115" t="s">
        <v>3396</v>
      </c>
      <c r="N161" s="91" t="s">
        <v>3397</v>
      </c>
      <c r="O161" s="91" t="s">
        <v>3567</v>
      </c>
      <c r="P161" s="91" t="s">
        <v>3568</v>
      </c>
      <c r="Q161" s="91" t="s">
        <v>3569</v>
      </c>
      <c r="R161" s="91" t="s">
        <v>3570</v>
      </c>
      <c r="S161" s="91" t="s">
        <v>3571</v>
      </c>
      <c r="T161" s="91" t="s">
        <v>3572</v>
      </c>
      <c r="U161" s="91" t="s">
        <v>3573</v>
      </c>
      <c r="V161" s="91" t="s">
        <v>3574</v>
      </c>
    </row>
    <row r="162" spans="1:23" s="115" customFormat="1" ht="333.75" customHeight="1" x14ac:dyDescent="0.2">
      <c r="A162" s="117">
        <v>44728</v>
      </c>
      <c r="C162" s="134" t="s">
        <v>3563</v>
      </c>
      <c r="D162" s="118">
        <v>44918</v>
      </c>
      <c r="E162" s="115" t="s">
        <v>3564</v>
      </c>
      <c r="F162" s="115">
        <v>2212570</v>
      </c>
      <c r="G162" s="115" t="s">
        <v>3575</v>
      </c>
      <c r="H162" s="115">
        <v>6374038</v>
      </c>
      <c r="I162" s="115" t="s">
        <v>3576</v>
      </c>
      <c r="J162" s="91" t="s">
        <v>28</v>
      </c>
      <c r="K162" s="77" t="s">
        <v>546</v>
      </c>
      <c r="L162" s="115" t="s">
        <v>3489</v>
      </c>
      <c r="M162" s="115" t="s">
        <v>3396</v>
      </c>
      <c r="N162" s="91" t="s">
        <v>3397</v>
      </c>
      <c r="O162" s="91" t="s">
        <v>3567</v>
      </c>
      <c r="P162" s="91" t="s">
        <v>3568</v>
      </c>
      <c r="Q162" s="91" t="s">
        <v>3569</v>
      </c>
      <c r="R162" s="91" t="s">
        <v>3570</v>
      </c>
      <c r="S162" s="91" t="s">
        <v>3571</v>
      </c>
      <c r="T162" s="91" t="s">
        <v>3572</v>
      </c>
      <c r="U162" s="91" t="s">
        <v>3573</v>
      </c>
      <c r="V162" s="91" t="s">
        <v>3577</v>
      </c>
    </row>
    <row r="163" spans="1:23" s="115" customFormat="1" ht="329.25" customHeight="1" x14ac:dyDescent="0.2">
      <c r="A163" s="117">
        <v>44728</v>
      </c>
      <c r="C163" s="134" t="s">
        <v>3563</v>
      </c>
      <c r="D163" s="118">
        <v>44918</v>
      </c>
      <c r="E163" s="115" t="s">
        <v>3564</v>
      </c>
      <c r="F163" s="115">
        <v>2212570</v>
      </c>
      <c r="G163" s="115" t="s">
        <v>3578</v>
      </c>
      <c r="H163" s="115">
        <v>6374054</v>
      </c>
      <c r="I163" s="115" t="s">
        <v>3579</v>
      </c>
      <c r="J163" s="91" t="s">
        <v>28</v>
      </c>
      <c r="K163" s="77" t="s">
        <v>546</v>
      </c>
      <c r="L163" s="115" t="s">
        <v>3489</v>
      </c>
      <c r="M163" s="115" t="s">
        <v>3396</v>
      </c>
      <c r="N163" s="91" t="s">
        <v>3482</v>
      </c>
      <c r="O163" s="91" t="s">
        <v>3567</v>
      </c>
      <c r="P163" s="91" t="s">
        <v>3568</v>
      </c>
      <c r="Q163" s="91" t="s">
        <v>3569</v>
      </c>
      <c r="R163" s="91" t="s">
        <v>3570</v>
      </c>
      <c r="S163" s="91" t="s">
        <v>3571</v>
      </c>
      <c r="T163" s="91" t="s">
        <v>3572</v>
      </c>
      <c r="U163" s="91" t="s">
        <v>3573</v>
      </c>
      <c r="V163" s="91" t="s">
        <v>3574</v>
      </c>
    </row>
    <row r="164" spans="1:23" s="115" customFormat="1" ht="306" x14ac:dyDescent="0.2">
      <c r="A164" s="117">
        <v>44728</v>
      </c>
      <c r="C164" s="134" t="s">
        <v>3563</v>
      </c>
      <c r="D164" s="118">
        <v>44918</v>
      </c>
      <c r="E164" s="115" t="s">
        <v>3564</v>
      </c>
      <c r="F164" s="115">
        <v>2212570</v>
      </c>
      <c r="G164" s="115" t="s">
        <v>3580</v>
      </c>
      <c r="H164" s="115">
        <v>6374062</v>
      </c>
      <c r="I164" s="115" t="s">
        <v>3581</v>
      </c>
      <c r="J164" s="91" t="s">
        <v>28</v>
      </c>
      <c r="K164" s="77" t="s">
        <v>546</v>
      </c>
      <c r="L164" s="115" t="s">
        <v>3489</v>
      </c>
      <c r="M164" s="115" t="s">
        <v>3396</v>
      </c>
      <c r="N164" s="91" t="s">
        <v>3482</v>
      </c>
      <c r="O164" s="91" t="s">
        <v>3567</v>
      </c>
      <c r="P164" s="91" t="s">
        <v>3568</v>
      </c>
      <c r="Q164" s="91" t="s">
        <v>3569</v>
      </c>
      <c r="R164" s="91" t="s">
        <v>3570</v>
      </c>
      <c r="S164" s="91" t="s">
        <v>3571</v>
      </c>
      <c r="T164" s="91" t="s">
        <v>3572</v>
      </c>
      <c r="U164" s="91" t="s">
        <v>3573</v>
      </c>
      <c r="V164" s="91" t="s">
        <v>3574</v>
      </c>
    </row>
    <row r="165" spans="1:23" s="115" customFormat="1" ht="306" x14ac:dyDescent="0.2">
      <c r="A165" s="117">
        <v>44728</v>
      </c>
      <c r="C165" s="134" t="s">
        <v>3563</v>
      </c>
      <c r="D165" s="118">
        <v>44918</v>
      </c>
      <c r="E165" s="115" t="s">
        <v>3564</v>
      </c>
      <c r="F165" s="115">
        <v>2212570</v>
      </c>
      <c r="G165" s="115" t="s">
        <v>3582</v>
      </c>
      <c r="H165" s="115">
        <v>6374070</v>
      </c>
      <c r="I165" s="115" t="s">
        <v>3583</v>
      </c>
      <c r="J165" s="91" t="s">
        <v>28</v>
      </c>
      <c r="K165" s="77" t="s">
        <v>546</v>
      </c>
      <c r="L165" s="115" t="s">
        <v>3489</v>
      </c>
      <c r="M165" s="115" t="s">
        <v>3396</v>
      </c>
      <c r="N165" s="91" t="s">
        <v>3482</v>
      </c>
      <c r="O165" s="91" t="s">
        <v>3567</v>
      </c>
      <c r="P165" s="91" t="s">
        <v>3568</v>
      </c>
      <c r="Q165" s="91" t="s">
        <v>3569</v>
      </c>
      <c r="R165" s="91" t="s">
        <v>3570</v>
      </c>
      <c r="S165" s="91" t="s">
        <v>3571</v>
      </c>
      <c r="T165" s="91" t="s">
        <v>3572</v>
      </c>
      <c r="U165" s="91" t="s">
        <v>3573</v>
      </c>
      <c r="V165" s="91" t="s">
        <v>3574</v>
      </c>
    </row>
    <row r="166" spans="1:23" s="115" customFormat="1" ht="306" x14ac:dyDescent="0.2">
      <c r="A166" s="117">
        <v>44728</v>
      </c>
      <c r="C166" s="134" t="s">
        <v>3563</v>
      </c>
      <c r="D166" s="118">
        <v>44918</v>
      </c>
      <c r="E166" s="115" t="s">
        <v>3564</v>
      </c>
      <c r="F166" s="115">
        <v>2212570</v>
      </c>
      <c r="G166" s="115" t="s">
        <v>3584</v>
      </c>
      <c r="H166" s="115">
        <v>6374089</v>
      </c>
      <c r="I166" s="115" t="s">
        <v>3585</v>
      </c>
      <c r="J166" s="91" t="s">
        <v>28</v>
      </c>
      <c r="K166" s="77" t="s">
        <v>546</v>
      </c>
      <c r="L166" s="115" t="s">
        <v>3489</v>
      </c>
      <c r="M166" s="115" t="s">
        <v>3396</v>
      </c>
      <c r="N166" s="91" t="s">
        <v>3482</v>
      </c>
      <c r="O166" s="91" t="s">
        <v>3567</v>
      </c>
      <c r="P166" s="91" t="s">
        <v>3568</v>
      </c>
      <c r="Q166" s="91" t="s">
        <v>3569</v>
      </c>
      <c r="R166" s="91" t="s">
        <v>3570</v>
      </c>
      <c r="S166" s="91" t="s">
        <v>3571</v>
      </c>
      <c r="T166" s="91" t="s">
        <v>3572</v>
      </c>
      <c r="U166" s="91" t="s">
        <v>3573</v>
      </c>
      <c r="V166" s="130" t="s">
        <v>3574</v>
      </c>
    </row>
    <row r="167" spans="1:23" s="115" customFormat="1" ht="409.5" x14ac:dyDescent="0.2">
      <c r="A167" s="117">
        <v>44728</v>
      </c>
      <c r="C167" s="134" t="s">
        <v>3563</v>
      </c>
      <c r="D167" s="118">
        <v>44918</v>
      </c>
      <c r="E167" s="115" t="s">
        <v>3564</v>
      </c>
      <c r="F167" s="115">
        <v>2212570</v>
      </c>
      <c r="G167" s="115" t="s">
        <v>3586</v>
      </c>
      <c r="H167" s="115">
        <v>6374097</v>
      </c>
      <c r="I167" s="115" t="s">
        <v>3587</v>
      </c>
      <c r="J167" s="91" t="s">
        <v>28</v>
      </c>
      <c r="K167" s="77" t="s">
        <v>546</v>
      </c>
      <c r="L167" s="115" t="s">
        <v>3489</v>
      </c>
      <c r="M167" s="115" t="s">
        <v>3396</v>
      </c>
      <c r="N167" s="91" t="s">
        <v>3588</v>
      </c>
      <c r="O167" s="131" t="s">
        <v>3589</v>
      </c>
      <c r="P167" s="91" t="s">
        <v>3590</v>
      </c>
      <c r="Q167" s="91" t="s">
        <v>3569</v>
      </c>
      <c r="R167" s="91" t="s">
        <v>3591</v>
      </c>
      <c r="S167" s="91" t="s">
        <v>3592</v>
      </c>
      <c r="T167" s="91" t="s">
        <v>3593</v>
      </c>
      <c r="U167" s="91" t="s">
        <v>3594</v>
      </c>
      <c r="V167" s="91" t="s">
        <v>3595</v>
      </c>
    </row>
    <row r="168" spans="1:23" s="115" customFormat="1" ht="306" x14ac:dyDescent="0.2">
      <c r="A168" s="117">
        <v>44728</v>
      </c>
      <c r="C168" s="134" t="s">
        <v>3563</v>
      </c>
      <c r="D168" s="118">
        <v>44918</v>
      </c>
      <c r="E168" s="115" t="s">
        <v>3596</v>
      </c>
      <c r="F168" s="115">
        <v>2212570</v>
      </c>
      <c r="G168" s="115" t="s">
        <v>3597</v>
      </c>
      <c r="H168" s="115">
        <v>6374101</v>
      </c>
      <c r="I168" s="115" t="s">
        <v>3598</v>
      </c>
      <c r="J168" s="91" t="s">
        <v>28</v>
      </c>
      <c r="K168" s="77" t="s">
        <v>546</v>
      </c>
      <c r="L168" s="115" t="s">
        <v>3489</v>
      </c>
      <c r="M168" s="115" t="s">
        <v>3396</v>
      </c>
      <c r="N168" s="91" t="s">
        <v>3482</v>
      </c>
      <c r="O168" s="91" t="s">
        <v>3567</v>
      </c>
      <c r="P168" s="91" t="s">
        <v>3568</v>
      </c>
      <c r="Q168" s="91" t="s">
        <v>3569</v>
      </c>
      <c r="R168" s="91" t="s">
        <v>3570</v>
      </c>
      <c r="S168" s="91" t="s">
        <v>3571</v>
      </c>
      <c r="T168" s="91" t="s">
        <v>3572</v>
      </c>
      <c r="U168" s="91" t="s">
        <v>3573</v>
      </c>
      <c r="V168" s="91" t="s">
        <v>3574</v>
      </c>
    </row>
    <row r="169" spans="1:23" s="115" customFormat="1" ht="306" x14ac:dyDescent="0.2">
      <c r="A169" s="117">
        <v>44728</v>
      </c>
      <c r="C169" s="134" t="s">
        <v>3563</v>
      </c>
      <c r="D169" s="118">
        <v>44918</v>
      </c>
      <c r="E169" s="115" t="s">
        <v>3596</v>
      </c>
      <c r="F169" s="115">
        <v>2212570</v>
      </c>
      <c r="G169" s="115" t="s">
        <v>3599</v>
      </c>
      <c r="H169" s="115">
        <v>6374118</v>
      </c>
      <c r="I169" s="115" t="s">
        <v>3600</v>
      </c>
      <c r="J169" s="91" t="s">
        <v>28</v>
      </c>
      <c r="K169" s="77" t="s">
        <v>546</v>
      </c>
      <c r="L169" s="115" t="s">
        <v>3489</v>
      </c>
      <c r="M169" s="115" t="s">
        <v>3396</v>
      </c>
      <c r="N169" s="91" t="s">
        <v>3482</v>
      </c>
      <c r="O169" s="91" t="s">
        <v>3567</v>
      </c>
      <c r="P169" s="91" t="s">
        <v>3568</v>
      </c>
      <c r="Q169" s="91" t="s">
        <v>3569</v>
      </c>
      <c r="R169" s="91" t="s">
        <v>3570</v>
      </c>
      <c r="S169" s="91" t="s">
        <v>3571</v>
      </c>
      <c r="T169" s="91" t="s">
        <v>3572</v>
      </c>
      <c r="U169" s="91" t="s">
        <v>3573</v>
      </c>
      <c r="V169" s="91" t="s">
        <v>3574</v>
      </c>
    </row>
    <row r="170" spans="1:23" s="115" customFormat="1" ht="306" x14ac:dyDescent="0.2">
      <c r="A170" s="117">
        <v>44728</v>
      </c>
      <c r="C170" s="134" t="s">
        <v>3563</v>
      </c>
      <c r="D170" s="118">
        <v>44918</v>
      </c>
      <c r="E170" s="115" t="s">
        <v>3596</v>
      </c>
      <c r="F170" s="115">
        <v>2212570</v>
      </c>
      <c r="G170" s="115" t="s">
        <v>3601</v>
      </c>
      <c r="H170" s="115">
        <v>6374126</v>
      </c>
      <c r="I170" s="115" t="s">
        <v>3602</v>
      </c>
      <c r="J170" s="91" t="s">
        <v>28</v>
      </c>
      <c r="K170" s="77" t="s">
        <v>546</v>
      </c>
      <c r="L170" s="115" t="s">
        <v>3489</v>
      </c>
      <c r="M170" s="115" t="s">
        <v>3396</v>
      </c>
      <c r="N170" s="91" t="s">
        <v>3482</v>
      </c>
      <c r="O170" s="91" t="s">
        <v>3567</v>
      </c>
      <c r="P170" s="91" t="s">
        <v>3568</v>
      </c>
      <c r="Q170" s="91" t="s">
        <v>3569</v>
      </c>
      <c r="R170" s="91" t="s">
        <v>3570</v>
      </c>
      <c r="S170" s="91" t="s">
        <v>3571</v>
      </c>
      <c r="T170" s="91" t="s">
        <v>3572</v>
      </c>
      <c r="U170" s="91" t="s">
        <v>3573</v>
      </c>
      <c r="V170" s="91" t="s">
        <v>3574</v>
      </c>
    </row>
    <row r="171" spans="1:23" s="115" customFormat="1" ht="306" x14ac:dyDescent="0.2">
      <c r="A171" s="118">
        <v>44826</v>
      </c>
      <c r="C171" s="115" t="s">
        <v>3603</v>
      </c>
      <c r="D171" s="118">
        <v>44956</v>
      </c>
      <c r="E171" s="115" t="s">
        <v>3604</v>
      </c>
      <c r="F171" s="115">
        <v>2213850</v>
      </c>
      <c r="G171" s="115" t="s">
        <v>3402</v>
      </c>
      <c r="H171" s="115">
        <v>6249958</v>
      </c>
      <c r="I171" s="115" t="s">
        <v>3605</v>
      </c>
      <c r="J171" s="91" t="s">
        <v>3395</v>
      </c>
      <c r="K171" s="77" t="s">
        <v>3606</v>
      </c>
      <c r="L171" s="115" t="s">
        <v>3489</v>
      </c>
      <c r="M171" s="115" t="s">
        <v>3396</v>
      </c>
      <c r="N171" s="91" t="s">
        <v>3607</v>
      </c>
      <c r="O171" s="115" t="s">
        <v>3608</v>
      </c>
      <c r="P171" s="115" t="s">
        <v>3608</v>
      </c>
      <c r="Q171" s="115" t="s">
        <v>3608</v>
      </c>
      <c r="R171" s="91" t="s">
        <v>3609</v>
      </c>
      <c r="S171" s="91" t="s">
        <v>3610</v>
      </c>
      <c r="T171" s="91"/>
      <c r="U171" s="91" t="s">
        <v>3611</v>
      </c>
      <c r="V171" s="91" t="s">
        <v>3612</v>
      </c>
    </row>
    <row r="172" spans="1:23" s="115" customFormat="1" ht="306" x14ac:dyDescent="0.2">
      <c r="A172" s="118">
        <v>44826</v>
      </c>
      <c r="C172" s="115" t="s">
        <v>3603</v>
      </c>
      <c r="D172" s="118">
        <v>44956</v>
      </c>
      <c r="E172" s="115" t="s">
        <v>3407</v>
      </c>
      <c r="F172" s="115">
        <v>2213850</v>
      </c>
      <c r="G172" s="115" t="s">
        <v>3420</v>
      </c>
      <c r="H172" s="115">
        <v>6249941</v>
      </c>
      <c r="I172" s="115" t="s">
        <v>3613</v>
      </c>
      <c r="J172" s="91" t="s">
        <v>3395</v>
      </c>
      <c r="K172" s="77" t="s">
        <v>3614</v>
      </c>
      <c r="L172" s="115" t="s">
        <v>3489</v>
      </c>
      <c r="M172" s="115" t="s">
        <v>3396</v>
      </c>
      <c r="N172" s="91" t="s">
        <v>3607</v>
      </c>
      <c r="O172" s="115" t="s">
        <v>3608</v>
      </c>
      <c r="P172" s="115" t="s">
        <v>3608</v>
      </c>
      <c r="Q172" s="115" t="s">
        <v>3608</v>
      </c>
      <c r="R172" s="91" t="s">
        <v>3609</v>
      </c>
      <c r="S172" s="91" t="s">
        <v>3610</v>
      </c>
      <c r="T172" s="91"/>
      <c r="U172" s="91" t="s">
        <v>3611</v>
      </c>
      <c r="V172" s="91" t="s">
        <v>3612</v>
      </c>
    </row>
    <row r="173" spans="1:23" s="115" customFormat="1" ht="306" x14ac:dyDescent="0.2">
      <c r="A173" s="118">
        <v>44826</v>
      </c>
      <c r="C173" s="115" t="s">
        <v>3603</v>
      </c>
      <c r="D173" s="118">
        <v>44956</v>
      </c>
      <c r="E173" s="115" t="s">
        <v>3427</v>
      </c>
      <c r="F173" s="115">
        <v>2213850</v>
      </c>
      <c r="G173" s="115" t="s">
        <v>3460</v>
      </c>
      <c r="H173" s="115">
        <v>6249931</v>
      </c>
      <c r="I173" s="115" t="s">
        <v>3615</v>
      </c>
      <c r="J173" s="91" t="s">
        <v>3395</v>
      </c>
      <c r="K173" s="77">
        <v>223203</v>
      </c>
      <c r="L173" s="115" t="s">
        <v>3489</v>
      </c>
      <c r="M173" s="115" t="s">
        <v>3396</v>
      </c>
      <c r="N173" s="91" t="s">
        <v>3607</v>
      </c>
      <c r="O173" s="115" t="s">
        <v>3608</v>
      </c>
      <c r="P173" s="115" t="s">
        <v>3608</v>
      </c>
      <c r="Q173" s="115" t="s">
        <v>3608</v>
      </c>
      <c r="R173" s="91" t="s">
        <v>3609</v>
      </c>
      <c r="S173" s="91" t="s">
        <v>3610</v>
      </c>
      <c r="T173" s="91"/>
      <c r="U173" s="91" t="s">
        <v>3611</v>
      </c>
      <c r="V173" s="91" t="s">
        <v>3612</v>
      </c>
    </row>
    <row r="174" spans="1:23" s="132" customFormat="1" ht="25.5" x14ac:dyDescent="0.2">
      <c r="A174" s="136">
        <v>44826</v>
      </c>
      <c r="C174" s="115" t="s">
        <v>3603</v>
      </c>
      <c r="D174" s="118">
        <v>44956</v>
      </c>
      <c r="E174" s="132" t="s">
        <v>3521</v>
      </c>
      <c r="F174" s="132">
        <v>2213850</v>
      </c>
      <c r="G174" s="132" t="s">
        <v>3616</v>
      </c>
      <c r="H174" s="132">
        <v>6249923</v>
      </c>
      <c r="I174" s="132" t="s">
        <v>3617</v>
      </c>
      <c r="J174" s="129" t="s">
        <v>3464</v>
      </c>
      <c r="K174" s="137" t="s">
        <v>3618</v>
      </c>
      <c r="L174" s="132" t="s">
        <v>3489</v>
      </c>
      <c r="M174" s="132" t="s">
        <v>3396</v>
      </c>
      <c r="N174" s="132" t="s">
        <v>3619</v>
      </c>
      <c r="O174" s="132" t="s">
        <v>3619</v>
      </c>
      <c r="P174" s="132" t="s">
        <v>3619</v>
      </c>
      <c r="Q174" s="132" t="s">
        <v>3619</v>
      </c>
      <c r="R174" s="129" t="s">
        <v>101</v>
      </c>
      <c r="S174" s="129" t="s">
        <v>101</v>
      </c>
      <c r="T174" s="129" t="s">
        <v>101</v>
      </c>
      <c r="U174" s="129" t="s">
        <v>3620</v>
      </c>
      <c r="V174" s="129" t="s">
        <v>3621</v>
      </c>
      <c r="W174" s="132" t="s">
        <v>3622</v>
      </c>
    </row>
    <row r="175" spans="1:23" s="115" customFormat="1" ht="306" x14ac:dyDescent="0.2">
      <c r="A175" s="118">
        <v>44826</v>
      </c>
      <c r="C175" s="115" t="s">
        <v>3603</v>
      </c>
      <c r="D175" s="118">
        <v>44956</v>
      </c>
      <c r="E175" s="115" t="s">
        <v>3521</v>
      </c>
      <c r="F175" s="115">
        <v>2213850</v>
      </c>
      <c r="G175" s="115" t="s">
        <v>3623</v>
      </c>
      <c r="H175" s="115">
        <v>6249915</v>
      </c>
      <c r="I175" s="115" t="s">
        <v>3624</v>
      </c>
      <c r="J175" s="91" t="s">
        <v>3464</v>
      </c>
      <c r="K175" s="77" t="s">
        <v>3625</v>
      </c>
      <c r="L175" s="115" t="s">
        <v>3489</v>
      </c>
      <c r="M175" s="115" t="s">
        <v>3396</v>
      </c>
      <c r="N175" s="91" t="s">
        <v>3626</v>
      </c>
      <c r="O175" s="115" t="s">
        <v>3608</v>
      </c>
      <c r="P175" s="115" t="s">
        <v>3608</v>
      </c>
      <c r="Q175" s="115" t="s">
        <v>3608</v>
      </c>
      <c r="R175" s="91" t="s">
        <v>3609</v>
      </c>
      <c r="S175" s="91" t="s">
        <v>3610</v>
      </c>
      <c r="T175" s="91"/>
      <c r="U175" s="91" t="s">
        <v>3611</v>
      </c>
      <c r="V175" s="91" t="s">
        <v>3612</v>
      </c>
    </row>
    <row r="176" spans="1:23" s="115" customFormat="1" ht="369.75" x14ac:dyDescent="0.2">
      <c r="A176" s="118">
        <v>44826</v>
      </c>
      <c r="C176" s="115" t="s">
        <v>3603</v>
      </c>
      <c r="D176" s="118">
        <v>44956</v>
      </c>
      <c r="E176" s="115" t="s">
        <v>3521</v>
      </c>
      <c r="F176" s="115">
        <v>2213850</v>
      </c>
      <c r="G176" s="115" t="s">
        <v>3627</v>
      </c>
      <c r="H176" s="115">
        <v>6249907</v>
      </c>
      <c r="I176" s="115" t="s">
        <v>3628</v>
      </c>
      <c r="J176" s="91" t="s">
        <v>3464</v>
      </c>
      <c r="K176" s="77" t="s">
        <v>3629</v>
      </c>
      <c r="L176" s="115" t="s">
        <v>3489</v>
      </c>
      <c r="M176" s="115" t="s">
        <v>3396</v>
      </c>
      <c r="O176" s="115" t="s">
        <v>3608</v>
      </c>
      <c r="P176" s="115" t="s">
        <v>3608</v>
      </c>
      <c r="Q176" s="115" t="s">
        <v>3608</v>
      </c>
      <c r="R176" s="91" t="s">
        <v>3630</v>
      </c>
      <c r="S176" s="91" t="s">
        <v>3631</v>
      </c>
      <c r="T176" s="91"/>
      <c r="U176" s="91" t="s">
        <v>3611</v>
      </c>
      <c r="V176" s="91" t="s">
        <v>3612</v>
      </c>
    </row>
    <row r="177" spans="1:22" s="132" customFormat="1" ht="25.5" x14ac:dyDescent="0.2">
      <c r="A177" s="136">
        <v>44826</v>
      </c>
      <c r="C177" s="115" t="s">
        <v>3603</v>
      </c>
      <c r="D177" s="118">
        <v>44956</v>
      </c>
      <c r="E177" s="132" t="s">
        <v>3604</v>
      </c>
      <c r="F177" s="132">
        <v>2213850</v>
      </c>
      <c r="G177" s="132" t="s">
        <v>3632</v>
      </c>
      <c r="H177" s="132">
        <v>6249894</v>
      </c>
      <c r="I177" s="132" t="s">
        <v>3633</v>
      </c>
      <c r="J177" s="129" t="s">
        <v>3475</v>
      </c>
      <c r="K177" s="137" t="s">
        <v>3634</v>
      </c>
      <c r="L177" s="132" t="s">
        <v>3489</v>
      </c>
      <c r="M177" s="132" t="s">
        <v>3396</v>
      </c>
      <c r="N177" s="132" t="s">
        <v>3619</v>
      </c>
      <c r="O177" s="132" t="s">
        <v>3619</v>
      </c>
      <c r="P177" s="132" t="s">
        <v>3619</v>
      </c>
      <c r="Q177" s="132" t="s">
        <v>3619</v>
      </c>
      <c r="R177" s="129" t="s">
        <v>101</v>
      </c>
      <c r="S177" s="129" t="s">
        <v>101</v>
      </c>
      <c r="T177" s="129" t="s">
        <v>101</v>
      </c>
      <c r="U177" s="129" t="s">
        <v>3620</v>
      </c>
      <c r="V177" s="132" t="s">
        <v>3635</v>
      </c>
    </row>
    <row r="178" spans="1:22" s="115" customFormat="1" ht="369.75" x14ac:dyDescent="0.2">
      <c r="A178" s="118">
        <v>44826</v>
      </c>
      <c r="C178" s="115" t="s">
        <v>3603</v>
      </c>
      <c r="D178" s="118">
        <v>44956</v>
      </c>
      <c r="E178" s="115" t="s">
        <v>3427</v>
      </c>
      <c r="F178" s="115">
        <v>2213850</v>
      </c>
      <c r="G178" s="115" t="s">
        <v>3553</v>
      </c>
      <c r="H178" s="115">
        <v>6249886</v>
      </c>
      <c r="I178" s="115" t="s">
        <v>3636</v>
      </c>
      <c r="J178" s="91" t="s">
        <v>3475</v>
      </c>
      <c r="K178" s="77">
        <v>187565</v>
      </c>
      <c r="L178" s="115" t="s">
        <v>3489</v>
      </c>
      <c r="M178" s="115" t="s">
        <v>3396</v>
      </c>
      <c r="N178" s="91" t="s">
        <v>3626</v>
      </c>
      <c r="O178" s="115" t="s">
        <v>3608</v>
      </c>
      <c r="P178" s="115" t="s">
        <v>3608</v>
      </c>
      <c r="Q178" s="115" t="s">
        <v>3608</v>
      </c>
      <c r="R178" s="91" t="s">
        <v>3630</v>
      </c>
      <c r="S178" s="91" t="s">
        <v>3631</v>
      </c>
      <c r="T178" s="91"/>
      <c r="U178" s="91" t="s">
        <v>3611</v>
      </c>
      <c r="V178" s="91" t="s">
        <v>3612</v>
      </c>
    </row>
    <row r="179" spans="1:22" s="115" customFormat="1" ht="369.75" x14ac:dyDescent="0.2">
      <c r="A179" s="118">
        <v>44826</v>
      </c>
      <c r="C179" s="115" t="s">
        <v>3603</v>
      </c>
      <c r="D179" s="118">
        <v>44956</v>
      </c>
      <c r="E179" s="115" t="s">
        <v>3637</v>
      </c>
      <c r="F179" s="115">
        <v>2213850</v>
      </c>
      <c r="G179" s="115" t="s">
        <v>3638</v>
      </c>
      <c r="H179" s="115">
        <v>6249878</v>
      </c>
      <c r="I179" s="115" t="s">
        <v>3639</v>
      </c>
      <c r="J179" s="91" t="s">
        <v>3475</v>
      </c>
      <c r="K179" s="77">
        <v>13846</v>
      </c>
      <c r="L179" s="115" t="s">
        <v>3489</v>
      </c>
      <c r="M179" s="115" t="s">
        <v>3396</v>
      </c>
      <c r="N179" s="91" t="s">
        <v>3626</v>
      </c>
      <c r="O179" s="115" t="s">
        <v>3608</v>
      </c>
      <c r="P179" s="115" t="s">
        <v>3608</v>
      </c>
      <c r="Q179" s="115" t="s">
        <v>3608</v>
      </c>
      <c r="R179" s="91" t="s">
        <v>3630</v>
      </c>
      <c r="S179" s="91" t="s">
        <v>3631</v>
      </c>
      <c r="T179" s="91"/>
      <c r="U179" s="91" t="s">
        <v>3611</v>
      </c>
      <c r="V179" s="91" t="s">
        <v>3612</v>
      </c>
    </row>
    <row r="180" spans="1:22" s="115" customFormat="1" ht="369.75" x14ac:dyDescent="0.2">
      <c r="A180" s="118">
        <v>44826</v>
      </c>
      <c r="C180" s="115" t="s">
        <v>3603</v>
      </c>
      <c r="D180" s="118">
        <v>44956</v>
      </c>
      <c r="E180" s="115" t="s">
        <v>3637</v>
      </c>
      <c r="F180" s="115">
        <v>2213850</v>
      </c>
      <c r="G180" s="115" t="s">
        <v>3640</v>
      </c>
      <c r="H180" s="115">
        <v>6249861</v>
      </c>
      <c r="I180" s="115" t="s">
        <v>3641</v>
      </c>
      <c r="J180" s="91" t="s">
        <v>3475</v>
      </c>
      <c r="K180" s="77">
        <v>13738</v>
      </c>
      <c r="L180" s="115" t="s">
        <v>3489</v>
      </c>
      <c r="M180" s="115" t="s">
        <v>3396</v>
      </c>
      <c r="N180" s="91" t="s">
        <v>3626</v>
      </c>
      <c r="O180" s="115" t="s">
        <v>3608</v>
      </c>
      <c r="P180" s="115" t="s">
        <v>3608</v>
      </c>
      <c r="Q180" s="115" t="s">
        <v>3608</v>
      </c>
      <c r="R180" s="91" t="s">
        <v>3630</v>
      </c>
      <c r="S180" s="91" t="s">
        <v>3631</v>
      </c>
      <c r="T180" s="91"/>
      <c r="U180" s="91" t="s">
        <v>3611</v>
      </c>
      <c r="V180" s="91" t="s">
        <v>3612</v>
      </c>
    </row>
    <row r="181" spans="1:22" s="115" customFormat="1" ht="369.75" x14ac:dyDescent="0.2">
      <c r="A181" s="118">
        <v>44826</v>
      </c>
      <c r="C181" s="115" t="s">
        <v>3603</v>
      </c>
      <c r="D181" s="118">
        <v>44956</v>
      </c>
      <c r="E181" s="115" t="s">
        <v>3637</v>
      </c>
      <c r="F181" s="115">
        <v>2213850</v>
      </c>
      <c r="G181" s="115" t="s">
        <v>3642</v>
      </c>
      <c r="H181" s="115">
        <v>6249851</v>
      </c>
      <c r="I181" s="115" t="s">
        <v>3643</v>
      </c>
      <c r="J181" s="91" t="s">
        <v>3475</v>
      </c>
      <c r="K181" s="77">
        <v>13826</v>
      </c>
      <c r="L181" s="115" t="s">
        <v>3489</v>
      </c>
      <c r="M181" s="115" t="s">
        <v>3396</v>
      </c>
      <c r="N181" s="91" t="s">
        <v>3626</v>
      </c>
      <c r="O181" s="115" t="s">
        <v>3608</v>
      </c>
      <c r="P181" s="115" t="s">
        <v>3608</v>
      </c>
      <c r="Q181" s="115" t="s">
        <v>3608</v>
      </c>
      <c r="R181" s="91" t="s">
        <v>3630</v>
      </c>
      <c r="S181" s="91" t="s">
        <v>3631</v>
      </c>
      <c r="T181" s="91"/>
      <c r="U181" s="91" t="s">
        <v>3611</v>
      </c>
      <c r="V181" s="91" t="s">
        <v>3612</v>
      </c>
    </row>
    <row r="182" spans="1:22" s="115" customFormat="1" ht="369.75" x14ac:dyDescent="0.2">
      <c r="A182" s="118">
        <v>44826</v>
      </c>
      <c r="C182" s="115" t="s">
        <v>3603</v>
      </c>
      <c r="D182" s="118">
        <v>44956</v>
      </c>
      <c r="E182" s="115" t="s">
        <v>3637</v>
      </c>
      <c r="F182" s="115">
        <v>2213850</v>
      </c>
      <c r="G182" s="115" t="s">
        <v>3644</v>
      </c>
      <c r="H182" s="115">
        <v>6249843</v>
      </c>
      <c r="I182" s="115" t="s">
        <v>3645</v>
      </c>
      <c r="J182" s="91" t="s">
        <v>3475</v>
      </c>
      <c r="K182" s="77">
        <v>14224</v>
      </c>
      <c r="L182" s="115" t="s">
        <v>3489</v>
      </c>
      <c r="M182" s="115" t="s">
        <v>3396</v>
      </c>
      <c r="N182" s="91" t="s">
        <v>3626</v>
      </c>
      <c r="O182" s="115" t="s">
        <v>3608</v>
      </c>
      <c r="P182" s="115" t="s">
        <v>3608</v>
      </c>
      <c r="Q182" s="115" t="s">
        <v>3608</v>
      </c>
      <c r="R182" s="91" t="s">
        <v>3630</v>
      </c>
      <c r="S182" s="91" t="s">
        <v>3631</v>
      </c>
      <c r="T182" s="91"/>
      <c r="U182" s="91" t="s">
        <v>3611</v>
      </c>
      <c r="V182" s="91" t="s">
        <v>3612</v>
      </c>
    </row>
    <row r="183" spans="1:22" s="115" customFormat="1" ht="369.75" x14ac:dyDescent="0.2">
      <c r="A183" s="118">
        <v>44826</v>
      </c>
      <c r="C183" s="115" t="s">
        <v>3603</v>
      </c>
      <c r="D183" s="118">
        <v>44956</v>
      </c>
      <c r="E183" s="115" t="s">
        <v>3637</v>
      </c>
      <c r="F183" s="115">
        <v>2213850</v>
      </c>
      <c r="G183" s="115" t="s">
        <v>3646</v>
      </c>
      <c r="H183" s="115">
        <v>6249835</v>
      </c>
      <c r="I183" s="115" t="s">
        <v>3647</v>
      </c>
      <c r="J183" s="91" t="s">
        <v>3475</v>
      </c>
      <c r="K183" s="77">
        <v>14562</v>
      </c>
      <c r="L183" s="115" t="s">
        <v>3489</v>
      </c>
      <c r="M183" s="115" t="s">
        <v>3396</v>
      </c>
      <c r="N183" s="91" t="s">
        <v>3626</v>
      </c>
      <c r="O183" s="115" t="s">
        <v>3608</v>
      </c>
      <c r="P183" s="115" t="s">
        <v>3608</v>
      </c>
      <c r="Q183" s="115" t="s">
        <v>3608</v>
      </c>
      <c r="R183" s="91" t="s">
        <v>3630</v>
      </c>
      <c r="S183" s="91" t="s">
        <v>3631</v>
      </c>
      <c r="T183" s="91"/>
      <c r="U183" s="91" t="s">
        <v>3611</v>
      </c>
      <c r="V183" s="91" t="s">
        <v>3612</v>
      </c>
    </row>
    <row r="184" spans="1:22" s="115" customFormat="1" ht="369.75" x14ac:dyDescent="0.2">
      <c r="A184" s="118">
        <v>44826</v>
      </c>
      <c r="C184" s="115" t="s">
        <v>3603</v>
      </c>
      <c r="D184" s="118">
        <v>44956</v>
      </c>
      <c r="E184" s="115" t="s">
        <v>3637</v>
      </c>
      <c r="F184" s="115">
        <v>2213850</v>
      </c>
      <c r="G184" s="115" t="s">
        <v>3648</v>
      </c>
      <c r="H184" s="115">
        <v>6249827</v>
      </c>
      <c r="I184" s="115" t="s">
        <v>3649</v>
      </c>
      <c r="J184" s="91" t="s">
        <v>3475</v>
      </c>
      <c r="K184" s="77">
        <v>14632</v>
      </c>
      <c r="L184" s="115" t="s">
        <v>3489</v>
      </c>
      <c r="M184" s="115" t="s">
        <v>3396</v>
      </c>
      <c r="N184" s="91" t="s">
        <v>3626</v>
      </c>
      <c r="O184" s="115" t="s">
        <v>3608</v>
      </c>
      <c r="P184" s="115" t="s">
        <v>3608</v>
      </c>
      <c r="Q184" s="115" t="s">
        <v>3608</v>
      </c>
      <c r="R184" s="91" t="s">
        <v>3630</v>
      </c>
      <c r="S184" s="91" t="s">
        <v>3631</v>
      </c>
      <c r="T184" s="91"/>
      <c r="U184" s="91" t="s">
        <v>3611</v>
      </c>
      <c r="V184" s="91" t="s">
        <v>3612</v>
      </c>
    </row>
    <row r="185" spans="1:22" s="115" customFormat="1" ht="369.75" x14ac:dyDescent="0.2">
      <c r="A185" s="118">
        <v>44826</v>
      </c>
      <c r="C185" s="115" t="s">
        <v>3603</v>
      </c>
      <c r="D185" s="118">
        <v>44956</v>
      </c>
      <c r="E185" s="115" t="s">
        <v>3637</v>
      </c>
      <c r="F185" s="115">
        <v>2213850</v>
      </c>
      <c r="G185" s="115" t="s">
        <v>3650</v>
      </c>
      <c r="H185" s="115">
        <v>6249819</v>
      </c>
      <c r="I185" s="115" t="s">
        <v>3651</v>
      </c>
      <c r="J185" s="91" t="s">
        <v>3475</v>
      </c>
      <c r="K185" s="77">
        <v>14635</v>
      </c>
      <c r="L185" s="115" t="s">
        <v>3489</v>
      </c>
      <c r="M185" s="115" t="s">
        <v>3396</v>
      </c>
      <c r="N185" s="91" t="s">
        <v>3626</v>
      </c>
      <c r="O185" s="115" t="s">
        <v>3608</v>
      </c>
      <c r="P185" s="115" t="s">
        <v>3608</v>
      </c>
      <c r="Q185" s="115" t="s">
        <v>3608</v>
      </c>
      <c r="R185" s="91" t="s">
        <v>3630</v>
      </c>
      <c r="S185" s="91" t="s">
        <v>3631</v>
      </c>
      <c r="T185" s="91"/>
      <c r="U185" s="91" t="s">
        <v>3611</v>
      </c>
      <c r="V185" s="91" t="s">
        <v>3612</v>
      </c>
    </row>
    <row r="186" spans="1:22" s="115" customFormat="1" ht="369.75" x14ac:dyDescent="0.2">
      <c r="A186" s="118">
        <v>44826</v>
      </c>
      <c r="C186" s="115" t="s">
        <v>3603</v>
      </c>
      <c r="D186" s="118">
        <v>44956</v>
      </c>
      <c r="E186" s="115" t="s">
        <v>3637</v>
      </c>
      <c r="F186" s="115">
        <v>2213850</v>
      </c>
      <c r="G186" s="115" t="s">
        <v>3652</v>
      </c>
      <c r="H186" s="115">
        <v>6249800</v>
      </c>
      <c r="I186" s="115" t="s">
        <v>3653</v>
      </c>
      <c r="J186" s="91" t="s">
        <v>3475</v>
      </c>
      <c r="K186" s="77">
        <v>14666</v>
      </c>
      <c r="L186" s="115" t="s">
        <v>3489</v>
      </c>
      <c r="M186" s="115" t="s">
        <v>3396</v>
      </c>
      <c r="N186" s="91" t="s">
        <v>3626</v>
      </c>
      <c r="O186" s="115" t="s">
        <v>3608</v>
      </c>
      <c r="P186" s="115" t="s">
        <v>3608</v>
      </c>
      <c r="Q186" s="115" t="s">
        <v>3608</v>
      </c>
      <c r="R186" s="91" t="s">
        <v>3630</v>
      </c>
      <c r="S186" s="91" t="s">
        <v>3631</v>
      </c>
      <c r="T186" s="91"/>
      <c r="U186" s="91" t="s">
        <v>3611</v>
      </c>
      <c r="V186" s="91" t="s">
        <v>3612</v>
      </c>
    </row>
    <row r="187" spans="1:22" s="132" customFormat="1" ht="25.5" x14ac:dyDescent="0.2">
      <c r="A187" s="136">
        <v>44826</v>
      </c>
      <c r="C187" s="115" t="s">
        <v>3603</v>
      </c>
      <c r="D187" s="118">
        <v>44956</v>
      </c>
      <c r="E187" s="132" t="s">
        <v>3637</v>
      </c>
      <c r="F187" s="132">
        <v>2213850</v>
      </c>
      <c r="G187" s="132" t="s">
        <v>3654</v>
      </c>
      <c r="H187" s="132">
        <v>6249798</v>
      </c>
      <c r="I187" s="132" t="s">
        <v>3655</v>
      </c>
      <c r="J187" s="129" t="s">
        <v>3475</v>
      </c>
      <c r="K187" s="137">
        <v>14676</v>
      </c>
      <c r="L187" s="132" t="s">
        <v>3489</v>
      </c>
      <c r="M187" s="132" t="s">
        <v>3396</v>
      </c>
      <c r="N187" s="132" t="s">
        <v>3619</v>
      </c>
      <c r="O187" s="132" t="s">
        <v>3619</v>
      </c>
      <c r="P187" s="132" t="s">
        <v>3619</v>
      </c>
      <c r="Q187" s="132" t="s">
        <v>3619</v>
      </c>
      <c r="R187" s="129" t="s">
        <v>101</v>
      </c>
      <c r="S187" s="129" t="s">
        <v>101</v>
      </c>
      <c r="T187" s="129" t="s">
        <v>101</v>
      </c>
      <c r="U187" s="129" t="s">
        <v>3620</v>
      </c>
      <c r="V187" s="132" t="s">
        <v>3635</v>
      </c>
    </row>
    <row r="188" spans="1:22" s="115" customFormat="1" ht="409.5" customHeight="1" x14ac:dyDescent="0.2">
      <c r="A188" s="118">
        <v>44826</v>
      </c>
      <c r="C188" s="91" t="s">
        <v>3656</v>
      </c>
      <c r="D188" s="118">
        <v>44956</v>
      </c>
      <c r="E188" s="115" t="s">
        <v>3564</v>
      </c>
      <c r="F188" s="115">
        <v>2213850</v>
      </c>
      <c r="G188" s="115" t="s">
        <v>3657</v>
      </c>
      <c r="H188" s="115">
        <v>6249781</v>
      </c>
      <c r="I188" s="115" t="s">
        <v>3658</v>
      </c>
      <c r="J188" s="91" t="s">
        <v>3659</v>
      </c>
      <c r="K188" s="77" t="s">
        <v>3660</v>
      </c>
      <c r="L188" s="115" t="s">
        <v>3489</v>
      </c>
      <c r="M188" s="115" t="s">
        <v>3396</v>
      </c>
      <c r="N188" s="91" t="s">
        <v>3661</v>
      </c>
      <c r="O188" s="131" t="s">
        <v>3662</v>
      </c>
      <c r="P188" s="91" t="s">
        <v>3663</v>
      </c>
      <c r="Q188" s="91" t="s">
        <v>3664</v>
      </c>
      <c r="R188" s="91" t="s">
        <v>3665</v>
      </c>
      <c r="S188" s="91" t="s">
        <v>3666</v>
      </c>
      <c r="T188" s="91" t="s">
        <v>3667</v>
      </c>
      <c r="U188" s="91" t="s">
        <v>3668</v>
      </c>
      <c r="V188" s="91" t="s">
        <v>3669</v>
      </c>
    </row>
    <row r="189" spans="1:22" s="115" customFormat="1" ht="301.5" customHeight="1" x14ac:dyDescent="0.2">
      <c r="A189" s="118">
        <v>44826</v>
      </c>
      <c r="C189" s="115" t="s">
        <v>3603</v>
      </c>
      <c r="D189" s="118">
        <v>44956</v>
      </c>
      <c r="E189" s="115" t="s">
        <v>3670</v>
      </c>
      <c r="F189" s="115">
        <v>2213850</v>
      </c>
      <c r="G189" s="115" t="s">
        <v>3671</v>
      </c>
      <c r="H189" s="115">
        <v>6249771</v>
      </c>
      <c r="I189" s="115" t="s">
        <v>3672</v>
      </c>
      <c r="J189" s="91" t="s">
        <v>3659</v>
      </c>
      <c r="K189" s="77" t="s">
        <v>3673</v>
      </c>
      <c r="L189" s="115" t="s">
        <v>3489</v>
      </c>
      <c r="M189" s="115" t="s">
        <v>3396</v>
      </c>
      <c r="N189" s="91" t="s">
        <v>3674</v>
      </c>
      <c r="O189" s="130" t="s">
        <v>3675</v>
      </c>
      <c r="P189" s="91" t="s">
        <v>3663</v>
      </c>
      <c r="Q189" s="91" t="s">
        <v>3676</v>
      </c>
      <c r="R189" s="91" t="s">
        <v>3665</v>
      </c>
      <c r="S189" s="91" t="s">
        <v>3666</v>
      </c>
      <c r="T189" s="91" t="s">
        <v>3677</v>
      </c>
      <c r="U189" s="91" t="s">
        <v>3678</v>
      </c>
      <c r="V189" s="91" t="s">
        <v>3679</v>
      </c>
    </row>
    <row r="190" spans="1:22" ht="165.75" x14ac:dyDescent="0.2">
      <c r="A190" s="37">
        <v>44915</v>
      </c>
      <c r="C190" s="37" t="s">
        <v>3680</v>
      </c>
      <c r="D190" s="37">
        <v>45021</v>
      </c>
      <c r="E190" s="115" t="s">
        <v>3681</v>
      </c>
      <c r="F190">
        <v>2214604</v>
      </c>
      <c r="G190" s="56" t="s">
        <v>3682</v>
      </c>
      <c r="H190">
        <v>6249691</v>
      </c>
      <c r="I190" t="s">
        <v>3683</v>
      </c>
      <c r="J190" t="s">
        <v>3395</v>
      </c>
      <c r="K190" s="79" t="s">
        <v>3684</v>
      </c>
      <c r="L190" s="115" t="s">
        <v>3489</v>
      </c>
      <c r="M190" s="115" t="s">
        <v>3396</v>
      </c>
      <c r="N190" s="103" t="s">
        <v>3685</v>
      </c>
      <c r="R190" s="56" t="s">
        <v>3686</v>
      </c>
      <c r="S190" s="56" t="s">
        <v>3687</v>
      </c>
      <c r="T190" s="56" t="s">
        <v>3688</v>
      </c>
      <c r="V190" s="91" t="s">
        <v>3689</v>
      </c>
    </row>
    <row r="191" spans="1:22" ht="165.75" x14ac:dyDescent="0.2">
      <c r="A191" s="37">
        <v>44915</v>
      </c>
      <c r="C191" s="37" t="s">
        <v>3680</v>
      </c>
      <c r="D191" s="37">
        <v>45021</v>
      </c>
      <c r="E191" s="115" t="s">
        <v>3681</v>
      </c>
      <c r="F191">
        <v>2214604</v>
      </c>
      <c r="G191" s="56" t="s">
        <v>3690</v>
      </c>
      <c r="H191">
        <v>6249683</v>
      </c>
      <c r="I191" t="s">
        <v>3691</v>
      </c>
      <c r="J191" t="s">
        <v>3395</v>
      </c>
      <c r="K191" s="79" t="s">
        <v>3692</v>
      </c>
      <c r="L191" s="115" t="s">
        <v>3489</v>
      </c>
      <c r="M191" s="115" t="s">
        <v>3396</v>
      </c>
      <c r="N191" s="103" t="s">
        <v>3685</v>
      </c>
      <c r="R191" s="56" t="s">
        <v>3686</v>
      </c>
      <c r="S191" s="56" t="s">
        <v>3687</v>
      </c>
      <c r="T191" s="56" t="s">
        <v>3688</v>
      </c>
      <c r="V191" s="91" t="s">
        <v>3689</v>
      </c>
    </row>
    <row r="192" spans="1:22" ht="165.75" x14ac:dyDescent="0.2">
      <c r="A192" s="37">
        <v>44915</v>
      </c>
      <c r="C192" s="37" t="s">
        <v>3680</v>
      </c>
      <c r="D192" s="37">
        <v>45021</v>
      </c>
      <c r="E192" s="115" t="s">
        <v>3681</v>
      </c>
      <c r="F192">
        <v>2214604</v>
      </c>
      <c r="G192" s="56" t="s">
        <v>3693</v>
      </c>
      <c r="H192">
        <v>6249675</v>
      </c>
      <c r="I192" t="s">
        <v>3694</v>
      </c>
      <c r="J192" t="s">
        <v>3395</v>
      </c>
      <c r="K192" s="79" t="s">
        <v>3695</v>
      </c>
      <c r="L192" s="115" t="s">
        <v>3489</v>
      </c>
      <c r="M192" s="115" t="s">
        <v>3396</v>
      </c>
      <c r="N192" s="103" t="s">
        <v>3685</v>
      </c>
      <c r="R192" s="56" t="s">
        <v>3686</v>
      </c>
      <c r="S192" s="56" t="s">
        <v>3687</v>
      </c>
      <c r="T192" s="56" t="s">
        <v>3688</v>
      </c>
      <c r="V192" s="91" t="s">
        <v>3689</v>
      </c>
    </row>
    <row r="193" spans="1:23" ht="165.75" x14ac:dyDescent="0.2">
      <c r="A193" s="37">
        <v>44915</v>
      </c>
      <c r="C193" s="37" t="s">
        <v>3680</v>
      </c>
      <c r="D193" s="37">
        <v>45021</v>
      </c>
      <c r="E193" s="115" t="s">
        <v>3681</v>
      </c>
      <c r="F193">
        <v>2214604</v>
      </c>
      <c r="G193" s="56" t="s">
        <v>3696</v>
      </c>
      <c r="H193">
        <v>6249667</v>
      </c>
      <c r="I193" t="s">
        <v>3697</v>
      </c>
      <c r="J193" t="s">
        <v>3395</v>
      </c>
      <c r="K193" s="79" t="s">
        <v>3698</v>
      </c>
      <c r="L193" s="115" t="s">
        <v>3489</v>
      </c>
      <c r="M193" s="115" t="s">
        <v>3396</v>
      </c>
      <c r="N193" s="103" t="s">
        <v>3685</v>
      </c>
      <c r="R193" s="56" t="s">
        <v>3686</v>
      </c>
      <c r="S193" s="56" t="s">
        <v>3687</v>
      </c>
      <c r="T193" s="56" t="s">
        <v>3688</v>
      </c>
      <c r="V193" s="91" t="s">
        <v>3689</v>
      </c>
    </row>
    <row r="194" spans="1:23" ht="165.75" x14ac:dyDescent="0.2">
      <c r="A194" s="37">
        <v>44915</v>
      </c>
      <c r="C194" s="37" t="s">
        <v>3680</v>
      </c>
      <c r="D194" s="37">
        <v>45021</v>
      </c>
      <c r="E194" s="115" t="s">
        <v>3681</v>
      </c>
      <c r="F194">
        <v>2214604</v>
      </c>
      <c r="G194" s="56" t="s">
        <v>3699</v>
      </c>
      <c r="H194">
        <v>6249659</v>
      </c>
      <c r="I194" t="s">
        <v>3700</v>
      </c>
      <c r="J194" t="s">
        <v>3395</v>
      </c>
      <c r="K194" s="79" t="s">
        <v>3701</v>
      </c>
      <c r="L194" s="115" t="s">
        <v>3489</v>
      </c>
      <c r="M194" s="115" t="s">
        <v>3396</v>
      </c>
      <c r="N194" s="103" t="s">
        <v>3685</v>
      </c>
      <c r="R194" s="56" t="s">
        <v>3686</v>
      </c>
      <c r="S194" s="56" t="s">
        <v>3687</v>
      </c>
      <c r="T194" s="56" t="s">
        <v>3688</v>
      </c>
      <c r="V194" s="91" t="s">
        <v>3689</v>
      </c>
    </row>
    <row r="195" spans="1:23" s="141" customFormat="1" x14ac:dyDescent="0.2">
      <c r="A195" s="140">
        <v>44915</v>
      </c>
      <c r="C195" s="37" t="s">
        <v>3680</v>
      </c>
      <c r="D195" s="136" t="s">
        <v>101</v>
      </c>
      <c r="E195" s="142" t="s">
        <v>3702</v>
      </c>
      <c r="F195" s="141">
        <v>2214604</v>
      </c>
      <c r="G195" s="143" t="s">
        <v>3703</v>
      </c>
      <c r="H195" s="141">
        <v>6249640</v>
      </c>
      <c r="I195" s="141" t="s">
        <v>3704</v>
      </c>
      <c r="J195" s="141" t="s">
        <v>3395</v>
      </c>
      <c r="K195" s="144" t="s">
        <v>3705</v>
      </c>
      <c r="L195" s="142" t="s">
        <v>3489</v>
      </c>
      <c r="M195" s="142" t="s">
        <v>3396</v>
      </c>
      <c r="N195" s="141" t="s">
        <v>3619</v>
      </c>
      <c r="O195" s="142"/>
      <c r="P195" s="143"/>
      <c r="R195" s="143" t="s">
        <v>3619</v>
      </c>
      <c r="S195" s="143" t="s">
        <v>3619</v>
      </c>
      <c r="T195" s="92" t="s">
        <v>3688</v>
      </c>
      <c r="V195" s="86" t="s">
        <v>3706</v>
      </c>
      <c r="W195" s="86" t="s">
        <v>3707</v>
      </c>
    </row>
    <row r="196" spans="1:23" ht="165.75" x14ac:dyDescent="0.2">
      <c r="A196" s="37">
        <v>44915</v>
      </c>
      <c r="C196" s="37" t="s">
        <v>3680</v>
      </c>
      <c r="D196" s="37">
        <v>45021</v>
      </c>
      <c r="E196" s="115" t="s">
        <v>3702</v>
      </c>
      <c r="F196">
        <v>2214604</v>
      </c>
      <c r="G196" s="56" t="s">
        <v>3708</v>
      </c>
      <c r="H196">
        <v>6249632</v>
      </c>
      <c r="I196" t="s">
        <v>3709</v>
      </c>
      <c r="J196" t="s">
        <v>3395</v>
      </c>
      <c r="K196" s="79" t="s">
        <v>3710</v>
      </c>
      <c r="L196" s="115" t="s">
        <v>3489</v>
      </c>
      <c r="M196" s="115" t="s">
        <v>3396</v>
      </c>
      <c r="N196" s="103" t="s">
        <v>3685</v>
      </c>
      <c r="R196" s="56" t="s">
        <v>3686</v>
      </c>
      <c r="S196" s="56" t="s">
        <v>3687</v>
      </c>
      <c r="T196" s="56" t="s">
        <v>3688</v>
      </c>
      <c r="V196" s="91" t="s">
        <v>3689</v>
      </c>
    </row>
    <row r="197" spans="1:23" s="141" customFormat="1" x14ac:dyDescent="0.2">
      <c r="A197" s="140">
        <v>44915</v>
      </c>
      <c r="C197" s="37" t="s">
        <v>3680</v>
      </c>
      <c r="D197" s="136" t="s">
        <v>101</v>
      </c>
      <c r="E197" s="142" t="s">
        <v>3702</v>
      </c>
      <c r="F197" s="141">
        <v>2214604</v>
      </c>
      <c r="G197" s="143" t="s">
        <v>3711</v>
      </c>
      <c r="H197" s="141">
        <v>6249624</v>
      </c>
      <c r="I197" s="141" t="s">
        <v>3712</v>
      </c>
      <c r="J197" s="141" t="s">
        <v>3395</v>
      </c>
      <c r="K197" s="144" t="s">
        <v>3713</v>
      </c>
      <c r="L197" s="142" t="s">
        <v>3489</v>
      </c>
      <c r="M197" s="142" t="s">
        <v>3396</v>
      </c>
      <c r="N197" s="141" t="s">
        <v>3619</v>
      </c>
      <c r="O197" s="142"/>
      <c r="P197" s="143"/>
      <c r="R197" s="143" t="s">
        <v>3619</v>
      </c>
      <c r="S197" s="143" t="s">
        <v>3619</v>
      </c>
      <c r="T197" s="92" t="s">
        <v>3688</v>
      </c>
      <c r="V197" s="86" t="s">
        <v>3706</v>
      </c>
      <c r="W197" s="86" t="s">
        <v>3707</v>
      </c>
    </row>
    <row r="198" spans="1:23" ht="165.75" x14ac:dyDescent="0.2">
      <c r="A198" s="37">
        <v>44915</v>
      </c>
      <c r="C198" s="37" t="s">
        <v>3680</v>
      </c>
      <c r="D198" s="37">
        <v>45021</v>
      </c>
      <c r="E198" s="115" t="s">
        <v>3714</v>
      </c>
      <c r="F198">
        <v>2214604</v>
      </c>
      <c r="G198" s="56" t="s">
        <v>3715</v>
      </c>
      <c r="H198">
        <v>6249616</v>
      </c>
      <c r="I198" t="s">
        <v>3716</v>
      </c>
      <c r="J198" t="s">
        <v>3395</v>
      </c>
      <c r="K198" s="79">
        <v>211147</v>
      </c>
      <c r="L198" s="115" t="s">
        <v>3489</v>
      </c>
      <c r="M198" s="115" t="s">
        <v>3396</v>
      </c>
      <c r="N198" s="103" t="s">
        <v>3685</v>
      </c>
      <c r="R198" s="56" t="s">
        <v>3686</v>
      </c>
      <c r="S198" s="56" t="s">
        <v>3687</v>
      </c>
      <c r="T198" s="56" t="s">
        <v>3688</v>
      </c>
      <c r="V198" s="91" t="s">
        <v>3689</v>
      </c>
    </row>
    <row r="199" spans="1:23" ht="165.75" x14ac:dyDescent="0.2">
      <c r="A199" s="37">
        <v>44915</v>
      </c>
      <c r="C199" s="37" t="s">
        <v>3680</v>
      </c>
      <c r="D199" s="37">
        <v>45021</v>
      </c>
      <c r="E199" s="115" t="s">
        <v>3714</v>
      </c>
      <c r="F199">
        <v>2214604</v>
      </c>
      <c r="G199" s="56" t="s">
        <v>3717</v>
      </c>
      <c r="H199">
        <v>6249608</v>
      </c>
      <c r="I199" t="s">
        <v>3718</v>
      </c>
      <c r="J199" t="s">
        <v>3395</v>
      </c>
      <c r="K199" s="79">
        <v>214924</v>
      </c>
      <c r="L199" s="115" t="s">
        <v>3489</v>
      </c>
      <c r="M199" s="115" t="s">
        <v>3396</v>
      </c>
      <c r="N199" s="103" t="s">
        <v>3685</v>
      </c>
      <c r="R199" s="56" t="s">
        <v>3686</v>
      </c>
      <c r="S199" s="56" t="s">
        <v>3687</v>
      </c>
      <c r="T199" s="56" t="s">
        <v>3688</v>
      </c>
      <c r="V199" s="91" t="s">
        <v>3689</v>
      </c>
    </row>
    <row r="200" spans="1:23" s="115" customFormat="1" ht="293.25" x14ac:dyDescent="0.2">
      <c r="A200" s="118">
        <v>44915</v>
      </c>
      <c r="C200" s="118" t="s">
        <v>3719</v>
      </c>
      <c r="D200" s="37">
        <v>45021</v>
      </c>
      <c r="E200" s="115" t="s">
        <v>3720</v>
      </c>
      <c r="F200" s="115">
        <v>2214604</v>
      </c>
      <c r="G200" s="91" t="s">
        <v>3721</v>
      </c>
      <c r="H200" s="115">
        <v>6249595</v>
      </c>
      <c r="I200" s="115" t="s">
        <v>3722</v>
      </c>
      <c r="J200" s="115" t="s">
        <v>3395</v>
      </c>
      <c r="K200" s="77">
        <v>220300</v>
      </c>
      <c r="L200" s="115" t="s">
        <v>3489</v>
      </c>
      <c r="M200" s="115" t="s">
        <v>3396</v>
      </c>
      <c r="N200" s="146" t="s">
        <v>3685</v>
      </c>
      <c r="P200" s="91"/>
      <c r="R200" s="91" t="s">
        <v>3723</v>
      </c>
      <c r="S200" s="91" t="s">
        <v>3724</v>
      </c>
      <c r="T200" s="91" t="s">
        <v>3688</v>
      </c>
      <c r="V200" s="91" t="s">
        <v>3689</v>
      </c>
    </row>
    <row r="201" spans="1:23" ht="293.25" x14ac:dyDescent="0.2">
      <c r="A201" s="37">
        <v>44915</v>
      </c>
      <c r="C201" s="118" t="s">
        <v>3719</v>
      </c>
      <c r="D201" s="37">
        <v>45021</v>
      </c>
      <c r="E201" s="115" t="s">
        <v>3714</v>
      </c>
      <c r="F201">
        <v>2214604</v>
      </c>
      <c r="G201" s="56" t="s">
        <v>3725</v>
      </c>
      <c r="H201">
        <v>6249587</v>
      </c>
      <c r="I201" t="s">
        <v>3726</v>
      </c>
      <c r="J201" t="s">
        <v>3395</v>
      </c>
      <c r="K201" s="79">
        <v>223151</v>
      </c>
      <c r="L201" s="115" t="s">
        <v>3489</v>
      </c>
      <c r="M201" s="115" t="s">
        <v>3396</v>
      </c>
      <c r="N201" s="103" t="s">
        <v>3727</v>
      </c>
      <c r="R201" s="56" t="s">
        <v>3723</v>
      </c>
      <c r="S201" s="91" t="s">
        <v>3724</v>
      </c>
      <c r="T201" s="56" t="s">
        <v>3688</v>
      </c>
      <c r="V201" s="91" t="s">
        <v>3689</v>
      </c>
    </row>
    <row r="202" spans="1:23" ht="293.25" x14ac:dyDescent="0.2">
      <c r="A202" s="37">
        <v>44915</v>
      </c>
      <c r="C202" s="118" t="s">
        <v>3719</v>
      </c>
      <c r="D202" s="37">
        <v>45021</v>
      </c>
      <c r="E202" s="115" t="s">
        <v>3714</v>
      </c>
      <c r="F202">
        <v>2214604</v>
      </c>
      <c r="G202" s="56" t="s">
        <v>3728</v>
      </c>
      <c r="H202">
        <v>6249579</v>
      </c>
      <c r="I202" t="s">
        <v>3729</v>
      </c>
      <c r="J202" t="s">
        <v>3395</v>
      </c>
      <c r="K202" s="79">
        <v>205660</v>
      </c>
      <c r="L202" s="115" t="s">
        <v>3489</v>
      </c>
      <c r="M202" s="115" t="s">
        <v>3396</v>
      </c>
      <c r="N202" s="103" t="s">
        <v>3685</v>
      </c>
      <c r="R202" s="56" t="s">
        <v>3723</v>
      </c>
      <c r="S202" s="91" t="s">
        <v>3724</v>
      </c>
      <c r="T202" s="56" t="s">
        <v>3688</v>
      </c>
      <c r="V202" s="91" t="s">
        <v>3689</v>
      </c>
    </row>
    <row r="203" spans="1:23" ht="293.25" x14ac:dyDescent="0.2">
      <c r="A203" s="37">
        <v>44915</v>
      </c>
      <c r="C203" s="118" t="s">
        <v>3719</v>
      </c>
      <c r="D203" s="37">
        <v>45021</v>
      </c>
      <c r="E203" s="115" t="s">
        <v>3521</v>
      </c>
      <c r="F203">
        <v>2214604</v>
      </c>
      <c r="G203" s="56" t="s">
        <v>3616</v>
      </c>
      <c r="H203">
        <v>6249560</v>
      </c>
      <c r="I203" t="s">
        <v>3730</v>
      </c>
      <c r="J203" t="s">
        <v>3464</v>
      </c>
      <c r="K203" s="79" t="s">
        <v>3618</v>
      </c>
      <c r="L203" s="115" t="s">
        <v>3489</v>
      </c>
      <c r="M203" s="115" t="s">
        <v>3396</v>
      </c>
      <c r="N203" s="103" t="s">
        <v>3731</v>
      </c>
      <c r="R203" s="56" t="s">
        <v>3723</v>
      </c>
      <c r="S203" s="91" t="s">
        <v>3724</v>
      </c>
      <c r="T203" s="56" t="s">
        <v>3688</v>
      </c>
      <c r="V203" s="91" t="s">
        <v>3689</v>
      </c>
    </row>
    <row r="204" spans="1:23" ht="293.25" x14ac:dyDescent="0.2">
      <c r="A204" s="37">
        <v>44915</v>
      </c>
      <c r="C204" s="118" t="s">
        <v>3719</v>
      </c>
      <c r="D204" s="37">
        <v>45021</v>
      </c>
      <c r="E204" s="115" t="s">
        <v>3702</v>
      </c>
      <c r="F204">
        <v>2214604</v>
      </c>
      <c r="G204" s="56" t="s">
        <v>3732</v>
      </c>
      <c r="H204">
        <v>6249552</v>
      </c>
      <c r="I204" t="s">
        <v>3733</v>
      </c>
      <c r="J204" t="s">
        <v>3464</v>
      </c>
      <c r="K204" s="79" t="s">
        <v>3734</v>
      </c>
      <c r="L204" s="115" t="s">
        <v>3489</v>
      </c>
      <c r="M204" s="115" t="s">
        <v>3396</v>
      </c>
      <c r="N204" s="103" t="s">
        <v>3731</v>
      </c>
      <c r="R204" s="56" t="s">
        <v>3723</v>
      </c>
      <c r="S204" s="91" t="s">
        <v>3724</v>
      </c>
      <c r="T204" s="56" t="s">
        <v>3688</v>
      </c>
      <c r="V204" s="91" t="s">
        <v>3689</v>
      </c>
    </row>
    <row r="205" spans="1:23" ht="293.25" x14ac:dyDescent="0.2">
      <c r="A205" s="37">
        <v>44915</v>
      </c>
      <c r="C205" s="118" t="s">
        <v>3719</v>
      </c>
      <c r="D205" s="37">
        <v>45021</v>
      </c>
      <c r="E205" s="115" t="s">
        <v>3702</v>
      </c>
      <c r="F205">
        <v>2214604</v>
      </c>
      <c r="G205" s="56" t="s">
        <v>3735</v>
      </c>
      <c r="H205">
        <v>6249544</v>
      </c>
      <c r="I205" t="s">
        <v>3736</v>
      </c>
      <c r="J205" t="s">
        <v>3464</v>
      </c>
      <c r="K205" s="79" t="s">
        <v>3737</v>
      </c>
      <c r="L205" s="115" t="s">
        <v>3489</v>
      </c>
      <c r="M205" s="115" t="s">
        <v>3396</v>
      </c>
      <c r="N205" s="103" t="s">
        <v>3731</v>
      </c>
      <c r="R205" s="56" t="s">
        <v>3723</v>
      </c>
      <c r="S205" s="91" t="s">
        <v>3724</v>
      </c>
      <c r="T205" s="56" t="s">
        <v>3688</v>
      </c>
      <c r="V205" s="91" t="s">
        <v>3689</v>
      </c>
    </row>
    <row r="206" spans="1:23" ht="293.25" x14ac:dyDescent="0.2">
      <c r="A206" s="37">
        <v>44915</v>
      </c>
      <c r="C206" s="118" t="s">
        <v>3719</v>
      </c>
      <c r="D206" s="37">
        <v>45021</v>
      </c>
      <c r="E206" s="115" t="s">
        <v>3702</v>
      </c>
      <c r="F206">
        <v>2214604</v>
      </c>
      <c r="G206" s="56" t="s">
        <v>3738</v>
      </c>
      <c r="H206">
        <v>6249536</v>
      </c>
      <c r="I206" t="s">
        <v>3739</v>
      </c>
      <c r="J206" t="s">
        <v>3464</v>
      </c>
      <c r="K206" s="79" t="s">
        <v>3740</v>
      </c>
      <c r="L206" s="115" t="s">
        <v>3489</v>
      </c>
      <c r="M206" s="115" t="s">
        <v>3396</v>
      </c>
      <c r="N206" s="103" t="s">
        <v>3731</v>
      </c>
      <c r="R206" s="56" t="s">
        <v>3723</v>
      </c>
      <c r="S206" s="91" t="s">
        <v>3724</v>
      </c>
      <c r="T206" s="56" t="s">
        <v>3688</v>
      </c>
      <c r="V206" s="91" t="s">
        <v>3689</v>
      </c>
    </row>
    <row r="207" spans="1:23" ht="293.25" x14ac:dyDescent="0.2">
      <c r="A207" s="37">
        <v>44915</v>
      </c>
      <c r="C207" s="118" t="s">
        <v>3719</v>
      </c>
      <c r="D207" s="37">
        <v>45021</v>
      </c>
      <c r="E207" s="115" t="s">
        <v>3702</v>
      </c>
      <c r="F207">
        <v>2214604</v>
      </c>
      <c r="G207" s="56" t="s">
        <v>3741</v>
      </c>
      <c r="H207">
        <v>6249528</v>
      </c>
      <c r="I207" t="s">
        <v>3742</v>
      </c>
      <c r="J207" t="s">
        <v>3464</v>
      </c>
      <c r="K207" s="79" t="s">
        <v>3743</v>
      </c>
      <c r="L207" s="115" t="s">
        <v>3489</v>
      </c>
      <c r="M207" s="115" t="s">
        <v>3396</v>
      </c>
      <c r="N207" s="103" t="s">
        <v>3731</v>
      </c>
      <c r="R207" s="56" t="s">
        <v>3723</v>
      </c>
      <c r="S207" s="91" t="s">
        <v>3724</v>
      </c>
      <c r="T207" s="56" t="s">
        <v>3688</v>
      </c>
      <c r="V207" s="91" t="s">
        <v>3689</v>
      </c>
    </row>
    <row r="208" spans="1:23" ht="165.75" x14ac:dyDescent="0.2">
      <c r="A208" s="37">
        <v>44915</v>
      </c>
      <c r="C208" s="118" t="s">
        <v>3719</v>
      </c>
      <c r="D208" s="37">
        <v>45021</v>
      </c>
      <c r="E208" s="115" t="s">
        <v>3702</v>
      </c>
      <c r="F208">
        <v>2214604</v>
      </c>
      <c r="G208" s="56" t="s">
        <v>3744</v>
      </c>
      <c r="H208">
        <v>6249511</v>
      </c>
      <c r="I208" t="s">
        <v>3745</v>
      </c>
      <c r="J208" t="s">
        <v>3464</v>
      </c>
      <c r="K208" s="79" t="s">
        <v>3746</v>
      </c>
      <c r="L208" s="115" t="s">
        <v>3489</v>
      </c>
      <c r="M208" s="115" t="s">
        <v>3396</v>
      </c>
      <c r="N208" s="103" t="s">
        <v>3731</v>
      </c>
      <c r="R208" s="56" t="s">
        <v>3747</v>
      </c>
      <c r="S208" s="56" t="s">
        <v>3687</v>
      </c>
      <c r="T208" s="56" t="s">
        <v>3688</v>
      </c>
      <c r="V208" s="91" t="s">
        <v>3689</v>
      </c>
    </row>
    <row r="209" spans="1:22" ht="165.75" x14ac:dyDescent="0.2">
      <c r="A209" s="37">
        <v>44915</v>
      </c>
      <c r="C209" s="118" t="s">
        <v>3719</v>
      </c>
      <c r="D209" s="37">
        <v>45021</v>
      </c>
      <c r="E209" s="115" t="s">
        <v>3702</v>
      </c>
      <c r="F209">
        <v>2214604</v>
      </c>
      <c r="G209" s="56" t="s">
        <v>3748</v>
      </c>
      <c r="H209">
        <v>6249501</v>
      </c>
      <c r="I209" t="s">
        <v>3749</v>
      </c>
      <c r="J209" t="s">
        <v>3464</v>
      </c>
      <c r="K209" s="79" t="s">
        <v>3750</v>
      </c>
      <c r="L209" s="115" t="s">
        <v>3489</v>
      </c>
      <c r="M209" s="115" t="s">
        <v>3396</v>
      </c>
      <c r="N209" s="103" t="s">
        <v>3731</v>
      </c>
      <c r="R209" s="56" t="s">
        <v>3747</v>
      </c>
      <c r="S209" s="56" t="s">
        <v>3687</v>
      </c>
      <c r="T209" s="56" t="s">
        <v>3688</v>
      </c>
      <c r="V209" s="91" t="s">
        <v>3689</v>
      </c>
    </row>
    <row r="210" spans="1:22" ht="165.75" x14ac:dyDescent="0.2">
      <c r="A210" s="37">
        <v>44915</v>
      </c>
      <c r="C210" s="118" t="s">
        <v>3719</v>
      </c>
      <c r="D210" s="37">
        <v>45021</v>
      </c>
      <c r="E210" s="115" t="s">
        <v>3702</v>
      </c>
      <c r="F210">
        <v>2214604</v>
      </c>
      <c r="G210" s="56" t="s">
        <v>3751</v>
      </c>
      <c r="H210">
        <v>6249499</v>
      </c>
      <c r="I210" t="s">
        <v>3752</v>
      </c>
      <c r="J210" t="s">
        <v>3464</v>
      </c>
      <c r="K210" s="79" t="s">
        <v>3753</v>
      </c>
      <c r="L210" s="115" t="s">
        <v>3489</v>
      </c>
      <c r="M210" s="115" t="s">
        <v>3396</v>
      </c>
      <c r="N210" s="103" t="s">
        <v>3727</v>
      </c>
      <c r="R210" s="56" t="s">
        <v>3747</v>
      </c>
      <c r="S210" s="56" t="s">
        <v>3687</v>
      </c>
      <c r="T210" s="56" t="s">
        <v>3688</v>
      </c>
      <c r="V210" s="91" t="s">
        <v>3689</v>
      </c>
    </row>
    <row r="211" spans="1:22" ht="165.75" x14ac:dyDescent="0.2">
      <c r="A211" s="37">
        <v>44915</v>
      </c>
      <c r="C211" s="118" t="s">
        <v>3719</v>
      </c>
      <c r="D211" s="37">
        <v>45021</v>
      </c>
      <c r="E211" s="115" t="s">
        <v>3702</v>
      </c>
      <c r="F211">
        <v>2214604</v>
      </c>
      <c r="G211" s="56" t="s">
        <v>3754</v>
      </c>
      <c r="H211">
        <v>6249480</v>
      </c>
      <c r="I211" t="s">
        <v>3755</v>
      </c>
      <c r="J211" t="s">
        <v>3464</v>
      </c>
      <c r="K211" s="79" t="s">
        <v>3756</v>
      </c>
      <c r="L211" s="115" t="s">
        <v>3489</v>
      </c>
      <c r="M211" s="115" t="s">
        <v>3396</v>
      </c>
      <c r="N211" s="103" t="s">
        <v>3731</v>
      </c>
      <c r="R211" s="56" t="s">
        <v>3747</v>
      </c>
      <c r="S211" s="56" t="s">
        <v>3687</v>
      </c>
      <c r="T211" s="56" t="s">
        <v>3688</v>
      </c>
      <c r="V211" s="91" t="s">
        <v>3689</v>
      </c>
    </row>
    <row r="212" spans="1:22" ht="165.75" x14ac:dyDescent="0.2">
      <c r="A212" s="37">
        <v>44915</v>
      </c>
      <c r="C212" s="118" t="s">
        <v>3719</v>
      </c>
      <c r="D212" s="37">
        <v>45021</v>
      </c>
      <c r="E212" s="115" t="s">
        <v>3702</v>
      </c>
      <c r="F212">
        <v>2214604</v>
      </c>
      <c r="G212" s="56" t="s">
        <v>3757</v>
      </c>
      <c r="H212">
        <v>6249431</v>
      </c>
      <c r="I212" t="s">
        <v>3758</v>
      </c>
      <c r="J212" t="s">
        <v>3464</v>
      </c>
      <c r="K212" s="79" t="s">
        <v>3759</v>
      </c>
      <c r="L212" s="115" t="s">
        <v>3489</v>
      </c>
      <c r="M212" s="115" t="s">
        <v>3396</v>
      </c>
      <c r="N212" s="103" t="s">
        <v>3731</v>
      </c>
      <c r="R212" s="56" t="s">
        <v>3747</v>
      </c>
      <c r="S212" s="56" t="s">
        <v>3687</v>
      </c>
      <c r="T212" s="56" t="s">
        <v>3688</v>
      </c>
      <c r="V212" s="91" t="s">
        <v>3689</v>
      </c>
    </row>
    <row r="213" spans="1:22" ht="165.75" x14ac:dyDescent="0.2">
      <c r="A213" s="37">
        <v>44915</v>
      </c>
      <c r="C213" s="118" t="s">
        <v>3719</v>
      </c>
      <c r="D213" s="37">
        <v>45021</v>
      </c>
      <c r="E213" s="115" t="s">
        <v>3604</v>
      </c>
      <c r="F213">
        <v>2214604</v>
      </c>
      <c r="G213" s="56" t="s">
        <v>3632</v>
      </c>
      <c r="H213">
        <v>6249421</v>
      </c>
      <c r="I213" t="s">
        <v>3760</v>
      </c>
      <c r="J213" t="s">
        <v>3475</v>
      </c>
      <c r="K213" s="79" t="s">
        <v>3634</v>
      </c>
      <c r="L213" s="115" t="s">
        <v>3489</v>
      </c>
      <c r="M213" s="115" t="s">
        <v>3396</v>
      </c>
      <c r="N213" s="103" t="s">
        <v>3731</v>
      </c>
      <c r="R213" s="56" t="s">
        <v>3747</v>
      </c>
      <c r="S213" s="56" t="s">
        <v>3687</v>
      </c>
      <c r="T213" s="56" t="s">
        <v>3688</v>
      </c>
      <c r="V213" s="91" t="s">
        <v>3689</v>
      </c>
    </row>
    <row r="214" spans="1:22" ht="165.75" x14ac:dyDescent="0.2">
      <c r="A214" s="37">
        <v>44915</v>
      </c>
      <c r="C214" s="118" t="s">
        <v>3719</v>
      </c>
      <c r="D214" s="37">
        <v>45021</v>
      </c>
      <c r="E214" s="115" t="s">
        <v>3714</v>
      </c>
      <c r="F214">
        <v>2214604</v>
      </c>
      <c r="G214" s="56" t="s">
        <v>3761</v>
      </c>
      <c r="H214">
        <v>6249413</v>
      </c>
      <c r="I214" t="s">
        <v>3762</v>
      </c>
      <c r="J214" t="s">
        <v>3475</v>
      </c>
      <c r="K214" s="79">
        <v>173166</v>
      </c>
      <c r="L214" s="115" t="s">
        <v>3489</v>
      </c>
      <c r="M214" s="115" t="s">
        <v>3396</v>
      </c>
      <c r="N214" s="103" t="s">
        <v>3727</v>
      </c>
      <c r="R214" s="56" t="s">
        <v>3747</v>
      </c>
      <c r="S214" s="56" t="s">
        <v>3687</v>
      </c>
      <c r="T214" s="56" t="s">
        <v>3688</v>
      </c>
      <c r="V214" s="91" t="s">
        <v>3689</v>
      </c>
    </row>
    <row r="215" spans="1:22" ht="165.75" x14ac:dyDescent="0.2">
      <c r="A215" s="37">
        <v>44915</v>
      </c>
      <c r="C215" s="118" t="s">
        <v>3719</v>
      </c>
      <c r="D215" s="37">
        <v>45021</v>
      </c>
      <c r="E215" s="115" t="s">
        <v>3714</v>
      </c>
      <c r="F215">
        <v>2214604</v>
      </c>
      <c r="G215" s="56" t="s">
        <v>3763</v>
      </c>
      <c r="H215">
        <v>6249405</v>
      </c>
      <c r="I215" t="s">
        <v>3764</v>
      </c>
      <c r="J215" t="s">
        <v>3475</v>
      </c>
      <c r="K215" s="79">
        <v>215074</v>
      </c>
      <c r="L215" s="115" t="s">
        <v>3489</v>
      </c>
      <c r="M215" s="115" t="s">
        <v>3396</v>
      </c>
      <c r="N215" s="103" t="s">
        <v>3765</v>
      </c>
      <c r="R215" s="56" t="s">
        <v>3747</v>
      </c>
      <c r="S215" s="56" t="s">
        <v>3687</v>
      </c>
      <c r="T215" s="56" t="s">
        <v>3688</v>
      </c>
      <c r="V215" s="91" t="s">
        <v>3689</v>
      </c>
    </row>
    <row r="216" spans="1:22" ht="165.75" x14ac:dyDescent="0.2">
      <c r="A216" s="37">
        <v>44915</v>
      </c>
      <c r="C216" s="118" t="s">
        <v>3719</v>
      </c>
      <c r="D216" s="37">
        <v>45021</v>
      </c>
      <c r="E216" s="115" t="s">
        <v>3714</v>
      </c>
      <c r="F216">
        <v>2214604</v>
      </c>
      <c r="G216" s="56" t="s">
        <v>3766</v>
      </c>
      <c r="H216">
        <v>6249392</v>
      </c>
      <c r="I216" t="s">
        <v>3767</v>
      </c>
      <c r="J216" t="s">
        <v>3475</v>
      </c>
      <c r="K216" s="79">
        <v>216191</v>
      </c>
      <c r="L216" s="115" t="s">
        <v>3489</v>
      </c>
      <c r="M216" s="115" t="s">
        <v>3396</v>
      </c>
      <c r="N216" s="103" t="s">
        <v>3731</v>
      </c>
      <c r="R216" s="56" t="s">
        <v>3768</v>
      </c>
      <c r="S216" s="56" t="s">
        <v>3769</v>
      </c>
      <c r="T216" s="56" t="s">
        <v>3688</v>
      </c>
      <c r="V216" s="91" t="s">
        <v>3689</v>
      </c>
    </row>
    <row r="217" spans="1:22" ht="165.75" x14ac:dyDescent="0.2">
      <c r="A217" s="37">
        <v>44915</v>
      </c>
      <c r="C217" s="118" t="s">
        <v>3770</v>
      </c>
      <c r="D217" s="37">
        <v>45021</v>
      </c>
      <c r="E217" s="115" t="s">
        <v>3714</v>
      </c>
      <c r="F217">
        <v>2214604</v>
      </c>
      <c r="G217" s="56" t="s">
        <v>3771</v>
      </c>
      <c r="H217">
        <v>6249384</v>
      </c>
      <c r="I217" t="s">
        <v>3772</v>
      </c>
      <c r="J217" t="s">
        <v>3475</v>
      </c>
      <c r="K217" s="79">
        <v>216279</v>
      </c>
      <c r="L217" s="115" t="s">
        <v>3489</v>
      </c>
      <c r="M217" s="115" t="s">
        <v>3396</v>
      </c>
      <c r="N217" s="103" t="s">
        <v>3773</v>
      </c>
      <c r="R217" s="56" t="s">
        <v>3768</v>
      </c>
      <c r="S217" s="56" t="s">
        <v>3769</v>
      </c>
      <c r="T217" s="56" t="s">
        <v>3688</v>
      </c>
      <c r="V217" s="91" t="s">
        <v>3689</v>
      </c>
    </row>
    <row r="218" spans="1:22" ht="165.75" x14ac:dyDescent="0.2">
      <c r="A218" s="37">
        <v>44915</v>
      </c>
      <c r="C218" s="118" t="s">
        <v>3770</v>
      </c>
      <c r="D218" s="37">
        <v>45021</v>
      </c>
      <c r="E218" s="115" t="s">
        <v>3714</v>
      </c>
      <c r="F218">
        <v>2214604</v>
      </c>
      <c r="G218" s="56" t="s">
        <v>3774</v>
      </c>
      <c r="H218">
        <v>6249376</v>
      </c>
      <c r="I218" t="s">
        <v>3775</v>
      </c>
      <c r="J218" t="s">
        <v>3475</v>
      </c>
      <c r="K218" s="79">
        <v>220143</v>
      </c>
      <c r="L218" s="115" t="s">
        <v>3489</v>
      </c>
      <c r="M218" s="115" t="s">
        <v>3396</v>
      </c>
      <c r="N218" s="103" t="s">
        <v>3731</v>
      </c>
      <c r="R218" s="56" t="s">
        <v>3768</v>
      </c>
      <c r="S218" s="56" t="s">
        <v>3769</v>
      </c>
      <c r="T218" s="56" t="s">
        <v>3688</v>
      </c>
      <c r="V218" s="91" t="s">
        <v>3689</v>
      </c>
    </row>
    <row r="219" spans="1:22" ht="165.75" x14ac:dyDescent="0.2">
      <c r="A219" s="37">
        <v>44915</v>
      </c>
      <c r="C219" s="118" t="s">
        <v>3770</v>
      </c>
      <c r="D219" s="37">
        <v>45021</v>
      </c>
      <c r="E219" s="115" t="s">
        <v>3714</v>
      </c>
      <c r="F219">
        <v>2214604</v>
      </c>
      <c r="G219" s="56" t="s">
        <v>3776</v>
      </c>
      <c r="H219">
        <v>6249368</v>
      </c>
      <c r="I219" t="s">
        <v>3777</v>
      </c>
      <c r="J219" t="s">
        <v>3475</v>
      </c>
      <c r="K219" s="79">
        <v>220145</v>
      </c>
      <c r="L219" s="115" t="s">
        <v>3489</v>
      </c>
      <c r="M219" s="115" t="s">
        <v>3396</v>
      </c>
      <c r="N219" s="103" t="s">
        <v>3731</v>
      </c>
      <c r="R219" s="56" t="s">
        <v>3768</v>
      </c>
      <c r="S219" s="56" t="s">
        <v>3769</v>
      </c>
      <c r="T219" s="56" t="s">
        <v>3688</v>
      </c>
      <c r="V219" s="91" t="s">
        <v>3689</v>
      </c>
    </row>
    <row r="220" spans="1:22" ht="165.75" x14ac:dyDescent="0.2">
      <c r="A220" s="37">
        <v>44915</v>
      </c>
      <c r="C220" s="118" t="s">
        <v>3770</v>
      </c>
      <c r="D220" s="37">
        <v>45021</v>
      </c>
      <c r="E220" s="115" t="s">
        <v>3714</v>
      </c>
      <c r="F220">
        <v>2214604</v>
      </c>
      <c r="G220" s="56" t="s">
        <v>3778</v>
      </c>
      <c r="H220">
        <v>6249351</v>
      </c>
      <c r="I220" t="s">
        <v>3779</v>
      </c>
      <c r="J220" t="s">
        <v>3475</v>
      </c>
      <c r="K220" s="79">
        <v>220151</v>
      </c>
      <c r="L220" s="115" t="s">
        <v>3489</v>
      </c>
      <c r="M220" s="115" t="s">
        <v>3396</v>
      </c>
      <c r="N220" s="103" t="s">
        <v>3731</v>
      </c>
      <c r="R220" s="56" t="s">
        <v>3768</v>
      </c>
      <c r="S220" s="56" t="s">
        <v>3769</v>
      </c>
      <c r="T220" s="56" t="s">
        <v>3688</v>
      </c>
      <c r="V220" s="91" t="s">
        <v>3689</v>
      </c>
    </row>
    <row r="221" spans="1:22" ht="165.75" x14ac:dyDescent="0.2">
      <c r="A221" s="37">
        <v>44915</v>
      </c>
      <c r="C221" s="118" t="s">
        <v>3770</v>
      </c>
      <c r="D221" s="37">
        <v>45021</v>
      </c>
      <c r="E221" s="115" t="s">
        <v>3714</v>
      </c>
      <c r="F221">
        <v>2214604</v>
      </c>
      <c r="G221" s="56" t="s">
        <v>3780</v>
      </c>
      <c r="H221">
        <v>6249341</v>
      </c>
      <c r="I221" t="s">
        <v>3781</v>
      </c>
      <c r="J221" t="s">
        <v>3475</v>
      </c>
      <c r="K221" s="79">
        <v>220153</v>
      </c>
      <c r="L221" s="115" t="s">
        <v>3489</v>
      </c>
      <c r="M221" s="115" t="s">
        <v>3396</v>
      </c>
      <c r="N221" s="103" t="s">
        <v>3782</v>
      </c>
      <c r="R221" s="56" t="s">
        <v>3768</v>
      </c>
      <c r="S221" s="56" t="s">
        <v>3769</v>
      </c>
      <c r="T221" s="56" t="s">
        <v>3688</v>
      </c>
      <c r="V221" s="91" t="s">
        <v>3689</v>
      </c>
    </row>
    <row r="222" spans="1:22" ht="165.75" x14ac:dyDescent="0.2">
      <c r="A222" s="37">
        <v>44915</v>
      </c>
      <c r="C222" s="118" t="s">
        <v>3770</v>
      </c>
      <c r="D222" s="37">
        <v>45021</v>
      </c>
      <c r="E222" s="115" t="s">
        <v>3714</v>
      </c>
      <c r="F222">
        <v>2214604</v>
      </c>
      <c r="G222" s="56" t="s">
        <v>3783</v>
      </c>
      <c r="H222">
        <v>6249333</v>
      </c>
      <c r="I222" t="s">
        <v>3784</v>
      </c>
      <c r="J222" t="s">
        <v>3475</v>
      </c>
      <c r="K222" s="79">
        <v>125142</v>
      </c>
      <c r="L222" s="115" t="s">
        <v>3489</v>
      </c>
      <c r="M222" s="115" t="s">
        <v>3396</v>
      </c>
      <c r="N222" s="103" t="s">
        <v>3773</v>
      </c>
      <c r="R222" s="56" t="s">
        <v>3768</v>
      </c>
      <c r="S222" s="56" t="s">
        <v>3769</v>
      </c>
      <c r="T222" s="56" t="s">
        <v>3688</v>
      </c>
      <c r="V222" s="91" t="s">
        <v>3689</v>
      </c>
    </row>
    <row r="223" spans="1:22" ht="165.75" x14ac:dyDescent="0.2">
      <c r="A223" s="37">
        <v>44915</v>
      </c>
      <c r="C223" s="118" t="s">
        <v>3770</v>
      </c>
      <c r="D223" s="37">
        <v>45021</v>
      </c>
      <c r="E223" s="115" t="s">
        <v>3714</v>
      </c>
      <c r="F223">
        <v>2214604</v>
      </c>
      <c r="G223" s="56" t="s">
        <v>3785</v>
      </c>
      <c r="H223">
        <v>6249325</v>
      </c>
      <c r="I223" t="s">
        <v>3786</v>
      </c>
      <c r="J223" t="s">
        <v>3475</v>
      </c>
      <c r="K223" s="79">
        <v>207385</v>
      </c>
      <c r="L223" s="115" t="s">
        <v>3489</v>
      </c>
      <c r="M223" s="115" t="s">
        <v>3396</v>
      </c>
      <c r="N223" s="103" t="s">
        <v>3731</v>
      </c>
      <c r="R223" s="56" t="s">
        <v>3768</v>
      </c>
      <c r="S223" s="56" t="s">
        <v>3769</v>
      </c>
      <c r="T223" s="56" t="s">
        <v>3688</v>
      </c>
      <c r="V223" s="91" t="s">
        <v>3689</v>
      </c>
    </row>
    <row r="224" spans="1:22" ht="165.75" x14ac:dyDescent="0.2">
      <c r="A224" s="37">
        <v>44915</v>
      </c>
      <c r="C224" s="118" t="s">
        <v>3770</v>
      </c>
      <c r="D224" s="37">
        <v>45021</v>
      </c>
      <c r="E224" s="115" t="s">
        <v>3637</v>
      </c>
      <c r="F224">
        <v>2214604</v>
      </c>
      <c r="G224" s="56" t="s">
        <v>3654</v>
      </c>
      <c r="H224">
        <v>6249317</v>
      </c>
      <c r="I224" t="s">
        <v>3787</v>
      </c>
      <c r="J224" t="s">
        <v>3475</v>
      </c>
      <c r="K224" s="79">
        <v>14676</v>
      </c>
      <c r="L224" s="115" t="s">
        <v>3489</v>
      </c>
      <c r="M224" s="115" t="s">
        <v>3396</v>
      </c>
      <c r="N224" s="103" t="s">
        <v>3731</v>
      </c>
      <c r="R224" s="56" t="s">
        <v>3768</v>
      </c>
      <c r="S224" s="56" t="s">
        <v>3769</v>
      </c>
      <c r="T224" s="56" t="s">
        <v>3688</v>
      </c>
      <c r="V224" s="91" t="s">
        <v>3689</v>
      </c>
    </row>
    <row r="225" spans="19:19" x14ac:dyDescent="0.2">
      <c r="S225" s="56" t="s">
        <v>3788</v>
      </c>
    </row>
  </sheetData>
  <autoFilter ref="A1:Y225" xr:uid="{1669D278-B35B-48B9-A4AF-72124817D357}"/>
  <phoneticPr fontId="39" type="noConversion"/>
  <printOptions gridLines="1"/>
  <pageMargins left="0.70866141732283472" right="0.70866141732283472" top="0.74803149606299213" bottom="0.74803149606299213" header="0.31496062992125984" footer="0.31496062992125984"/>
  <pageSetup paperSize="9" scale="28" orientation="landscape" r:id="rId1"/>
  <headerFooter>
    <oddFooter>&amp;L_x000D_&amp;1#&amp;"Calibri"&amp;10&amp;K000000 Intern gebruik</oddFooter>
  </headerFooter>
  <colBreaks count="1" manualBreakCount="1">
    <brk id="2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D11"/>
  <sheetViews>
    <sheetView view="pageBreakPreview" zoomScale="70" zoomScaleNormal="70" zoomScaleSheetLayoutView="70" workbookViewId="0">
      <selection activeCell="L20" sqref="L20"/>
    </sheetView>
  </sheetViews>
  <sheetFormatPr defaultColWidth="9" defaultRowHeight="12.75" x14ac:dyDescent="0.2"/>
  <cols>
    <col min="1" max="1" width="42.5703125" customWidth="1"/>
    <col min="2" max="2" width="15.42578125" customWidth="1"/>
    <col min="10" max="10" width="8.5703125" customWidth="1"/>
  </cols>
  <sheetData>
    <row r="4" spans="2:4" x14ac:dyDescent="0.2">
      <c r="B4" t="s">
        <v>3789</v>
      </c>
    </row>
    <row r="5" spans="2:4" x14ac:dyDescent="0.2">
      <c r="B5" t="s">
        <v>3790</v>
      </c>
      <c r="D5" s="37"/>
    </row>
    <row r="6" spans="2:4" x14ac:dyDescent="0.2">
      <c r="B6" t="s">
        <v>3791</v>
      </c>
    </row>
    <row r="7" spans="2:4" x14ac:dyDescent="0.2">
      <c r="B7" t="s">
        <v>3792</v>
      </c>
      <c r="C7" t="s">
        <v>3793</v>
      </c>
    </row>
    <row r="11" spans="2:4" x14ac:dyDescent="0.2">
      <c r="B11" t="s">
        <v>3794</v>
      </c>
    </row>
  </sheetData>
  <sheetProtection selectLockedCells="1" selectUnlockedCells="1"/>
  <customSheetViews>
    <customSheetView guid="{A250F9AB-EFF9-45C1-A1D5-27A70D4C08E9}" scale="70">
      <selection activeCell="N44" sqref="N44"/>
      <pageMargins left="0" right="0" top="0" bottom="0" header="0" footer="0"/>
      <pageSetup paperSize="9" firstPageNumber="0" orientation="portrait" horizontalDpi="300" verticalDpi="300" r:id="rId1"/>
      <headerFooter alignWithMargins="0"/>
    </customSheetView>
    <customSheetView guid="{368D3097-ED69-4CB3-A3A3-F94E276C261F}" scale="70">
      <selection activeCell="C28" sqref="C28"/>
      <pageMargins left="0" right="0" top="0" bottom="0" header="0" footer="0"/>
      <pageSetup paperSize="9" firstPageNumber="0" orientation="portrait" horizontalDpi="300" verticalDpi="300" r:id="rId2"/>
      <headerFooter alignWithMargins="0"/>
    </customSheetView>
    <customSheetView guid="{F2C11455-5319-4B11-B4FB-9E6E63959786}" scale="70">
      <selection activeCell="C28" sqref="C28"/>
      <pageMargins left="0" right="0" top="0" bottom="0" header="0" footer="0"/>
      <pageSetup paperSize="9" firstPageNumber="0" orientation="portrait" horizontalDpi="300" verticalDpi="300" r:id="rId3"/>
      <headerFooter alignWithMargins="0"/>
    </customSheetView>
    <customSheetView guid="{494BC147-3066-409B-8827-8AC470F2E1C2}" scale="70">
      <selection activeCell="N44" sqref="N44"/>
      <pageMargins left="0" right="0" top="0" bottom="0" header="0" footer="0"/>
      <pageSetup paperSize="9" firstPageNumber="0" orientation="portrait" horizontalDpi="300" verticalDpi="300" r:id="rId4"/>
      <headerFooter alignWithMargins="0"/>
    </customSheetView>
    <customSheetView guid="{A4E4BFDC-ACDE-4E2E-8C4F-3078F4A23A0C}" scale="70">
      <selection activeCell="N44" sqref="N44"/>
      <pageMargins left="0" right="0" top="0" bottom="0" header="0" footer="0"/>
      <pageSetup paperSize="9" firstPageNumber="0" orientation="portrait" horizontalDpi="300" verticalDpi="300" r:id="rId5"/>
      <headerFooter alignWithMargins="0"/>
    </customSheetView>
    <customSheetView guid="{D4EE8649-1C85-4530-B112-71152B12B643}" scale="70">
      <selection activeCell="N44" sqref="N44"/>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scale="49" firstPageNumber="0" orientation="landscape" r:id="rId7"/>
  <headerFooter alignWithMargins="0">
    <oddFooter>&amp;L_x000D_&amp;1#&amp;"Calibri"&amp;10&amp;K000000 Intern gebruik</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87"/>
  <sheetViews>
    <sheetView view="pageBreakPreview" topLeftCell="A57" zoomScale="70" zoomScaleNormal="40" zoomScaleSheetLayoutView="70" workbookViewId="0">
      <selection activeCell="G65" sqref="G65"/>
    </sheetView>
  </sheetViews>
  <sheetFormatPr defaultRowHeight="12.75" x14ac:dyDescent="0.2"/>
  <cols>
    <col min="1" max="1" width="18.28515625" style="5" customWidth="1"/>
    <col min="2" max="2" width="38.140625" style="5" customWidth="1"/>
    <col min="3" max="3" width="78.5703125" style="5" customWidth="1"/>
    <col min="4" max="4" width="38.5703125" style="6" customWidth="1"/>
    <col min="5" max="5" width="18.85546875" style="5" customWidth="1"/>
    <col min="6" max="6" width="16.42578125" style="5" customWidth="1"/>
    <col min="7" max="7" width="57.42578125" style="5" customWidth="1"/>
    <col min="8" max="8" width="80.5703125" style="5" customWidth="1"/>
    <col min="9" max="9" width="9.140625" style="5" customWidth="1"/>
    <col min="10" max="10" width="14" style="5" customWidth="1"/>
    <col min="11" max="11" width="71.5703125" style="5" customWidth="1"/>
    <col min="12" max="16384" width="9.140625" style="5"/>
  </cols>
  <sheetData>
    <row r="1" spans="1:8" s="7" customFormat="1" ht="11.25" x14ac:dyDescent="0.15">
      <c r="A1" s="7" t="s">
        <v>3795</v>
      </c>
      <c r="B1" s="8" t="s">
        <v>3796</v>
      </c>
      <c r="C1" s="9"/>
      <c r="D1" s="10" t="s">
        <v>3797</v>
      </c>
      <c r="E1" s="11" t="s">
        <v>3798</v>
      </c>
      <c r="F1" s="12" t="s">
        <v>3799</v>
      </c>
      <c r="G1" s="13" t="s">
        <v>3800</v>
      </c>
      <c r="H1" s="14" t="s">
        <v>3801</v>
      </c>
    </row>
    <row r="3" spans="1:8" x14ac:dyDescent="0.2">
      <c r="A3" s="15" t="s">
        <v>3802</v>
      </c>
      <c r="B3" s="15" t="s">
        <v>3803</v>
      </c>
      <c r="C3" s="15" t="s">
        <v>3804</v>
      </c>
      <c r="D3" s="16"/>
      <c r="E3" s="15"/>
      <c r="F3" s="16"/>
      <c r="G3" s="16"/>
      <c r="H3" s="16"/>
    </row>
    <row r="4" spans="1:8" x14ac:dyDescent="0.2">
      <c r="A4" s="15" t="s">
        <v>3805</v>
      </c>
      <c r="B4" s="15"/>
      <c r="C4" s="15" t="s">
        <v>3806</v>
      </c>
      <c r="D4" s="16"/>
      <c r="E4" s="15"/>
      <c r="F4" s="16"/>
      <c r="G4" s="16"/>
      <c r="H4" s="16"/>
    </row>
    <row r="5" spans="1:8" x14ac:dyDescent="0.2">
      <c r="A5" s="17" t="s">
        <v>3805</v>
      </c>
      <c r="B5" s="16" t="s">
        <v>3807</v>
      </c>
      <c r="C5" s="16" t="s">
        <v>3808</v>
      </c>
      <c r="D5" s="38" t="s">
        <v>3809</v>
      </c>
      <c r="E5" s="16" t="s">
        <v>3809</v>
      </c>
      <c r="F5" s="16" t="s">
        <v>3810</v>
      </c>
      <c r="G5" s="76" t="s">
        <v>3811</v>
      </c>
      <c r="H5" s="16"/>
    </row>
    <row r="6" spans="1:8" x14ac:dyDescent="0.2">
      <c r="A6" s="17" t="s">
        <v>3805</v>
      </c>
      <c r="B6" s="16" t="s">
        <v>3812</v>
      </c>
      <c r="C6" s="16" t="s">
        <v>3813</v>
      </c>
      <c r="D6" s="16" t="s">
        <v>3814</v>
      </c>
      <c r="E6" s="16"/>
      <c r="F6" s="16"/>
      <c r="G6" s="16"/>
      <c r="H6" s="16"/>
    </row>
    <row r="7" spans="1:8" x14ac:dyDescent="0.2">
      <c r="A7" s="15" t="s">
        <v>3815</v>
      </c>
      <c r="B7" s="15"/>
      <c r="C7" s="15" t="s">
        <v>3816</v>
      </c>
      <c r="D7" s="16"/>
      <c r="E7" s="16"/>
      <c r="F7" s="16"/>
      <c r="G7" s="16"/>
      <c r="H7" s="16"/>
    </row>
    <row r="8" spans="1:8" x14ac:dyDescent="0.2">
      <c r="A8" s="17" t="s">
        <v>3815</v>
      </c>
      <c r="B8" s="16" t="s">
        <v>3817</v>
      </c>
      <c r="C8" s="1" t="s">
        <v>3818</v>
      </c>
      <c r="D8" s="16" t="s">
        <v>3819</v>
      </c>
      <c r="E8" s="16" t="s">
        <v>3820</v>
      </c>
      <c r="F8" s="16" t="s">
        <v>3821</v>
      </c>
      <c r="G8" s="16" t="s">
        <v>3822</v>
      </c>
      <c r="H8" s="16"/>
    </row>
    <row r="9" spans="1:8" x14ac:dyDescent="0.2">
      <c r="A9" s="17"/>
      <c r="B9" s="16"/>
      <c r="C9" s="16" t="s">
        <v>3823</v>
      </c>
      <c r="D9" s="16"/>
      <c r="E9" s="16"/>
      <c r="F9" s="16"/>
      <c r="G9" s="16"/>
      <c r="H9" s="16"/>
    </row>
    <row r="10" spans="1:8" x14ac:dyDescent="0.2">
      <c r="A10" s="17" t="s">
        <v>3815</v>
      </c>
      <c r="B10" s="16" t="s">
        <v>3824</v>
      </c>
      <c r="C10" s="16" t="s">
        <v>3825</v>
      </c>
      <c r="D10" s="16" t="s">
        <v>3826</v>
      </c>
      <c r="E10" s="16" t="s">
        <v>3827</v>
      </c>
      <c r="F10" s="16" t="s">
        <v>3828</v>
      </c>
      <c r="G10" s="16" t="s">
        <v>3822</v>
      </c>
      <c r="H10" s="16"/>
    </row>
    <row r="11" spans="1:8" x14ac:dyDescent="0.2">
      <c r="A11" s="17"/>
      <c r="B11" s="16"/>
      <c r="C11" s="16" t="s">
        <v>3829</v>
      </c>
      <c r="D11" s="16"/>
      <c r="E11" s="16"/>
      <c r="F11" s="16"/>
      <c r="G11" s="16"/>
      <c r="H11" s="16"/>
    </row>
    <row r="12" spans="1:8" x14ac:dyDescent="0.2">
      <c r="A12" s="17" t="s">
        <v>3815</v>
      </c>
      <c r="B12" s="16" t="s">
        <v>3830</v>
      </c>
      <c r="C12" s="16" t="s">
        <v>3831</v>
      </c>
      <c r="D12" s="16" t="s">
        <v>3832</v>
      </c>
      <c r="E12" s="16"/>
      <c r="F12" s="16"/>
      <c r="G12" s="16" t="s">
        <v>3822</v>
      </c>
      <c r="H12" s="16"/>
    </row>
    <row r="13" spans="1:8" x14ac:dyDescent="0.2">
      <c r="A13" s="17"/>
      <c r="B13" s="16"/>
      <c r="C13" s="16" t="s">
        <v>3833</v>
      </c>
      <c r="D13" s="16"/>
      <c r="E13" s="16"/>
      <c r="F13" s="16"/>
      <c r="G13" s="16"/>
      <c r="H13" s="16"/>
    </row>
    <row r="14" spans="1:8" s="20" customFormat="1" x14ac:dyDescent="0.2">
      <c r="A14" s="18" t="s">
        <v>3815</v>
      </c>
      <c r="B14" s="19" t="s">
        <v>3834</v>
      </c>
      <c r="C14" s="19" t="s">
        <v>3835</v>
      </c>
      <c r="D14" s="19"/>
      <c r="E14" s="19" t="s">
        <v>3820</v>
      </c>
      <c r="F14" s="19" t="s">
        <v>3836</v>
      </c>
      <c r="G14" s="19"/>
      <c r="H14" s="19" t="s">
        <v>3837</v>
      </c>
    </row>
    <row r="15" spans="1:8" s="20" customFormat="1" x14ac:dyDescent="0.2">
      <c r="A15" s="18"/>
      <c r="B15" s="19"/>
      <c r="C15" s="19" t="s">
        <v>3838</v>
      </c>
      <c r="D15" s="19"/>
      <c r="E15" s="19"/>
      <c r="F15" s="19"/>
      <c r="G15" s="19"/>
      <c r="H15" s="19"/>
    </row>
    <row r="16" spans="1:8" s="21" customFormat="1" x14ac:dyDescent="0.2">
      <c r="A16" s="15" t="s">
        <v>3839</v>
      </c>
      <c r="B16" s="15" t="s">
        <v>3840</v>
      </c>
      <c r="C16" s="15"/>
      <c r="D16" s="16"/>
      <c r="E16" s="15"/>
      <c r="F16" s="15"/>
      <c r="G16" s="15"/>
      <c r="H16" s="15"/>
    </row>
    <row r="17" spans="1:8" x14ac:dyDescent="0.2">
      <c r="A17" s="22"/>
      <c r="B17" s="16" t="s">
        <v>3841</v>
      </c>
      <c r="C17" s="16" t="s">
        <v>3842</v>
      </c>
      <c r="D17" s="16" t="s">
        <v>3843</v>
      </c>
      <c r="E17" s="16"/>
      <c r="F17" s="16" t="s">
        <v>3844</v>
      </c>
      <c r="G17" s="16"/>
      <c r="H17" s="16"/>
    </row>
    <row r="18" spans="1:8" x14ac:dyDescent="0.2">
      <c r="A18" s="23"/>
      <c r="B18" s="16" t="s">
        <v>3845</v>
      </c>
      <c r="C18" s="16" t="s">
        <v>3846</v>
      </c>
      <c r="D18" s="16" t="s">
        <v>3847</v>
      </c>
      <c r="E18" s="16"/>
      <c r="F18" s="16" t="s">
        <v>3836</v>
      </c>
      <c r="G18" s="16"/>
      <c r="H18" s="16"/>
    </row>
    <row r="19" spans="1:8" x14ac:dyDescent="0.2">
      <c r="A19" s="15" t="s">
        <v>3848</v>
      </c>
      <c r="B19" s="15"/>
      <c r="C19" s="15" t="s">
        <v>3849</v>
      </c>
      <c r="D19" s="16"/>
      <c r="E19" s="16"/>
      <c r="F19" s="16"/>
      <c r="G19" s="16"/>
      <c r="H19" s="16"/>
    </row>
    <row r="20" spans="1:8" x14ac:dyDescent="0.2">
      <c r="A20" s="17" t="s">
        <v>3848</v>
      </c>
      <c r="B20" s="16" t="s">
        <v>3850</v>
      </c>
      <c r="C20" s="16" t="s">
        <v>3851</v>
      </c>
      <c r="D20" s="16"/>
      <c r="E20" s="16"/>
      <c r="F20" s="16"/>
      <c r="G20" s="16"/>
      <c r="H20" s="16"/>
    </row>
    <row r="21" spans="1:8" x14ac:dyDescent="0.2">
      <c r="A21" s="15" t="s">
        <v>3852</v>
      </c>
      <c r="B21" s="15"/>
      <c r="C21" s="15" t="s">
        <v>3853</v>
      </c>
      <c r="D21" s="16"/>
      <c r="E21" s="16"/>
      <c r="F21" s="16"/>
      <c r="G21" s="16"/>
      <c r="H21" s="16"/>
    </row>
    <row r="22" spans="1:8" x14ac:dyDescent="0.2">
      <c r="A22" s="22"/>
      <c r="B22" s="16" t="s">
        <v>3854</v>
      </c>
      <c r="C22" s="16" t="s">
        <v>3855</v>
      </c>
      <c r="D22" s="16" t="s">
        <v>3856</v>
      </c>
      <c r="E22" s="16" t="s">
        <v>3820</v>
      </c>
      <c r="F22" s="16"/>
      <c r="G22" s="16"/>
      <c r="H22" s="16"/>
    </row>
    <row r="23" spans="1:8" x14ac:dyDescent="0.2">
      <c r="A23" s="22"/>
      <c r="B23" s="16" t="s">
        <v>3857</v>
      </c>
      <c r="C23" s="16" t="s">
        <v>3858</v>
      </c>
      <c r="D23" s="16" t="s">
        <v>3859</v>
      </c>
      <c r="E23" s="16" t="s">
        <v>3820</v>
      </c>
      <c r="F23" s="16"/>
      <c r="G23" s="16"/>
      <c r="H23" s="16"/>
    </row>
    <row r="24" spans="1:8" x14ac:dyDescent="0.2">
      <c r="A24" s="22"/>
      <c r="B24" s="16" t="s">
        <v>3860</v>
      </c>
      <c r="C24" s="16" t="s">
        <v>3861</v>
      </c>
      <c r="D24" s="16"/>
      <c r="E24" s="16"/>
      <c r="F24" s="16"/>
      <c r="G24" s="16"/>
      <c r="H24" s="16"/>
    </row>
    <row r="25" spans="1:8" x14ac:dyDescent="0.2">
      <c r="A25" s="15" t="s">
        <v>3862</v>
      </c>
      <c r="B25" s="15"/>
      <c r="C25" s="15" t="s">
        <v>3863</v>
      </c>
      <c r="D25" s="16"/>
      <c r="E25" s="16"/>
      <c r="F25" s="16"/>
      <c r="G25" s="16"/>
      <c r="H25" s="16"/>
    </row>
    <row r="26" spans="1:8" x14ac:dyDescent="0.2">
      <c r="A26" s="17" t="s">
        <v>3862</v>
      </c>
      <c r="B26" s="16" t="s">
        <v>3864</v>
      </c>
      <c r="C26" s="16" t="s">
        <v>3865</v>
      </c>
      <c r="D26" s="16"/>
      <c r="E26" s="16"/>
      <c r="F26" s="16"/>
      <c r="G26" s="16"/>
      <c r="H26" s="16"/>
    </row>
    <row r="27" spans="1:8" x14ac:dyDescent="0.2">
      <c r="A27" s="17" t="s">
        <v>3862</v>
      </c>
      <c r="B27" s="16" t="s">
        <v>3866</v>
      </c>
      <c r="C27" s="16" t="s">
        <v>3867</v>
      </c>
      <c r="D27" s="16" t="s">
        <v>3868</v>
      </c>
      <c r="E27" s="16"/>
      <c r="F27" s="16"/>
      <c r="G27" s="16"/>
      <c r="H27" s="16"/>
    </row>
    <row r="28" spans="1:8" x14ac:dyDescent="0.2">
      <c r="A28" s="17"/>
      <c r="B28" s="16" t="s">
        <v>3869</v>
      </c>
      <c r="C28" s="16" t="s">
        <v>3870</v>
      </c>
      <c r="D28" s="16"/>
      <c r="E28" s="16" t="s">
        <v>3820</v>
      </c>
      <c r="F28" s="16"/>
      <c r="G28" s="16" t="s">
        <v>3871</v>
      </c>
      <c r="H28" s="16" t="s">
        <v>3872</v>
      </c>
    </row>
    <row r="29" spans="1:8" x14ac:dyDescent="0.2">
      <c r="A29" s="17"/>
      <c r="B29" s="16" t="s">
        <v>3873</v>
      </c>
      <c r="C29" s="16" t="s">
        <v>3874</v>
      </c>
      <c r="D29" s="16"/>
      <c r="E29" s="16" t="s">
        <v>3820</v>
      </c>
      <c r="F29" s="16"/>
      <c r="G29" s="16" t="s">
        <v>3871</v>
      </c>
      <c r="H29" s="16"/>
    </row>
    <row r="30" spans="1:8" x14ac:dyDescent="0.2">
      <c r="A30" s="15" t="s">
        <v>3875</v>
      </c>
      <c r="B30" s="15"/>
      <c r="C30" s="15" t="s">
        <v>3876</v>
      </c>
      <c r="D30" s="16"/>
      <c r="E30" s="16"/>
      <c r="F30" s="16"/>
      <c r="G30" s="16"/>
      <c r="H30" s="16"/>
    </row>
    <row r="31" spans="1:8" x14ac:dyDescent="0.2">
      <c r="A31" s="17" t="s">
        <v>3875</v>
      </c>
      <c r="B31" s="16" t="s">
        <v>3877</v>
      </c>
      <c r="C31" s="16" t="s">
        <v>3878</v>
      </c>
      <c r="D31" s="16"/>
      <c r="E31" s="16"/>
      <c r="F31" s="16"/>
      <c r="G31" s="16"/>
      <c r="H31" s="16"/>
    </row>
    <row r="32" spans="1:8" x14ac:dyDescent="0.2">
      <c r="A32" s="17" t="s">
        <v>3875</v>
      </c>
      <c r="B32" s="16" t="s">
        <v>3879</v>
      </c>
      <c r="C32" s="16" t="s">
        <v>3880</v>
      </c>
      <c r="D32" s="16"/>
      <c r="E32" s="16"/>
      <c r="F32" s="16"/>
      <c r="G32" s="1"/>
      <c r="H32" s="16"/>
    </row>
    <row r="33" spans="1:8" x14ac:dyDescent="0.2">
      <c r="A33" s="17" t="s">
        <v>3875</v>
      </c>
      <c r="B33" s="16" t="s">
        <v>3881</v>
      </c>
      <c r="C33" s="16" t="s">
        <v>3882</v>
      </c>
      <c r="D33" s="16" t="s">
        <v>3883</v>
      </c>
      <c r="E33" s="16"/>
      <c r="F33" s="16"/>
      <c r="G33" s="16"/>
      <c r="H33" s="16"/>
    </row>
    <row r="34" spans="1:8" x14ac:dyDescent="0.2">
      <c r="A34" s="17" t="s">
        <v>3875</v>
      </c>
      <c r="B34" s="16" t="s">
        <v>3884</v>
      </c>
      <c r="C34" s="16" t="s">
        <v>3885</v>
      </c>
      <c r="D34" s="16"/>
      <c r="E34" s="16"/>
      <c r="F34" s="16"/>
      <c r="G34" s="16"/>
      <c r="H34" s="16"/>
    </row>
    <row r="35" spans="1:8" x14ac:dyDescent="0.2">
      <c r="A35" s="17" t="s">
        <v>3875</v>
      </c>
      <c r="B35" s="16" t="s">
        <v>3886</v>
      </c>
      <c r="C35" s="16" t="s">
        <v>3887</v>
      </c>
      <c r="D35" s="16"/>
      <c r="E35" s="16"/>
      <c r="F35" s="16"/>
      <c r="G35" s="16"/>
      <c r="H35" s="16"/>
    </row>
    <row r="36" spans="1:8" x14ac:dyDescent="0.2">
      <c r="A36" s="22"/>
      <c r="B36" s="16" t="s">
        <v>3888</v>
      </c>
      <c r="C36" s="16" t="s">
        <v>3889</v>
      </c>
      <c r="D36" s="16"/>
      <c r="E36" s="16" t="s">
        <v>3820</v>
      </c>
      <c r="F36" s="16" t="s">
        <v>3890</v>
      </c>
      <c r="G36" s="16"/>
      <c r="H36" s="16"/>
    </row>
    <row r="37" spans="1:8" x14ac:dyDescent="0.2">
      <c r="A37" s="22"/>
      <c r="B37" s="16" t="s">
        <v>3891</v>
      </c>
      <c r="C37" s="16" t="s">
        <v>3892</v>
      </c>
      <c r="D37" s="16"/>
      <c r="E37" s="16"/>
      <c r="F37" s="16" t="s">
        <v>3893</v>
      </c>
      <c r="G37" s="16"/>
      <c r="H37" s="16"/>
    </row>
    <row r="38" spans="1:8" x14ac:dyDescent="0.2">
      <c r="A38" s="22"/>
      <c r="B38" s="16" t="s">
        <v>3894</v>
      </c>
      <c r="C38" s="16" t="s">
        <v>3895</v>
      </c>
      <c r="D38" s="16"/>
      <c r="E38" s="16"/>
      <c r="F38" s="16"/>
      <c r="G38" s="16"/>
      <c r="H38" s="16"/>
    </row>
    <row r="39" spans="1:8" x14ac:dyDescent="0.2">
      <c r="A39" s="15" t="s">
        <v>3896</v>
      </c>
      <c r="B39" s="15"/>
      <c r="C39" s="15" t="s">
        <v>3897</v>
      </c>
      <c r="D39" s="16"/>
      <c r="E39" s="15"/>
      <c r="F39" s="16"/>
      <c r="G39" s="16"/>
      <c r="H39" s="16"/>
    </row>
    <row r="40" spans="1:8" x14ac:dyDescent="0.2">
      <c r="A40" s="17" t="s">
        <v>3896</v>
      </c>
      <c r="B40" s="16" t="s">
        <v>3898</v>
      </c>
      <c r="C40" s="16" t="s">
        <v>3899</v>
      </c>
      <c r="D40" s="16" t="s">
        <v>3900</v>
      </c>
      <c r="E40" s="16"/>
      <c r="F40" s="16"/>
      <c r="G40" s="16"/>
      <c r="H40" s="16"/>
    </row>
    <row r="41" spans="1:8" x14ac:dyDescent="0.2">
      <c r="A41" s="15" t="s">
        <v>3901</v>
      </c>
      <c r="B41" s="16"/>
      <c r="C41" s="15" t="s">
        <v>3902</v>
      </c>
      <c r="D41" s="16"/>
      <c r="E41" s="15"/>
      <c r="F41" s="16"/>
      <c r="G41" s="16"/>
      <c r="H41" s="16"/>
    </row>
    <row r="42" spans="1:8" x14ac:dyDescent="0.2">
      <c r="A42" s="17" t="s">
        <v>3901</v>
      </c>
      <c r="B42" s="16" t="s">
        <v>3903</v>
      </c>
      <c r="C42" s="24" t="s">
        <v>3904</v>
      </c>
      <c r="D42" s="16"/>
      <c r="E42" s="16" t="s">
        <v>3820</v>
      </c>
      <c r="F42" s="16"/>
      <c r="G42" s="16"/>
      <c r="H42" s="16"/>
    </row>
    <row r="43" spans="1:8" x14ac:dyDescent="0.2">
      <c r="A43" s="17" t="s">
        <v>3901</v>
      </c>
      <c r="B43" s="16" t="s">
        <v>3905</v>
      </c>
      <c r="C43" s="24" t="s">
        <v>3906</v>
      </c>
      <c r="D43" s="16"/>
      <c r="E43" s="16" t="s">
        <v>3820</v>
      </c>
      <c r="F43" s="16"/>
      <c r="G43" s="16"/>
      <c r="H43" s="16"/>
    </row>
    <row r="44" spans="1:8" x14ac:dyDescent="0.2">
      <c r="A44" s="17" t="s">
        <v>3901</v>
      </c>
      <c r="B44" s="16" t="s">
        <v>3907</v>
      </c>
      <c r="C44" s="24" t="s">
        <v>3908</v>
      </c>
      <c r="D44" s="16"/>
      <c r="E44" s="16" t="s">
        <v>3820</v>
      </c>
      <c r="F44" s="16"/>
      <c r="G44" s="16"/>
      <c r="H44" s="16"/>
    </row>
    <row r="45" spans="1:8" x14ac:dyDescent="0.2">
      <c r="A45" s="17" t="s">
        <v>3901</v>
      </c>
      <c r="B45" s="16" t="s">
        <v>3909</v>
      </c>
      <c r="C45" s="24" t="s">
        <v>3910</v>
      </c>
      <c r="D45" s="16"/>
      <c r="E45" s="16" t="s">
        <v>3820</v>
      </c>
      <c r="F45" s="16"/>
      <c r="G45" s="16"/>
      <c r="H45" s="16"/>
    </row>
    <row r="46" spans="1:8" x14ac:dyDescent="0.2">
      <c r="A46" s="17" t="s">
        <v>3901</v>
      </c>
      <c r="B46" s="16" t="s">
        <v>3911</v>
      </c>
      <c r="C46" s="24" t="s">
        <v>3912</v>
      </c>
      <c r="D46" s="16"/>
      <c r="E46" s="16" t="s">
        <v>3820</v>
      </c>
      <c r="F46" s="16"/>
      <c r="G46" s="16"/>
      <c r="H46" s="16"/>
    </row>
    <row r="47" spans="1:8" x14ac:dyDescent="0.2">
      <c r="A47" s="17" t="s">
        <v>3901</v>
      </c>
      <c r="B47" s="16" t="s">
        <v>3913</v>
      </c>
      <c r="C47" s="24" t="s">
        <v>3914</v>
      </c>
      <c r="D47" s="16" t="s">
        <v>3915</v>
      </c>
      <c r="E47" s="16" t="s">
        <v>3820</v>
      </c>
      <c r="F47" s="16"/>
      <c r="G47" s="16"/>
      <c r="H47" s="16"/>
    </row>
    <row r="48" spans="1:8" x14ac:dyDescent="0.2">
      <c r="A48" s="17" t="s">
        <v>3901</v>
      </c>
      <c r="B48" s="16" t="s">
        <v>3916</v>
      </c>
      <c r="C48" s="24" t="s">
        <v>3917</v>
      </c>
      <c r="D48" s="16"/>
      <c r="E48" s="16" t="s">
        <v>3918</v>
      </c>
      <c r="F48" s="16"/>
      <c r="G48" s="16"/>
      <c r="H48" s="16"/>
    </row>
    <row r="49" spans="1:8" x14ac:dyDescent="0.2">
      <c r="A49" s="17" t="s">
        <v>3901</v>
      </c>
      <c r="B49" s="16" t="s">
        <v>3919</v>
      </c>
      <c r="C49" s="24" t="s">
        <v>3920</v>
      </c>
      <c r="D49" s="16" t="s">
        <v>3921</v>
      </c>
      <c r="E49" s="16" t="s">
        <v>3918</v>
      </c>
      <c r="F49" s="16"/>
      <c r="G49" s="16"/>
      <c r="H49" s="16"/>
    </row>
    <row r="50" spans="1:8" x14ac:dyDescent="0.2">
      <c r="A50" s="17" t="s">
        <v>3901</v>
      </c>
      <c r="B50" s="16" t="s">
        <v>3922</v>
      </c>
      <c r="C50" s="24" t="s">
        <v>3923</v>
      </c>
      <c r="D50" s="16"/>
      <c r="E50" s="16" t="s">
        <v>3918</v>
      </c>
      <c r="F50" s="16"/>
      <c r="G50" s="16"/>
      <c r="H50" s="16"/>
    </row>
    <row r="51" spans="1:8" x14ac:dyDescent="0.2">
      <c r="A51" s="17" t="s">
        <v>3901</v>
      </c>
      <c r="B51" s="16" t="s">
        <v>3924</v>
      </c>
      <c r="C51" s="24" t="s">
        <v>3925</v>
      </c>
      <c r="D51" s="16"/>
      <c r="E51" s="16" t="s">
        <v>3918</v>
      </c>
      <c r="F51" s="16"/>
      <c r="G51" s="16"/>
      <c r="H51" s="16"/>
    </row>
    <row r="52" spans="1:8" ht="90" x14ac:dyDescent="0.2">
      <c r="A52" s="17" t="s">
        <v>3901</v>
      </c>
      <c r="B52" s="16" t="s">
        <v>3926</v>
      </c>
      <c r="C52" s="24" t="s">
        <v>3927</v>
      </c>
      <c r="D52" s="1" t="s">
        <v>3928</v>
      </c>
      <c r="E52" s="16" t="s">
        <v>3820</v>
      </c>
      <c r="F52" s="16"/>
      <c r="G52" s="16"/>
      <c r="H52" s="16"/>
    </row>
    <row r="53" spans="1:8" x14ac:dyDescent="0.2">
      <c r="A53" s="17" t="s">
        <v>3901</v>
      </c>
      <c r="B53" s="16" t="s">
        <v>3929</v>
      </c>
      <c r="C53" s="24" t="s">
        <v>3930</v>
      </c>
      <c r="D53" s="16"/>
      <c r="E53" s="16"/>
      <c r="F53" s="16"/>
      <c r="G53" s="16"/>
      <c r="H53" s="16"/>
    </row>
    <row r="54" spans="1:8" x14ac:dyDescent="0.2">
      <c r="A54" s="17" t="s">
        <v>3901</v>
      </c>
      <c r="B54" s="16" t="s">
        <v>3931</v>
      </c>
      <c r="C54" s="24" t="s">
        <v>3932</v>
      </c>
      <c r="D54" s="16"/>
      <c r="E54" s="16"/>
      <c r="F54" s="16"/>
      <c r="G54" s="16" t="s">
        <v>3933</v>
      </c>
      <c r="H54" s="16"/>
    </row>
    <row r="55" spans="1:8" x14ac:dyDescent="0.2">
      <c r="A55" s="17" t="s">
        <v>3901</v>
      </c>
      <c r="B55" s="16" t="s">
        <v>3934</v>
      </c>
      <c r="C55" s="24" t="s">
        <v>3935</v>
      </c>
      <c r="D55" s="16"/>
      <c r="E55" s="16" t="s">
        <v>3918</v>
      </c>
      <c r="F55" s="16"/>
      <c r="G55" s="16"/>
      <c r="H55" s="16"/>
    </row>
    <row r="56" spans="1:8" x14ac:dyDescent="0.2">
      <c r="A56" s="15" t="s">
        <v>3936</v>
      </c>
      <c r="B56" s="15"/>
      <c r="C56" s="15" t="s">
        <v>3937</v>
      </c>
      <c r="D56" s="16"/>
      <c r="E56" s="15"/>
      <c r="F56" s="16"/>
      <c r="G56" s="16"/>
      <c r="H56" s="16"/>
    </row>
    <row r="57" spans="1:8" ht="67.5" x14ac:dyDescent="0.2">
      <c r="A57" s="16" t="s">
        <v>3936</v>
      </c>
      <c r="B57" s="16" t="s">
        <v>3938</v>
      </c>
      <c r="C57" s="16" t="s">
        <v>3939</v>
      </c>
      <c r="D57" s="1" t="s">
        <v>3940</v>
      </c>
      <c r="E57" s="16" t="s">
        <v>3820</v>
      </c>
      <c r="F57" s="16"/>
      <c r="G57" s="16"/>
      <c r="H57" s="16"/>
    </row>
    <row r="58" spans="1:8" x14ac:dyDescent="0.2">
      <c r="A58" s="17" t="s">
        <v>3936</v>
      </c>
      <c r="B58" s="16" t="s">
        <v>3941</v>
      </c>
      <c r="C58" s="16" t="s">
        <v>3942</v>
      </c>
      <c r="D58" s="16" t="s">
        <v>3943</v>
      </c>
      <c r="E58" s="16"/>
      <c r="F58" s="16"/>
      <c r="G58" s="16"/>
      <c r="H58" s="16"/>
    </row>
    <row r="59" spans="1:8" x14ac:dyDescent="0.2">
      <c r="A59" s="15" t="s">
        <v>3944</v>
      </c>
      <c r="B59" s="15"/>
      <c r="C59" s="15" t="s">
        <v>3945</v>
      </c>
      <c r="D59" s="16"/>
      <c r="E59" s="15"/>
      <c r="F59" s="16"/>
      <c r="G59" s="16"/>
      <c r="H59" s="16"/>
    </row>
    <row r="60" spans="1:8" x14ac:dyDescent="0.2">
      <c r="A60" s="17" t="s">
        <v>3936</v>
      </c>
      <c r="B60" s="16" t="s">
        <v>3946</v>
      </c>
      <c r="C60" s="16" t="s">
        <v>3947</v>
      </c>
      <c r="D60" s="16" t="s">
        <v>3948</v>
      </c>
      <c r="E60" s="16" t="s">
        <v>3820</v>
      </c>
      <c r="F60" s="16" t="s">
        <v>3949</v>
      </c>
      <c r="G60" s="16"/>
      <c r="H60" s="16"/>
    </row>
    <row r="61" spans="1:8" x14ac:dyDescent="0.2">
      <c r="A61" s="15" t="s">
        <v>3950</v>
      </c>
      <c r="B61" s="15"/>
      <c r="C61" s="15" t="s">
        <v>3951</v>
      </c>
      <c r="D61" s="16"/>
      <c r="E61" s="15"/>
      <c r="F61" s="16"/>
      <c r="G61" s="16"/>
      <c r="H61" s="16"/>
    </row>
    <row r="62" spans="1:8" x14ac:dyDescent="0.2">
      <c r="A62" s="22" t="s">
        <v>3952</v>
      </c>
      <c r="B62" s="16" t="s">
        <v>3953</v>
      </c>
      <c r="C62" s="16" t="s">
        <v>3951</v>
      </c>
      <c r="D62" s="16"/>
      <c r="E62" s="16"/>
      <c r="F62" s="16"/>
      <c r="G62" s="16"/>
      <c r="H62" s="16"/>
    </row>
    <row r="63" spans="1:8" x14ac:dyDescent="0.2">
      <c r="A63" s="16" t="s">
        <v>3954</v>
      </c>
      <c r="B63" s="23"/>
      <c r="C63" s="15" t="s">
        <v>3955</v>
      </c>
      <c r="D63" s="16"/>
      <c r="E63" s="16"/>
      <c r="F63" s="16"/>
      <c r="G63" s="16"/>
      <c r="H63" s="16"/>
    </row>
    <row r="64" spans="1:8" x14ac:dyDescent="0.2">
      <c r="A64" s="17" t="s">
        <v>3954</v>
      </c>
      <c r="B64" s="16" t="s">
        <v>3956</v>
      </c>
      <c r="C64" s="16" t="s">
        <v>3957</v>
      </c>
      <c r="D64" s="16"/>
      <c r="E64" s="16"/>
      <c r="F64" s="16"/>
      <c r="G64" s="16"/>
      <c r="H64" s="16"/>
    </row>
    <row r="65" spans="1:16" ht="146.25" x14ac:dyDescent="0.2">
      <c r="A65" s="15" t="s">
        <v>3958</v>
      </c>
      <c r="B65" s="16"/>
      <c r="C65" s="15" t="s">
        <v>3959</v>
      </c>
      <c r="D65" s="16"/>
      <c r="E65" s="16"/>
      <c r="F65" s="16"/>
      <c r="G65" s="1" t="s">
        <v>3960</v>
      </c>
      <c r="H65" s="16"/>
    </row>
    <row r="66" spans="1:16" ht="67.5" x14ac:dyDescent="0.2">
      <c r="A66" s="16"/>
      <c r="B66" s="16" t="s">
        <v>3961</v>
      </c>
      <c r="C66" s="1" t="s">
        <v>3962</v>
      </c>
      <c r="D66" s="16" t="s">
        <v>3963</v>
      </c>
      <c r="E66" s="16" t="s">
        <v>3820</v>
      </c>
      <c r="F66" s="16"/>
      <c r="G66" s="16"/>
      <c r="H66" s="1" t="s">
        <v>3964</v>
      </c>
    </row>
    <row r="67" spans="1:16" x14ac:dyDescent="0.2">
      <c r="A67" s="22"/>
      <c r="B67" s="16" t="s">
        <v>3965</v>
      </c>
      <c r="C67" s="1" t="s">
        <v>3966</v>
      </c>
      <c r="D67" s="16" t="s">
        <v>3963</v>
      </c>
      <c r="E67" s="16" t="s">
        <v>3820</v>
      </c>
      <c r="F67" s="16"/>
      <c r="G67" s="16"/>
      <c r="H67" s="16"/>
    </row>
    <row r="68" spans="1:16" x14ac:dyDescent="0.2">
      <c r="A68" s="22"/>
      <c r="B68" s="16" t="s">
        <v>3967</v>
      </c>
      <c r="C68" s="16" t="s">
        <v>3968</v>
      </c>
      <c r="D68" s="16" t="s">
        <v>3963</v>
      </c>
      <c r="E68" s="16"/>
      <c r="F68" s="16"/>
      <c r="G68" s="16"/>
      <c r="H68" s="16"/>
    </row>
    <row r="69" spans="1:16" x14ac:dyDescent="0.2">
      <c r="A69" s="22"/>
      <c r="B69" s="16" t="s">
        <v>3969</v>
      </c>
      <c r="C69" s="16" t="s">
        <v>3970</v>
      </c>
      <c r="D69" s="16" t="s">
        <v>3963</v>
      </c>
      <c r="E69" s="16"/>
      <c r="F69" s="16"/>
      <c r="G69" s="16"/>
      <c r="H69" s="16"/>
    </row>
    <row r="71" spans="1:16" x14ac:dyDescent="0.2">
      <c r="A71" s="25" t="s">
        <v>3971</v>
      </c>
      <c r="B71" s="25"/>
      <c r="C71" s="26" t="s">
        <v>3972</v>
      </c>
    </row>
    <row r="72" spans="1:16" x14ac:dyDescent="0.2">
      <c r="A72" s="27" t="s">
        <v>3971</v>
      </c>
      <c r="B72" s="25" t="s">
        <v>3973</v>
      </c>
      <c r="C72" s="25" t="s">
        <v>3974</v>
      </c>
    </row>
    <row r="73" spans="1:16" x14ac:dyDescent="0.2">
      <c r="A73" s="27" t="s">
        <v>3971</v>
      </c>
      <c r="B73" s="25" t="s">
        <v>3975</v>
      </c>
      <c r="C73" s="25" t="s">
        <v>3976</v>
      </c>
    </row>
    <row r="74" spans="1:16" x14ac:dyDescent="0.2">
      <c r="A74" s="27" t="s">
        <v>3971</v>
      </c>
      <c r="B74" s="25" t="s">
        <v>3977</v>
      </c>
      <c r="C74" s="25" t="s">
        <v>3978</v>
      </c>
    </row>
    <row r="75" spans="1:16" x14ac:dyDescent="0.2">
      <c r="A75" s="25" t="s">
        <v>3979</v>
      </c>
      <c r="B75" s="25"/>
      <c r="C75" s="26" t="s">
        <v>3980</v>
      </c>
    </row>
    <row r="76" spans="1:16" x14ac:dyDescent="0.2">
      <c r="A76" s="27" t="s">
        <v>3979</v>
      </c>
      <c r="B76" s="25" t="s">
        <v>3981</v>
      </c>
      <c r="C76" s="25" t="s">
        <v>3982</v>
      </c>
    </row>
    <row r="77" spans="1:16" x14ac:dyDescent="0.2">
      <c r="A77" s="25" t="s">
        <v>3983</v>
      </c>
      <c r="B77" s="25"/>
      <c r="C77" s="26" t="s">
        <v>3984</v>
      </c>
    </row>
    <row r="78" spans="1:16" x14ac:dyDescent="0.2">
      <c r="A78" s="27"/>
      <c r="B78" s="25" t="s">
        <v>3985</v>
      </c>
      <c r="C78" s="25" t="s">
        <v>3986</v>
      </c>
      <c r="D78" s="6" t="s">
        <v>3987</v>
      </c>
      <c r="E78" s="5" t="s">
        <v>3820</v>
      </c>
      <c r="F78" s="28" t="s">
        <v>3988</v>
      </c>
    </row>
    <row r="79" spans="1:16" x14ac:dyDescent="0.2">
      <c r="A79" s="26" t="s">
        <v>3989</v>
      </c>
      <c r="B79" s="25"/>
      <c r="C79" s="26" t="s">
        <v>3990</v>
      </c>
    </row>
    <row r="80" spans="1:16" s="25" customFormat="1" x14ac:dyDescent="0.2">
      <c r="B80" s="25" t="s">
        <v>3991</v>
      </c>
      <c r="C80" s="25" t="s">
        <v>3992</v>
      </c>
      <c r="D80" s="6"/>
      <c r="E80" s="29"/>
      <c r="F80" s="29"/>
      <c r="L80" s="29"/>
      <c r="M80" s="29"/>
      <c r="N80" s="29"/>
      <c r="O80" s="29"/>
      <c r="P80" s="29"/>
    </row>
    <row r="81" spans="1:16" s="25" customFormat="1" x14ac:dyDescent="0.2">
      <c r="B81" s="25" t="s">
        <v>3993</v>
      </c>
      <c r="C81" s="25" t="s">
        <v>3994</v>
      </c>
      <c r="D81" s="6"/>
      <c r="E81" s="29"/>
      <c r="F81" s="29"/>
      <c r="L81" s="29"/>
      <c r="M81" s="29"/>
      <c r="N81" s="29"/>
      <c r="O81" s="29"/>
      <c r="P81" s="29"/>
    </row>
    <row r="82" spans="1:16" s="25" customFormat="1" x14ac:dyDescent="0.2">
      <c r="B82" s="25" t="s">
        <v>3995</v>
      </c>
      <c r="C82" s="25" t="s">
        <v>3996</v>
      </c>
      <c r="D82" s="6"/>
      <c r="E82" s="29"/>
      <c r="F82" s="29"/>
      <c r="L82" s="29"/>
      <c r="M82" s="29"/>
      <c r="N82" s="29"/>
      <c r="O82" s="29"/>
      <c r="P82" s="29"/>
    </row>
    <row r="83" spans="1:16" s="25" customFormat="1" x14ac:dyDescent="0.2">
      <c r="B83" s="25" t="s">
        <v>3997</v>
      </c>
      <c r="C83" s="25" t="s">
        <v>3998</v>
      </c>
      <c r="D83" s="6"/>
      <c r="E83" s="29"/>
      <c r="F83" s="29"/>
      <c r="L83" s="29"/>
      <c r="M83" s="29"/>
      <c r="N83" s="29"/>
      <c r="O83" s="29"/>
      <c r="P83" s="29"/>
    </row>
    <row r="84" spans="1:16" x14ac:dyDescent="0.2">
      <c r="A84" s="30" t="s">
        <v>3999</v>
      </c>
      <c r="B84" s="25" t="s">
        <v>4000</v>
      </c>
      <c r="C84" s="25" t="s">
        <v>4001</v>
      </c>
      <c r="D84" s="6" t="s">
        <v>4002</v>
      </c>
    </row>
    <row r="86" spans="1:16" x14ac:dyDescent="0.2">
      <c r="A86" s="26" t="s">
        <v>4003</v>
      </c>
    </row>
    <row r="87" spans="1:16" x14ac:dyDescent="0.2">
      <c r="A87" s="26"/>
    </row>
  </sheetData>
  <sheetProtection selectLockedCells="1" selectUnlockedCells="1"/>
  <customSheetViews>
    <customSheetView guid="{A250F9AB-EFF9-45C1-A1D5-27A70D4C08E9}" scale="85" showPageBreaks="1" fitToPage="1" printArea="1">
      <selection activeCell="C39" sqref="C39"/>
      <pageMargins left="0" right="0" top="0" bottom="0" header="0" footer="0"/>
      <pageSetup paperSize="9" scale="67" firstPageNumber="0" fitToHeight="0" orientation="portrait" horizontalDpi="300" verticalDpi="300" r:id="rId1"/>
      <headerFooter alignWithMargins="0"/>
    </customSheetView>
    <customSheetView guid="{368D3097-ED69-4CB3-A3A3-F94E276C261F}" fitToPage="1" topLeftCell="A69">
      <selection activeCell="B80" sqref="B80"/>
      <pageMargins left="0" right="0" top="0" bottom="0" header="0" footer="0"/>
      <pageSetup paperSize="9" scale="66" firstPageNumber="0" fitToHeight="0" orientation="portrait" horizontalDpi="300" verticalDpi="300" r:id="rId2"/>
      <headerFooter alignWithMargins="0"/>
    </customSheetView>
    <customSheetView guid="{F2C11455-5319-4B11-B4FB-9E6E63959786}" showPageBreaks="1" fitToPage="1" printArea="1" topLeftCell="A69">
      <selection activeCell="B80" sqref="B80"/>
      <pageMargins left="0" right="0" top="0" bottom="0" header="0" footer="0"/>
      <pageSetup paperSize="9" scale="66" firstPageNumber="0" fitToHeight="0" orientation="portrait" horizontalDpi="300" verticalDpi="300" r:id="rId3"/>
      <headerFooter alignWithMargins="0"/>
    </customSheetView>
    <customSheetView guid="{494BC147-3066-409B-8827-8AC470F2E1C2}" scale="85" showPageBreaks="1" fitToPage="1" printArea="1">
      <selection activeCell="C39" sqref="C39"/>
      <pageMargins left="0" right="0" top="0" bottom="0" header="0" footer="0"/>
      <pageSetup paperSize="9" scale="67" firstPageNumber="0" fitToHeight="0" orientation="portrait" horizontalDpi="300" verticalDpi="300" r:id="rId4"/>
      <headerFooter alignWithMargins="0"/>
    </customSheetView>
    <customSheetView guid="{A4E4BFDC-ACDE-4E2E-8C4F-3078F4A23A0C}" scale="85" fitToPage="1">
      <selection activeCell="C39" sqref="C39"/>
      <pageMargins left="0" right="0" top="0" bottom="0" header="0" footer="0"/>
      <pageSetup paperSize="9" scale="67" firstPageNumber="0" fitToHeight="0" orientation="portrait" horizontalDpi="300" verticalDpi="300" r:id="rId5"/>
      <headerFooter alignWithMargins="0"/>
    </customSheetView>
    <customSheetView guid="{D4EE8649-1C85-4530-B112-71152B12B643}" scale="85" fitToPage="1">
      <selection activeCell="C39" sqref="C39"/>
      <pageMargins left="0" right="0" top="0" bottom="0" header="0" footer="0"/>
      <pageSetup paperSize="9" scale="65" firstPageNumber="0" fitToHeight="0" orientation="portrait" horizontalDpi="300" verticalDpi="300" r:id="rId6"/>
      <headerFooter alignWithMargins="0"/>
    </customSheetView>
  </customSheetViews>
  <pageMargins left="0.75" right="0.75" top="1" bottom="1" header="0.51180555555555551" footer="0.51180555555555551"/>
  <pageSetup paperSize="9" scale="25" firstPageNumber="0" fitToHeight="0" orientation="portrait" r:id="rId7"/>
  <headerFooter alignWithMargins="0">
    <oddFooter>&amp;L_x000D_&amp;1#&amp;"Calibri"&amp;10&amp;K000000 Intern gebruik</oddFooter>
  </headerFooter>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12"/>
  <sheetViews>
    <sheetView view="pageBreakPreview" zoomScaleNormal="100" zoomScaleSheetLayoutView="100" workbookViewId="0">
      <selection activeCell="L20" sqref="L20"/>
    </sheetView>
  </sheetViews>
  <sheetFormatPr defaultColWidth="9" defaultRowHeight="12.75" x14ac:dyDescent="0.2"/>
  <cols>
    <col min="1" max="1" width="34.42578125" customWidth="1"/>
    <col min="2" max="2" width="19.7109375" customWidth="1"/>
  </cols>
  <sheetData>
    <row r="2" spans="1:4" x14ac:dyDescent="0.2">
      <c r="A2" s="31" t="s">
        <v>4004</v>
      </c>
      <c r="B2" s="31"/>
    </row>
    <row r="3" spans="1:4" x14ac:dyDescent="0.2">
      <c r="A3" s="31"/>
      <c r="B3" s="31"/>
    </row>
    <row r="4" spans="1:4" x14ac:dyDescent="0.2">
      <c r="A4" s="31" t="s">
        <v>4005</v>
      </c>
      <c r="B4" s="31" t="s">
        <v>4006</v>
      </c>
      <c r="C4" s="31" t="s">
        <v>4007</v>
      </c>
    </row>
    <row r="5" spans="1:4" x14ac:dyDescent="0.2">
      <c r="A5" s="3" t="s">
        <v>4008</v>
      </c>
      <c r="B5" s="3" t="s">
        <v>4009</v>
      </c>
      <c r="C5" s="3" t="s">
        <v>4010</v>
      </c>
      <c r="D5" s="37"/>
    </row>
    <row r="6" spans="1:4" x14ac:dyDescent="0.2">
      <c r="A6" s="3" t="s">
        <v>4011</v>
      </c>
      <c r="B6" s="3" t="s">
        <v>4012</v>
      </c>
    </row>
    <row r="7" spans="1:4" x14ac:dyDescent="0.2">
      <c r="A7" s="3" t="s">
        <v>4013</v>
      </c>
      <c r="B7" s="3" t="s">
        <v>4012</v>
      </c>
      <c r="C7" s="3" t="s">
        <v>4014</v>
      </c>
    </row>
    <row r="8" spans="1:4" x14ac:dyDescent="0.2">
      <c r="A8" s="3" t="s">
        <v>4015</v>
      </c>
      <c r="C8" s="3" t="s">
        <v>4016</v>
      </c>
    </row>
    <row r="9" spans="1:4" x14ac:dyDescent="0.2">
      <c r="A9" s="3" t="s">
        <v>4017</v>
      </c>
      <c r="C9" s="3" t="s">
        <v>4018</v>
      </c>
    </row>
    <row r="10" spans="1:4" x14ac:dyDescent="0.2">
      <c r="A10" t="s">
        <v>253</v>
      </c>
      <c r="C10" s="3" t="s">
        <v>4018</v>
      </c>
    </row>
    <row r="11" spans="1:4" x14ac:dyDescent="0.2">
      <c r="A11" s="3" t="s">
        <v>4019</v>
      </c>
      <c r="C11" s="3" t="s">
        <v>4018</v>
      </c>
    </row>
    <row r="12" spans="1:4" x14ac:dyDescent="0.2">
      <c r="A12" s="3" t="s">
        <v>4020</v>
      </c>
      <c r="C12" s="3" t="s">
        <v>4018</v>
      </c>
    </row>
  </sheetData>
  <sheetProtection selectLockedCells="1" selectUnlockedCells="1"/>
  <customSheetViews>
    <customSheetView guid="{A250F9AB-EFF9-45C1-A1D5-27A70D4C08E9}">
      <selection activeCell="D5" sqref="D5"/>
      <pageMargins left="0" right="0" top="0" bottom="0" header="0" footer="0"/>
      <pageSetup paperSize="9" firstPageNumber="0" orientation="portrait" horizontalDpi="300" verticalDpi="300" r:id="rId1"/>
      <headerFooter alignWithMargins="0"/>
    </customSheetView>
    <customSheetView guid="{368D3097-ED69-4CB3-A3A3-F94E276C261F}">
      <selection activeCell="D5" sqref="D5"/>
      <pageMargins left="0" right="0" top="0" bottom="0" header="0" footer="0"/>
      <pageSetup paperSize="9" firstPageNumber="0" orientation="portrait" horizontalDpi="300" verticalDpi="300" r:id="rId2"/>
      <headerFooter alignWithMargins="0"/>
    </customSheetView>
    <customSheetView guid="{F2C11455-5319-4B11-B4FB-9E6E63959786}">
      <selection activeCell="D5" sqref="D5"/>
      <pageMargins left="0" right="0" top="0" bottom="0" header="0" footer="0"/>
      <pageSetup paperSize="9" firstPageNumber="0" orientation="portrait" horizontalDpi="300" verticalDpi="300" r:id="rId3"/>
      <headerFooter alignWithMargins="0"/>
    </customSheetView>
    <customSheetView guid="{494BC147-3066-409B-8827-8AC470F2E1C2}">
      <selection activeCell="D5" sqref="D5"/>
      <pageMargins left="0" right="0" top="0" bottom="0" header="0" footer="0"/>
      <pageSetup paperSize="9" firstPageNumber="0" orientation="portrait" horizontalDpi="300" verticalDpi="300" r:id="rId4"/>
      <headerFooter alignWithMargins="0"/>
    </customSheetView>
    <customSheetView guid="{A4E4BFDC-ACDE-4E2E-8C4F-3078F4A23A0C}">
      <selection activeCell="D5" sqref="D5"/>
      <pageMargins left="0" right="0" top="0" bottom="0" header="0" footer="0"/>
      <pageSetup paperSize="9" firstPageNumber="0" orientation="portrait" horizontalDpi="300" verticalDpi="300" r:id="rId5"/>
      <headerFooter alignWithMargins="0"/>
    </customSheetView>
    <customSheetView guid="{D4EE8649-1C85-4530-B112-71152B12B643}">
      <selection activeCell="D5" sqref="D5"/>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scale="59" firstPageNumber="0" orientation="portrait" r:id="rId7"/>
  <headerFooter alignWithMargins="0">
    <oddFooter>&amp;L_x000D_&amp;1#&amp;"Calibri"&amp;10&amp;K000000 Intern gebruik</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6"/>
  <sheetViews>
    <sheetView view="pageBreakPreview" zoomScale="70" zoomScaleNormal="85" zoomScaleSheetLayoutView="70" workbookViewId="0">
      <selection activeCell="C15" sqref="C15"/>
    </sheetView>
  </sheetViews>
  <sheetFormatPr defaultColWidth="9" defaultRowHeight="12.75" x14ac:dyDescent="0.2"/>
  <cols>
    <col min="1" max="1" width="9" customWidth="1"/>
    <col min="2" max="2" width="29.7109375" customWidth="1"/>
    <col min="3" max="3" width="9" customWidth="1"/>
    <col min="4" max="4" width="7.85546875" customWidth="1"/>
    <col min="5" max="5" width="58.5703125" customWidth="1"/>
    <col min="6" max="10" width="9" customWidth="1"/>
    <col min="11" max="11" width="11.28515625" customWidth="1"/>
  </cols>
  <sheetData>
    <row r="1" spans="1:22" x14ac:dyDescent="0.2">
      <c r="A1" s="2"/>
      <c r="B1" s="2"/>
      <c r="C1" s="2"/>
    </row>
    <row r="2" spans="1:22" x14ac:dyDescent="0.2">
      <c r="A2" s="2"/>
      <c r="B2" s="32" t="s">
        <v>4021</v>
      </c>
      <c r="C2" s="2"/>
      <c r="E2" s="33" t="s">
        <v>4022</v>
      </c>
    </row>
    <row r="3" spans="1:22" x14ac:dyDescent="0.2">
      <c r="A3" s="2"/>
      <c r="I3" s="34"/>
      <c r="J3" s="34"/>
      <c r="K3" s="34"/>
      <c r="L3" s="34"/>
      <c r="M3" s="34"/>
      <c r="N3" s="34"/>
      <c r="O3" s="34"/>
      <c r="P3" s="34"/>
      <c r="Q3" s="34"/>
      <c r="R3" s="34"/>
      <c r="S3" s="34"/>
      <c r="T3" s="34"/>
      <c r="U3" s="34"/>
      <c r="V3" s="34"/>
    </row>
    <row r="4" spans="1:22" x14ac:dyDescent="0.2">
      <c r="A4" s="2"/>
      <c r="B4" s="31" t="s">
        <v>4023</v>
      </c>
      <c r="C4" s="32" t="s">
        <v>4024</v>
      </c>
      <c r="E4" s="31" t="s">
        <v>4023</v>
      </c>
      <c r="F4" s="32" t="s">
        <v>4024</v>
      </c>
      <c r="I4" s="33" t="s">
        <v>4025</v>
      </c>
      <c r="J4" s="34"/>
      <c r="K4" s="34"/>
      <c r="L4" s="34"/>
      <c r="M4" s="34"/>
      <c r="N4" s="34"/>
      <c r="O4" s="34"/>
      <c r="P4" s="34"/>
      <c r="Q4" s="34"/>
      <c r="R4" s="34"/>
      <c r="S4" s="34"/>
      <c r="T4" s="34"/>
      <c r="U4" s="34"/>
      <c r="V4" s="34"/>
    </row>
    <row r="5" spans="1:22" ht="12.75" customHeight="1" x14ac:dyDescent="0.2">
      <c r="A5" s="2"/>
      <c r="B5" s="2" t="s">
        <v>13</v>
      </c>
      <c r="C5" s="2">
        <f>COUNTA(#REF!)</f>
        <v>1</v>
      </c>
      <c r="D5" s="37"/>
      <c r="E5" s="2" t="s">
        <v>13</v>
      </c>
      <c r="F5" s="2">
        <f>COUNTA(#REF!)</f>
        <v>1</v>
      </c>
      <c r="I5" s="153" t="s">
        <v>4026</v>
      </c>
      <c r="J5" s="153"/>
      <c r="K5" s="153"/>
      <c r="L5" s="153"/>
      <c r="M5" s="153"/>
      <c r="N5" s="153"/>
      <c r="O5" s="153"/>
      <c r="P5" s="153"/>
      <c r="Q5" s="153"/>
      <c r="R5" s="153"/>
      <c r="S5" s="34"/>
      <c r="T5" s="34"/>
      <c r="U5" s="34"/>
      <c r="V5" s="34"/>
    </row>
    <row r="6" spans="1:22" x14ac:dyDescent="0.2">
      <c r="B6" s="2" t="s">
        <v>14</v>
      </c>
      <c r="C6" s="2">
        <f>COUNTA(#REF!)</f>
        <v>1</v>
      </c>
      <c r="E6" s="2" t="s">
        <v>14</v>
      </c>
      <c r="F6" s="2">
        <f>COUNTA(#REF!)</f>
        <v>1</v>
      </c>
      <c r="I6" s="153"/>
      <c r="J6" s="153"/>
      <c r="K6" s="153"/>
      <c r="L6" s="153"/>
      <c r="M6" s="153"/>
      <c r="N6" s="153"/>
      <c r="O6" s="153"/>
      <c r="P6" s="153"/>
      <c r="Q6" s="153"/>
      <c r="R6" s="153"/>
      <c r="S6" s="34"/>
      <c r="T6" s="34"/>
      <c r="U6" s="34"/>
      <c r="V6" s="34"/>
    </row>
    <row r="7" spans="1:22" x14ac:dyDescent="0.2">
      <c r="B7" s="2" t="s">
        <v>15</v>
      </c>
      <c r="C7">
        <f>COUNTA(#REF!)</f>
        <v>1</v>
      </c>
      <c r="E7" s="2" t="s">
        <v>15</v>
      </c>
      <c r="F7">
        <f>COUNTA(#REF!)</f>
        <v>1</v>
      </c>
      <c r="I7" s="153"/>
      <c r="J7" s="153"/>
      <c r="K7" s="153"/>
      <c r="L7" s="153"/>
      <c r="M7" s="153"/>
      <c r="N7" s="153"/>
      <c r="O7" s="153"/>
      <c r="P7" s="153"/>
      <c r="Q7" s="153"/>
      <c r="R7" s="153"/>
      <c r="S7" s="34"/>
      <c r="T7" s="34"/>
      <c r="U7" s="34"/>
      <c r="V7" s="34"/>
    </row>
    <row r="8" spans="1:22" x14ac:dyDescent="0.2">
      <c r="B8" s="2" t="s">
        <v>4027</v>
      </c>
      <c r="C8">
        <f>COUNTA(#REF!)</f>
        <v>1</v>
      </c>
      <c r="E8" s="2" t="s">
        <v>4027</v>
      </c>
      <c r="F8">
        <f>COUNTA(#REF!)</f>
        <v>1</v>
      </c>
      <c r="I8" s="153"/>
      <c r="J8" s="153"/>
      <c r="K8" s="153"/>
      <c r="L8" s="153"/>
      <c r="M8" s="153"/>
      <c r="N8" s="153"/>
      <c r="O8" s="153"/>
      <c r="P8" s="153"/>
      <c r="Q8" s="153"/>
      <c r="R8" s="153"/>
      <c r="S8" s="34"/>
      <c r="T8" s="34"/>
      <c r="U8" s="34"/>
      <c r="V8" s="34"/>
    </row>
    <row r="9" spans="1:22" x14ac:dyDescent="0.2">
      <c r="B9" s="2" t="s">
        <v>4028</v>
      </c>
      <c r="C9">
        <f>SUM(C5:C8)</f>
        <v>4</v>
      </c>
      <c r="E9" s="2" t="s">
        <v>4028</v>
      </c>
      <c r="F9">
        <f>SUM(F5:F8)</f>
        <v>4</v>
      </c>
      <c r="I9" s="153"/>
      <c r="J9" s="153"/>
      <c r="K9" s="153"/>
      <c r="L9" s="153"/>
      <c r="M9" s="153"/>
      <c r="N9" s="153"/>
      <c r="O9" s="153"/>
      <c r="P9" s="153"/>
      <c r="Q9" s="153"/>
      <c r="R9" s="153"/>
      <c r="S9" s="34"/>
      <c r="T9" s="34"/>
      <c r="U9" s="34"/>
      <c r="V9" s="34"/>
    </row>
    <row r="10" spans="1:22" x14ac:dyDescent="0.2">
      <c r="B10" s="2"/>
      <c r="E10" s="2"/>
      <c r="I10" s="34" t="s">
        <v>4029</v>
      </c>
      <c r="J10" s="34">
        <v>90</v>
      </c>
      <c r="K10" s="34" t="s">
        <v>4030</v>
      </c>
      <c r="L10" s="34"/>
      <c r="M10" s="34"/>
      <c r="N10" s="34"/>
      <c r="O10" s="34"/>
      <c r="P10" s="34"/>
      <c r="Q10" s="34"/>
      <c r="R10" s="34"/>
      <c r="S10" s="34"/>
      <c r="T10" s="34"/>
      <c r="U10" s="34"/>
      <c r="V10" s="34"/>
    </row>
    <row r="11" spans="1:22" x14ac:dyDescent="0.2">
      <c r="B11" s="32" t="s">
        <v>4031</v>
      </c>
      <c r="C11" s="32" t="s">
        <v>4024</v>
      </c>
      <c r="E11" s="32" t="s">
        <v>4031</v>
      </c>
      <c r="F11" s="32" t="s">
        <v>4024</v>
      </c>
      <c r="I11" s="34" t="s">
        <v>4032</v>
      </c>
      <c r="J11" s="34">
        <v>28</v>
      </c>
      <c r="K11" s="34" t="s">
        <v>4030</v>
      </c>
      <c r="L11" s="34"/>
      <c r="M11" s="34"/>
      <c r="N11" s="34"/>
      <c r="O11" s="34"/>
      <c r="P11" s="34"/>
      <c r="Q11" s="34"/>
      <c r="R11" s="34"/>
      <c r="S11" s="34"/>
      <c r="T11" s="34"/>
      <c r="U11" s="34"/>
      <c r="V11" s="34"/>
    </row>
    <row r="12" spans="1:22" x14ac:dyDescent="0.2">
      <c r="B12" s="2" t="s">
        <v>4033</v>
      </c>
      <c r="C12" t="e">
        <f>COUNTIF(#REF!,"onbekend")</f>
        <v>#REF!</v>
      </c>
      <c r="E12" s="2" t="s">
        <v>4033</v>
      </c>
      <c r="F12" t="e">
        <f>COUNTIF(#REF!,"onbekend")</f>
        <v>#REF!</v>
      </c>
      <c r="I12" s="34"/>
      <c r="J12" s="34"/>
      <c r="K12" s="34"/>
      <c r="L12" s="34"/>
      <c r="M12" s="34"/>
      <c r="N12" s="34"/>
      <c r="O12" s="34"/>
      <c r="P12" s="34"/>
      <c r="Q12" s="34"/>
      <c r="R12" s="34"/>
      <c r="S12" s="34"/>
      <c r="T12" s="34"/>
      <c r="U12" s="34"/>
      <c r="V12" s="34"/>
    </row>
    <row r="13" spans="1:22" x14ac:dyDescent="0.2">
      <c r="B13" s="2" t="s">
        <v>4034</v>
      </c>
      <c r="C13" t="e">
        <f>COUNTIF(#REF!,"virus negatief")</f>
        <v>#REF!</v>
      </c>
      <c r="E13" s="2" t="s">
        <v>4035</v>
      </c>
      <c r="F13" t="e">
        <f>COUNTIF(#REF!,"geen virussymptomen")</f>
        <v>#REF!</v>
      </c>
      <c r="I13" s="34"/>
      <c r="J13" s="34"/>
      <c r="K13" s="34"/>
      <c r="L13" s="34"/>
      <c r="M13" s="34"/>
      <c r="N13" s="34"/>
      <c r="O13" s="34"/>
      <c r="P13" s="34"/>
      <c r="Q13" s="34"/>
      <c r="R13" s="34"/>
      <c r="S13" s="34"/>
      <c r="T13" s="34"/>
      <c r="U13" s="34"/>
      <c r="V13" s="34"/>
    </row>
    <row r="14" spans="1:22" x14ac:dyDescent="0.2">
      <c r="B14" s="2" t="s">
        <v>4035</v>
      </c>
      <c r="C14" t="e">
        <f>COUNTIF(#REF!,"geen virussymptomen")</f>
        <v>#REF!</v>
      </c>
      <c r="I14" s="33" t="s">
        <v>4036</v>
      </c>
      <c r="J14" s="34"/>
      <c r="K14" s="34"/>
      <c r="L14" s="34"/>
      <c r="M14" s="34"/>
      <c r="N14" s="34"/>
      <c r="O14" s="34"/>
      <c r="P14" s="34"/>
      <c r="Q14" s="34"/>
      <c r="R14" s="34"/>
      <c r="S14" s="34"/>
      <c r="T14" s="34"/>
      <c r="U14" s="34"/>
      <c r="V14" s="34"/>
    </row>
    <row r="15" spans="1:22" x14ac:dyDescent="0.2">
      <c r="B15" s="2" t="s">
        <v>4037</v>
      </c>
      <c r="C15" t="e">
        <f>COUNTIF(#REF!,"monster afgewezen")</f>
        <v>#REF!</v>
      </c>
      <c r="E15" s="2" t="s">
        <v>4038</v>
      </c>
      <c r="F15" t="e">
        <f>COUNTIF(#REF!,"Geen orthotospovirus")</f>
        <v>#REF!</v>
      </c>
      <c r="I15" s="34" t="s">
        <v>4039</v>
      </c>
      <c r="J15" s="34"/>
      <c r="K15" s="34"/>
      <c r="L15" s="34" t="s">
        <v>4040</v>
      </c>
      <c r="M15" s="34"/>
      <c r="N15" s="34"/>
      <c r="O15" s="34"/>
      <c r="P15" s="34"/>
      <c r="Q15" s="34"/>
      <c r="R15" s="34"/>
      <c r="S15" s="34" t="s">
        <v>4041</v>
      </c>
      <c r="T15" s="34"/>
      <c r="U15" s="34"/>
      <c r="V15" s="34"/>
    </row>
    <row r="16" spans="1:22" x14ac:dyDescent="0.2">
      <c r="B16" s="2" t="s">
        <v>101</v>
      </c>
      <c r="C16" t="e">
        <f>COUNTIF(#REF!,"nvt")</f>
        <v>#REF!</v>
      </c>
      <c r="E16" s="2" t="s">
        <v>4042</v>
      </c>
      <c r="F16" t="e">
        <f>COUNTIF(#REF!,"geen tospovirus")</f>
        <v>#REF!</v>
      </c>
      <c r="I16" s="35" t="s">
        <v>4043</v>
      </c>
      <c r="J16" s="35"/>
      <c r="K16" s="35"/>
      <c r="L16" s="34" t="s">
        <v>4044</v>
      </c>
      <c r="M16" s="34"/>
      <c r="N16" s="34"/>
      <c r="O16" s="34"/>
      <c r="P16" s="34"/>
      <c r="Q16" s="34"/>
      <c r="R16" s="34"/>
      <c r="S16" s="34" t="s">
        <v>4045</v>
      </c>
      <c r="T16" s="34"/>
      <c r="U16" s="34"/>
      <c r="V16" s="34"/>
    </row>
    <row r="17" spans="2:22" x14ac:dyDescent="0.2">
      <c r="E17" s="2" t="s">
        <v>4046</v>
      </c>
      <c r="F17" t="e">
        <f>COUNTIF(#REF!,"geen PlAMV, SLRSV, TVX, TBRV, TRSV en ToRSV ")</f>
        <v>#REF!</v>
      </c>
      <c r="I17" s="36" t="s">
        <v>4047</v>
      </c>
      <c r="J17" s="36"/>
      <c r="K17" s="36"/>
      <c r="L17" s="34" t="s">
        <v>4048</v>
      </c>
      <c r="M17" s="34"/>
      <c r="N17" s="34"/>
      <c r="O17" s="34"/>
      <c r="P17" s="34"/>
      <c r="Q17" s="34"/>
      <c r="R17" s="34"/>
      <c r="S17" s="34" t="s">
        <v>4045</v>
      </c>
      <c r="T17" s="34"/>
      <c r="U17" s="34"/>
      <c r="V17" s="34"/>
    </row>
    <row r="18" spans="2:22" ht="25.5" x14ac:dyDescent="0.2">
      <c r="B18" s="2" t="s">
        <v>4049</v>
      </c>
      <c r="C18" t="e">
        <f>COUNTIF(#REF!,"virus")</f>
        <v>#REF!</v>
      </c>
      <c r="E18" s="2" t="s">
        <v>4050</v>
      </c>
      <c r="F18" t="e">
        <f>COUNTIF(#REF!,"geen PlAMV, SLRSV, TVX, TBRV, TRSV en ToRSV; wel TRV")</f>
        <v>#REF!</v>
      </c>
      <c r="I18" s="36" t="s">
        <v>4051</v>
      </c>
      <c r="J18" s="36"/>
      <c r="K18" s="36"/>
      <c r="L18" s="34" t="s">
        <v>4052</v>
      </c>
      <c r="M18" s="34"/>
      <c r="N18" s="34"/>
      <c r="O18" s="34"/>
      <c r="P18" s="34"/>
      <c r="Q18" s="34"/>
      <c r="R18" s="34"/>
      <c r="S18" s="34" t="s">
        <v>4053</v>
      </c>
      <c r="T18" s="34"/>
      <c r="U18" s="34"/>
      <c r="V18" s="34"/>
    </row>
    <row r="19" spans="2:22" x14ac:dyDescent="0.2">
      <c r="B19" s="2" t="s">
        <v>4054</v>
      </c>
      <c r="C19" t="e">
        <f>COUNTIF(#REF!,"virus positief")</f>
        <v>#REF!</v>
      </c>
      <c r="I19" s="36" t="s">
        <v>4055</v>
      </c>
      <c r="J19" s="36"/>
      <c r="K19" s="36"/>
      <c r="L19" s="34" t="s">
        <v>4056</v>
      </c>
      <c r="M19" s="34"/>
      <c r="N19" s="34"/>
      <c r="O19" s="34"/>
      <c r="P19" s="34"/>
      <c r="Q19" s="34"/>
      <c r="R19" s="34"/>
      <c r="S19" s="34" t="s">
        <v>4057</v>
      </c>
      <c r="T19" s="34"/>
      <c r="U19" s="34"/>
      <c r="V19" s="34"/>
    </row>
    <row r="20" spans="2:22" x14ac:dyDescent="0.2">
      <c r="B20" s="2" t="s">
        <v>4058</v>
      </c>
      <c r="C20" t="e">
        <f>COUNTIF(#REF!,"virussymptomen")</f>
        <v>#REF!</v>
      </c>
      <c r="E20" s="2" t="s">
        <v>4059</v>
      </c>
      <c r="F20" t="e">
        <f>COUNTIF(#REF!,"cucumber green mottle mosaic virus")</f>
        <v>#REF!</v>
      </c>
      <c r="I20" s="36" t="s">
        <v>4060</v>
      </c>
      <c r="J20" s="36"/>
      <c r="K20" s="36"/>
      <c r="L20" s="34" t="s">
        <v>4061</v>
      </c>
      <c r="M20" s="34"/>
      <c r="N20" s="34"/>
      <c r="O20" s="34"/>
      <c r="P20" s="34"/>
      <c r="Q20" s="34"/>
      <c r="R20" s="34"/>
      <c r="S20" s="34" t="s">
        <v>4053</v>
      </c>
      <c r="T20" s="34"/>
      <c r="U20" s="34"/>
      <c r="V20" s="34"/>
    </row>
    <row r="21" spans="2:22" x14ac:dyDescent="0.2">
      <c r="B21" s="2" t="s">
        <v>4062</v>
      </c>
      <c r="C21" t="e">
        <f>COUNTIF(#REF!,"pospiviroid")</f>
        <v>#REF!</v>
      </c>
      <c r="E21" s="2" t="s">
        <v>4063</v>
      </c>
      <c r="F21" t="e">
        <f>COUNTIF(#REF!,"pepino mosaic virus")</f>
        <v>#REF!</v>
      </c>
      <c r="I21" s="34"/>
      <c r="J21" s="34"/>
      <c r="K21" s="34"/>
      <c r="L21" s="34"/>
      <c r="M21" s="34"/>
      <c r="N21" s="34"/>
      <c r="O21" s="34"/>
      <c r="P21" s="34"/>
      <c r="Q21" s="34"/>
      <c r="R21" s="34"/>
      <c r="S21" s="34"/>
      <c r="T21" s="34"/>
      <c r="U21" s="34"/>
      <c r="V21" s="34"/>
    </row>
    <row r="22" spans="2:22" x14ac:dyDescent="0.2">
      <c r="B22" s="2"/>
      <c r="E22" s="2" t="s">
        <v>4064</v>
      </c>
      <c r="F22" t="e">
        <f>COUNTIF(#REF!,"tomato spotted wilt virus")</f>
        <v>#REF!</v>
      </c>
      <c r="I22" s="34"/>
      <c r="J22" s="34"/>
      <c r="K22" s="34"/>
      <c r="L22" s="34"/>
      <c r="M22" s="34"/>
      <c r="N22" s="34"/>
      <c r="O22" s="34"/>
      <c r="P22" s="34"/>
      <c r="Q22" s="34"/>
      <c r="R22" s="34"/>
      <c r="S22" s="34"/>
      <c r="T22" s="34"/>
      <c r="U22" s="34"/>
      <c r="V22" s="34"/>
    </row>
    <row r="23" spans="2:22" x14ac:dyDescent="0.2">
      <c r="B23" s="2" t="s">
        <v>4065</v>
      </c>
      <c r="C23" t="e">
        <f>COUNTIF(#REF!,"tomato chlorotic spot virus")</f>
        <v>#REF!</v>
      </c>
      <c r="E23" s="2" t="s">
        <v>4066</v>
      </c>
      <c r="F23" t="e">
        <f>COUNTIF(#REF!,"Impatiens necrotic spot tospovirus")</f>
        <v>#REF!</v>
      </c>
      <c r="I23" s="33" t="s">
        <v>4067</v>
      </c>
      <c r="J23" s="34"/>
      <c r="K23" s="34"/>
      <c r="L23" s="34"/>
      <c r="M23" s="34"/>
      <c r="N23" s="34"/>
      <c r="O23" s="34"/>
      <c r="P23" s="34"/>
      <c r="Q23" s="34"/>
      <c r="R23" s="34"/>
      <c r="S23" s="34"/>
      <c r="T23" s="34"/>
      <c r="U23" s="34"/>
      <c r="V23" s="34"/>
    </row>
    <row r="24" spans="2:22" x14ac:dyDescent="0.2">
      <c r="B24" s="2" t="s">
        <v>4068</v>
      </c>
      <c r="C24" t="e">
        <f>COUNTIF(#REF!,"tomato ringspot virus")</f>
        <v>#REF!</v>
      </c>
      <c r="I24" s="34" t="s">
        <v>4069</v>
      </c>
      <c r="J24" s="34"/>
      <c r="K24" s="34"/>
      <c r="L24" s="34"/>
      <c r="M24" s="34"/>
      <c r="N24" s="34"/>
      <c r="O24" s="34"/>
      <c r="P24" s="34"/>
      <c r="Q24" s="34"/>
      <c r="R24" s="34"/>
      <c r="S24" s="34"/>
      <c r="T24" s="34"/>
      <c r="U24" s="34"/>
      <c r="V24" s="34"/>
    </row>
    <row r="25" spans="2:22" ht="12.75" customHeight="1" x14ac:dyDescent="0.2">
      <c r="B25" s="2" t="s">
        <v>4070</v>
      </c>
      <c r="C25" t="e">
        <f>COUNTIF(#REF!,"tomato chlorotic dwarf viroid")</f>
        <v>#REF!</v>
      </c>
      <c r="E25" s="2" t="s">
        <v>19</v>
      </c>
      <c r="F25" t="e">
        <f>F27-SUM(F12:F23)</f>
        <v>#REF!</v>
      </c>
      <c r="I25" s="153" t="s">
        <v>4071</v>
      </c>
      <c r="J25" s="153"/>
      <c r="K25" s="153"/>
      <c r="L25" s="153"/>
      <c r="M25" s="153"/>
      <c r="N25" s="153"/>
      <c r="O25" s="153"/>
      <c r="P25" s="153"/>
      <c r="Q25" s="153"/>
      <c r="R25" s="153"/>
      <c r="S25" s="34"/>
      <c r="T25" s="34"/>
      <c r="U25" s="34"/>
      <c r="V25" s="34"/>
    </row>
    <row r="26" spans="2:22" x14ac:dyDescent="0.2">
      <c r="B26" s="2" t="s">
        <v>4072</v>
      </c>
      <c r="C26" t="e">
        <f>COUNTIF(#REF!,"potato spindle tuber viroid")</f>
        <v>#REF!</v>
      </c>
      <c r="E26" s="2"/>
      <c r="F26" s="31"/>
      <c r="I26" s="153"/>
      <c r="J26" s="153"/>
      <c r="K26" s="153"/>
      <c r="L26" s="153"/>
      <c r="M26" s="153"/>
      <c r="N26" s="153"/>
      <c r="O26" s="153"/>
      <c r="P26" s="153"/>
      <c r="Q26" s="153"/>
      <c r="R26" s="153"/>
      <c r="S26" s="34"/>
      <c r="T26" s="34"/>
      <c r="U26" s="34"/>
      <c r="V26" s="34"/>
    </row>
    <row r="27" spans="2:22" x14ac:dyDescent="0.2">
      <c r="B27" s="2" t="s">
        <v>4073</v>
      </c>
      <c r="C27" t="e">
        <f>COUNTIF(#REF!,"alfalfa mosaic virus")</f>
        <v>#REF!</v>
      </c>
      <c r="E27" s="32" t="s">
        <v>4074</v>
      </c>
      <c r="F27">
        <f>COUNTA(#REF!)</f>
        <v>1</v>
      </c>
      <c r="I27" s="153"/>
      <c r="J27" s="153"/>
      <c r="K27" s="153"/>
      <c r="L27" s="153"/>
      <c r="M27" s="153"/>
      <c r="N27" s="153"/>
      <c r="O27" s="153"/>
      <c r="P27" s="153"/>
      <c r="Q27" s="153"/>
      <c r="R27" s="153"/>
      <c r="S27" s="34"/>
      <c r="T27" s="34"/>
      <c r="U27" s="34"/>
      <c r="V27" s="34"/>
    </row>
    <row r="28" spans="2:22" x14ac:dyDescent="0.2">
      <c r="B28" s="2" t="s">
        <v>4075</v>
      </c>
      <c r="C28" t="e">
        <f>COUNTIF(#REF!,"tobacco ringspot virus")</f>
        <v>#REF!</v>
      </c>
      <c r="I28" s="153"/>
      <c r="J28" s="153"/>
      <c r="K28" s="153"/>
      <c r="L28" s="153"/>
      <c r="M28" s="153"/>
      <c r="N28" s="153"/>
      <c r="O28" s="153"/>
      <c r="P28" s="153"/>
      <c r="Q28" s="153"/>
      <c r="R28" s="153"/>
      <c r="S28" s="34"/>
      <c r="T28" s="34"/>
      <c r="U28" s="34"/>
      <c r="V28" s="34"/>
    </row>
    <row r="29" spans="2:22" x14ac:dyDescent="0.2">
      <c r="B29" s="2" t="s">
        <v>4063</v>
      </c>
      <c r="C29" t="e">
        <f>COUNTIF(#REF!,"pepino mosaic virus")</f>
        <v>#REF!</v>
      </c>
      <c r="E29" s="2"/>
      <c r="I29" s="34"/>
      <c r="J29" s="34"/>
      <c r="K29" s="34"/>
      <c r="L29" s="34"/>
      <c r="M29" s="34"/>
      <c r="N29" s="34"/>
      <c r="O29" s="34"/>
      <c r="P29" s="34"/>
      <c r="Q29" s="34"/>
      <c r="R29" s="34"/>
      <c r="S29" s="34"/>
      <c r="T29" s="34"/>
      <c r="U29" s="34"/>
      <c r="V29" s="34"/>
    </row>
    <row r="30" spans="2:22" x14ac:dyDescent="0.2">
      <c r="I30" s="40" t="s">
        <v>4076</v>
      </c>
      <c r="J30" s="39"/>
      <c r="K30" s="39"/>
      <c r="L30" s="39"/>
      <c r="M30" s="39"/>
      <c r="N30" s="39"/>
      <c r="O30" s="39"/>
      <c r="P30" s="39"/>
      <c r="Q30" s="39"/>
      <c r="R30" s="39"/>
      <c r="S30" s="34"/>
      <c r="T30" s="34"/>
      <c r="U30" s="34"/>
      <c r="V30" s="34"/>
    </row>
    <row r="31" spans="2:22" x14ac:dyDescent="0.2">
      <c r="B31" s="2" t="s">
        <v>19</v>
      </c>
      <c r="C31" t="e">
        <f>C33-SUM(C12:C29)</f>
        <v>#REF!</v>
      </c>
      <c r="I31" s="4" t="s">
        <v>4077</v>
      </c>
      <c r="J31" s="34"/>
      <c r="K31" s="34"/>
      <c r="L31" s="34"/>
      <c r="M31" s="34"/>
      <c r="N31" s="34"/>
      <c r="O31" s="34"/>
      <c r="P31" s="34"/>
      <c r="Q31" s="34"/>
      <c r="R31" s="34"/>
      <c r="S31" s="34"/>
      <c r="T31" s="34"/>
      <c r="U31" s="34"/>
      <c r="V31" s="34"/>
    </row>
    <row r="32" spans="2:22" x14ac:dyDescent="0.2">
      <c r="B32" s="2"/>
      <c r="C32" s="31"/>
      <c r="I32" s="34"/>
      <c r="J32" s="34"/>
      <c r="K32" s="34"/>
      <c r="L32" s="34"/>
      <c r="M32" s="34"/>
      <c r="N32" s="34"/>
      <c r="O32" s="34"/>
      <c r="P32" s="34"/>
      <c r="Q32" s="34"/>
      <c r="R32" s="34"/>
      <c r="S32" s="34"/>
      <c r="T32" s="34"/>
      <c r="U32" s="34"/>
      <c r="V32" s="34"/>
    </row>
    <row r="33" spans="2:22" x14ac:dyDescent="0.2">
      <c r="B33" s="32" t="s">
        <v>4074</v>
      </c>
      <c r="C33">
        <f>COUNTA(#REF!)</f>
        <v>1</v>
      </c>
      <c r="I33" s="34"/>
      <c r="J33" s="34"/>
      <c r="K33" s="34"/>
      <c r="L33" s="34"/>
      <c r="M33" s="34"/>
      <c r="N33" s="34"/>
      <c r="O33" s="34"/>
      <c r="P33" s="34"/>
      <c r="Q33" s="34"/>
      <c r="R33" s="34"/>
      <c r="S33" s="34"/>
      <c r="T33" s="34"/>
      <c r="U33" s="34"/>
      <c r="V33" s="34"/>
    </row>
    <row r="34" spans="2:22" x14ac:dyDescent="0.2">
      <c r="B34" s="2"/>
      <c r="I34" s="34"/>
      <c r="J34" s="34"/>
      <c r="K34" s="34"/>
      <c r="L34" s="34"/>
      <c r="M34" s="2"/>
      <c r="N34" s="2"/>
      <c r="O34" s="34"/>
      <c r="P34" s="34"/>
      <c r="Q34" s="34"/>
      <c r="R34" s="34"/>
      <c r="S34" s="34"/>
      <c r="T34" s="34"/>
      <c r="U34" s="34"/>
      <c r="V34" s="34"/>
    </row>
    <row r="35" spans="2:22" x14ac:dyDescent="0.2">
      <c r="I35" s="34"/>
      <c r="J35" s="34"/>
      <c r="K35" s="34"/>
      <c r="L35" s="34"/>
      <c r="M35" s="34"/>
      <c r="N35" s="34"/>
      <c r="O35" s="34"/>
      <c r="P35" s="34"/>
      <c r="Q35" s="34"/>
      <c r="R35" s="34"/>
      <c r="S35" s="34"/>
      <c r="T35" s="34"/>
      <c r="U35" s="34"/>
      <c r="V35" s="34"/>
    </row>
    <row r="36" spans="2:22" x14ac:dyDescent="0.2">
      <c r="I36" s="34"/>
      <c r="J36" s="34"/>
      <c r="K36" s="34"/>
      <c r="L36" s="34"/>
      <c r="M36" s="34"/>
      <c r="N36" s="34"/>
      <c r="O36" s="34"/>
      <c r="P36" s="34"/>
      <c r="Q36" s="34"/>
      <c r="R36" s="34"/>
      <c r="S36" s="34"/>
      <c r="T36" s="34"/>
      <c r="U36" s="34"/>
      <c r="V36" s="34"/>
    </row>
  </sheetData>
  <sheetProtection selectLockedCells="1" selectUnlockedCells="1"/>
  <customSheetViews>
    <customSheetView guid="{A250F9AB-EFF9-45C1-A1D5-27A70D4C08E9}">
      <selection activeCell="I31" sqref="I31"/>
      <pageMargins left="0" right="0" top="0" bottom="0" header="0" footer="0"/>
      <pageSetup paperSize="9" firstPageNumber="0" orientation="portrait" horizontalDpi="300" verticalDpi="300" r:id="rId1"/>
      <headerFooter alignWithMargins="0"/>
    </customSheetView>
    <customSheetView guid="{368D3097-ED69-4CB3-A3A3-F94E276C261F}">
      <selection activeCell="I31" sqref="I31"/>
      <pageMargins left="0" right="0" top="0" bottom="0" header="0" footer="0"/>
      <pageSetup paperSize="9" firstPageNumber="0" orientation="portrait" horizontalDpi="300" verticalDpi="300" r:id="rId2"/>
      <headerFooter alignWithMargins="0"/>
    </customSheetView>
    <customSheetView guid="{F2C11455-5319-4B11-B4FB-9E6E63959786}">
      <selection activeCell="I31" sqref="I31"/>
      <pageMargins left="0" right="0" top="0" bottom="0" header="0" footer="0"/>
      <pageSetup paperSize="9" firstPageNumber="0" orientation="portrait" horizontalDpi="300" verticalDpi="300" r:id="rId3"/>
      <headerFooter alignWithMargins="0"/>
    </customSheetView>
    <customSheetView guid="{494BC147-3066-409B-8827-8AC470F2E1C2}">
      <selection activeCell="I31" sqref="I31"/>
      <pageMargins left="0" right="0" top="0" bottom="0" header="0" footer="0"/>
      <pageSetup paperSize="9" firstPageNumber="0" orientation="portrait" horizontalDpi="300" verticalDpi="300" r:id="rId4"/>
      <headerFooter alignWithMargins="0"/>
    </customSheetView>
    <customSheetView guid="{A4E4BFDC-ACDE-4E2E-8C4F-3078F4A23A0C}">
      <selection activeCell="I31" sqref="I31"/>
      <pageMargins left="0" right="0" top="0" bottom="0" header="0" footer="0"/>
      <pageSetup paperSize="9" firstPageNumber="0" orientation="portrait" horizontalDpi="300" verticalDpi="300" r:id="rId5"/>
      <headerFooter alignWithMargins="0"/>
    </customSheetView>
    <customSheetView guid="{D4EE8649-1C85-4530-B112-71152B12B643}">
      <selection activeCell="I31" sqref="I31"/>
      <pageMargins left="0" right="0" top="0" bottom="0" header="0" footer="0"/>
      <pageSetup paperSize="9" firstPageNumber="0" orientation="portrait" horizontalDpi="300" verticalDpi="300" r:id="rId6"/>
      <headerFooter alignWithMargins="0"/>
    </customSheetView>
  </customSheetViews>
  <mergeCells count="2">
    <mergeCell ref="I5:R9"/>
    <mergeCell ref="I25:R28"/>
  </mergeCells>
  <pageMargins left="0.7" right="0.7" top="0.75" bottom="0.75" header="0.51180555555555551" footer="0.51180555555555551"/>
  <pageSetup paperSize="9" scale="23" firstPageNumber="0" orientation="portrait" r:id="rId7"/>
  <headerFooter alignWithMargins="0">
    <oddFooter>&amp;L_x000D_&amp;1#&amp;"Calibri"&amp;10&amp;K000000 Intern gebruik</oddFooter>
  </headerFooter>
  <colBreaks count="1" manualBreakCount="1">
    <brk id="34"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D48B85CDFC0344BDA60A33F7923A99" ma:contentTypeVersion="0" ma:contentTypeDescription="Een nieuw document maken." ma:contentTypeScope="" ma:versionID="49d34a6321f7fbd3a016da70fb195572">
  <xsd:schema xmlns:xsd="http://www.w3.org/2001/XMLSchema" xmlns:xs="http://www.w3.org/2001/XMLSchema" xmlns:p="http://schemas.microsoft.com/office/2006/metadata/properties" targetNamespace="http://schemas.microsoft.com/office/2006/metadata/properties" ma:root="true" ma:fieldsID="0c1291706f4da62e3ca33d24920cb5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3269F7-F3DA-4F86-98D1-9E7C6523312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36518C3-D9AA-4A26-8815-7A1EAFBC23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90AB51-784B-475D-82E5-34A1E59DF0B4}">
  <ds:schemaRefs>
    <ds:schemaRef ds:uri="http://schemas.microsoft.com/sharepoint/v3/contenttype/forms"/>
  </ds:schemaRefs>
</ds:datastoreItem>
</file>

<file path=docMetadata/LabelInfo.xml><?xml version="1.0" encoding="utf-8"?>
<clbl:labelList xmlns:clbl="http://schemas.microsoft.com/office/2020/mipLabelMetadata">
  <clbl:label id="{681dcdd7-3e43-49fb-ac1e-2321f7e63421}" enabled="1" method="Standard" siteId="{1321633e-f6b9-44e2-a44f-59b9d264ecb7}" contentBits="2"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8</vt:i4>
      </vt:variant>
      <vt:variant>
        <vt:lpstr>Benoemde bereiken</vt:lpstr>
      </vt:variant>
      <vt:variant>
        <vt:i4>4</vt:i4>
      </vt:variant>
    </vt:vector>
  </HeadingPairs>
  <TitlesOfParts>
    <vt:vector size="12" baseType="lpstr">
      <vt:lpstr>lopend 2022</vt:lpstr>
      <vt:lpstr>surveys 2022</vt:lpstr>
      <vt:lpstr>Collectie_Onderzoek_HTS</vt:lpstr>
      <vt:lpstr>RKO &amp; 2019-829-EU</vt:lpstr>
      <vt:lpstr>ToBRFV_Incident off 2019-2021</vt:lpstr>
      <vt:lpstr>primercodes </vt:lpstr>
      <vt:lpstr>Lastige matrices TPO</vt:lpstr>
      <vt:lpstr>Info</vt:lpstr>
      <vt:lpstr>Info!Afdrukbereik</vt:lpstr>
      <vt:lpstr>'Lastige matrices TPO'!Afdrukbereik</vt:lpstr>
      <vt:lpstr>'primercodes '!Afdrukbereik</vt:lpstr>
      <vt:lpstr>'ToBRFV_Incident off 2019-2021'!Afdrukbereik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logboek 2020</dc:title>
  <dc:subject/>
  <dc:creator>Ministerie van Landbouw, Natuurbeheer en Visserij</dc:creator>
  <cp:keywords/>
  <dc:description/>
  <cp:lastModifiedBy>Krom, C.E. MSc de (Christel)</cp:lastModifiedBy>
  <cp:revision>1</cp:revision>
  <dcterms:created xsi:type="dcterms:W3CDTF">2006-01-03T14:37:18Z</dcterms:created>
  <dcterms:modified xsi:type="dcterms:W3CDTF">2025-03-20T16:11:39Z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DF_LAST_URL">
    <vt:lpwstr>Onwaar</vt:lpwstr>
  </property>
  <property fmtid="{D5CDD505-2E9C-101B-9397-08002B2CF9AE}" pid="3" name="ContentTypeId">
    <vt:lpwstr>0x0101008BD48B85CDFC0344BDA60A33F7923A99</vt:lpwstr>
  </property>
</Properties>
</file>