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\Dropbox\DIM_UDEC\Mecanica_de_fluidos\Practicas\Flujos internos viscosos\"/>
    </mc:Choice>
  </mc:AlternateContent>
  <xr:revisionPtr revIDLastSave="0" documentId="13_ncr:1_{29C5EC76-F6FD-4906-8D34-EEA6756D3582}" xr6:coauthVersionLast="47" xr6:coauthVersionMax="47" xr10:uidLastSave="{00000000-0000-0000-0000-000000000000}"/>
  <bookViews>
    <workbookView xWindow="28680" yWindow="480" windowWidth="29040" windowHeight="15840" xr2:uid="{0CBCD6B9-5574-4EE3-AFAC-30EC8BEB3BBE}"/>
  </bookViews>
  <sheets>
    <sheet name="Hoja1" sheetId="1" r:id="rId1"/>
  </sheets>
  <definedNames>
    <definedName name="solver_adj" localSheetId="0" hidden="1">Hoja1!$B$34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Hoja1!$E$23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16" i="1"/>
  <c r="B17" i="1" s="1"/>
  <c r="B40" i="1" s="1"/>
  <c r="B41" i="1" s="1"/>
  <c r="B42" i="1" s="1"/>
  <c r="B43" i="1" s="1"/>
  <c r="B19" i="1"/>
  <c r="B12" i="1"/>
  <c r="B13" i="1" s="1"/>
  <c r="B9" i="1"/>
  <c r="B10" i="1" s="1"/>
  <c r="B5" i="1"/>
  <c r="B4" i="1"/>
  <c r="B51" i="1" l="1"/>
  <c r="B35" i="1"/>
  <c r="B36" i="1" s="1"/>
  <c r="B37" i="1" s="1"/>
  <c r="B32" i="1" s="1"/>
  <c r="B59" i="1"/>
  <c r="B20" i="1"/>
  <c r="B52" i="1" l="1"/>
  <c r="B45" i="1" s="1"/>
  <c r="E23" i="1" s="1"/>
</calcChain>
</file>

<file path=xl/sharedStrings.xml><?xml version="1.0" encoding="utf-8"?>
<sst xmlns="http://schemas.openxmlformats.org/spreadsheetml/2006/main" count="83" uniqueCount="45">
  <si>
    <t>Propiedades fluido</t>
  </si>
  <si>
    <t>Peso específico</t>
  </si>
  <si>
    <t>densidad</t>
  </si>
  <si>
    <t>viscosidad dinámica</t>
  </si>
  <si>
    <t>viscosidad cinemática</t>
  </si>
  <si>
    <t>Propiedades tuberías</t>
  </si>
  <si>
    <t>Tubería 1</t>
  </si>
  <si>
    <t>Diametro interior Di</t>
  </si>
  <si>
    <t>m</t>
  </si>
  <si>
    <t>m2/s</t>
  </si>
  <si>
    <t>kg/m3</t>
  </si>
  <si>
    <t>kPa/m</t>
  </si>
  <si>
    <t>Área de flujo</t>
  </si>
  <si>
    <t>m2</t>
  </si>
  <si>
    <t>Longitud</t>
  </si>
  <si>
    <t>rugosidad</t>
  </si>
  <si>
    <t>rugosidad relativa</t>
  </si>
  <si>
    <t>-</t>
  </si>
  <si>
    <t>Datos sistema</t>
  </si>
  <si>
    <t>Velocidad A</t>
  </si>
  <si>
    <t>Presión A</t>
  </si>
  <si>
    <t>Presión B</t>
  </si>
  <si>
    <t>Velocidad B</t>
  </si>
  <si>
    <t>Elevación A</t>
  </si>
  <si>
    <t>Elevación B</t>
  </si>
  <si>
    <t>kPa (man)</t>
  </si>
  <si>
    <t>m/s</t>
  </si>
  <si>
    <t>Tramo 1</t>
  </si>
  <si>
    <t>Velocidad</t>
  </si>
  <si>
    <t>Número de Reynolds</t>
  </si>
  <si>
    <t>Factor de fricción</t>
  </si>
  <si>
    <t>Ecuación de Haaland</t>
  </si>
  <si>
    <t>pérdida de carga</t>
  </si>
  <si>
    <t>Tubería 2</t>
  </si>
  <si>
    <t>Tramo 2</t>
  </si>
  <si>
    <t>Pérdidas de carga mayores:</t>
  </si>
  <si>
    <t>Pérdidas de carga menores:</t>
  </si>
  <si>
    <t>Elemento</t>
  </si>
  <si>
    <t>K</t>
  </si>
  <si>
    <t>Le/D</t>
  </si>
  <si>
    <t>Ecuación de energía:</t>
  </si>
  <si>
    <t>Flujo volumétrico</t>
  </si>
  <si>
    <t>m3/s</t>
  </si>
  <si>
    <t>Unidad/comentario</t>
  </si>
  <si>
    <t>Pa*s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</si>
</sst>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5" borderId="1" xfId="0" applyFill="1" applyBorder="1"/>
    <xf numFmtId="0" fontId="1" fillId="0" borderId="0" xfId="0" applyFont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8EC-6400-4CE0-A473-E51028156EF4}">
  <dimension ref="A1:F59"/>
  <sheetViews>
    <sheetView tabSelected="1" zoomScale="145" zoomScaleNormal="145" workbookViewId="0">
      <selection activeCell="E7" sqref="E7"/>
    </sheetView>
  </sheetViews>
  <sheetFormatPr baseColWidth="10" defaultRowHeight="14.4" x14ac:dyDescent="0.3"/>
  <cols>
    <col min="1" max="1" width="25.88671875" customWidth="1"/>
    <col min="2" max="2" width="12.44140625" bestFit="1" customWidth="1"/>
    <col min="3" max="3" width="18.77734375" customWidth="1"/>
    <col min="5" max="5" width="21.109375" customWidth="1"/>
  </cols>
  <sheetData>
    <row r="1" spans="1:3" x14ac:dyDescent="0.3">
      <c r="A1" s="1" t="s">
        <v>0</v>
      </c>
      <c r="B1" s="1"/>
      <c r="C1" t="s">
        <v>43</v>
      </c>
    </row>
    <row r="2" spans="1:3" x14ac:dyDescent="0.3">
      <c r="A2" t="s">
        <v>1</v>
      </c>
      <c r="B2">
        <v>9.73</v>
      </c>
      <c r="C2" t="s">
        <v>11</v>
      </c>
    </row>
    <row r="3" spans="1:3" x14ac:dyDescent="0.3">
      <c r="A3" t="s">
        <v>2</v>
      </c>
      <c r="B3">
        <v>992</v>
      </c>
      <c r="C3" t="s">
        <v>10</v>
      </c>
    </row>
    <row r="4" spans="1:3" x14ac:dyDescent="0.3">
      <c r="A4" t="s">
        <v>3</v>
      </c>
      <c r="B4">
        <f>6.51*10^-4</f>
        <v>6.5099999999999999E-4</v>
      </c>
      <c r="C4" t="s">
        <v>44</v>
      </c>
    </row>
    <row r="5" spans="1:3" x14ac:dyDescent="0.3">
      <c r="A5" t="s">
        <v>4</v>
      </c>
      <c r="B5">
        <f>6.56*10^-7</f>
        <v>6.5599999999999994E-7</v>
      </c>
      <c r="C5" t="s">
        <v>9</v>
      </c>
    </row>
    <row r="7" spans="1:3" x14ac:dyDescent="0.3">
      <c r="A7" s="1" t="s">
        <v>5</v>
      </c>
    </row>
    <row r="8" spans="1:3" x14ac:dyDescent="0.3">
      <c r="A8" s="2" t="s">
        <v>6</v>
      </c>
    </row>
    <row r="9" spans="1:3" x14ac:dyDescent="0.3">
      <c r="A9" t="s">
        <v>7</v>
      </c>
      <c r="B9">
        <f>104.1*10^-3</f>
        <v>0.1041</v>
      </c>
      <c r="C9" t="s">
        <v>8</v>
      </c>
    </row>
    <row r="10" spans="1:3" x14ac:dyDescent="0.3">
      <c r="A10" t="s">
        <v>12</v>
      </c>
      <c r="B10">
        <f>B9^2*PI()/4</f>
        <v>8.5112106710871008E-3</v>
      </c>
      <c r="C10" t="s">
        <v>13</v>
      </c>
    </row>
    <row r="11" spans="1:3" x14ac:dyDescent="0.3">
      <c r="A11" t="s">
        <v>14</v>
      </c>
      <c r="B11">
        <v>55</v>
      </c>
      <c r="C11" t="s">
        <v>8</v>
      </c>
    </row>
    <row r="12" spans="1:3" x14ac:dyDescent="0.3">
      <c r="A12" t="s">
        <v>15</v>
      </c>
      <c r="B12">
        <f>1.2*10^-4</f>
        <v>1.2E-4</v>
      </c>
      <c r="C12" t="s">
        <v>8</v>
      </c>
    </row>
    <row r="13" spans="1:3" x14ac:dyDescent="0.3">
      <c r="A13" t="s">
        <v>16</v>
      </c>
      <c r="B13">
        <f>B12/B9</f>
        <v>1.1527377521613833E-3</v>
      </c>
      <c r="C13" t="s">
        <v>17</v>
      </c>
    </row>
    <row r="15" spans="1:3" x14ac:dyDescent="0.3">
      <c r="A15" s="2" t="s">
        <v>33</v>
      </c>
    </row>
    <row r="16" spans="1:3" x14ac:dyDescent="0.3">
      <c r="A16" t="s">
        <v>7</v>
      </c>
      <c r="B16">
        <f>156*10^-3</f>
        <v>0.156</v>
      </c>
      <c r="C16" t="s">
        <v>8</v>
      </c>
    </row>
    <row r="17" spans="1:6" x14ac:dyDescent="0.3">
      <c r="A17" t="s">
        <v>12</v>
      </c>
      <c r="B17">
        <f>B16^2*PI()/4</f>
        <v>1.9113449704440302E-2</v>
      </c>
      <c r="C17" t="s">
        <v>13</v>
      </c>
    </row>
    <row r="18" spans="1:6" x14ac:dyDescent="0.3">
      <c r="A18" t="s">
        <v>14</v>
      </c>
      <c r="B18">
        <v>30</v>
      </c>
      <c r="C18" t="s">
        <v>8</v>
      </c>
    </row>
    <row r="19" spans="1:6" x14ac:dyDescent="0.3">
      <c r="A19" t="s">
        <v>15</v>
      </c>
      <c r="B19">
        <f>1.2*10^-4</f>
        <v>1.2E-4</v>
      </c>
      <c r="C19" t="s">
        <v>8</v>
      </c>
    </row>
    <row r="20" spans="1:6" x14ac:dyDescent="0.3">
      <c r="A20" t="s">
        <v>16</v>
      </c>
      <c r="B20">
        <f>B19/B16</f>
        <v>7.6923076923076923E-4</v>
      </c>
      <c r="C20" t="s">
        <v>17</v>
      </c>
    </row>
    <row r="21" spans="1:6" ht="15" thickBot="1" x14ac:dyDescent="0.35"/>
    <row r="22" spans="1:6" x14ac:dyDescent="0.3">
      <c r="A22" s="1" t="s">
        <v>18</v>
      </c>
      <c r="E22" s="9" t="s">
        <v>40</v>
      </c>
    </row>
    <row r="23" spans="1:6" ht="15" thickBot="1" x14ac:dyDescent="0.35">
      <c r="A23" t="s">
        <v>20</v>
      </c>
      <c r="B23">
        <v>0</v>
      </c>
      <c r="C23" t="s">
        <v>25</v>
      </c>
      <c r="E23" s="10">
        <f>(B28-B27)+B32+B45</f>
        <v>-1.4172753100005764E-6</v>
      </c>
    </row>
    <row r="24" spans="1:6" x14ac:dyDescent="0.3">
      <c r="A24" t="s">
        <v>21</v>
      </c>
      <c r="B24">
        <v>0</v>
      </c>
      <c r="C24" t="s">
        <v>25</v>
      </c>
    </row>
    <row r="25" spans="1:6" x14ac:dyDescent="0.3">
      <c r="A25" t="s">
        <v>19</v>
      </c>
      <c r="B25">
        <v>0</v>
      </c>
      <c r="C25" t="s">
        <v>26</v>
      </c>
    </row>
    <row r="26" spans="1:6" x14ac:dyDescent="0.3">
      <c r="A26" t="s">
        <v>22</v>
      </c>
      <c r="B26">
        <v>0</v>
      </c>
      <c r="C26" t="s">
        <v>26</v>
      </c>
    </row>
    <row r="27" spans="1:6" x14ac:dyDescent="0.3">
      <c r="A27" t="s">
        <v>23</v>
      </c>
      <c r="B27">
        <v>10</v>
      </c>
      <c r="C27" t="s">
        <v>8</v>
      </c>
    </row>
    <row r="28" spans="1:6" x14ac:dyDescent="0.3">
      <c r="A28" t="s">
        <v>24</v>
      </c>
      <c r="B28">
        <v>0</v>
      </c>
      <c r="C28" t="s">
        <v>8</v>
      </c>
      <c r="F28" s="8"/>
    </row>
    <row r="29" spans="1:6" x14ac:dyDescent="0.3">
      <c r="A29" s="4" t="s">
        <v>41</v>
      </c>
      <c r="B29" s="4">
        <f>B34*B10</f>
        <v>3.1500963713496435E-2</v>
      </c>
      <c r="C29" s="4" t="s">
        <v>42</v>
      </c>
    </row>
    <row r="32" spans="1:6" x14ac:dyDescent="0.3">
      <c r="A32" s="1" t="s">
        <v>35</v>
      </c>
      <c r="B32" s="1">
        <f>B37+B43</f>
        <v>8.0610649403556884</v>
      </c>
      <c r="C32" s="1" t="s">
        <v>8</v>
      </c>
    </row>
    <row r="33" spans="1:3" x14ac:dyDescent="0.3">
      <c r="A33" s="2" t="s">
        <v>27</v>
      </c>
    </row>
    <row r="34" spans="1:3" x14ac:dyDescent="0.3">
      <c r="A34" t="s">
        <v>28</v>
      </c>
      <c r="B34" s="5">
        <v>3.7011143221382574</v>
      </c>
      <c r="C34" t="s">
        <v>26</v>
      </c>
    </row>
    <row r="35" spans="1:3" x14ac:dyDescent="0.3">
      <c r="A35" t="s">
        <v>29</v>
      </c>
      <c r="B35">
        <f>B3*B9*B34/B4</f>
        <v>587102.47761461732</v>
      </c>
      <c r="C35" t="s">
        <v>17</v>
      </c>
    </row>
    <row r="36" spans="1:3" x14ac:dyDescent="0.3">
      <c r="A36" t="s">
        <v>30</v>
      </c>
      <c r="B36">
        <f>(-1.8*LOG(6.9/B35+(B13/3.7)^1.11))^-2</f>
        <v>2.0778425365565817E-2</v>
      </c>
      <c r="C36" s="3" t="s">
        <v>31</v>
      </c>
    </row>
    <row r="37" spans="1:3" x14ac:dyDescent="0.3">
      <c r="A37" s="4" t="s">
        <v>32</v>
      </c>
      <c r="B37" s="4">
        <f>B36*B34^2/(2*9.81)*B11/B9</f>
        <v>7.6646193227611121</v>
      </c>
      <c r="C37" s="4" t="s">
        <v>8</v>
      </c>
    </row>
    <row r="39" spans="1:3" x14ac:dyDescent="0.3">
      <c r="A39" s="2" t="s">
        <v>34</v>
      </c>
    </row>
    <row r="40" spans="1:3" x14ac:dyDescent="0.3">
      <c r="A40" t="s">
        <v>28</v>
      </c>
      <c r="B40">
        <f>B34*B10/B17</f>
        <v>1.6481045651418096</v>
      </c>
      <c r="C40" t="s">
        <v>26</v>
      </c>
    </row>
    <row r="41" spans="1:3" x14ac:dyDescent="0.3">
      <c r="A41" t="s">
        <v>29</v>
      </c>
      <c r="B41">
        <f>B40*B16/B5</f>
        <v>391927.30512518651</v>
      </c>
      <c r="C41" t="s">
        <v>17</v>
      </c>
    </row>
    <row r="42" spans="1:3" x14ac:dyDescent="0.3">
      <c r="A42" t="s">
        <v>30</v>
      </c>
      <c r="B42">
        <f>(-1.8*LOG(6.9/B41+(B19/3.7)^1.11))^-2</f>
        <v>1.4890745578717453E-2</v>
      </c>
      <c r="C42" s="3" t="s">
        <v>31</v>
      </c>
    </row>
    <row r="43" spans="1:3" x14ac:dyDescent="0.3">
      <c r="A43" s="4" t="s">
        <v>32</v>
      </c>
      <c r="B43" s="4">
        <f>B42*B40^2/(2*9.81)*B18/B16</f>
        <v>0.39644561759457581</v>
      </c>
      <c r="C43" s="4" t="s">
        <v>8</v>
      </c>
    </row>
    <row r="45" spans="1:3" x14ac:dyDescent="0.3">
      <c r="A45" s="1" t="s">
        <v>36</v>
      </c>
      <c r="B45" s="1">
        <f>B52+B59</f>
        <v>1.9389336423690016</v>
      </c>
      <c r="C45" s="1" t="s">
        <v>8</v>
      </c>
    </row>
    <row r="46" spans="1:3" x14ac:dyDescent="0.3">
      <c r="A46" s="2" t="s">
        <v>27</v>
      </c>
    </row>
    <row r="47" spans="1:3" x14ac:dyDescent="0.3">
      <c r="A47" s="6" t="s">
        <v>37</v>
      </c>
      <c r="B47" s="6" t="s">
        <v>38</v>
      </c>
      <c r="C47" s="6" t="s">
        <v>39</v>
      </c>
    </row>
    <row r="48" spans="1:3" x14ac:dyDescent="0.3">
      <c r="A48" s="6">
        <v>1</v>
      </c>
      <c r="B48" s="6">
        <v>1</v>
      </c>
      <c r="C48" s="6"/>
    </row>
    <row r="49" spans="1:5" x14ac:dyDescent="0.3">
      <c r="A49" s="6">
        <v>2</v>
      </c>
      <c r="B49" s="6"/>
      <c r="C49" s="6">
        <v>30</v>
      </c>
    </row>
    <row r="50" spans="1:5" x14ac:dyDescent="0.3">
      <c r="A50" s="6">
        <v>3</v>
      </c>
      <c r="B50" s="6"/>
      <c r="C50" s="6">
        <v>30</v>
      </c>
      <c r="E50" s="8"/>
    </row>
    <row r="51" spans="1:5" x14ac:dyDescent="0.3">
      <c r="A51" s="6">
        <v>4</v>
      </c>
      <c r="B51" s="6">
        <f>(1-(B9/B16))^2</f>
        <v>0.11068417159763316</v>
      </c>
      <c r="C51" s="6"/>
    </row>
    <row r="52" spans="1:5" x14ac:dyDescent="0.3">
      <c r="A52" s="7" t="s">
        <v>32</v>
      </c>
      <c r="B52" s="7">
        <f>(SUM(B48:B51))*B34^2/(2*9.81)+(SUM(C48:C51))*B34^2/(2*9.81)*B36</f>
        <v>1.6458770045325362</v>
      </c>
      <c r="C52" s="7" t="s">
        <v>8</v>
      </c>
    </row>
    <row r="54" spans="1:5" x14ac:dyDescent="0.3">
      <c r="A54" s="2" t="s">
        <v>34</v>
      </c>
    </row>
    <row r="55" spans="1:5" x14ac:dyDescent="0.3">
      <c r="A55" s="6" t="s">
        <v>37</v>
      </c>
      <c r="B55" s="6" t="s">
        <v>38</v>
      </c>
      <c r="C55" s="6" t="s">
        <v>39</v>
      </c>
    </row>
    <row r="56" spans="1:5" x14ac:dyDescent="0.3">
      <c r="A56" s="6">
        <v>5</v>
      </c>
      <c r="B56" s="6"/>
      <c r="C56" s="6">
        <v>30</v>
      </c>
    </row>
    <row r="57" spans="1:5" x14ac:dyDescent="0.3">
      <c r="A57" s="6">
        <v>6</v>
      </c>
      <c r="B57" s="6"/>
      <c r="C57" s="6">
        <v>45</v>
      </c>
    </row>
    <row r="58" spans="1:5" x14ac:dyDescent="0.3">
      <c r="A58" s="6">
        <v>7</v>
      </c>
      <c r="B58" s="6">
        <v>1</v>
      </c>
      <c r="C58" s="6"/>
    </row>
    <row r="59" spans="1:5" x14ac:dyDescent="0.3">
      <c r="A59" s="7" t="s">
        <v>32</v>
      </c>
      <c r="B59" s="7">
        <f>B40^2/(2*9.81)*(SUM(B56:B58)+B42*SUM(C56:C58))</f>
        <v>0.29305663783646529</v>
      </c>
      <c r="C59" s="7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Wagemann Herrera</dc:creator>
  <cp:lastModifiedBy>Enrique Wagemann Herrera</cp:lastModifiedBy>
  <dcterms:created xsi:type="dcterms:W3CDTF">2021-05-27T20:48:16Z</dcterms:created>
  <dcterms:modified xsi:type="dcterms:W3CDTF">2021-05-27T23:15:02Z</dcterms:modified>
</cp:coreProperties>
</file>