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W2" sheetId="2" state="visible" r:id="rId3"/>
    <sheet name="8812" sheetId="3" state="visible" r:id="rId4"/>
    <sheet name="F1040 S1" sheetId="4" state="visible" r:id="rId5"/>
    <sheet name="F1040 S2" sheetId="5" state="visible" r:id="rId6"/>
    <sheet name="F1040 S3" sheetId="6" state="visible" r:id="rId7"/>
    <sheet name="F1040 C" sheetId="7" state="visible" r:id="rId8"/>
    <sheet name="F1040 SE" sheetId="8" state="visible" r:id="rId9"/>
    <sheet name="New York IT203" sheetId="9" state="visible" r:id="rId10"/>
    <sheet name="pa40-2015" sheetId="10" state="visible" r:id="rId11"/>
    <sheet name="PA-40 G-L" sheetId="11" state="visible" r:id="rId12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  <definedName function="false" hidden="false" name="pIII5" vbProcedure="false">'PA-40 G-L'!$C$46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<sst xmlns="http://schemas.openxmlformats.org/spreadsheetml/2006/main" count="1416" uniqueCount="792">
  <si>
    <t xml:space="preserve">Form 1040 (2022) </t>
  </si>
  <si>
    <t xml:space="preserve">1a</t>
  </si>
  <si>
    <t xml:space="preserve">Total amount from Form(s) W-2, box 1 (see instructions)</t>
  </si>
  <si>
    <t xml:space="preserve">1b</t>
  </si>
  <si>
    <t xml:space="preserve">Household employee wages not reported on Form(s) W-2</t>
  </si>
  <si>
    <t xml:space="preserve">1c</t>
  </si>
  <si>
    <t xml:space="preserve">Tip income not reported on line 1a (see instructions)</t>
  </si>
  <si>
    <t xml:space="preserve">1d</t>
  </si>
  <si>
    <t xml:space="preserve">Medicaid waiver payments not reported on Form(s) W-2 (see instructions)</t>
  </si>
  <si>
    <t xml:space="preserve">1e</t>
  </si>
  <si>
    <t xml:space="preserve">Taxable dependent care benefits from Form 2441, line 26</t>
  </si>
  <si>
    <t xml:space="preserve">1f</t>
  </si>
  <si>
    <t xml:space="preserve">Employer-provided adoption benefits from Form 8839, line 29</t>
  </si>
  <si>
    <t xml:space="preserve">1g</t>
  </si>
  <si>
    <t xml:space="preserve">Wages from Form 8919, line 6</t>
  </si>
  <si>
    <t xml:space="preserve">1h</t>
  </si>
  <si>
    <t xml:space="preserve">Other earned income (see instructions)</t>
  </si>
  <si>
    <t xml:space="preserve">1i</t>
  </si>
  <si>
    <t xml:space="preserve">Nontaxable combat pay election (see instructions)</t>
  </si>
  <si>
    <t xml:space="preserve">1z</t>
  </si>
  <si>
    <t xml:space="preserve">Add lines 1a through 1h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</si>
  <si>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</si>
  <si>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</si>
  <si>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</si>
  <si>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</si>
  <si>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</si>
  <si>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</si>
  <si>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</si>
  <si>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</si>
  <si>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</si>
  <si>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</si>
  <si>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</si>
  <si>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</si>
  <si>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5a</t>
  </si>
  <si>
    <t xml:space="preserve">Pensions and annuities</t>
  </si>
  <si>
    <t xml:space="preserve">5b</t>
  </si>
  <si>
    <t xml:space="preserve">6a</t>
  </si>
  <si>
    <t xml:space="preserve">Social security benefits</t>
  </si>
  <si>
    <t xml:space="preserve">6b</t>
  </si>
  <si>
    <t xml:space="preserve">6c If you elect to use the lump-sum election method, check here (see instructions) . . . . .</t>
  </si>
  <si>
    <t xml:space="preserve">7</t>
  </si>
  <si>
    <t xml:space="preserve">Capital gain or (loss). Attach Schedule D if required. If not required, check here</t>
  </si>
  <si>
    <t xml:space="preserve">8</t>
  </si>
  <si>
    <t xml:space="preserve">Other income from Schedule 1, line 10</t>
  </si>
  <si>
    <t xml:space="preserve">9</t>
  </si>
  <si>
    <t xml:space="preserve">Add lines 1z, 2b, 3b, 4b, 5b, 6b, 7, and 8. This is your total income</t>
  </si>
  <si>
    <t xml:space="preserve">10</t>
  </si>
  <si>
    <t xml:space="preserve">Adjustments to income from Schedule 1, line 26</t>
  </si>
  <si>
    <t xml:space="preserve">11</t>
  </si>
  <si>
    <t xml:space="preserve">Subtract line 10 from line 9. This is your adjusted gross income</t>
  </si>
  <si>
    <t xml:space="preserve">Standard Deduction for { Single or Married filing separately: $12,950;</t>
  </si>
  <si>
    <t xml:space="preserve">                         Married filing jointly or Qualifying surviving spouse:$25,900;</t>
  </si>
  <si>
    <t xml:space="preserve">                         Head of household:$19,400 }</t>
  </si>
  <si>
    <t xml:space="preserve">12</t>
  </si>
  <si>
    <t xml:space="preserve">Standard deduction or itemized deductions (from Schedule A)</t>
  </si>
  <si>
    <t xml:space="preserve">13</t>
  </si>
  <si>
    <t xml:space="preserve">Qualified business income deduction from Form 8995 or Form 8995-A</t>
  </si>
  <si>
    <t xml:space="preserve">14</t>
  </si>
  <si>
    <t xml:space="preserve">Add lines 12 and 13</t>
  </si>
  <si>
    <t xml:space="preserve">15</t>
  </si>
  <si>
    <t xml:space="preserve">Subtract line 14 from line 11. If zero or less, enter -0-. This is your taxable income</t>
  </si>
  <si>
    <t xml:space="preserve">Form 1040 (2022) Page 2</t>
  </si>
  <si>
    <t xml:space="preserve">TAX AND CREDITS</t>
  </si>
  <si>
    <t xml:space="preserve">16</t>
  </si>
  <si>
    <t xml:space="preserve">Tax (see instructions). Check if any from Form(s): 1 8814 2 4972 3</t>
  </si>
  <si>
    <t xml:space="preserve">17</t>
  </si>
  <si>
    <t xml:space="preserve">Amount from Schedule 2, line 3</t>
  </si>
  <si>
    <t xml:space="preserve">18</t>
  </si>
  <si>
    <t xml:space="preserve">Add lines 16 and 17</t>
  </si>
  <si>
    <t xml:space="preserve">19</t>
  </si>
  <si>
    <t xml:space="preserve">Child tax credit or credit for other dependents from Schedule 8812</t>
  </si>
  <si>
    <t xml:space="preserve">20</t>
  </si>
  <si>
    <t xml:space="preserve">Amount from Schedule 3, line 8</t>
  </si>
  <si>
    <t xml:space="preserve">21</t>
  </si>
  <si>
    <t xml:space="preserve">Add lines 19 and 20</t>
  </si>
  <si>
    <t xml:space="preserve">22</t>
  </si>
  <si>
    <t xml:space="preserve">Subtract line 21 from line 18. If zero or less, enter -0-</t>
  </si>
  <si>
    <t xml:space="preserve">23</t>
  </si>
  <si>
    <t xml:space="preserve">Other taxes, including self-employment tax, from Schedule 2, line 21</t>
  </si>
  <si>
    <t xml:space="preserve">24</t>
  </si>
  <si>
    <t xml:space="preserve">Add lines 22 and 23. This is your total tax</t>
  </si>
  <si>
    <t xml:space="preserve">Payments 25 Federal income tax withheld from:</t>
  </si>
  <si>
    <t xml:space="preserve">25a</t>
  </si>
  <si>
    <t xml:space="preserve">Form(s) W-2</t>
  </si>
  <si>
    <t xml:space="preserve">25b</t>
  </si>
  <si>
    <t xml:space="preserve">Form(s) 1099</t>
  </si>
  <si>
    <t xml:space="preserve">25c</t>
  </si>
  <si>
    <t xml:space="preserve">Other forms (see instructions)</t>
  </si>
  <si>
    <t xml:space="preserve">25d</t>
  </si>
  <si>
    <t xml:space="preserve">Add lines 25a through 25c</t>
  </si>
  <si>
    <t xml:space="preserve">26</t>
  </si>
  <si>
    <t xml:space="preserve">2022 estimated tax payments and amount applied from 2021 return</t>
  </si>
  <si>
    <t xml:space="preserve">27</t>
  </si>
  <si>
    <t xml:space="preserve">Earned income credit (EIC)</t>
  </si>
  <si>
    <t xml:space="preserve">28</t>
  </si>
  <si>
    <t xml:space="preserve">Additional child tax credit from Schedule 8812</t>
  </si>
  <si>
    <t xml:space="preserve">29</t>
  </si>
  <si>
    <t xml:space="preserve">American opportunity credit from Form 8863, line 8</t>
  </si>
  <si>
    <t xml:space="preserve">30</t>
  </si>
  <si>
    <t xml:space="preserve">Reserved for future use</t>
  </si>
  <si>
    <t xml:space="preserve">31</t>
  </si>
  <si>
    <t xml:space="preserve">Amount from Schedule 3, line 15</t>
  </si>
  <si>
    <t xml:space="preserve">32</t>
  </si>
  <si>
    <t xml:space="preserve">Add lines 27, 28, 29, and 31. These are your total other payments and refundable credits</t>
  </si>
  <si>
    <t xml:space="preserve">33</t>
  </si>
  <si>
    <t xml:space="preserve">Add lines 25d, 26, and 32. These are your total payments</t>
  </si>
  <si>
    <t xml:space="preserve">REFUND</t>
  </si>
  <si>
    <t xml:space="preserve">34</t>
  </si>
  <si>
    <t xml:space="preserve">If line 33 is more than line 24, subtract line 24 from line 33. This is the amount you overpaid</t>
  </si>
  <si>
    <t xml:space="preserve">35a</t>
  </si>
  <si>
    <t xml:space="preserve">Amount of line 34 you want refunded to you. If Form 8888 is attached, check here</t>
  </si>
  <si>
    <t xml:space="preserve">36</t>
  </si>
  <si>
    <t xml:space="preserve">Amount of line 34 you want applied to your 2023 estimated tax</t>
  </si>
  <si>
    <t xml:space="preserve">AMOUNT YOU OWE</t>
  </si>
  <si>
    <t xml:space="preserve">37</t>
  </si>
  <si>
    <t xml:space="preserve">Subtract line 33 from line 24. This is the amount you owe</t>
  </si>
  <si>
    <t xml:space="preserve">38</t>
  </si>
  <si>
    <t xml:space="preserve">Estimated tax penalty (see instructions)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</si>
  <si>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</si>
  <si>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</si>
  <si>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</si>
  <si>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</si>
  <si>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</si>
  <si>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</si>
  <si>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</si>
  <si>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</si>
  <si>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</si>
  <si>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</si>
  <si>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</si>
  <si>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</si>
  <si>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</si>
  <si>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</si>
  <si>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</si>
  <si>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</si>
  <si>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</si>
  <si>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</si>
  <si>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</si>
  <si>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</si>
  <si>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</si>
  <si>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</si>
  <si>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</si>
  <si>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</si>
  <si>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</si>
  <si>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</si>
  <si>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</si>
  <si>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</si>
  <si>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</si>
  <si>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</si>
  <si>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</si>
  <si>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</si>
  <si>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</si>
  <si>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</si>
  <si>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</si>
  <si>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</si>
  <si>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</si>
  <si>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</si>
  <si>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</si>
  <si>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</si>
  <si>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</si>
  <si>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</si>
  <si>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SCHEDULE 8812 (Form 1040)</t>
  </si>
  <si>
    <t xml:space="preserve">Credits for Qualifying Children and Other Dependents</t>
  </si>
  <si>
    <t xml:space="preserve">Part I</t>
  </si>
  <si>
    <t xml:space="preserve">Child Tax Credit and Credit for Other Dependents</t>
  </si>
  <si>
    <t xml:space="preserve">1</t>
  </si>
  <si>
    <t xml:space="preserve">Enter the amount from line 11 of your Form 1040, 1040-SR, or 1040-NR</t>
  </si>
  <si>
    <t xml:space="preserve">Enter income from Puerto Rico that you excluded</t>
  </si>
  <si>
    <t xml:space="preserve">Enter the amounts from lines 45 and 50 of your Form 2555</t>
  </si>
  <si>
    <t xml:space="preserve">2c</t>
  </si>
  <si>
    <t xml:space="preserve">Enter the amount from line 15 of your Form 4563</t>
  </si>
  <si>
    <t xml:space="preserve">2d</t>
  </si>
  <si>
    <t xml:space="preserve">Add lines 2a through 2c</t>
  </si>
  <si>
    <t xml:space="preserve">3</t>
  </si>
  <si>
    <t xml:space="preserve">Add lines 1 and 2d</t>
  </si>
  <si>
    <t xml:space="preserve">4</t>
  </si>
  <si>
    <t xml:space="preserve">Number of qualifying children under age 17 with the required social security number</t>
  </si>
  <si>
    <t xml:space="preserve">5</t>
  </si>
  <si>
    <t xml:space="preserve">Multiply line 4 by $2,000</t>
  </si>
  <si>
    <t xml:space="preserve">6</t>
  </si>
  <si>
    <t xml:space="preserve">Number of other dependents, including any qualifying children who are not under age 17 or who do not have the required social security number</t>
  </si>
  <si>
    <t xml:space="preserve">Multiply line 6 by $500</t>
  </si>
  <si>
    <t xml:space="preserve">Add lines 5 and 7</t>
  </si>
  <si>
    <t xml:space="preserve">Enter the amount for your filing status:  Married filing jointly$400,000; All other filing statuses$200,000</t>
  </si>
  <si>
    <t xml:space="preserve">Subtract line 9 from line 3. If zero or less, enter -0-. If more than zero and not a multiple of $1,000, enter the next multiple of $1,000</t>
  </si>
  <si>
    <t xml:space="preserve">Multiply line 10 by 5% (0.05)</t>
  </si>
  <si>
    <t xml:space="preserve"> Is the amount on line 8 more than the amount on line 11?                                                                                                            </t>
  </si>
  <si>
    <t xml:space="preserve">No. STOP. You cannot take the child tax credit, credit for other dependents, or additional child tax credit. Skip Parts II-A and II-B.  Enter -0- on lines 14 and 27. </t>
  </si>
  <si>
    <t xml:space="preserve">Yes. Subtract line 11 from line 8. Enter the result.</t>
  </si>
  <si>
    <t xml:space="preserve">Enter the amount from the Credit Limit Worksheet A</t>
  </si>
  <si>
    <t xml:space="preserve">Enter the smaller of line 12 or 13. This is your child tax credit and credit for other dependents</t>
  </si>
  <si>
    <t xml:space="preserve">Enter this amount on Form 1040, 1040-SR, or 1040-NR, line 19.</t>
  </si>
  <si>
    <t xml:space="preserve"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</si>
  <si>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 xml:space="preserve">Page 2</t>
  </si>
  <si>
    <t xml:space="preserve">Part II-A</t>
  </si>
  <si>
    <t xml:space="preserve">Additional Child Tax Credit for All Filers</t>
  </si>
  <si>
    <t xml:space="preserve">Caution: If you file Form 2555, you cannot claim the additional child tax credit.</t>
  </si>
  <si>
    <t xml:space="preserve">Check this box if you do not want to claim the additional child tax credit. Skip Parts II-A and II-B. Enter -0- on line 27</t>
  </si>
  <si>
    <t xml:space="preserve">16a</t>
  </si>
  <si>
    <t xml:space="preserve">Subtract line 14 from line 12. If zero, stop here; you cannot take the additional child tax credit. Skip Parts II-A and II-B. Enter -0- on line 27</t>
  </si>
  <si>
    <t xml:space="preserve">16b</t>
  </si>
  <si>
    <t xml:space="preserve">Number of qualifying children under 17 with the required social security number x $1,500:</t>
  </si>
  <si>
    <t xml:space="preserve">TIP: The number of children you use for this line is the same as the number of children you used for line 4.</t>
  </si>
  <si>
    <t xml:space="preserve">Enter the smaller of line 16a or line 16b</t>
  </si>
  <si>
    <t xml:space="preserve">18a</t>
  </si>
  <si>
    <t xml:space="preserve">Earned income (see instructions)</t>
  </si>
  <si>
    <t xml:space="preserve">18b</t>
  </si>
  <si>
    <t xml:space="preserve">Nontaxable combat pay (see instructions)</t>
  </si>
  <si>
    <t xml:space="preserve">Is the amount on line 18a more than $2,500?</t>
  </si>
  <si>
    <t xml:space="preserve">No : Leave line 19 blank and enter -0- on line 20.</t>
  </si>
  <si>
    <r>
      <rPr>
        <b val="true"/>
        <sz val="12"/>
        <color rgb="FF000000"/>
        <rFont val="Times New Roman"/>
        <family val="1"/>
        <charset val="1"/>
      </rPr>
      <t xml:space="preserve">YES: </t>
    </r>
    <r>
      <rPr>
        <sz val="12"/>
        <color rgb="FF000000"/>
        <rFont val="Times New Roman"/>
        <family val="2"/>
        <charset val="1"/>
      </rPr>
      <t xml:space="preserve">Subtract $2,500 from the amount on line 18a</t>
    </r>
  </si>
  <si>
    <t xml:space="preserve">Multiply the amount on line 19 by 15% (0.15) and enter the result</t>
  </si>
  <si>
    <t xml:space="preserve">Next. On line 16b, is the amount $4,500 or more?</t>
  </si>
  <si>
    <t xml:space="preserve">No: If you are a bona fide resident of Puerto Rico, go to line 21. Otherwise, skip Part II-B and enter the smaller of line 17 or line 20 on line 27.</t>
  </si>
  <si>
    <t xml:space="preserve">Yes: If line 20 is equal to or more than line 17, skip Part II-B and enter the amount from line 17 on line 27. Otherwise, go to line 21.</t>
  </si>
  <si>
    <t xml:space="preserve">Part II-B</t>
  </si>
  <si>
    <t xml:space="preserve">Certain Filers Who Have Three or More Qualifying Children and Bona Fide Residents of Puerto Rico</t>
  </si>
  <si>
    <t xml:space="preserve"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</si>
  <si>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 xml:space="preserve">Enter the total of the amounts from Schedule 1 (Form 1040), line 15; Schedule 2 (Form 1040), line 5; Schedule 2 (Form 1040), line 6; and Schedule 2 (Form 1040), line 13</t>
  </si>
  <si>
    <t xml:space="preserve">Add lines 21 and 22</t>
  </si>
  <si>
    <t xml:space="preserve">1040 and 1040-SR filers:  Enter the total of the amounts from Form 1040 or 1040-SR, line 27, and Schedule 3 (Form 1040), line 11.</t>
  </si>
  <si>
    <t xml:space="preserve">1040-NR filers: Enter the amount from Schedule 3 (Form 1040), line 11.</t>
  </si>
  <si>
    <t xml:space="preserve">25</t>
  </si>
  <si>
    <t xml:space="preserve">Subtract line 24 from line 23. If zero or less, enter -0-</t>
  </si>
  <si>
    <t xml:space="preserve">Enter the larger of line 20 or line 25</t>
  </si>
  <si>
    <t xml:space="preserve">Next, enter the smaller of line 17 or line 26 on line 27.</t>
  </si>
  <si>
    <t xml:space="preserve">Part II-C</t>
  </si>
  <si>
    <t xml:space="preserve">Additional Child Tax Credit</t>
  </si>
  <si>
    <t xml:space="preserve">This is your additional child tax credit. Enter this amount on Form 1040, 1040-SR, or 1040-NR, line 28</t>
  </si>
  <si>
    <t xml:space="preserve">SCHEDULE 1 (Form 1040)</t>
  </si>
  <si>
    <t xml:space="preserve">2022 Additional Income and Adjustments to Income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</si>
  <si>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</si>
  <si>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</si>
  <si>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</si>
  <si>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Business income or (loss). Attach Schedule C</t>
  </si>
  <si>
    <t xml:space="preserve">Other gains or (losses). Attach Form 4797</t>
  </si>
  <si>
    <t xml:space="preserve">Rental real estate, royalties, partnerships, S corporations, trusts, etc. Attach Schedule E</t>
  </si>
  <si>
    <t xml:space="preserve">Farm income or (loss). Attach Schedule F</t>
  </si>
  <si>
    <t xml:space="preserve">Unemployment compensation</t>
  </si>
  <si>
    <t xml:space="preserve">Other income:</t>
  </si>
  <si>
    <t xml:space="preserve">8a</t>
  </si>
  <si>
    <t xml:space="preserve">Net operating loss</t>
  </si>
  <si>
    <t xml:space="preserve">8b</t>
  </si>
  <si>
    <t xml:space="preserve">Gambling</t>
  </si>
  <si>
    <t xml:space="preserve">8c</t>
  </si>
  <si>
    <t xml:space="preserve">Cancellation of debt</t>
  </si>
  <si>
    <t xml:space="preserve">8d</t>
  </si>
  <si>
    <t xml:space="preserve">Foreign earned income exclusion from Form 2555</t>
  </si>
  <si>
    <t xml:space="preserve">8e</t>
  </si>
  <si>
    <t xml:space="preserve">Income from Form 8853</t>
  </si>
  <si>
    <t xml:space="preserve">8f</t>
  </si>
  <si>
    <t xml:space="preserve">Income from Form 8889</t>
  </si>
  <si>
    <t xml:space="preserve">8g</t>
  </si>
  <si>
    <t xml:space="preserve">Alaska Permanent Fund dividends</t>
  </si>
  <si>
    <t xml:space="preserve">8h</t>
  </si>
  <si>
    <t xml:space="preserve">Jury duty pay</t>
  </si>
  <si>
    <t xml:space="preserve">8i</t>
  </si>
  <si>
    <t xml:space="preserve">Prizes and awards</t>
  </si>
  <si>
    <t xml:space="preserve">8j</t>
  </si>
  <si>
    <t xml:space="preserve">Activity not engaged in for profit income</t>
  </si>
  <si>
    <t xml:space="preserve">8k</t>
  </si>
  <si>
    <t xml:space="preserve">Stock options</t>
  </si>
  <si>
    <t xml:space="preserve">8l</t>
  </si>
  <si>
    <t xml:space="preserve">Income from the rental of personal property if you engaged in the rental for profit but were not in the business of renting such property</t>
  </si>
  <si>
    <t xml:space="preserve">8m</t>
  </si>
  <si>
    <t xml:space="preserve">Olympic and Paralympic medals and USOC prize money (see instructions)</t>
  </si>
  <si>
    <t xml:space="preserve">8n</t>
  </si>
  <si>
    <t xml:space="preserve">Section 951(a) inclusion (see instructions)</t>
  </si>
  <si>
    <t xml:space="preserve">8o</t>
  </si>
  <si>
    <t xml:space="preserve">Section 951A(a) inclusion (see instructions)</t>
  </si>
  <si>
    <t xml:space="preserve">8p</t>
  </si>
  <si>
    <t xml:space="preserve">Section 461(l) excess business loss adjustment</t>
  </si>
  <si>
    <t xml:space="preserve">8q</t>
  </si>
  <si>
    <t xml:space="preserve">Taxable distributions from an ABLE account (see instructions)</t>
  </si>
  <si>
    <t xml:space="preserve">8r</t>
  </si>
  <si>
    <t xml:space="preserve">Scholarship and fellowship grants not reported on Form W-2</t>
  </si>
  <si>
    <t xml:space="preserve">8s</t>
  </si>
  <si>
    <t xml:space="preserve">Nontaxable amount of Medicaid waiver payments included on Form 1040, line 1a or 1d</t>
  </si>
  <si>
    <t xml:space="preserve">8t</t>
  </si>
  <si>
    <t xml:space="preserve">Pension or annuity from a nonqualifed deferred compensation plan or a nongovernmental section 457 plan</t>
  </si>
  <si>
    <t xml:space="preserve">8u</t>
  </si>
  <si>
    <t xml:space="preserve">Wages earned while incarcerated</t>
  </si>
  <si>
    <t xml:space="preserve">8z</t>
  </si>
  <si>
    <t xml:space="preserve">Other income. List type and amount:</t>
  </si>
  <si>
    <t xml:space="preserve">Total other income. Add lines 8a through 8z</t>
  </si>
  <si>
    <t xml:space="preserve">Combine lines 1 through 7 and 9. Enter here and on Form 1040, 1040-SR, or 1040-NR, line 8</t>
  </si>
  <si>
    <t xml:space="preserve">Part II Adjustments to Income</t>
  </si>
  <si>
    <t xml:space="preserve">Educator expenses</t>
  </si>
  <si>
    <t xml:space="preserve">Certain business expenses of reservists, performing artists, and fee-basis government officials. Attach Form 2106</t>
  </si>
  <si>
    <t xml:space="preserve">Health savings account deduction. Attach Form 8889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</si>
  <si>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</si>
  <si>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</si>
  <si>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</si>
  <si>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</si>
  <si>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</si>
  <si>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19a</t>
  </si>
  <si>
    <t xml:space="preserve">Alimony paid</t>
  </si>
  <si>
    <t xml:space="preserve">IRA deduction</t>
  </si>
  <si>
    <t xml:space="preserve">Student loan interest deduction</t>
  </si>
  <si>
    <t xml:space="preserve">Archer MSA deduction</t>
  </si>
  <si>
    <t xml:space="preserve">Other adjustments:</t>
  </si>
  <si>
    <t xml:space="preserve">24a</t>
  </si>
  <si>
    <t xml:space="preserve">Jury duty pay (see instructions)</t>
  </si>
  <si>
    <t xml:space="preserve">24b</t>
  </si>
  <si>
    <t xml:space="preserve">Deductible expenses related to income reported on line 8l from the rental of personal property engaged in for profit</t>
  </si>
  <si>
    <t xml:space="preserve">24c</t>
  </si>
  <si>
    <t xml:space="preserve">Nontaxable amount of the value of Olympic and Paralympic medals and USOC prize money reported on line 8m</t>
  </si>
  <si>
    <t xml:space="preserve">24d</t>
  </si>
  <si>
    <t xml:space="preserve">Reforestation amortization and expenses</t>
  </si>
  <si>
    <t xml:space="preserve">24e</t>
  </si>
  <si>
    <t xml:space="preserve">Repayment of supplemental unemployment benefits under the Trade Act of 1974</t>
  </si>
  <si>
    <t xml:space="preserve">24f</t>
  </si>
  <si>
    <t xml:space="preserve">Contributions to section 501(c)(18)(D) pension plans</t>
  </si>
  <si>
    <t xml:space="preserve">24g</t>
  </si>
  <si>
    <t xml:space="preserve">Contributions by certain chaplains to section 403(b) plans</t>
  </si>
  <si>
    <t xml:space="preserve">24h</t>
  </si>
  <si>
    <t xml:space="preserve">Attorney fees and court costs for actions involving certain unlawful discrimination claims (see instructions)</t>
  </si>
  <si>
    <t xml:space="preserve">24i</t>
  </si>
  <si>
    <t xml:space="preserve">Attorney fees and court costs you paid in connection with an award from the IRS for information you provided that helped the IRS detect tax law violations</t>
  </si>
  <si>
    <t xml:space="preserve">24j</t>
  </si>
  <si>
    <t xml:space="preserve">Housing deduction from Form 2555</t>
  </si>
  <si>
    <t xml:space="preserve">24k</t>
  </si>
  <si>
    <t xml:space="preserve">Excess deductions of section 67(e) expenses from Schedule K-1 (Form 1041)</t>
  </si>
  <si>
    <t xml:space="preserve">24z</t>
  </si>
  <si>
    <t xml:space="preserve">Other adjustments. List type and amount:</t>
  </si>
  <si>
    <t xml:space="preserve">Total other adjustments. Add lines 24a through 24z</t>
  </si>
  <si>
    <t xml:space="preserve">Add lines 11 through 23 and 25. These are your adjustments to income. Enter here and on Form 1040 or 1040-SR, line 10, or Form 1040-NR, line 10a</t>
  </si>
  <si>
    <t xml:space="preserve">2022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</si>
  <si>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</si>
  <si>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</si>
  <si>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</si>
  <si>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</si>
  <si>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17</t>
  </si>
  <si>
    <t xml:space="preserve">Part II: Other Taxes</t>
  </si>
  <si>
    <t xml:space="preserve">Self-employment tax. Attach Schedule SE</t>
  </si>
  <si>
    <t xml:space="preserve">Social security and Medicare tax on unreported tip income. Attach Form 4137</t>
  </si>
  <si>
    <t xml:space="preserve">Uncollected social security and Medicare tax on wages. Attach Form 8919</t>
  </si>
  <si>
    <t xml:space="preserve">Total additional social security and Medicare tax. Add lines 5 and 6</t>
  </si>
  <si>
    <t xml:space="preserve">Additional tax on IRAs or other tax-favored accounts. Attach Form 5329 if required</t>
  </si>
  <si>
    <t xml:space="preserve">Household employment taxes. Attach Schedule H</t>
  </si>
  <si>
    <t xml:space="preserve">Repayment of first-time homebuyer credit. Attach Form 5405 if required</t>
  </si>
  <si>
    <t xml:space="preserve">Additional Medicare Tax. Attach Form 8959</t>
  </si>
  <si>
    <t xml:space="preserve">Net investment income tax. Attach Form 8960</t>
  </si>
  <si>
    <t xml:space="preserve">Uncollected social security and Medicare or RRTA tax on tips or group-term life insurance from Form W-2, box 12</t>
  </si>
  <si>
    <t xml:space="preserve">Interest on tax due on installment income from the sale of certain residential lots and timeshares</t>
  </si>
  <si>
    <t xml:space="preserve">Interest on the deferred tax on gain from certain installment sales with a sales price over $150,000</t>
  </si>
  <si>
    <t xml:space="preserve">Recapture of low-income housing credit. Attach Form 8611</t>
  </si>
  <si>
    <t xml:space="preserve">Part II: Other Taxes(continued)</t>
  </si>
  <si>
    <t xml:space="preserve">Other additional taxes:</t>
  </si>
  <si>
    <t xml:space="preserve">17a</t>
  </si>
  <si>
    <t xml:space="preserve">Recapture of other credits. List type, form number, and amount</t>
  </si>
  <si>
    <t xml:space="preserve">17b</t>
  </si>
  <si>
    <t xml:space="preserve">Recapture of federal mortgage subsidy. If you sold your home in 2021, see instructions</t>
  </si>
  <si>
    <t xml:space="preserve">17c</t>
  </si>
  <si>
    <t xml:space="preserve">Additional tax on HSA distributions. Attach Form 8889</t>
  </si>
  <si>
    <t xml:space="preserve">17d</t>
  </si>
  <si>
    <t xml:space="preserve">Additional tax on an HSA because you didn’t remain an eligible individual. Attach Form 8889</t>
  </si>
  <si>
    <t xml:space="preserve">17e</t>
  </si>
  <si>
    <t xml:space="preserve">Additional tax on Archer MSA distributions. Attach Form 8853</t>
  </si>
  <si>
    <t xml:space="preserve">17f</t>
  </si>
  <si>
    <t xml:space="preserve">Additional tax on Medicare Advantage MSA distributions. Attach Form 8853</t>
  </si>
  <si>
    <t xml:space="preserve">17g</t>
  </si>
  <si>
    <t xml:space="preserve">Recapture of a charitable contribution deduction related to a fractional interest in tangible personal property</t>
  </si>
  <si>
    <t xml:space="preserve">17h</t>
  </si>
  <si>
    <t xml:space="preserve">Income you received from a nonqualified deferred compensation plan that fails to meet the requirements of section 409A</t>
  </si>
  <si>
    <t xml:space="preserve">17i</t>
  </si>
  <si>
    <t xml:space="preserve">Compensation you received from a nonqualified deferred compensation plan described in section 457A</t>
  </si>
  <si>
    <t xml:space="preserve">17j</t>
  </si>
  <si>
    <t xml:space="preserve">Section 72(m)(5) excess benefits tax</t>
  </si>
  <si>
    <t xml:space="preserve">17k</t>
  </si>
  <si>
    <t xml:space="preserve">Golden parachute payments</t>
  </si>
  <si>
    <t xml:space="preserve">17l</t>
  </si>
  <si>
    <t xml:space="preserve">Tax on accumulation distribution of trusts</t>
  </si>
  <si>
    <t xml:space="preserve">17m</t>
  </si>
  <si>
    <t xml:space="preserve">Excise tax on insider stock compensation from an expatriated corporation</t>
  </si>
  <si>
    <t xml:space="preserve">17n</t>
  </si>
  <si>
    <t xml:space="preserve">Look-back interest under section 167(g) or 460(b) from Form 8697 or 8866</t>
  </si>
  <si>
    <t xml:space="preserve">17o</t>
  </si>
  <si>
    <t xml:space="preserve">Tax on non-effectively connected income for any part of the year you were a nonresident alien from Form 1040-NR</t>
  </si>
  <si>
    <t xml:space="preserve">17p</t>
  </si>
  <si>
    <t xml:space="preserve">Any interest from Form 8621, line 16f, relating to distributions from, and dispositions of, stock of a section 1291 fund</t>
  </si>
  <si>
    <t xml:space="preserve">17q</t>
  </si>
  <si>
    <t xml:space="preserve">Any interest from Form 8621, line 24</t>
  </si>
  <si>
    <t xml:space="preserve">17z</t>
  </si>
  <si>
    <t xml:space="preserve">Any other taxes. List type and amount</t>
  </si>
  <si>
    <t xml:space="preserve">Total additional taxes. Add lines 17a through 17z</t>
  </si>
  <si>
    <t xml:space="preserve">Section 965 net tax liability installment from Form 965-A</t>
  </si>
  <si>
    <t xml:space="preserve">Add lines 4, 7 through 16, 18, and 19. These are your total other taxes. Enter here and on Form 1040 or 1040-SR, line 23, or Form 1040-NR, line 23b</t>
  </si>
  <si>
    <t xml:space="preserve">SCHEDULE 3 (Form 1040) 2022 Additional Credits and Payments</t>
  </si>
  <si>
    <t xml:space="preserve">Part I  Nonrefundable Credits</t>
  </si>
  <si>
    <t xml:space="preserve">Foreign tax credit. Attach Form 1116 if required</t>
  </si>
  <si>
    <t xml:space="preserve">Credit for child and dependent care expenses from Form 2441, line 11.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</si>
  <si>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</si>
  <si>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</si>
  <si>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</si>
  <si>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nonrefundable credits:</t>
  </si>
  <si>
    <t xml:space="preserve">General business credit. Attach Form 3800</t>
  </si>
  <si>
    <t xml:space="preserve">Credit for prior year minimum tax. Attach Form 8801</t>
  </si>
  <si>
    <t xml:space="preserve">6c</t>
  </si>
  <si>
    <t xml:space="preserve">Adoption credit. Attach Form 8839</t>
  </si>
  <si>
    <t xml:space="preserve">6d</t>
  </si>
  <si>
    <t xml:space="preserve">Credit for the elderly or disabled. Attach Schedule R</t>
  </si>
  <si>
    <t xml:space="preserve">6e</t>
  </si>
  <si>
    <t xml:space="preserve">Alternative motor vehicle credit. Attach Form 8910</t>
  </si>
  <si>
    <t xml:space="preserve">6f</t>
  </si>
  <si>
    <t xml:space="preserve">Qualified plug-in motor vehicle credit. Attach Form 8936</t>
  </si>
  <si>
    <t xml:space="preserve">6g</t>
  </si>
  <si>
    <t xml:space="preserve">Mortgage interest credit. Attach Form 8396</t>
  </si>
  <si>
    <t xml:space="preserve">6h</t>
  </si>
  <si>
    <t xml:space="preserve">District of Columbia first-time homebuyer credit. Attach Form 8859</t>
  </si>
  <si>
    <t xml:space="preserve">6i</t>
  </si>
  <si>
    <t xml:space="preserve">Qualified electric vehicle credit. Attach Form 8834</t>
  </si>
  <si>
    <t xml:space="preserve">6j</t>
  </si>
  <si>
    <t xml:space="preserve">Alternative fuel vehicle refueling property credit. Attach Form 8911</t>
  </si>
  <si>
    <t xml:space="preserve">6k</t>
  </si>
  <si>
    <t xml:space="preserve">Credit to holders of tax credit bonds. Attach Form 8912</t>
  </si>
  <si>
    <t xml:space="preserve">6l</t>
  </si>
  <si>
    <t xml:space="preserve">Amount on Form 8978, line 14. See instructions</t>
  </si>
  <si>
    <t xml:space="preserve">6z</t>
  </si>
  <si>
    <t xml:space="preserve">Other nonrefundable credits. List type and amount ?</t>
  </si>
  <si>
    <t xml:space="preserve">Total other nonrefundable credits. Add lines 6a through 6z</t>
  </si>
  <si>
    <t xml:space="preserve">Add lines 1 through 5 and 7. Enter here and on Form 1040, 1040-SR, or 1040-NR, line 20</t>
  </si>
  <si>
    <t xml:space="preserve">Schedule 3 (Form 1040) 2022 Page 2</t>
  </si>
  <si>
    <t xml:space="preserve">Part II Other Payments and Refundable Credits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</si>
  <si>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</si>
  <si>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</si>
  <si>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</si>
  <si>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</si>
  <si>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r>
      <rPr>
        <b val="true"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 xml:space="preserve">Other payments or refundable credits:</t>
    </r>
  </si>
  <si>
    <t xml:space="preserve">13a</t>
  </si>
  <si>
    <t xml:space="preserve">Form 2439</t>
  </si>
  <si>
    <t xml:space="preserve">13b</t>
  </si>
  <si>
    <t xml:space="preserve">Qualified sick and family leave credits from Schedule(s) H and Form(s) 7202 for leave taken before April 1, 2021</t>
  </si>
  <si>
    <t xml:space="preserve">13c</t>
  </si>
  <si>
    <t xml:space="preserve">13d</t>
  </si>
  <si>
    <t xml:space="preserve">Credit for repayment of amounts included in income from earlier years</t>
  </si>
  <si>
    <t xml:space="preserve">13e</t>
  </si>
  <si>
    <t xml:space="preserve">13f</t>
  </si>
  <si>
    <t xml:space="preserve">Deferred amount of net 965 tax liability (see instructions)</t>
  </si>
  <si>
    <t xml:space="preserve">13g</t>
  </si>
  <si>
    <t xml:space="preserve">13h</t>
  </si>
  <si>
    <t xml:space="preserve">Credit for qualified sick and family leave wages paid in 2022 from Schedule(s) H for leave taken after March 31, 2021, and before October 1, 2021</t>
  </si>
  <si>
    <t xml:space="preserve">13z</t>
  </si>
  <si>
    <t xml:space="preserve">Other payments or refundable credits. List type and amount:</t>
  </si>
  <si>
    <t xml:space="preserve">Total other payments or refundable credits. Add lines 13a through 13z</t>
  </si>
  <si>
    <t xml:space="preserve">Add lines 9 through 12 and 14. Enter here and on Form 1040, 1040-SR, or 1040-NR, line 31</t>
  </si>
  <si>
    <t xml:space="preserve">SCHEDULE C (Form 1040)  Profit or Loss From Business   (Sole Proprietorship)</t>
  </si>
  <si>
    <t xml:space="preserve">Name of proprietor</t>
  </si>
  <si>
    <t xml:space="preserve">A Principal business or profession, including product or service</t>
  </si>
  <si>
    <t xml:space="preserve">Part I Income</t>
  </si>
  <si>
    <t xml:space="preserve">Gross receipts or sales. See instructions for line 1 and check the box if this income was reported to you on Form W-2 and the Statutory employee box on that form was checked</t>
  </si>
  <si>
    <t xml:space="preserve">Returns and allowances</t>
  </si>
  <si>
    <t xml:space="preserve">Subtract line 2 from line 1</t>
  </si>
  <si>
    <t xml:space="preserve">Cost of goods sold (from line 42)</t>
  </si>
  <si>
    <t xml:space="preserve">Gross profit. Subtract line 4 from line 3</t>
  </si>
  <si>
    <t xml:space="preserve">Other income, including federal and state gasoline or fuel tax credit or refund (see instructions)</t>
  </si>
  <si>
    <t xml:space="preserve">Gross income. Add lines 5 and 6</t>
  </si>
  <si>
    <t xml:space="preserve">Part II Expenses. Enter expenses for business use of your home only on line 30.</t>
  </si>
  <si>
    <t xml:space="preserve">Advertising</t>
  </si>
  <si>
    <t xml:space="preserve">Car and truck expenses (see instructions)</t>
  </si>
  <si>
    <t xml:space="preserve">Commissions and fees</t>
  </si>
  <si>
    <t xml:space="preserve">Contract labor (see instructions)</t>
  </si>
  <si>
    <t xml:space="preserve">Depletion</t>
  </si>
  <si>
    <t xml:space="preserve">Depreciation and section 179 expense deduction (not included in Part III) (see instructions)</t>
  </si>
  <si>
    <t xml:space="preserve">Employee benefit programs (other than on line 19)</t>
  </si>
  <si>
    <t xml:space="preserve">Insurance (other than health)</t>
  </si>
  <si>
    <t xml:space="preserve">Interest (see instructions):</t>
  </si>
  <si>
    <t xml:space="preserve">Mortgage (paid to banks, etc.)</t>
  </si>
  <si>
    <t xml:space="preserve">Legal and professional services</t>
  </si>
  <si>
    <t xml:space="preserve">Office expense (see instructions)</t>
  </si>
  <si>
    <t xml:space="preserve">Pension and profit-sharing plans</t>
  </si>
  <si>
    <t xml:space="preserve"> Rent or lease (see instructions):</t>
  </si>
  <si>
    <t xml:space="preserve">20a</t>
  </si>
  <si>
    <t xml:space="preserve">Vehicles, machinery, and equipment</t>
  </si>
  <si>
    <t xml:space="preserve">20b</t>
  </si>
  <si>
    <t xml:space="preserve">Other business property</t>
  </si>
  <si>
    <t xml:space="preserve">Repairs and maintenance</t>
  </si>
  <si>
    <t xml:space="preserve">Supplies (not included in Part III)</t>
  </si>
  <si>
    <t xml:space="preserve">Taxes and licenses</t>
  </si>
  <si>
    <t xml:space="preserve"> Travel and meals:</t>
  </si>
  <si>
    <t xml:space="preserve">Travel</t>
  </si>
  <si>
    <t xml:space="preserve">Deductible meals (see instructions)</t>
  </si>
  <si>
    <t xml:space="preserve">Utilities</t>
  </si>
  <si>
    <t xml:space="preserve">Wages (less employment credits)</t>
  </si>
  <si>
    <t xml:space="preserve">27a</t>
  </si>
  <si>
    <t xml:space="preserve">Other expenses (from line 48)</t>
  </si>
  <si>
    <t xml:space="preserve">27b</t>
  </si>
  <si>
    <t xml:space="preserve">Total expenses before expenses for business use of home. Add lines 8 through 27a</t>
  </si>
  <si>
    <t xml:space="preserve">Tentative profit or (loss). Subtract line 28 from line 7</t>
  </si>
  <si>
    <t xml:space="preserve"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</si>
  <si>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 xml:space="preserve">Net profit or (loss). Subtract line 30 from line 29</t>
  </si>
  <si>
    <t xml:space="preserve"> If a profit, enter on both Schedule 1 (Form 1040), line 3, and on Schedule SE, line 2. (If you</t>
  </si>
  <si>
    <t xml:space="preserve">checked the box on line 1, see instructions). Estates and trusts, enter on Form 1041, line 3.</t>
  </si>
  <si>
    <t xml:space="preserve"> If a loss, you must go to line 32. </t>
  </si>
  <si>
    <t xml:space="preserve">Schedule C (Form 1040) 2021 Page 2</t>
  </si>
  <si>
    <t xml:space="preserve">Part III Cost of Goods Sold (see instructions)</t>
  </si>
  <si>
    <t xml:space="preserve"> Method(s) used to value closing inventory: a Cost b Lower of cost or market c Other (attach explanation)</t>
  </si>
  <si>
    <t xml:space="preserve">Was there any change in determining quantities, costs, or valuations between opening and closing inventory?</t>
  </si>
  <si>
    <t xml:space="preserve">35</t>
  </si>
  <si>
    <t xml:space="preserve">Inventory at beginning of year. If different from last yearâs closing inventory, attach explanation</t>
  </si>
  <si>
    <t xml:space="preserve">Purchases less cost of items withdrawn for personal use</t>
  </si>
  <si>
    <t xml:space="preserve">Cost of labor. Do not include any amounts paid to yourself</t>
  </si>
  <si>
    <t xml:space="preserve">Materials and supplies</t>
  </si>
  <si>
    <t xml:space="preserve">39</t>
  </si>
  <si>
    <t xml:space="preserve">Other costs</t>
  </si>
  <si>
    <t xml:space="preserve">40</t>
  </si>
  <si>
    <t xml:space="preserve">Add lines 35 through 39</t>
  </si>
  <si>
    <t xml:space="preserve">41</t>
  </si>
  <si>
    <t xml:space="preserve">Inventory at end of year</t>
  </si>
  <si>
    <t xml:space="preserve">42</t>
  </si>
  <si>
    <t xml:space="preserve">Cost of goods sold. Subtract line 41 from line 40. Enter the result here and on line 4</t>
  </si>
  <si>
    <t xml:space="preserve">Part IV Information on Your Vehicle. </t>
  </si>
  <si>
    <t xml:space="preserve">Complete this part only if you are claiming car or truck expenses on line 9 and</t>
  </si>
  <si>
    <t xml:space="preserve">are not required to file Form 4562 for this business. See the instructions for line 13 to find out if you must file</t>
  </si>
  <si>
    <t xml:space="preserve">Form 4562.</t>
  </si>
  <si>
    <t xml:space="preserve">Part V Other Expenses. List below business expenses not included on lines 8-26 or line 30.</t>
  </si>
  <si>
    <t xml:space="preserve">48</t>
  </si>
  <si>
    <t xml:space="preserve">Total other expenses. Enter here and on line 27a</t>
  </si>
  <si>
    <t xml:space="preserve">2022    Schedule SE    Self-Employment Tax</t>
  </si>
  <si>
    <t xml:space="preserve">Part I    Self-Employment Tax</t>
  </si>
  <si>
    <t xml:space="preserve">Note: If your only income subject to self-employment tax is church employee income, see instructions for how to report your income and the definition of church employee income.</t>
  </si>
  <si>
    <t xml:space="preserve">A</t>
  </si>
  <si>
    <t xml:space="preserve">If you are a minister, member of a religious order, or Christian Science practitioner and you filed Form 4361, but you had $400 or more of other net earnings from self-employment, check here and continue with Part I</t>
  </si>
  <si>
    <t xml:space="preserve">Skip lines 1a and 1b if you use the farm optional method in Part II. See instructions.</t>
  </si>
  <si>
    <t xml:space="preserve">Net farm profit or (loss) from Schedule F, line 34, and farm partnerships, Schedule K-1 (Form 1065), box 14, code A</t>
  </si>
  <si>
    <t xml:space="preserve">If you received social security retirement or disability benefits, enter the amount of Conservation Reserve Program payments included on Schedule F, line 4b, or listed on Schedule K-1 (Form 1065), box 20, code AH</t>
  </si>
  <si>
    <t xml:space="preserve">Skip line 2 if you use the nonfarm optional method in Part II. See instructions.</t>
  </si>
  <si>
    <t xml:space="preserve">Net profit or (loss) from Schedule C, line 31; and Schedule K-1 (Form 1065), box 14, code A (other than farming).</t>
  </si>
  <si>
    <t xml:space="preserve">Combine lines 1a, 1b, and 2</t>
  </si>
  <si>
    <t xml:space="preserve">If line 3 is more than zero, multiply line 3 by 92.35% (0.9235). Otherwise, enter amount from line 3 .</t>
  </si>
  <si>
    <t xml:space="preserve">Note: If line 4a is less than $400 due to Conservation Reserve Program payments on line 1b, see instructions.</t>
  </si>
  <si>
    <t xml:space="preserve">If you elect one or both of the optional methods, enter the total of lines 15 and 17 here</t>
  </si>
  <si>
    <t xml:space="preserve">4c</t>
  </si>
  <si>
    <t xml:space="preserve">Combine lines 4a and 4b. If less than $400, stop; you don’t owe self-employment tax.</t>
  </si>
  <si>
    <t xml:space="preserve">Exception: If less than $400 and you had church employee income, enter -0- and continue.</t>
  </si>
  <si>
    <t xml:space="preserve">Enter your church employee income from Form W-2. See instructions for definition of church employee income</t>
  </si>
  <si>
    <t xml:space="preserve">Multiply line 5a by 92.35% (0.9235). If less than $100, enter -0-</t>
  </si>
  <si>
    <t xml:space="preserve">Add lines 4c and 5b</t>
  </si>
  <si>
    <t xml:space="preserve">Maximum amount of combined wages and self-employment earnings subject to social security tax</t>
  </si>
  <si>
    <t xml:space="preserve">or the 6.2% portion of the 7.65% railroad retirement (tier 1) tax for 2020</t>
  </si>
  <si>
    <t xml:space="preserve">Total social security wages and tips (total of boxes 3 and 7 on Form(s) W-2) and railroad retirement (tier 1) compensation. If $147,000 or more, skip lines 8b through 10, and go to line 11</t>
  </si>
  <si>
    <t xml:space="preserve">Unreported tips subject to social security tax from Form 4137, line 10</t>
  </si>
  <si>
    <t xml:space="preserve">Wages subject to social security tax from Form 8919, line 10</t>
  </si>
  <si>
    <t xml:space="preserve">Add lines 8a, 8b, and 8c</t>
  </si>
  <si>
    <t xml:space="preserve">Subtract line 8d from line 7. If zero or less, enter -0- here and on line 10 and go to line 11</t>
  </si>
  <si>
    <t xml:space="preserve">Multiply the smaller of line 6 or line 9 by 12.4% (0.124)</t>
  </si>
  <si>
    <t xml:space="preserve">Multiply line 6 by 2.9% (0.029)</t>
  </si>
  <si>
    <t xml:space="preserve">Self-employment tax. Add lines 10 and 11. Enter here and on Schedule 2 (Form 1040), line 4</t>
  </si>
  <si>
    <t xml:space="preserve">Deduction for one-half of self-employment tax.  Multiply line 12 by 50% (0.50). Enter here and on Schedule 1 (Form 1040), line 14</t>
  </si>
  <si>
    <t xml:space="preserve">Part II  Optional Methods To Figure Net Earnings (see instructions)</t>
  </si>
  <si>
    <r>
      <rPr>
        <b val="true"/>
        <sz val="10"/>
        <rFont val="Arial"/>
        <family val="2"/>
        <charset val="1"/>
      </rPr>
      <t xml:space="preserve">Farm Optional Method.</t>
    </r>
    <r>
      <rPr>
        <sz val="10"/>
        <rFont val="Arial"/>
        <family val="2"/>
        <charset val="1"/>
      </rPr>
      <t xml:space="preserve"> You may use this method only if (a) your gross farm income 1 wasn’t more than</t>
    </r>
  </si>
  <si>
    <t xml:space="preserve">$8,460, or (b) your net farm profits 2 were less than $6,107.</t>
  </si>
  <si>
    <t xml:space="preserve">Maximum income for optional methods</t>
  </si>
  <si>
    <t xml:space="preserve">Enter the smaller of: two-thirds ( 2 / 3 ) of gross farm income (not less than zero) or $5,640. Also, include this amount on line 4b above</t>
  </si>
  <si>
    <r>
      <rPr>
        <b val="true"/>
        <sz val="10"/>
        <rFont val="Arial"/>
        <family val="2"/>
        <charset val="1"/>
      </rPr>
      <t xml:space="preserve">Nonfarm Optional Method.</t>
    </r>
    <r>
      <rPr>
        <sz val="10"/>
        <rFont val="Arial"/>
        <family val="2"/>
        <charset val="1"/>
      </rPr>
      <t xml:space="preserve"> You may use this method only if (a) your net nonfarm profits 3 were less than $6,107</t>
    </r>
  </si>
  <si>
    <t xml:space="preserve">and also less than 72.189% of your gross nonfarm income, 4 and (b) you had net earnings from self-employment</t>
  </si>
  <si>
    <t xml:space="preserve">of at least $400 in 2 of the prior 3 years. Caution: You may use this method no more than five times.</t>
  </si>
  <si>
    <t xml:space="preserve">Subtract line 15 from line 14</t>
  </si>
  <si>
    <t xml:space="preserve">Enter the smaller of: two-thirds ( 2 / 3 ) of gross nonfarm income 4 (not less than zero) or the amount on line 16. Also, include this amount on line 4b above</t>
  </si>
  <si>
    <t xml:space="preserve">IT-203 - Nonresident and Part-Year Resident Income Tax Return</t>
  </si>
  <si>
    <t xml:space="preserve">Page 2 of 4 IT-203 (2020)</t>
  </si>
  <si>
    <t xml:space="preserve">Federal Amount</t>
  </si>
  <si>
    <t xml:space="preserve">NY Amount</t>
  </si>
  <si>
    <t xml:space="preserve">Wages, salaries, tips, etc.</t>
  </si>
  <si>
    <t xml:space="preserve">Taxable interest income</t>
  </si>
  <si>
    <t xml:space="preserve">Taxable refunds, credits, or offsets of state and local income taxes (also enter on line 24)</t>
  </si>
  <si>
    <t xml:space="preserve">Business income or loss (submit a copy of federal Sch. C or C-EZ, Form 1040)</t>
  </si>
  <si>
    <t xml:space="preserve">Capital gain or loss (if required, submit a copy of federal Sch. D, Form 1040)</t>
  </si>
  <si>
    <t xml:space="preserve">Other gains or losses (submit a copy of federal Form 4797)</t>
  </si>
  <si>
    <t xml:space="preserve">Taxable amount of IRA distributions. Beneficiaries: mark X in box</t>
  </si>
  <si>
    <t xml:space="preserve">Taxable amount of pensions/annuities. Beneficiaries: mark X in box</t>
  </si>
  <si>
    <t xml:space="preserve">Rental real estate, royalties, partnerships, S corporations, trusts, etc. (submit a copy of federal Schedule E, Form 1040)</t>
  </si>
  <si>
    <t xml:space="preserve">Rental real estate included in line 11 (federal amount)</t>
  </si>
  <si>
    <t xml:space="preserve">Farm income or loss (submit a copy of federal Sch. F, Form 1040)</t>
  </si>
  <si>
    <t xml:space="preserve">Taxable amount of social security benefits (also enter on line 26).</t>
  </si>
  <si>
    <t xml:space="preserve">Other income (see page 22) Identify:</t>
  </si>
  <si>
    <t xml:space="preserve">Add lines 1 through 11 and 13 through 16</t>
  </si>
  <si>
    <t xml:space="preserve">Total federal adjustments to income (see page 22) Identify:</t>
  </si>
  <si>
    <t xml:space="preserve">Federal adjusted gross income (subtract line 18 from line 17)</t>
  </si>
  <si>
    <t xml:space="preserve">Recomputed federal adjusted gross income (see page 255, line 19a worksheet)</t>
  </si>
  <si>
    <t xml:space="preserve">Interest income on state and local bonds (but not those of New York State or its localities)</t>
  </si>
  <si>
    <t xml:space="preserve">Public employee 414(h) retirement contributions</t>
  </si>
  <si>
    <t xml:space="preserve">Other (Form IT-225, line 9)</t>
  </si>
  <si>
    <t xml:space="preserve">Add lines 19a through 22</t>
  </si>
  <si>
    <t xml:space="preserve">Taxable refunds, credits, or offsets of state and local income taxes (from line 4)</t>
  </si>
  <si>
    <t xml:space="preserve">Pensions of NYS and local governments and the federal government (see page 24)</t>
  </si>
  <si>
    <t xml:space="preserve">Taxable amount of social security benefits (from line 15)</t>
  </si>
  <si>
    <t xml:space="preserve">Interest income on U.S. government bonds</t>
  </si>
  <si>
    <t xml:space="preserve">Pension and annuity income exclusion</t>
  </si>
  <si>
    <t xml:space="preserve">Other (Form IT-225, line 18)</t>
  </si>
  <si>
    <t xml:space="preserve">Add lines 24 through 29</t>
  </si>
  <si>
    <t xml:space="preserve">New York adjusted gross income (subtract line 30 from line 23).</t>
  </si>
  <si>
    <t xml:space="preserve">Enter the amount from line 31, Federal amount column</t>
  </si>
  <si>
    <t xml:space="preserve">Enter your standard deduction (table on page 26) or your itemized deduction</t>
  </si>
  <si>
    <t xml:space="preserve">Subtract line 33 from line 32 (if line 33 is more than line 32, leave blank)</t>
  </si>
  <si>
    <t xml:space="preserve">Dependent exemptions (enter the number of dependents listed in Item I; see page 26)</t>
  </si>
  <si>
    <t xml:space="preserve">New York taxable income (subtract line 35 from line 34)</t>
  </si>
  <si>
    <t xml:space="preserve">Tax computation, credits and other taxes</t>
  </si>
  <si>
    <t xml:space="preserve">New York taxable income (from line 36 on page 2)</t>
  </si>
  <si>
    <t xml:space="preserve">New York State tax on line 37 amount (see page 27 and Tax computation on pages 60,61, and 62)</t>
  </si>
  <si>
    <t xml:space="preserve">New York State household credit (page 27, table 1, 2, or 3)</t>
  </si>
  <si>
    <t xml:space="preserve">Subtract line 39 from line 38 (if line 39 is more than line 38, leave blank)</t>
  </si>
  <si>
    <t xml:space="preserve">New York State child and dependent care credit (see page 28)</t>
  </si>
  <si>
    <t xml:space="preserve">Subtract line 41 from line 40 (if line 41 is more than line 40, leave blank)</t>
  </si>
  <si>
    <t xml:space="preserve">43</t>
  </si>
  <si>
    <t xml:space="preserve">New York State earned income credit (see page 28)</t>
  </si>
  <si>
    <t xml:space="preserve">44</t>
  </si>
  <si>
    <t xml:space="preserve">Base tax (subtract line 43 from line 42; if line 43 is more than line 42, leave blank)</t>
  </si>
  <si>
    <t xml:space="preserve">New York State amount from line 31</t>
  </si>
  <si>
    <t xml:space="preserve">Federal amount from line 31</t>
  </si>
  <si>
    <t xml:space="preserve">45</t>
  </si>
  <si>
    <t xml:space="preserve">Round result to 4 decimal places percentage .00 / .00</t>
  </si>
  <si>
    <t xml:space="preserve">46</t>
  </si>
  <si>
    <t xml:space="preserve">Allocated New York State tax (multiply line 44 by the decimal on line 45)</t>
  </si>
  <si>
    <t xml:space="preserve">47</t>
  </si>
  <si>
    <t xml:space="preserve">New York State nonrefundable credits (Form IT-203-ATT, line 8)</t>
  </si>
  <si>
    <t xml:space="preserve">Subtract line 47 from line 46 (if line 47 is more than line 46, leave blank)</t>
  </si>
  <si>
    <t xml:space="preserve">49</t>
  </si>
  <si>
    <t xml:space="preserve">Net other New York State taxes (Form IT-203-ATT, line 33)</t>
  </si>
  <si>
    <t xml:space="preserve">50</t>
  </si>
  <si>
    <t xml:space="preserve">Total New York State taxes (add lines 48 and 49)</t>
  </si>
  <si>
    <t xml:space="preserve">51</t>
  </si>
  <si>
    <t xml:space="preserve">Part-year New York City resident tax (Form IT-360.1)</t>
  </si>
  <si>
    <t xml:space="preserve">52</t>
  </si>
  <si>
    <t xml:space="preserve">Part-year resident nonrefundable New York City child and dependent care credit</t>
  </si>
  <si>
    <t xml:space="preserve">52a</t>
  </si>
  <si>
    <t xml:space="preserve">Subtract line 52 from 51</t>
  </si>
  <si>
    <t xml:space="preserve">52b</t>
  </si>
  <si>
    <t xml:space="preserve">MCTMT net earnings base</t>
  </si>
  <si>
    <t xml:space="preserve">52c</t>
  </si>
  <si>
    <t xml:space="preserve">MCTMT</t>
  </si>
  <si>
    <t xml:space="preserve">53</t>
  </si>
  <si>
    <t xml:space="preserve">Yonkers nonresident earnings tax (Form Y-203)</t>
  </si>
  <si>
    <t xml:space="preserve">54</t>
  </si>
  <si>
    <t xml:space="preserve">Part-year Yonkers resident income tax surcharge (Form IT-360.1)</t>
  </si>
  <si>
    <t xml:space="preserve">55</t>
  </si>
  <si>
    <t xml:space="preserve">Total New York City and Yonkers taxes (add lines 52a, 53, and 54)</t>
  </si>
  <si>
    <t xml:space="preserve">56</t>
  </si>
  <si>
    <t xml:space="preserve">Sales or use tax (See the instructions on page 29. Do not leave line 56 blank.)</t>
  </si>
  <si>
    <t xml:space="preserve">57</t>
  </si>
  <si>
    <t xml:space="preserve">Total voluntary contributions (Form IT-227, Part 2, line 1)</t>
  </si>
  <si>
    <t xml:space="preserve">58</t>
  </si>
  <si>
    <t xml:space="preserve">Total New York State, New York City, and Yonkers taxes, sales or use tax, and voluntary contributions (add lines 50, 55, 56, and 57)</t>
  </si>
  <si>
    <t xml:space="preserve">59</t>
  </si>
  <si>
    <t xml:space="preserve">Enter the  amount from line 58</t>
  </si>
  <si>
    <t xml:space="preserve">60</t>
  </si>
  <si>
    <t xml:space="preserve">Part-year NYC school tax credit (also complete E on front; see page 31)</t>
  </si>
  <si>
    <t xml:space="preserve">60a</t>
  </si>
  <si>
    <t xml:space="preserve">NYC school tax credit (rate reduction amount)</t>
  </si>
  <si>
    <t xml:space="preserve">61</t>
  </si>
  <si>
    <t xml:space="preserve">Other refundable credits (Form IT-203-ATT, line 17)</t>
  </si>
  <si>
    <t xml:space="preserve">62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</si>
  <si>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New York State</t>
    </r>
    <r>
      <rPr>
        <sz val="10"/>
        <rFont val="Arial"/>
        <family val="2"/>
        <charset val="1"/>
      </rPr>
      <t xml:space="preserve"> tax withheld</t>
    </r>
  </si>
  <si>
    <t xml:space="preserve">63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</si>
  <si>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New York City</t>
    </r>
    <r>
      <rPr>
        <sz val="10"/>
        <rFont val="Arial"/>
        <family val="2"/>
        <charset val="1"/>
      </rPr>
      <t xml:space="preserve"> tax withheld</t>
    </r>
  </si>
  <si>
    <t xml:space="preserve">64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</si>
  <si>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Yonkers</t>
    </r>
    <r>
      <rPr>
        <sz val="10"/>
        <rFont val="Arial"/>
        <family val="2"/>
        <charset val="1"/>
      </rPr>
      <t xml:space="preserve"> tax withheld</t>
    </r>
  </si>
  <si>
    <t xml:space="preserve">65</t>
  </si>
  <si>
    <t xml:space="preserve">Total estimated tax payments/amount paid with Form IT-370</t>
  </si>
  <si>
    <t xml:space="preserve">66</t>
  </si>
  <si>
    <r>
      <rPr>
        <b val="true"/>
        <sz val="10"/>
        <rFont val="Arial"/>
        <family val="2"/>
        <charset val="1"/>
      </rPr>
      <t xml:space="preserve">Total payments and refundable credits</t>
    </r>
    <r>
      <rPr>
        <sz val="10"/>
        <rFont val="Arial"/>
        <family val="2"/>
        <charset val="1"/>
      </rPr>
      <t xml:space="preserve"> (add lines 60 through 65)</t>
    </r>
  </si>
  <si>
    <t xml:space="preserve">67</t>
  </si>
  <si>
    <t xml:space="preserve">Amount overpaid (if line 66 is more than line 59, subtract line 59 from line 66)</t>
  </si>
  <si>
    <t xml:space="preserve">68</t>
  </si>
  <si>
    <t xml:space="preserve">Amount of line 67 available for refund</t>
  </si>
  <si>
    <t xml:space="preserve">68a</t>
  </si>
  <si>
    <t xml:space="preserve">Amount of line 68 that you want to deposit into a NYS 529 account</t>
  </si>
  <si>
    <t xml:space="preserve">68b</t>
  </si>
  <si>
    <t xml:space="preserve">Total refund after NYS 529 account deposit</t>
  </si>
  <si>
    <t xml:space="preserve">69</t>
  </si>
  <si>
    <t xml:space="preserve">Amount of line 67 that you want applied to your 2015 estimated tax (see instructions)</t>
  </si>
  <si>
    <t xml:space="preserve">70</t>
  </si>
  <si>
    <t xml:space="preserve">Amount you owe (if line 66 is less than line 59, subtract line 66 from line 59).</t>
  </si>
  <si>
    <t xml:space="preserve">71</t>
  </si>
  <si>
    <t xml:space="preserve">Estimated tax penalty (include this amount on line 70, or reduce the overpayment on line 67; see page 33)</t>
  </si>
  <si>
    <t xml:space="preserve">72</t>
  </si>
  <si>
    <t xml:space="preserve">Other penalties and interest (see page 33)</t>
  </si>
  <si>
    <t xml:space="preserve">Pennsylvania Income Tax Return</t>
  </si>
  <si>
    <t xml:space="preserve">PA Department of Revenue, Harrisburg, PA 17129</t>
  </si>
  <si>
    <t xml:space="preserve">Gross Compensation. Do not include exempt income, such as combat zone pay and qualifying retirement benefits. See the instructions.</t>
  </si>
  <si>
    <t xml:space="preserve">Unreimbursed Employee Business Expenses.</t>
  </si>
  <si>
    <t xml:space="preserve">Net Compensation. Subtract Line 1b from Line 1a.</t>
  </si>
  <si>
    <r>
      <rPr>
        <sz val="10"/>
        <rFont val="Arial"/>
        <family val="2"/>
        <charset val="1"/>
      </rPr>
      <t xml:space="preserve">Interest Income. Complete PA </t>
    </r>
    <r>
      <rPr>
        <b val="true"/>
        <sz val="12"/>
        <color rgb="FF000000"/>
        <rFont val="Times New Roman"/>
        <family val="1"/>
      </rPr>
      <t xml:space="preserve">Schedule A</t>
    </r>
    <r>
      <rPr>
        <sz val="12"/>
        <color rgb="FF000000"/>
        <rFont val="Times New Roman"/>
        <family val="2"/>
      </rPr>
      <t xml:space="preserve"> if required.</t>
    </r>
  </si>
  <si>
    <r>
      <rPr>
        <sz val="10"/>
        <rFont val="Arial"/>
        <family val="2"/>
        <charset val="1"/>
      </rPr>
      <t xml:space="preserve">Dividend and Capital Gains Distributions Income. Complete </t>
    </r>
    <r>
      <rPr>
        <b val="true"/>
        <sz val="12"/>
        <color rgb="FF000000"/>
        <rFont val="Times New Roman"/>
        <family val="1"/>
      </rPr>
      <t xml:space="preserve">PA Schedule B</t>
    </r>
    <r>
      <rPr>
        <sz val="12"/>
        <color rgb="FF000000"/>
        <rFont val="Times New Roman"/>
        <family val="2"/>
      </rPr>
      <t xml:space="preserve"> if required.</t>
    </r>
  </si>
  <si>
    <t xml:space="preserve">Net Income or Loss from the Operation of a Business, Profession or Farm.</t>
  </si>
  <si>
    <t xml:space="preserve">Net Gain or Loss from the Sale, Exchange or Disposition of Property.</t>
  </si>
  <si>
    <t xml:space="preserve">Net Income or Loss from Rents, Royalties, Patents or Copyrights.</t>
  </si>
  <si>
    <r>
      <rPr>
        <sz val="10"/>
        <rFont val="Arial"/>
        <family val="2"/>
        <charset val="1"/>
      </rPr>
      <t xml:space="preserve">Estate or Trust Income. Complete and submit </t>
    </r>
    <r>
      <rPr>
        <b val="true"/>
        <sz val="12"/>
        <color rgb="FF000000"/>
        <rFont val="Times New Roman"/>
        <family val="1"/>
      </rPr>
      <t xml:space="preserve">PA Schedule J</t>
    </r>
    <r>
      <rPr>
        <sz val="12"/>
        <color rgb="FF000000"/>
        <rFont val="Times New Roman"/>
        <family val="2"/>
      </rPr>
      <t xml:space="preserve">.</t>
    </r>
  </si>
  <si>
    <r>
      <rPr>
        <sz val="10"/>
        <rFont val="Arial"/>
        <family val="2"/>
        <charset val="1"/>
      </rPr>
      <t xml:space="preserve">Gambling and Lottery Winnings. Complete and submit </t>
    </r>
    <r>
      <rPr>
        <b val="true"/>
        <sz val="12"/>
        <color rgb="FF000000"/>
        <rFont val="Times New Roman"/>
        <family val="1"/>
      </rPr>
      <t xml:space="preserve">PA Schedule T</t>
    </r>
    <r>
      <rPr>
        <sz val="12"/>
        <color rgb="FF000000"/>
        <rFont val="Times New Roman"/>
        <family val="2"/>
      </rPr>
      <t xml:space="preserve">.</t>
    </r>
  </si>
  <si>
    <r>
      <rPr>
        <b val="true"/>
        <sz val="12"/>
        <color rgb="FF000000"/>
        <rFont val="Times New Roman"/>
        <family val="1"/>
      </rPr>
      <t xml:space="preserve">Total PA Taxable Income. </t>
    </r>
    <r>
      <rPr>
        <sz val="12"/>
        <color rgb="FF000000"/>
        <rFont val="Times New Roman"/>
        <family val="2"/>
      </rPr>
      <t xml:space="preserve">Add only the positive income amounts from Lines 1c, 2, 3, 4, 5, 6, 7 and 8. DO NOT ADD any losses reported on Lines 4, 5 or 6.</t>
    </r>
  </si>
  <si>
    <t xml:space="preserve">Other Deductions. Enter the appropriate code for the type of deduction. See the instructions for additional information.</t>
  </si>
  <si>
    <t xml:space="preserve">Adjusted PA Taxable Income. Subtract Line 10 from Line 911.</t>
  </si>
  <si>
    <t xml:space="preserve">PA Tax Liability. Multiply Line 11 by 3.07 percent (0.0307).</t>
  </si>
  <si>
    <t xml:space="preserve">Total PA Tax Withheld. See the instructions.</t>
  </si>
  <si>
    <t xml:space="preserve">Credit from last year's PA Income Tax return.</t>
  </si>
  <si>
    <t xml:space="preserve">This Year's Estimated Installment Payments. Fill in oval if including Form REV-459B.</t>
  </si>
  <si>
    <t xml:space="preserve">This Year's Extension Payment.</t>
  </si>
  <si>
    <t xml:space="preserve">Nonresident Tax Withheld from your PA Schedule(s) NRK-1. (Nonresidents only) .</t>
  </si>
  <si>
    <t xml:space="preserve">Total Estimated Payments and Credits. Add Lines 14, 15, 16 and 17.</t>
  </si>
  <si>
    <t xml:space="preserve">Tax Forgiveness Credit, submit PA Schedule SP</t>
  </si>
  <si>
    <t xml:space="preserve">Dependents, Part B, Line 2, PA Schedule SP.</t>
  </si>
  <si>
    <t xml:space="preserve">Total Eligibility Income from Part C, Line 11, PA Schedule SP. .</t>
  </si>
  <si>
    <t xml:space="preserve">Tax Forgiveness Credit from Part D, Line 16, PA Schedule SP.</t>
  </si>
  <si>
    <r>
      <rPr>
        <sz val="10"/>
        <rFont val="Arial"/>
        <family val="2"/>
        <charset val="1"/>
      </rPr>
      <t xml:space="preserve">Resident Credit. Submit your </t>
    </r>
    <r>
      <rPr>
        <b val="true"/>
        <sz val="12"/>
        <color rgb="FF000000"/>
        <rFont val="Times New Roman"/>
        <family val="1"/>
      </rPr>
      <t xml:space="preserve">PA Schedule(s) G-L</t>
    </r>
    <r>
      <rPr>
        <sz val="12"/>
        <color rgb="FF000000"/>
        <rFont val="Times New Roman"/>
        <family val="2"/>
      </rPr>
      <t xml:space="preserve"> and/or</t>
    </r>
    <r>
      <rPr>
        <b val="true"/>
        <sz val="12"/>
        <color rgb="FF000000"/>
        <rFont val="Times New Roman"/>
        <family val="1"/>
      </rPr>
      <t xml:space="preserve"> RK-1</t>
    </r>
    <r>
      <rPr>
        <sz val="12"/>
        <color rgb="FF000000"/>
        <rFont val="Times New Roman"/>
        <family val="2"/>
      </rPr>
      <t xml:space="preserve">.</t>
    </r>
  </si>
  <si>
    <r>
      <rPr>
        <sz val="10"/>
        <rFont val="Arial"/>
        <family val="2"/>
        <charset val="1"/>
      </rPr>
      <t xml:space="preserve">Total Other Credits. Submit your </t>
    </r>
    <r>
      <rPr>
        <b val="true"/>
        <sz val="12"/>
        <color rgb="FF000000"/>
        <rFont val="Times New Roman"/>
        <family val="1"/>
      </rPr>
      <t xml:space="preserve">PA Schedule OC</t>
    </r>
    <r>
      <rPr>
        <sz val="12"/>
        <color rgb="FF000000"/>
        <rFont val="Times New Roman"/>
        <family val="2"/>
      </rPr>
      <t xml:space="preserve">.</t>
    </r>
  </si>
  <si>
    <t xml:space="preserve">TOTAL PAYMENTS and CREDITS. Add Lines 13, 18, 21, 22 and 23.</t>
  </si>
  <si>
    <t xml:space="preserve">USE TAX. Due on internet, mail order or out-of-state purchases. See the instructions. 25.</t>
  </si>
  <si>
    <t xml:space="preserve">TAX DUE. If the total of Line 12 and Line 25 is more than Line 24, enter the difference here.</t>
  </si>
  <si>
    <t xml:space="preserve">Penalties and Interest. See the instructions for additional information. Fill in oval if including Form REV-1630/REV-1630A .</t>
  </si>
  <si>
    <r>
      <rPr>
        <b val="true"/>
        <sz val="12"/>
        <color rgb="FF000000"/>
        <rFont val="Times New Roman"/>
        <family val="1"/>
      </rPr>
      <t xml:space="preserve">TOTAL PAYMENT DUE</t>
    </r>
    <r>
      <rPr>
        <sz val="12"/>
        <color rgb="FF000000"/>
        <rFont val="Times New Roman"/>
        <family val="2"/>
      </rPr>
      <t xml:space="preserve">. See the instructions.</t>
    </r>
  </si>
  <si>
    <r>
      <rPr>
        <b val="true"/>
        <sz val="12"/>
        <color rgb="FF000000"/>
        <rFont val="Times New Roman"/>
        <family val="1"/>
      </rPr>
      <t xml:space="preserve">OVERPAYMENT</t>
    </r>
    <r>
      <rPr>
        <sz val="12"/>
        <color rgb="FF000000"/>
        <rFont val="Times New Roman"/>
        <family val="2"/>
      </rPr>
      <t xml:space="preserve">. If Line 24 is more than the total of Line 12, Line 25 and Line 27 enter the difference here.</t>
    </r>
  </si>
  <si>
    <t xml:space="preserve">Refund -- Amount of Line 29 you want as a check mailed to you.REFUND</t>
  </si>
  <si>
    <t xml:space="preserve">The total of Lines 30 through 36 must equal Line ="29."</t>
  </si>
  <si>
    <t xml:space="preserve">Credit -- Amount of Line 29 you want as a credit to your 2015 estimated account.</t>
  </si>
  <si>
    <t xml:space="preserve">Refund donation line. Enter the organization code and donation amount.</t>
  </si>
  <si>
    <t xml:space="preserve">PA-40 G-L</t>
  </si>
  <si>
    <t xml:space="preserve">Name of taxpayer claiming the credit</t>
  </si>
  <si>
    <t xml:space="preserve">Part I - Calculation of Credit for Taxes Paid to Other States</t>
  </si>
  <si>
    <t xml:space="preserve">B</t>
  </si>
  <si>
    <t xml:space="preserve">C</t>
  </si>
  <si>
    <t xml:space="preserve">I.1.</t>
  </si>
  <si>
    <t xml:space="preserve">Name of other state</t>
  </si>
  <si>
    <t xml:space="preserve">I.2.</t>
  </si>
  <si>
    <t xml:space="preserve">Class of income subject to tax in the other state</t>
  </si>
  <si>
    <t xml:space="preserve">PA</t>
  </si>
  <si>
    <t xml:space="preserve">other state</t>
  </si>
  <si>
    <t xml:space="preserve">I.2a.</t>
  </si>
  <si>
    <t xml:space="preserve">Compensation</t>
  </si>
  <si>
    <t xml:space="preserve">I.2b.</t>
  </si>
  <si>
    <t xml:space="preserve">Unreimbursed business expenses</t>
  </si>
  <si>
    <t xml:space="preserve">I.2c.</t>
  </si>
  <si>
    <t xml:space="preserve">Net compensation</t>
  </si>
  <si>
    <t xml:space="preserve">I.2d.</t>
  </si>
  <si>
    <t xml:space="preserve">Interest</t>
  </si>
  <si>
    <t xml:space="preserve">I.2e.</t>
  </si>
  <si>
    <t xml:space="preserve">Dividends</t>
  </si>
  <si>
    <t xml:space="preserve">I.2f.</t>
  </si>
  <si>
    <t xml:space="preserve">Net income or loss from business, profession or farm</t>
  </si>
  <si>
    <t xml:space="preserve">I.2g.</t>
  </si>
  <si>
    <t xml:space="preserve">Gain or loss from sale, exchange or disposition of property</t>
  </si>
  <si>
    <t xml:space="preserve">I.2h.</t>
  </si>
  <si>
    <t xml:space="preserve">Income or Loss from rents, royalties, patents and copyrights</t>
  </si>
  <si>
    <t xml:space="preserve">I.2i.</t>
  </si>
  <si>
    <t xml:space="preserve">Estate or trust income</t>
  </si>
  <si>
    <t xml:space="preserve">I.2j.</t>
  </si>
  <si>
    <t xml:space="preserve">Gambling and lottery winnings</t>
  </si>
  <si>
    <t xml:space="preserve">I.3.</t>
  </si>
  <si>
    <t xml:space="preserve">Income subject to tax in the other state - Add Lines 2c thru 2j for Column C. Enter the result here.</t>
  </si>
  <si>
    <t xml:space="preserve">I.4a.</t>
  </si>
  <si>
    <t xml:space="preserve">a. Tax due or assessed in the other state</t>
  </si>
  <si>
    <t xml:space="preserve">I.4b.</t>
  </si>
  <si>
    <t xml:space="preserve">Tax paid in the other state</t>
  </si>
  <si>
    <t xml:space="preserve">I.4c.</t>
  </si>
  <si>
    <t xml:space="preserve">Enter the lesser of Line 4a or Line 4b</t>
  </si>
  <si>
    <t xml:space="preserve">I.4d.</t>
  </si>
  <si>
    <t xml:space="preserve">Less: adjustments - Enter the amount from Part III, Line 5.</t>
  </si>
  <si>
    <t xml:space="preserve">I.4e.</t>
  </si>
  <si>
    <t xml:space="preserve">Adjusted tax paid in the other state - Subtract Line 4d from Line 4c. Enter the result here.</t>
  </si>
  <si>
    <t xml:space="preserve">I.5.</t>
  </si>
  <si>
    <t xml:space="preserve">Line 3 x 3.07 percent (0.0307)</t>
  </si>
  <si>
    <t xml:space="preserve">I.6.</t>
  </si>
  <si>
    <t xml:space="preserve">PA Resident Credit. Enter the lesser of Line 4e or Line 5 here and on the appropriate form (see instructions).</t>
  </si>
  <si>
    <t xml:space="preserve">Part II - Worksheet for Sources and Amounts of Income Subject to Tax in the Other State</t>
  </si>
  <si>
    <t xml:space="preserve">&gt;&gt;</t>
  </si>
  <si>
    <t xml:space="preserve">Columns</t>
  </si>
  <si>
    <t xml:space="preserve">D</t>
  </si>
  <si>
    <t xml:space="preserve">E</t>
  </si>
  <si>
    <t xml:space="preserve">II.1.</t>
  </si>
  <si>
    <t xml:space="preserve">Source entity name</t>
  </si>
  <si>
    <t xml:space="preserve">TOTALS</t>
  </si>
  <si>
    <t xml:space="preserve">II.2.</t>
  </si>
  <si>
    <t xml:space="preserve">Income by class</t>
  </si>
  <si>
    <t xml:space="preserve">II.2.a.</t>
  </si>
  <si>
    <t xml:space="preserve">II.2.b.</t>
  </si>
  <si>
    <t xml:space="preserve">II.2.c.</t>
  </si>
  <si>
    <t xml:space="preserve">II.2.d.</t>
  </si>
  <si>
    <t xml:space="preserve">II.2.e.</t>
  </si>
  <si>
    <t xml:space="preserve">II.2.f.</t>
  </si>
  <si>
    <t xml:space="preserve">Income or loss from rents, royalties, patents and copyrights</t>
  </si>
  <si>
    <t xml:space="preserve">II.2.g.</t>
  </si>
  <si>
    <t xml:space="preserve">II.2.h.</t>
  </si>
  <si>
    <t xml:space="preserve">Part III - Worksheet for Adjusted Tax Paid in the Other State</t>
  </si>
  <si>
    <t xml:space="preserve">III.1.</t>
  </si>
  <si>
    <t xml:space="preserve">Enter the amount from Part I, Column C, Line 3 here.</t>
  </si>
  <si>
    <t xml:space="preserve">III.2.</t>
  </si>
  <si>
    <t xml:space="preserve">Add the amounts from Part I, Column B, Lines 2c through 2j. Enter the result here.</t>
  </si>
  <si>
    <t xml:space="preserve">III.3.</t>
  </si>
  <si>
    <t xml:space="preserve">Divide the amount from Part III, Line 1 by Part III, Line 2. Enter the result here (calculate to six decimal places).</t>
  </si>
  <si>
    <t xml:space="preserve">If the amount on Part III, Line 3 equals 1.000000, you may stop here and enter "0" on Part I, Line 4d.</t>
  </si>
  <si>
    <t xml:space="preserve">III.4.</t>
  </si>
  <si>
    <t xml:space="preserve">If the amount on Part III, Line 3 is less than 1.000000, subtract the decimal from 1.000000.</t>
  </si>
  <si>
    <t xml:space="preserve">III.5.</t>
  </si>
  <si>
    <t xml:space="preserve">Multiply the decimal on Part III, Line 4 by the amount on Part I, Line 4c. Enter the result here and on Part I, Line 4d.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</si>
</sst>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_(\$* #,##0.00_);_(\$* \(#,##0.00\);_(\$* \-??_);_(@_)"/>
    <numFmt numFmtId="167" formatCode="0.0000"/>
    <numFmt numFmtId="168" formatCode="_(\$* #,##0.00_);_(\$* \(#,##0.00\);_(\$* \-??_);_(@_)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2"/>
      <color rgb="FFFFFFFF"/>
      <name val="Times New Roman"/>
      <family val="2"/>
      <charset val="1"/>
    </font>
    <font>
      <b val="true"/>
      <sz val="12"/>
      <color rgb="FFFFFFFF"/>
      <name val="Times New Roman"/>
      <family val="2"/>
      <charset val="1"/>
    </font>
    <font>
      <b val="true"/>
      <sz val="14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3"/>
      <name val="Arial-BoldMT"/>
      <family val="2"/>
      <charset val="1"/>
    </font>
    <font>
      <b val="true"/>
      <sz val="16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sz val="12"/>
      <color rgb="FF000000"/>
      <name val="Times New Roman"/>
      <family val="2"/>
    </font>
    <font>
      <sz val="12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DDEBF7"/>
        <bgColor rgb="FFDEEBF7"/>
      </patternFill>
    </fill>
    <fill>
      <patternFill patternType="solid">
        <fgColor rgb="FFB2B2B2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E6E6E6"/>
        <bgColor rgb="FFE7E6E6"/>
      </patternFill>
    </fill>
    <fill>
      <patternFill patternType="solid">
        <fgColor rgb="FF999999"/>
        <bgColor rgb="FFAFABAB"/>
      </patternFill>
    </fill>
    <fill>
      <patternFill patternType="solid">
        <fgColor rgb="FF000000"/>
        <bgColor rgb="FF003300"/>
      </patternFill>
    </fill>
    <fill>
      <patternFill patternType="solid">
        <fgColor rgb="FFDEEBF7"/>
        <bgColor rgb="FFDDEBF7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FFFF"/>
        <bgColor rgb="FFDEEBF7"/>
      </patternFill>
    </fill>
    <fill>
      <patternFill patternType="solid">
        <fgColor rgb="FFBDD7EE"/>
        <bgColor rgb="FFCCCCCC"/>
      </patternFill>
    </fill>
    <fill>
      <patternFill patternType="solid">
        <fgColor rgb="FFDEE6EF"/>
        <bgColor rgb="FFDEEBF7"/>
      </patternFill>
    </fill>
    <fill>
      <patternFill patternType="solid">
        <fgColor rgb="FFCCCCCC"/>
        <bgColor rgb="FFD0CECE"/>
      </patternFill>
    </fill>
    <fill>
      <patternFill patternType="solid">
        <fgColor rgb="FFFFFF99"/>
        <bgColor rgb="FFFFFFFF"/>
      </patternFill>
    </fill>
    <fill>
      <patternFill patternType="solid">
        <fgColor rgb="FFE7E6E6"/>
        <bgColor rgb="FFE6E6E6"/>
      </patternFill>
    </fill>
    <fill>
      <patternFill patternType="solid">
        <fgColor rgb="FFC0C0C0"/>
        <bgColor rgb="FFCCCCCC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8" borderId="2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10" borderId="1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8" borderId="3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8" borderId="3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0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10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2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4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6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5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5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5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3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6E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FABAB"/>
      <rgbColor rgb="FF993366"/>
      <rgbColor rgb="FFE7E6E6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EE6EF"/>
      <rgbColor rgb="FFFFFF99"/>
      <rgbColor rgb="FFCCCCCC"/>
      <rgbColor rgb="FFD9D9D9"/>
      <rgbColor rgb="FFB2B2B2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B60" activeCellId="0" sqref="B60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6" min="2" style="0" width="8.71"/>
    <col collapsed="false" customWidth="true" hidden="false" outlineLevel="0" max="7" min="7" style="0" width="4.43"/>
    <col collapsed="false" customWidth="true" hidden="false" outlineLevel="0" max="8" min="8" style="0" width="8.71"/>
    <col collapsed="false" customWidth="true" hidden="false" outlineLevel="0" max="9" min="9" style="0" width="4.43"/>
    <col collapsed="false" customWidth="true" hidden="false" outlineLevel="0" max="1025" min="10" style="0" width="8.71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12.75" hidden="false" customHeight="false" outlineLevel="0" collapsed="false">
      <c r="A3" s="2" t="s">
        <v>1</v>
      </c>
      <c r="B3" s="3" t="s">
        <v>2</v>
      </c>
      <c r="C3" s="3"/>
      <c r="D3" s="3"/>
      <c r="E3" s="3"/>
      <c r="F3" s="3"/>
      <c r="G3" s="3"/>
      <c r="H3" s="3"/>
      <c r="I3" s="4" t="s">
        <v>1</v>
      </c>
      <c r="J3" s="5" t="n">
        <f aca="false">W2!D6</f>
        <v>0</v>
      </c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7"/>
      <c r="H4" s="7"/>
      <c r="I4" s="8" t="s">
        <v>3</v>
      </c>
      <c r="J4" s="9"/>
    </row>
    <row r="5" customFormat="false" ht="12.75" hidden="false" customHeight="false" outlineLevel="0" collapsed="false">
      <c r="A5" s="6" t="s">
        <v>5</v>
      </c>
      <c r="B5" s="7" t="s">
        <v>6</v>
      </c>
      <c r="C5" s="7"/>
      <c r="D5" s="7"/>
      <c r="E5" s="7"/>
      <c r="F5" s="7"/>
      <c r="G5" s="7"/>
      <c r="H5" s="7"/>
      <c r="I5" s="8" t="s">
        <v>5</v>
      </c>
      <c r="J5" s="9"/>
    </row>
    <row r="6" customFormat="false" ht="12.75" hidden="false" customHeight="false" outlineLevel="0" collapsed="false">
      <c r="A6" s="6" t="s">
        <v>7</v>
      </c>
      <c r="B6" s="7" t="s">
        <v>8</v>
      </c>
      <c r="C6" s="7"/>
      <c r="D6" s="7"/>
      <c r="E6" s="7"/>
      <c r="F6" s="7"/>
      <c r="G6" s="7"/>
      <c r="H6" s="7"/>
      <c r="I6" s="8" t="s">
        <v>7</v>
      </c>
      <c r="J6" s="9"/>
    </row>
    <row r="7" customFormat="false" ht="12.75" hidden="false" customHeight="false" outlineLevel="0" collapsed="false">
      <c r="A7" s="6" t="s">
        <v>9</v>
      </c>
      <c r="B7" s="7" t="s">
        <v>10</v>
      </c>
      <c r="C7" s="7"/>
      <c r="D7" s="7"/>
      <c r="E7" s="7"/>
      <c r="F7" s="7"/>
      <c r="G7" s="7"/>
      <c r="H7" s="7"/>
      <c r="I7" s="8" t="s">
        <v>9</v>
      </c>
      <c r="J7" s="9"/>
    </row>
    <row r="8" customFormat="false" ht="12.75" hidden="false" customHeight="false" outlineLevel="0" collapsed="false">
      <c r="A8" s="6" t="s">
        <v>11</v>
      </c>
      <c r="B8" s="7" t="s">
        <v>12</v>
      </c>
      <c r="C8" s="7"/>
      <c r="D8" s="7"/>
      <c r="E8" s="7"/>
      <c r="F8" s="7"/>
      <c r="G8" s="7"/>
      <c r="H8" s="7"/>
      <c r="I8" s="8" t="s">
        <v>11</v>
      </c>
      <c r="J8" s="9"/>
    </row>
    <row r="9" customFormat="false" ht="12.75" hidden="false" customHeight="false" outlineLevel="0" collapsed="false">
      <c r="A9" s="6" t="s">
        <v>13</v>
      </c>
      <c r="B9" s="7" t="s">
        <v>14</v>
      </c>
      <c r="C9" s="7"/>
      <c r="D9" s="7"/>
      <c r="E9" s="7"/>
      <c r="F9" s="7"/>
      <c r="G9" s="7"/>
      <c r="H9" s="7"/>
      <c r="I9" s="8" t="s">
        <v>13</v>
      </c>
      <c r="J9" s="9"/>
    </row>
    <row r="10" customFormat="false" ht="12.75" hidden="false" customHeight="false" outlineLevel="0" collapsed="false">
      <c r="A10" s="6" t="s">
        <v>15</v>
      </c>
      <c r="B10" s="10" t="s">
        <v>16</v>
      </c>
      <c r="C10" s="10"/>
      <c r="D10" s="10"/>
      <c r="E10" s="10"/>
      <c r="F10" s="10"/>
      <c r="G10" s="10"/>
      <c r="H10" s="10"/>
      <c r="I10" s="11" t="s">
        <v>15</v>
      </c>
      <c r="J10" s="12"/>
    </row>
    <row r="11" customFormat="false" ht="12.75" hidden="false" customHeight="false" outlineLevel="0" collapsed="false">
      <c r="A11" s="6" t="s">
        <v>17</v>
      </c>
      <c r="B11" s="13" t="s">
        <v>18</v>
      </c>
      <c r="C11" s="13"/>
      <c r="D11" s="13"/>
      <c r="E11" s="13"/>
      <c r="F11" s="13"/>
      <c r="G11" s="8" t="s">
        <v>17</v>
      </c>
      <c r="H11" s="14"/>
      <c r="I11" s="15"/>
      <c r="J11" s="16"/>
    </row>
    <row r="12" customFormat="false" ht="12.75" hidden="false" customHeight="false" outlineLevel="0" collapsed="false">
      <c r="A12" s="6" t="s">
        <v>19</v>
      </c>
      <c r="B12" s="13" t="s">
        <v>20</v>
      </c>
      <c r="C12" s="13"/>
      <c r="D12" s="13"/>
      <c r="E12" s="13"/>
      <c r="F12" s="13"/>
      <c r="G12" s="13"/>
      <c r="H12" s="13"/>
      <c r="I12" s="8" t="s">
        <v>19</v>
      </c>
      <c r="J12" s="9"/>
    </row>
    <row r="13" customFormat="false" ht="12.75" hidden="false" customHeight="false" outlineLevel="0" collapsed="false">
      <c r="A13" s="6" t="s">
        <v>21</v>
      </c>
      <c r="B13" s="13" t="s">
        <v>22</v>
      </c>
      <c r="C13" s="13"/>
      <c r="D13" s="13"/>
      <c r="E13" s="13"/>
      <c r="F13" s="13"/>
      <c r="G13" s="8" t="s">
        <v>21</v>
      </c>
      <c r="H13" s="14"/>
      <c r="I13" s="15"/>
      <c r="J13" s="16"/>
    </row>
    <row r="14" customFormat="false" ht="12.75" hidden="false" customHeight="false" outlineLevel="0" collapsed="false">
      <c r="A14" s="6" t="s">
        <v>23</v>
      </c>
      <c r="B14" s="13" t="s">
        <v>24</v>
      </c>
      <c r="C14" s="13"/>
      <c r="D14" s="13"/>
      <c r="E14" s="13"/>
      <c r="F14" s="13"/>
      <c r="G14" s="13"/>
      <c r="H14" s="13"/>
      <c r="I14" s="8" t="s">
        <v>23</v>
      </c>
      <c r="J14" s="9"/>
    </row>
    <row r="15" customFormat="false" ht="12.75" hidden="false" customHeight="false" outlineLevel="0" collapsed="false">
      <c r="A15" s="6" t="s">
        <v>25</v>
      </c>
      <c r="B15" s="13" t="s">
        <v>26</v>
      </c>
      <c r="C15" s="13"/>
      <c r="D15" s="13"/>
      <c r="E15" s="13"/>
      <c r="F15" s="13"/>
      <c r="G15" s="8" t="s">
        <v>25</v>
      </c>
      <c r="H15" s="14"/>
      <c r="I15" s="15"/>
      <c r="J15" s="16"/>
    </row>
    <row r="16" customFormat="false" ht="12.75" hidden="false" customHeight="false" outlineLevel="0" collapsed="false">
      <c r="A16" s="6" t="s">
        <v>27</v>
      </c>
      <c r="B16" s="13" t="s">
        <v>28</v>
      </c>
      <c r="C16" s="13"/>
      <c r="D16" s="13"/>
      <c r="E16" s="13"/>
      <c r="F16" s="13"/>
      <c r="G16" s="13"/>
      <c r="H16" s="13"/>
      <c r="I16" s="8" t="s">
        <v>27</v>
      </c>
      <c r="J16" s="9"/>
    </row>
    <row r="17" customFormat="false" ht="12.75" hidden="false" customHeight="false" outlineLevel="0" collapsed="false">
      <c r="A17" s="6" t="s">
        <v>29</v>
      </c>
      <c r="B17" s="13" t="s">
        <v>30</v>
      </c>
      <c r="C17" s="13"/>
      <c r="D17" s="13"/>
      <c r="E17" s="13"/>
      <c r="F17" s="13"/>
      <c r="G17" s="8" t="s">
        <v>29</v>
      </c>
      <c r="H17" s="14"/>
      <c r="I17" s="15"/>
      <c r="J17" s="16"/>
    </row>
    <row r="18" customFormat="false" ht="12.75" hidden="false" customHeight="false" outlineLevel="0" collapsed="false">
      <c r="A18" s="6" t="s">
        <v>31</v>
      </c>
      <c r="B18" s="13" t="s">
        <v>32</v>
      </c>
      <c r="C18" s="13"/>
      <c r="D18" s="13"/>
      <c r="E18" s="13"/>
      <c r="F18" s="13"/>
      <c r="G18" s="13"/>
      <c r="H18" s="13"/>
      <c r="I18" s="8" t="s">
        <v>31</v>
      </c>
      <c r="J18" s="9"/>
    </row>
    <row r="19" customFormat="false" ht="12.75" hidden="false" customHeight="false" outlineLevel="0" collapsed="false">
      <c r="A19" s="6" t="s">
        <v>33</v>
      </c>
      <c r="B19" s="13" t="s">
        <v>34</v>
      </c>
      <c r="C19" s="13"/>
      <c r="D19" s="13"/>
      <c r="E19" s="13"/>
      <c r="F19" s="13"/>
      <c r="G19" s="8" t="s">
        <v>33</v>
      </c>
      <c r="H19" s="14"/>
      <c r="I19" s="15"/>
      <c r="J19" s="16"/>
    </row>
    <row r="20" customFormat="false" ht="12.75" hidden="false" customHeight="false" outlineLevel="0" collapsed="false">
      <c r="A20" s="6" t="s">
        <v>35</v>
      </c>
      <c r="B20" s="13" t="s">
        <v>32</v>
      </c>
      <c r="C20" s="13"/>
      <c r="D20" s="13"/>
      <c r="E20" s="13"/>
      <c r="F20" s="13"/>
      <c r="G20" s="13"/>
      <c r="H20" s="13"/>
      <c r="I20" s="8" t="s">
        <v>35</v>
      </c>
      <c r="J20" s="9"/>
    </row>
    <row r="21" customFormat="false" ht="12.75" hidden="false" customHeight="false" outlineLevel="0" collapsed="false">
      <c r="A21" s="6" t="s">
        <v>36</v>
      </c>
      <c r="B21" s="13" t="s">
        <v>37</v>
      </c>
      <c r="C21" s="13"/>
      <c r="D21" s="13"/>
      <c r="E21" s="13"/>
      <c r="F21" s="13"/>
      <c r="G21" s="8" t="s">
        <v>36</v>
      </c>
      <c r="H21" s="14"/>
      <c r="I21" s="15"/>
      <c r="J21" s="16"/>
    </row>
    <row r="22" customFormat="false" ht="12.75" hidden="false" customHeight="false" outlineLevel="0" collapsed="false">
      <c r="A22" s="6" t="s">
        <v>38</v>
      </c>
      <c r="B22" s="13" t="s">
        <v>32</v>
      </c>
      <c r="C22" s="13"/>
      <c r="D22" s="13"/>
      <c r="E22" s="13"/>
      <c r="F22" s="13"/>
      <c r="G22" s="13"/>
      <c r="H22" s="13"/>
      <c r="I22" s="8" t="s">
        <v>38</v>
      </c>
      <c r="J22" s="9"/>
    </row>
    <row r="23" customFormat="false" ht="12.75" hidden="false" customHeight="false" outlineLevel="0" collapsed="false">
      <c r="A23" s="17" t="s">
        <v>39</v>
      </c>
      <c r="B23" s="17"/>
      <c r="C23" s="17"/>
      <c r="D23" s="17"/>
      <c r="E23" s="17"/>
      <c r="F23" s="17"/>
      <c r="G23" s="18"/>
      <c r="H23" s="18"/>
      <c r="I23" s="18"/>
      <c r="J23" s="19"/>
    </row>
    <row r="24" customFormat="false" ht="12.75" hidden="false" customHeight="false" outlineLevel="0" collapsed="false">
      <c r="A24" s="6" t="s">
        <v>40</v>
      </c>
      <c r="B24" s="13" t="s">
        <v>41</v>
      </c>
      <c r="C24" s="13"/>
      <c r="D24" s="13"/>
      <c r="E24" s="13"/>
      <c r="F24" s="13"/>
      <c r="G24" s="13"/>
      <c r="H24" s="13"/>
      <c r="I24" s="8" t="s">
        <v>40</v>
      </c>
      <c r="J24" s="9"/>
    </row>
    <row r="25" customFormat="false" ht="12.75" hidden="false" customHeight="false" outlineLevel="0" collapsed="false">
      <c r="A25" s="6" t="s">
        <v>42</v>
      </c>
      <c r="B25" s="13" t="s">
        <v>43</v>
      </c>
      <c r="C25" s="13"/>
      <c r="D25" s="13"/>
      <c r="E25" s="13"/>
      <c r="F25" s="13"/>
      <c r="G25" s="13"/>
      <c r="H25" s="13"/>
      <c r="I25" s="8" t="s">
        <v>42</v>
      </c>
      <c r="J25" s="9" t="n">
        <f aca="false">'F1040 S1'!J36</f>
        <v>0</v>
      </c>
    </row>
    <row r="26" customFormat="false" ht="12.75" hidden="false" customHeight="false" outlineLevel="0" collapsed="false">
      <c r="A26" s="6" t="s">
        <v>44</v>
      </c>
      <c r="B26" s="13" t="s">
        <v>45</v>
      </c>
      <c r="C26" s="13"/>
      <c r="D26" s="13"/>
      <c r="E26" s="13"/>
      <c r="F26" s="13"/>
      <c r="G26" s="13"/>
      <c r="H26" s="13"/>
      <c r="I26" s="8" t="s">
        <v>44</v>
      </c>
      <c r="J26" s="9" t="n">
        <f aca="false">SUM(J12:J25)</f>
        <v>0</v>
      </c>
    </row>
    <row r="27" customFormat="false" ht="12.75" hidden="false" customHeight="false" outlineLevel="0" collapsed="false">
      <c r="A27" s="6" t="s">
        <v>46</v>
      </c>
      <c r="B27" s="13" t="s">
        <v>47</v>
      </c>
      <c r="C27" s="13"/>
      <c r="D27" s="13"/>
      <c r="E27" s="13"/>
      <c r="F27" s="13"/>
      <c r="G27" s="13"/>
      <c r="H27" s="13"/>
      <c r="I27" s="8" t="s">
        <v>46</v>
      </c>
      <c r="J27" s="9" t="n">
        <f aca="false">'F1040 S1'!J68</f>
        <v>0</v>
      </c>
    </row>
    <row r="28" customFormat="false" ht="12.75" hidden="false" customHeight="false" outlineLevel="0" collapsed="false">
      <c r="A28" s="6" t="s">
        <v>48</v>
      </c>
      <c r="B28" s="13" t="s">
        <v>49</v>
      </c>
      <c r="C28" s="13"/>
      <c r="D28" s="13"/>
      <c r="E28" s="13"/>
      <c r="F28" s="13"/>
      <c r="G28" s="13"/>
      <c r="H28" s="13"/>
      <c r="I28" s="8" t="s">
        <v>48</v>
      </c>
      <c r="J28" s="9" t="n">
        <f aca="false">J26-J27</f>
        <v>0</v>
      </c>
    </row>
    <row r="29" customFormat="false" ht="12.75" hidden="false" customHeight="false" outlineLevel="0" collapsed="false">
      <c r="A29" s="17" t="s">
        <v>50</v>
      </c>
      <c r="B29" s="17"/>
      <c r="C29" s="17"/>
      <c r="D29" s="17"/>
      <c r="E29" s="17"/>
      <c r="F29" s="17"/>
      <c r="G29" s="18"/>
      <c r="H29" s="18"/>
      <c r="I29" s="18"/>
      <c r="J29" s="19"/>
    </row>
    <row r="30" customFormat="false" ht="12.75" hidden="false" customHeight="false" outlineLevel="0" collapsed="false">
      <c r="A30" s="17" t="s">
        <v>51</v>
      </c>
      <c r="B30" s="17"/>
      <c r="C30" s="17"/>
      <c r="D30" s="17"/>
      <c r="E30" s="17"/>
      <c r="F30" s="17"/>
      <c r="G30" s="18"/>
      <c r="H30" s="18"/>
      <c r="I30" s="18"/>
      <c r="J30" s="19"/>
    </row>
    <row r="31" customFormat="false" ht="12.75" hidden="false" customHeight="false" outlineLevel="0" collapsed="false">
      <c r="A31" s="17" t="s">
        <v>52</v>
      </c>
      <c r="B31" s="17"/>
      <c r="C31" s="17"/>
      <c r="D31" s="17"/>
      <c r="E31" s="17"/>
      <c r="F31" s="17"/>
      <c r="G31" s="18"/>
      <c r="H31" s="18"/>
      <c r="I31" s="18"/>
      <c r="J31" s="19"/>
    </row>
    <row r="32" customFormat="false" ht="12.75" hidden="false" customHeight="false" outlineLevel="0" collapsed="false">
      <c r="A32" s="6" t="s">
        <v>53</v>
      </c>
      <c r="B32" s="13" t="s">
        <v>54</v>
      </c>
      <c r="C32" s="13"/>
      <c r="D32" s="13"/>
      <c r="E32" s="13"/>
      <c r="F32" s="13"/>
      <c r="G32" s="13"/>
      <c r="H32" s="13"/>
      <c r="I32" s="8" t="s">
        <v>53</v>
      </c>
      <c r="J32" s="9"/>
    </row>
    <row r="33" customFormat="false" ht="12.75" hidden="false" customHeight="false" outlineLevel="0" collapsed="false">
      <c r="A33" s="6" t="s">
        <v>55</v>
      </c>
      <c r="B33" s="13" t="s">
        <v>56</v>
      </c>
      <c r="C33" s="13"/>
      <c r="D33" s="13"/>
      <c r="E33" s="13"/>
      <c r="F33" s="13"/>
      <c r="G33" s="13"/>
      <c r="H33" s="13"/>
      <c r="I33" s="8" t="s">
        <v>55</v>
      </c>
      <c r="J33" s="9"/>
    </row>
    <row r="34" customFormat="false" ht="12.75" hidden="false" customHeight="false" outlineLevel="0" collapsed="false">
      <c r="A34" s="6" t="s">
        <v>57</v>
      </c>
      <c r="B34" s="13" t="s">
        <v>58</v>
      </c>
      <c r="C34" s="13"/>
      <c r="D34" s="13"/>
      <c r="E34" s="13"/>
      <c r="F34" s="13"/>
      <c r="G34" s="13"/>
      <c r="H34" s="13"/>
      <c r="I34" s="8" t="s">
        <v>57</v>
      </c>
      <c r="J34" s="9" t="n">
        <f aca="false">J33+J32</f>
        <v>0</v>
      </c>
    </row>
    <row r="35" customFormat="false" ht="27" hidden="false" customHeight="true" outlineLevel="0" collapsed="false">
      <c r="A35" s="20" t="s">
        <v>59</v>
      </c>
      <c r="B35" s="21" t="s">
        <v>60</v>
      </c>
      <c r="C35" s="21"/>
      <c r="D35" s="21"/>
      <c r="E35" s="21"/>
      <c r="F35" s="21"/>
      <c r="G35" s="21"/>
      <c r="H35" s="21"/>
      <c r="I35" s="22" t="s">
        <v>59</v>
      </c>
      <c r="J35" s="23" t="n">
        <f aca="false">J28-J34</f>
        <v>0</v>
      </c>
    </row>
    <row r="37" customFormat="false" ht="12.75" hidden="false" customHeight="false" outlineLevel="0" collapsed="false">
      <c r="A37" s="24" t="s">
        <v>61</v>
      </c>
      <c r="B37" s="24"/>
      <c r="C37" s="24"/>
      <c r="D37" s="24"/>
      <c r="E37" s="24"/>
      <c r="F37" s="24"/>
      <c r="G37" s="24"/>
      <c r="H37" s="24"/>
      <c r="I37" s="24"/>
      <c r="J37" s="24"/>
    </row>
    <row r="39" customFormat="false" ht="12.75" hidden="false" customHeight="false" outlineLevel="0" collapsed="false">
      <c r="A39" s="25" t="s">
        <v>62</v>
      </c>
      <c r="B39" s="25"/>
      <c r="C39" s="25"/>
      <c r="D39" s="25"/>
      <c r="E39" s="25"/>
      <c r="F39" s="25"/>
      <c r="G39" s="25"/>
      <c r="H39" s="25"/>
      <c r="I39" s="25"/>
      <c r="J39" s="25"/>
    </row>
    <row r="40" customFormat="false" ht="12.75" hidden="false" customHeight="false" outlineLevel="0" collapsed="false">
      <c r="A40" s="6" t="s">
        <v>63</v>
      </c>
      <c r="B40" s="26" t="s">
        <v>64</v>
      </c>
      <c r="C40" s="26"/>
      <c r="D40" s="26"/>
      <c r="E40" s="26"/>
      <c r="F40" s="26"/>
      <c r="G40" s="26"/>
      <c r="H40" s="26"/>
      <c r="I40" s="8" t="s">
        <v>63</v>
      </c>
      <c r="J40" s="9"/>
    </row>
    <row r="41" customFormat="false" ht="12.75" hidden="false" customHeight="false" outlineLevel="0" collapsed="false">
      <c r="A41" s="6" t="s">
        <v>65</v>
      </c>
      <c r="B41" s="7" t="s">
        <v>66</v>
      </c>
      <c r="C41" s="7"/>
      <c r="D41" s="7"/>
      <c r="E41" s="7"/>
      <c r="F41" s="7"/>
      <c r="G41" s="7"/>
      <c r="H41" s="7"/>
      <c r="I41" s="8" t="s">
        <v>65</v>
      </c>
      <c r="J41" s="9" t="n">
        <f aca="false">'F1040 S2'!F6</f>
        <v>0</v>
      </c>
    </row>
    <row r="42" customFormat="false" ht="12.75" hidden="false" customHeight="false" outlineLevel="0" collapsed="false">
      <c r="A42" s="6" t="s">
        <v>67</v>
      </c>
      <c r="B42" s="7" t="s">
        <v>68</v>
      </c>
      <c r="C42" s="7"/>
      <c r="D42" s="7"/>
      <c r="E42" s="7"/>
      <c r="F42" s="7"/>
      <c r="G42" s="7"/>
      <c r="H42" s="7"/>
      <c r="I42" s="8" t="s">
        <v>67</v>
      </c>
      <c r="J42" s="9" t="n">
        <f aca="false">J40+J41</f>
        <v>0</v>
      </c>
    </row>
    <row r="43" customFormat="false" ht="12.75" hidden="false" customHeight="true" outlineLevel="0" collapsed="false">
      <c r="A43" s="6" t="s">
        <v>69</v>
      </c>
      <c r="B43" s="27" t="s">
        <v>70</v>
      </c>
      <c r="C43" s="27"/>
      <c r="D43" s="27"/>
      <c r="E43" s="27"/>
      <c r="F43" s="27"/>
      <c r="G43" s="27"/>
      <c r="H43" s="27"/>
      <c r="I43" s="8" t="s">
        <v>69</v>
      </c>
      <c r="J43" s="9" t="n">
        <f aca="false">'8812'!J24</f>
        <v>0</v>
      </c>
    </row>
    <row r="44" customFormat="false" ht="12.75" hidden="false" customHeight="false" outlineLevel="0" collapsed="false">
      <c r="A44" s="6" t="s">
        <v>71</v>
      </c>
      <c r="B44" s="7" t="s">
        <v>72</v>
      </c>
      <c r="C44" s="7"/>
      <c r="D44" s="7"/>
      <c r="E44" s="7"/>
      <c r="F44" s="7"/>
      <c r="G44" s="7"/>
      <c r="H44" s="7"/>
      <c r="I44" s="8" t="s">
        <v>71</v>
      </c>
      <c r="J44" s="9" t="n">
        <f aca="false">'F1040 S3'!F23</f>
        <v>0</v>
      </c>
    </row>
    <row r="45" customFormat="false" ht="12.75" hidden="false" customHeight="false" outlineLevel="0" collapsed="false">
      <c r="A45" s="6" t="s">
        <v>73</v>
      </c>
      <c r="B45" s="7" t="s">
        <v>74</v>
      </c>
      <c r="C45" s="7"/>
      <c r="D45" s="7"/>
      <c r="E45" s="7"/>
      <c r="F45" s="7"/>
      <c r="G45" s="7"/>
      <c r="H45" s="7"/>
      <c r="I45" s="8" t="s">
        <v>73</v>
      </c>
      <c r="J45" s="9" t="n">
        <f aca="false">J43+J44</f>
        <v>0</v>
      </c>
    </row>
    <row r="46" customFormat="false" ht="12.75" hidden="false" customHeight="false" outlineLevel="0" collapsed="false">
      <c r="A46" s="6" t="s">
        <v>75</v>
      </c>
      <c r="B46" s="7" t="s">
        <v>76</v>
      </c>
      <c r="C46" s="7"/>
      <c r="D46" s="7"/>
      <c r="E46" s="7"/>
      <c r="F46" s="7"/>
      <c r="G46" s="7"/>
      <c r="H46" s="7"/>
      <c r="I46" s="8" t="s">
        <v>75</v>
      </c>
      <c r="J46" s="9" t="n">
        <f aca="false">MAX(J42-J45,0)</f>
        <v>0</v>
      </c>
    </row>
    <row r="47" customFormat="false" ht="12.75" hidden="false" customHeight="false" outlineLevel="0" collapsed="false">
      <c r="A47" s="6" t="s">
        <v>77</v>
      </c>
      <c r="B47" s="7" t="s">
        <v>78</v>
      </c>
      <c r="C47" s="7"/>
      <c r="D47" s="7"/>
      <c r="E47" s="7"/>
      <c r="F47" s="7"/>
      <c r="G47" s="7"/>
      <c r="H47" s="7"/>
      <c r="I47" s="8" t="s">
        <v>77</v>
      </c>
      <c r="J47" s="9" t="n">
        <f aca="false">'F1040 S2'!F5</f>
        <v>0</v>
      </c>
    </row>
    <row r="48" customFormat="false" ht="12.75" hidden="false" customHeight="false" outlineLevel="0" collapsed="false">
      <c r="A48" s="28" t="s">
        <v>79</v>
      </c>
      <c r="B48" s="7" t="s">
        <v>80</v>
      </c>
      <c r="C48" s="7"/>
      <c r="D48" s="7"/>
      <c r="E48" s="7"/>
      <c r="F48" s="7"/>
      <c r="G48" s="7"/>
      <c r="H48" s="7"/>
      <c r="I48" s="8" t="s">
        <v>79</v>
      </c>
      <c r="J48" s="9" t="n">
        <f aca="false">SUM(J46:J47)</f>
        <v>0</v>
      </c>
    </row>
    <row r="49" customFormat="false" ht="12.75" hidden="false" customHeight="false" outlineLevel="0" collapsed="false">
      <c r="A49" s="17" t="s">
        <v>81</v>
      </c>
      <c r="B49" s="17"/>
      <c r="C49" s="17"/>
      <c r="D49" s="17"/>
      <c r="E49" s="17"/>
      <c r="F49" s="17"/>
      <c r="G49" s="18"/>
      <c r="H49" s="18"/>
      <c r="I49" s="15"/>
      <c r="J49" s="16"/>
    </row>
    <row r="50" customFormat="false" ht="12.75" hidden="false" customHeight="false" outlineLevel="0" collapsed="false">
      <c r="A50" s="6" t="s">
        <v>82</v>
      </c>
      <c r="B50" s="13" t="s">
        <v>83</v>
      </c>
      <c r="C50" s="13"/>
      <c r="D50" s="13"/>
      <c r="E50" s="13"/>
      <c r="F50" s="13"/>
      <c r="G50" s="8" t="s">
        <v>82</v>
      </c>
      <c r="H50" s="14" t="n">
        <f aca="false">Line2</f>
        <v>0</v>
      </c>
      <c r="I50" s="15"/>
      <c r="J50" s="16"/>
    </row>
    <row r="51" customFormat="false" ht="12.75" hidden="false" customHeight="false" outlineLevel="0" collapsed="false">
      <c r="A51" s="6" t="s">
        <v>84</v>
      </c>
      <c r="B51" s="13" t="s">
        <v>85</v>
      </c>
      <c r="C51" s="13"/>
      <c r="D51" s="13"/>
      <c r="E51" s="13"/>
      <c r="F51" s="13"/>
      <c r="G51" s="8" t="s">
        <v>84</v>
      </c>
      <c r="H51" s="14"/>
      <c r="I51" s="15"/>
      <c r="J51" s="16"/>
    </row>
    <row r="52" customFormat="false" ht="12.75" hidden="false" customHeight="false" outlineLevel="0" collapsed="false">
      <c r="A52" s="6" t="s">
        <v>86</v>
      </c>
      <c r="B52" s="13" t="s">
        <v>87</v>
      </c>
      <c r="C52" s="13"/>
      <c r="D52" s="13"/>
      <c r="E52" s="13"/>
      <c r="F52" s="13"/>
      <c r="G52" s="8" t="s">
        <v>86</v>
      </c>
      <c r="H52" s="14"/>
      <c r="I52" s="15"/>
      <c r="J52" s="16"/>
    </row>
    <row r="53" customFormat="false" ht="12.75" hidden="false" customHeight="false" outlineLevel="0" collapsed="false">
      <c r="A53" s="6" t="s">
        <v>88</v>
      </c>
      <c r="B53" s="13" t="s">
        <v>89</v>
      </c>
      <c r="C53" s="13"/>
      <c r="D53" s="13"/>
      <c r="E53" s="13"/>
      <c r="F53" s="13"/>
      <c r="G53" s="13"/>
      <c r="H53" s="13"/>
      <c r="I53" s="8" t="s">
        <v>88</v>
      </c>
      <c r="J53" s="9" t="n">
        <f aca="false">SUM(H50:H52)</f>
        <v>0</v>
      </c>
    </row>
    <row r="54" customFormat="false" ht="12.75" hidden="false" customHeight="false" outlineLevel="0" collapsed="false">
      <c r="A54" s="6" t="s">
        <v>90</v>
      </c>
      <c r="B54" s="13" t="s">
        <v>91</v>
      </c>
      <c r="C54" s="13"/>
      <c r="D54" s="13"/>
      <c r="E54" s="13"/>
      <c r="F54" s="13"/>
      <c r="G54" s="13"/>
      <c r="H54" s="13"/>
      <c r="I54" s="8" t="s">
        <v>90</v>
      </c>
      <c r="J54" s="9"/>
    </row>
    <row r="55" customFormat="false" ht="12.75" hidden="false" customHeight="false" outlineLevel="0" collapsed="false">
      <c r="A55" s="6" t="s">
        <v>92</v>
      </c>
      <c r="B55" s="13" t="s">
        <v>93</v>
      </c>
      <c r="C55" s="13"/>
      <c r="D55" s="13"/>
      <c r="E55" s="13"/>
      <c r="F55" s="13"/>
      <c r="G55" s="8" t="s">
        <v>92</v>
      </c>
      <c r="H55" s="14"/>
      <c r="I55" s="15"/>
      <c r="J55" s="16"/>
    </row>
    <row r="56" customFormat="false" ht="12.75" hidden="false" customHeight="false" outlineLevel="0" collapsed="false">
      <c r="A56" s="6" t="s">
        <v>94</v>
      </c>
      <c r="B56" s="13" t="s">
        <v>95</v>
      </c>
      <c r="C56" s="13"/>
      <c r="D56" s="13"/>
      <c r="E56" s="13"/>
      <c r="F56" s="13"/>
      <c r="G56" s="8" t="s">
        <v>94</v>
      </c>
      <c r="H56" s="14" t="n">
        <f aca="false">'8812'!J63</f>
        <v>0</v>
      </c>
      <c r="I56" s="15"/>
      <c r="J56" s="16"/>
    </row>
    <row r="57" customFormat="false" ht="12.75" hidden="false" customHeight="false" outlineLevel="0" collapsed="false">
      <c r="A57" s="6" t="s">
        <v>96</v>
      </c>
      <c r="B57" s="13" t="s">
        <v>97</v>
      </c>
      <c r="C57" s="13"/>
      <c r="D57" s="13"/>
      <c r="E57" s="13"/>
      <c r="F57" s="13"/>
      <c r="G57" s="8" t="s">
        <v>96</v>
      </c>
      <c r="H57" s="14"/>
      <c r="I57" s="15"/>
      <c r="J57" s="16"/>
    </row>
    <row r="58" customFormat="false" ht="12.75" hidden="false" customHeight="false" outlineLevel="0" collapsed="false">
      <c r="A58" s="6" t="s">
        <v>98</v>
      </c>
      <c r="B58" s="13" t="s">
        <v>99</v>
      </c>
      <c r="C58" s="13"/>
      <c r="D58" s="13"/>
      <c r="E58" s="13"/>
      <c r="F58" s="13"/>
      <c r="G58" s="8" t="s">
        <v>98</v>
      </c>
      <c r="H58" s="29"/>
      <c r="I58" s="30"/>
      <c r="J58" s="16"/>
    </row>
    <row r="59" customFormat="false" ht="12.75" hidden="false" customHeight="false" outlineLevel="0" collapsed="false">
      <c r="A59" s="6" t="s">
        <v>100</v>
      </c>
      <c r="B59" s="13" t="s">
        <v>101</v>
      </c>
      <c r="C59" s="13"/>
      <c r="D59" s="13"/>
      <c r="E59" s="13"/>
      <c r="F59" s="13"/>
      <c r="G59" s="8" t="s">
        <v>100</v>
      </c>
      <c r="H59" s="14" t="n">
        <f aca="false">'F1040 S3'!F42</f>
        <v>0</v>
      </c>
      <c r="I59" s="15"/>
      <c r="J59" s="16"/>
    </row>
    <row r="60" customFormat="false" ht="12.75" hidden="false" customHeight="false" outlineLevel="0" collapsed="false">
      <c r="A60" s="6" t="s">
        <v>102</v>
      </c>
      <c r="B60" s="13" t="s">
        <v>103</v>
      </c>
      <c r="C60" s="13"/>
      <c r="D60" s="13"/>
      <c r="E60" s="13"/>
      <c r="F60" s="13"/>
      <c r="G60" s="13"/>
      <c r="H60" s="13"/>
      <c r="I60" s="31" t="s">
        <v>102</v>
      </c>
      <c r="J60" s="9" t="n">
        <f aca="false">SUM(H55:H59)</f>
        <v>0</v>
      </c>
    </row>
    <row r="61" customFormat="false" ht="12.75" hidden="false" customHeight="false" outlineLevel="0" collapsed="false">
      <c r="A61" s="6" t="s">
        <v>104</v>
      </c>
      <c r="B61" s="13" t="s">
        <v>105</v>
      </c>
      <c r="C61" s="13"/>
      <c r="D61" s="13"/>
      <c r="E61" s="13"/>
      <c r="F61" s="13"/>
      <c r="G61" s="13"/>
      <c r="H61" s="13"/>
      <c r="I61" s="31" t="s">
        <v>104</v>
      </c>
      <c r="J61" s="9" t="n">
        <f aca="false">J53+J54+J60</f>
        <v>0</v>
      </c>
    </row>
    <row r="62" customFormat="false" ht="12.75" hidden="false" customHeight="false" outlineLevel="0" collapsed="false">
      <c r="A62" s="32" t="s">
        <v>106</v>
      </c>
      <c r="B62" s="32"/>
      <c r="C62" s="32"/>
      <c r="D62" s="32"/>
      <c r="E62" s="32"/>
      <c r="F62" s="32"/>
      <c r="G62" s="32"/>
      <c r="H62" s="32"/>
      <c r="I62" s="32"/>
      <c r="J62" s="32"/>
    </row>
    <row r="63" customFormat="false" ht="12.75" hidden="false" customHeight="false" outlineLevel="0" collapsed="false">
      <c r="A63" s="6" t="s">
        <v>107</v>
      </c>
      <c r="B63" s="13" t="s">
        <v>108</v>
      </c>
      <c r="C63" s="13"/>
      <c r="D63" s="13"/>
      <c r="E63" s="13"/>
      <c r="F63" s="13"/>
      <c r="G63" s="13"/>
      <c r="H63" s="13"/>
      <c r="I63" s="8" t="s">
        <v>107</v>
      </c>
      <c r="J63" s="9" t="n">
        <f aca="false">MAX(J61-J48,0)</f>
        <v>0</v>
      </c>
    </row>
    <row r="64" customFormat="false" ht="12.75" hidden="false" customHeight="false" outlineLevel="0" collapsed="false">
      <c r="A64" s="6" t="s">
        <v>109</v>
      </c>
      <c r="B64" s="13" t="s">
        <v>110</v>
      </c>
      <c r="C64" s="13"/>
      <c r="D64" s="13"/>
      <c r="E64" s="13"/>
      <c r="F64" s="13"/>
      <c r="G64" s="13"/>
      <c r="H64" s="13"/>
      <c r="I64" s="8" t="s">
        <v>109</v>
      </c>
      <c r="J64" s="9" t="n">
        <f aca="false">J63</f>
        <v>0</v>
      </c>
    </row>
    <row r="65" customFormat="false" ht="12.75" hidden="false" customHeight="false" outlineLevel="0" collapsed="false">
      <c r="A65" s="6" t="s">
        <v>111</v>
      </c>
      <c r="B65" s="13" t="s">
        <v>112</v>
      </c>
      <c r="C65" s="13"/>
      <c r="D65" s="13"/>
      <c r="E65" s="13"/>
      <c r="F65" s="13"/>
      <c r="G65" s="8" t="s">
        <v>111</v>
      </c>
      <c r="H65" s="14" t="n">
        <f aca="false">J63-J64</f>
        <v>0</v>
      </c>
      <c r="I65" s="15"/>
      <c r="J65" s="16"/>
    </row>
    <row r="66" customFormat="false" ht="12.75" hidden="false" customHeight="false" outlineLevel="0" collapsed="false">
      <c r="A66" s="32" t="s">
        <v>113</v>
      </c>
      <c r="B66" s="32"/>
      <c r="C66" s="32"/>
      <c r="D66" s="32"/>
      <c r="E66" s="32"/>
      <c r="F66" s="32"/>
      <c r="G66" s="32"/>
      <c r="H66" s="32"/>
      <c r="I66" s="32"/>
      <c r="J66" s="32"/>
    </row>
    <row r="67" customFormat="false" ht="12.75" hidden="false" customHeight="false" outlineLevel="0" collapsed="false">
      <c r="A67" s="6" t="s">
        <v>114</v>
      </c>
      <c r="B67" s="13" t="s">
        <v>115</v>
      </c>
      <c r="C67" s="13"/>
      <c r="D67" s="13"/>
      <c r="E67" s="13"/>
      <c r="F67" s="13"/>
      <c r="G67" s="13"/>
      <c r="H67" s="13"/>
      <c r="I67" s="8" t="s">
        <v>114</v>
      </c>
      <c r="J67" s="9" t="n">
        <f aca="false">MAX(J48-J61,0)</f>
        <v>0</v>
      </c>
    </row>
    <row r="68" customFormat="false" ht="12.75" hidden="false" customHeight="false" outlineLevel="0" collapsed="false">
      <c r="A68" s="20" t="s">
        <v>116</v>
      </c>
      <c r="B68" s="33" t="s">
        <v>117</v>
      </c>
      <c r="C68" s="33"/>
      <c r="D68" s="33"/>
      <c r="E68" s="33"/>
      <c r="F68" s="33"/>
      <c r="G68" s="22" t="s">
        <v>116</v>
      </c>
      <c r="H68" s="34"/>
      <c r="I68" s="35"/>
      <c r="J68" s="36"/>
    </row>
  </sheetData>
  <mergeCells count="65">
    <mergeCell ref="A1:J1"/>
    <mergeCell ref="B3:H3"/>
    <mergeCell ref="B4:H4"/>
    <mergeCell ref="B5:H5"/>
    <mergeCell ref="B6:H6"/>
    <mergeCell ref="B7:H7"/>
    <mergeCell ref="B8:H8"/>
    <mergeCell ref="B9:H9"/>
    <mergeCell ref="B10:H10"/>
    <mergeCell ref="B11:F11"/>
    <mergeCell ref="B12:H12"/>
    <mergeCell ref="B13:F13"/>
    <mergeCell ref="B14:H14"/>
    <mergeCell ref="B15:F15"/>
    <mergeCell ref="B16:H16"/>
    <mergeCell ref="B17:F17"/>
    <mergeCell ref="B18:H18"/>
    <mergeCell ref="B19:F19"/>
    <mergeCell ref="B20:H20"/>
    <mergeCell ref="B21:F21"/>
    <mergeCell ref="B22:H22"/>
    <mergeCell ref="A23:F23"/>
    <mergeCell ref="B24:H24"/>
    <mergeCell ref="B25:H25"/>
    <mergeCell ref="B26:H26"/>
    <mergeCell ref="B27:H27"/>
    <mergeCell ref="B28:H28"/>
    <mergeCell ref="A29:F29"/>
    <mergeCell ref="A30:F30"/>
    <mergeCell ref="A31:F31"/>
    <mergeCell ref="B32:H32"/>
    <mergeCell ref="B33:H33"/>
    <mergeCell ref="B34:H34"/>
    <mergeCell ref="B35:H35"/>
    <mergeCell ref="A37:J37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F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3:H63"/>
    <mergeCell ref="B64:H64"/>
    <mergeCell ref="B65:F65"/>
    <mergeCell ref="A66:J66"/>
    <mergeCell ref="B67:H67"/>
    <mergeCell ref="B68:F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37.14"/>
    <col collapsed="false" customWidth="true" hidden="false" outlineLevel="0" max="3" min="3" style="0" width="4.71"/>
    <col collapsed="false" customWidth="true" hidden="false" outlineLevel="0" max="1025" min="4" style="0" width="9.61"/>
  </cols>
  <sheetData>
    <row r="2" customFormat="false" ht="20.25" hidden="false" customHeight="false" outlineLevel="0" collapsed="false">
      <c r="A2" s="266" t="s">
        <v>676</v>
      </c>
      <c r="B2" s="266"/>
      <c r="C2" s="266"/>
      <c r="D2" s="266"/>
    </row>
    <row r="3" customFormat="false" ht="20.25" hidden="false" customHeight="false" outlineLevel="0" collapsed="false">
      <c r="A3" s="266" t="s">
        <v>677</v>
      </c>
      <c r="B3" s="266"/>
      <c r="C3" s="266"/>
      <c r="D3" s="266"/>
    </row>
    <row r="4" customFormat="false" ht="16.5" hidden="false" customHeight="false" outlineLevel="0" collapsed="false"/>
    <row r="5" customFormat="false" ht="15.75" hidden="false" customHeight="false" outlineLevel="0" collapsed="false">
      <c r="A5" s="267" t="str">
        <f aca="false">"1a."</f>
        <v>1a.</v>
      </c>
      <c r="B5" s="268" t="s">
        <v>678</v>
      </c>
      <c r="C5" s="269" t="str">
        <f aca="false">"1a."</f>
        <v>1a.</v>
      </c>
      <c r="D5" s="270"/>
    </row>
    <row r="6" customFormat="false" ht="15.75" hidden="false" customHeight="false" outlineLevel="0" collapsed="false">
      <c r="A6" s="271" t="str">
        <f aca="false">"1b."</f>
        <v>1b.</v>
      </c>
      <c r="B6" s="272" t="s">
        <v>679</v>
      </c>
      <c r="C6" s="273" t="str">
        <f aca="false">"1b."</f>
        <v>1b.</v>
      </c>
      <c r="D6" s="274"/>
    </row>
    <row r="7" customFormat="false" ht="15.75" hidden="false" customHeight="false" outlineLevel="0" collapsed="false">
      <c r="A7" s="271" t="str">
        <f aca="false">"1c."</f>
        <v>1c.</v>
      </c>
      <c r="B7" s="272" t="s">
        <v>680</v>
      </c>
      <c r="C7" s="273" t="str">
        <f aca="false">"1c."</f>
        <v>1c.</v>
      </c>
      <c r="D7" s="274" t="n">
        <f aca="false">D5-D6</f>
        <v>0</v>
      </c>
    </row>
    <row r="8" customFormat="false" ht="15.75" hidden="false" customHeight="false" outlineLevel="0" collapsed="false">
      <c r="A8" s="271" t="str">
        <f aca="false">"2."</f>
        <v>2.</v>
      </c>
      <c r="B8" s="272" t="s">
        <v>681</v>
      </c>
      <c r="C8" s="273" t="str">
        <f aca="false">"2."</f>
        <v>2.</v>
      </c>
      <c r="D8" s="274"/>
    </row>
    <row r="9" customFormat="false" ht="15.75" hidden="false" customHeight="false" outlineLevel="0" collapsed="false">
      <c r="A9" s="271" t="str">
        <f aca="false">"3."</f>
        <v>3.</v>
      </c>
      <c r="B9" s="272" t="s">
        <v>682</v>
      </c>
      <c r="C9" s="273" t="str">
        <f aca="false">"3."</f>
        <v>3.</v>
      </c>
      <c r="D9" s="274"/>
    </row>
    <row r="10" customFormat="false" ht="15.75" hidden="false" customHeight="false" outlineLevel="0" collapsed="false">
      <c r="A10" s="271" t="str">
        <f aca="false">"4."</f>
        <v>4.</v>
      </c>
      <c r="B10" s="272" t="s">
        <v>683</v>
      </c>
      <c r="C10" s="273" t="str">
        <f aca="false">"4."</f>
        <v>4.</v>
      </c>
      <c r="D10" s="274"/>
    </row>
    <row r="11" customFormat="false" ht="15.75" hidden="false" customHeight="false" outlineLevel="0" collapsed="false">
      <c r="A11" s="271" t="str">
        <f aca="false">"5."</f>
        <v>5.</v>
      </c>
      <c r="B11" s="272" t="s">
        <v>684</v>
      </c>
      <c r="C11" s="273" t="str">
        <f aca="false">"5."</f>
        <v>5.</v>
      </c>
      <c r="D11" s="274"/>
    </row>
    <row r="12" customFormat="false" ht="15.75" hidden="false" customHeight="false" outlineLevel="0" collapsed="false">
      <c r="A12" s="271" t="str">
        <f aca="false">"6."</f>
        <v>6.</v>
      </c>
      <c r="B12" s="272" t="s">
        <v>685</v>
      </c>
      <c r="C12" s="273" t="str">
        <f aca="false">"6."</f>
        <v>6.</v>
      </c>
      <c r="D12" s="274"/>
    </row>
    <row r="13" customFormat="false" ht="15.75" hidden="false" customHeight="false" outlineLevel="0" collapsed="false">
      <c r="A13" s="271" t="str">
        <f aca="false">"7."</f>
        <v>7.</v>
      </c>
      <c r="B13" s="272" t="s">
        <v>686</v>
      </c>
      <c r="C13" s="273" t="str">
        <f aca="false">"7."</f>
        <v>7.</v>
      </c>
      <c r="D13" s="274"/>
    </row>
    <row r="14" customFormat="false" ht="15.75" hidden="false" customHeight="false" outlineLevel="0" collapsed="false">
      <c r="A14" s="271" t="str">
        <f aca="false">"8."</f>
        <v>8.</v>
      </c>
      <c r="B14" s="272" t="s">
        <v>687</v>
      </c>
      <c r="C14" s="273" t="str">
        <f aca="false">"8."</f>
        <v>8.</v>
      </c>
      <c r="D14" s="274"/>
    </row>
    <row r="15" customFormat="false" ht="15.75" hidden="false" customHeight="false" outlineLevel="0" collapsed="false">
      <c r="A15" s="271" t="str">
        <f aca="false">"9."</f>
        <v>9.</v>
      </c>
      <c r="B15" s="275" t="s">
        <v>688</v>
      </c>
      <c r="C15" s="273" t="str">
        <f aca="false">"9."</f>
        <v>9.</v>
      </c>
      <c r="D15" s="274" t="n">
        <f aca="false">SUM(D7:D14)</f>
        <v>0</v>
      </c>
    </row>
    <row r="16" customFormat="false" ht="15.75" hidden="false" customHeight="false" outlineLevel="0" collapsed="false">
      <c r="A16" s="271" t="str">
        <f aca="false">"10."</f>
        <v>10.</v>
      </c>
      <c r="B16" s="272" t="s">
        <v>689</v>
      </c>
      <c r="C16" s="273" t="str">
        <f aca="false">"10."</f>
        <v>10.</v>
      </c>
      <c r="D16" s="274"/>
    </row>
    <row r="17" customFormat="false" ht="16.5" hidden="false" customHeight="false" outlineLevel="0" collapsed="false">
      <c r="A17" s="276" t="str">
        <f aca="false">"11."</f>
        <v>11.</v>
      </c>
      <c r="B17" s="277" t="s">
        <v>690</v>
      </c>
      <c r="C17" s="278" t="str">
        <f aca="false">"11."</f>
        <v>11.</v>
      </c>
      <c r="D17" s="279" t="n">
        <f aca="false">D15-D16</f>
        <v>0</v>
      </c>
    </row>
    <row r="18" customFormat="false" ht="16.5" hidden="false" customHeight="false" outlineLevel="0" collapsed="false">
      <c r="A18" s="280" t="str">
        <f aca="false">"12."</f>
        <v>12.</v>
      </c>
      <c r="B18" s="281" t="s">
        <v>691</v>
      </c>
      <c r="C18" s="282" t="str">
        <f aca="false">"12."</f>
        <v>12.</v>
      </c>
      <c r="D18" s="283" t="n">
        <f aca="false">0.0307*D17</f>
        <v>0</v>
      </c>
    </row>
    <row r="19" customFormat="false" ht="16.5" hidden="false" customHeight="false" outlineLevel="0" collapsed="false">
      <c r="A19" s="280" t="str">
        <f aca="false">"13."</f>
        <v>13.</v>
      </c>
      <c r="B19" s="281" t="s">
        <v>692</v>
      </c>
      <c r="C19" s="282" t="str">
        <f aca="false">"13."</f>
        <v>13.</v>
      </c>
      <c r="D19" s="283"/>
    </row>
    <row r="20" customFormat="false" ht="15.75" hidden="false" customHeight="false" outlineLevel="0" collapsed="false">
      <c r="A20" s="271" t="str">
        <f aca="false">"14."</f>
        <v>14.</v>
      </c>
      <c r="B20" s="272" t="s">
        <v>693</v>
      </c>
      <c r="C20" s="284" t="str">
        <f aca="false">"14."</f>
        <v>14.</v>
      </c>
      <c r="D20" s="285"/>
    </row>
    <row r="21" customFormat="false" ht="15.75" hidden="false" customHeight="false" outlineLevel="0" collapsed="false">
      <c r="A21" s="271" t="str">
        <f aca="false">"15."</f>
        <v>15.</v>
      </c>
      <c r="B21" s="272" t="s">
        <v>694</v>
      </c>
      <c r="C21" s="273" t="str">
        <f aca="false">"15."</f>
        <v>15.</v>
      </c>
      <c r="D21" s="274"/>
    </row>
    <row r="22" customFormat="false" ht="15.75" hidden="false" customHeight="false" outlineLevel="0" collapsed="false">
      <c r="A22" s="271" t="str">
        <f aca="false">"16."</f>
        <v>16.</v>
      </c>
      <c r="B22" s="272" t="s">
        <v>695</v>
      </c>
      <c r="C22" s="273" t="str">
        <f aca="false">"16."</f>
        <v>16.</v>
      </c>
      <c r="D22" s="274"/>
    </row>
    <row r="23" customFormat="false" ht="15.75" hidden="false" customHeight="false" outlineLevel="0" collapsed="false">
      <c r="A23" s="271" t="str">
        <f aca="false">"17."</f>
        <v>17.</v>
      </c>
      <c r="B23" s="272" t="s">
        <v>696</v>
      </c>
      <c r="C23" s="273" t="str">
        <f aca="false">"17."</f>
        <v>17.</v>
      </c>
      <c r="D23" s="274"/>
    </row>
    <row r="24" customFormat="false" ht="16.5" hidden="false" customHeight="false" outlineLevel="0" collapsed="false">
      <c r="A24" s="276" t="str">
        <f aca="false">"18."</f>
        <v>18.</v>
      </c>
      <c r="B24" s="277" t="s">
        <v>697</v>
      </c>
      <c r="C24" s="278" t="str">
        <f aca="false">"18."</f>
        <v>18.</v>
      </c>
      <c r="D24" s="279" t="n">
        <f aca="false">SUM(D20:D23)</f>
        <v>0</v>
      </c>
    </row>
    <row r="25" customFormat="false" ht="15.75" hidden="false" customHeight="false" outlineLevel="0" collapsed="false">
      <c r="A25" s="286" t="s">
        <v>698</v>
      </c>
      <c r="B25" s="286"/>
      <c r="C25" s="286"/>
      <c r="D25" s="286"/>
    </row>
    <row r="26" customFormat="false" ht="15.75" hidden="false" customHeight="false" outlineLevel="0" collapsed="false">
      <c r="A26" s="271" t="str">
        <f aca="false">"19a."</f>
        <v>19a.</v>
      </c>
      <c r="B26" s="272" t="s">
        <v>699</v>
      </c>
      <c r="C26" s="273" t="str">
        <f aca="false">"19a."</f>
        <v>19a.</v>
      </c>
      <c r="D26" s="287"/>
    </row>
    <row r="27" customFormat="false" ht="15.75" hidden="false" customHeight="false" outlineLevel="0" collapsed="false">
      <c r="A27" s="271" t="str">
        <f aca="false">"20."</f>
        <v>20.</v>
      </c>
      <c r="B27" s="272" t="s">
        <v>700</v>
      </c>
      <c r="C27" s="273" t="str">
        <f aca="false">"20."</f>
        <v>20.</v>
      </c>
      <c r="D27" s="274"/>
    </row>
    <row r="28" customFormat="false" ht="16.5" hidden="false" customHeight="false" outlineLevel="0" collapsed="false">
      <c r="A28" s="276" t="str">
        <f aca="false">"21."</f>
        <v>21.</v>
      </c>
      <c r="B28" s="277" t="s">
        <v>701</v>
      </c>
      <c r="C28" s="278" t="str">
        <f aca="false">"21."</f>
        <v>21.</v>
      </c>
      <c r="D28" s="279"/>
    </row>
    <row r="29" customFormat="false" ht="15.75" hidden="false" customHeight="false" outlineLevel="0" collapsed="false">
      <c r="A29" s="271" t="str">
        <f aca="false">"22."</f>
        <v>22.</v>
      </c>
      <c r="B29" s="272" t="s">
        <v>702</v>
      </c>
      <c r="C29" s="284" t="str">
        <f aca="false">"22."</f>
        <v>22.</v>
      </c>
      <c r="D29" s="285"/>
    </row>
    <row r="30" customFormat="false" ht="15.75" hidden="false" customHeight="false" outlineLevel="0" collapsed="false">
      <c r="A30" s="271" t="str">
        <f aca="false">"23."</f>
        <v>23.</v>
      </c>
      <c r="B30" s="272" t="s">
        <v>703</v>
      </c>
      <c r="C30" s="273" t="str">
        <f aca="false">"23."</f>
        <v>23.</v>
      </c>
      <c r="D30" s="274"/>
    </row>
    <row r="31" customFormat="false" ht="15.75" hidden="false" customHeight="false" outlineLevel="0" collapsed="false">
      <c r="A31" s="271" t="str">
        <f aca="false">"24."</f>
        <v>24.</v>
      </c>
      <c r="B31" s="272" t="s">
        <v>704</v>
      </c>
      <c r="C31" s="273" t="str">
        <f aca="false">"24."</f>
        <v>24.</v>
      </c>
      <c r="D31" s="274" t="n">
        <f aca="false">D19+D24+SUM(D28:D30)</f>
        <v>0</v>
      </c>
    </row>
    <row r="32" customFormat="false" ht="15.75" hidden="false" customHeight="false" outlineLevel="0" collapsed="false">
      <c r="A32" s="271" t="str">
        <f aca="false">"25."</f>
        <v>25.</v>
      </c>
      <c r="B32" s="272" t="s">
        <v>705</v>
      </c>
      <c r="C32" s="273" t="str">
        <f aca="false">"25."</f>
        <v>25.</v>
      </c>
      <c r="D32" s="274"/>
    </row>
    <row r="33" customFormat="false" ht="15.75" hidden="false" customHeight="false" outlineLevel="0" collapsed="false">
      <c r="A33" s="271" t="str">
        <f aca="false">"26."</f>
        <v>26.</v>
      </c>
      <c r="B33" s="272" t="s">
        <v>706</v>
      </c>
      <c r="C33" s="273" t="str">
        <f aca="false">"26."</f>
        <v>26.</v>
      </c>
      <c r="D33" s="274" t="n">
        <f aca="false">IF(D18+D32&gt;D31,D18+D32-D31,0)</f>
        <v>0</v>
      </c>
    </row>
    <row r="34" customFormat="false" ht="16.5" hidden="false" customHeight="false" outlineLevel="0" collapsed="false">
      <c r="A34" s="276" t="str">
        <f aca="false">"27."</f>
        <v>27.</v>
      </c>
      <c r="B34" s="277" t="s">
        <v>707</v>
      </c>
      <c r="C34" s="278" t="str">
        <f aca="false">"27."</f>
        <v>27.</v>
      </c>
      <c r="D34" s="279"/>
    </row>
    <row r="35" customFormat="false" ht="16.5" hidden="false" customHeight="false" outlineLevel="0" collapsed="false">
      <c r="A35" s="280" t="str">
        <f aca="false">"28."</f>
        <v>28.</v>
      </c>
      <c r="B35" s="288" t="s">
        <v>708</v>
      </c>
      <c r="C35" s="282" t="str">
        <f aca="false">"28."</f>
        <v>28.</v>
      </c>
      <c r="D35" s="283"/>
    </row>
    <row r="36" customFormat="false" ht="15.75" hidden="false" customHeight="false" outlineLevel="0" collapsed="false">
      <c r="A36" s="271" t="str">
        <f aca="false">"29."</f>
        <v>29.</v>
      </c>
      <c r="B36" s="275" t="s">
        <v>709</v>
      </c>
      <c r="C36" s="284" t="str">
        <f aca="false">"29."</f>
        <v>29.</v>
      </c>
      <c r="D36" s="285" t="n">
        <f aca="false">IF(D31&gt;D18+D32+D34,D31-(D18+D32+D34),0)</f>
        <v>0</v>
      </c>
    </row>
    <row r="37" customFormat="false" ht="16.5" hidden="false" customHeight="false" outlineLevel="0" collapsed="false">
      <c r="A37" s="276" t="str">
        <f aca="false">"30."</f>
        <v>30.</v>
      </c>
      <c r="B37" s="277" t="s">
        <v>710</v>
      </c>
      <c r="C37" s="278" t="str">
        <f aca="false">"30."</f>
        <v>30.</v>
      </c>
      <c r="D37" s="279"/>
    </row>
    <row r="38" customFormat="false" ht="15.75" hidden="false" customHeight="false" outlineLevel="0" collapsed="false">
      <c r="A38" s="286" t="s">
        <v>711</v>
      </c>
      <c r="B38" s="286"/>
      <c r="C38" s="286"/>
      <c r="D38" s="286"/>
    </row>
    <row r="39" customFormat="false" ht="15.75" hidden="false" customHeight="false" outlineLevel="0" collapsed="false">
      <c r="A39" s="271" t="str">
        <f aca="false">"31."</f>
        <v>31.</v>
      </c>
      <c r="B39" s="272" t="s">
        <v>712</v>
      </c>
      <c r="C39" s="273" t="str">
        <f aca="false">"31."</f>
        <v>31.</v>
      </c>
      <c r="D39" s="274" t="n">
        <f aca="false">D36-D37</f>
        <v>0</v>
      </c>
    </row>
    <row r="40" customFormat="false" ht="15.75" hidden="false" customHeight="false" outlineLevel="0" collapsed="false">
      <c r="A40" s="271" t="str">
        <f aca="false">"32."</f>
        <v>32.</v>
      </c>
      <c r="B40" s="272" t="s">
        <v>713</v>
      </c>
      <c r="C40" s="273" t="str">
        <f aca="false">"32."</f>
        <v>32.</v>
      </c>
      <c r="D40" s="274" t="n">
        <f aca="false">D36-D37-D39</f>
        <v>0</v>
      </c>
    </row>
    <row r="41" customFormat="false" ht="15.75" hidden="false" customHeight="false" outlineLevel="0" collapsed="false">
      <c r="A41" s="271" t="str">
        <f aca="false">"33."</f>
        <v>33.</v>
      </c>
      <c r="B41" s="272" t="s">
        <v>713</v>
      </c>
      <c r="C41" s="273" t="str">
        <f aca="false">"33."</f>
        <v>33.</v>
      </c>
      <c r="D41" s="274" t="n">
        <f aca="false">D39-D40</f>
        <v>0</v>
      </c>
    </row>
    <row r="42" customFormat="false" ht="15.75" hidden="false" customHeight="false" outlineLevel="0" collapsed="false">
      <c r="A42" s="271" t="str">
        <f aca="false">"34."</f>
        <v>34.</v>
      </c>
      <c r="B42" s="272" t="s">
        <v>713</v>
      </c>
      <c r="C42" s="273" t="str">
        <f aca="false">"34."</f>
        <v>34.</v>
      </c>
      <c r="D42" s="274" t="n">
        <f aca="false">D40-D41</f>
        <v>0</v>
      </c>
    </row>
    <row r="43" customFormat="false" ht="15.75" hidden="false" customHeight="false" outlineLevel="0" collapsed="false">
      <c r="A43" s="271" t="str">
        <f aca="false">"35."</f>
        <v>35.</v>
      </c>
      <c r="B43" s="272" t="s">
        <v>713</v>
      </c>
      <c r="C43" s="273" t="str">
        <f aca="false">"35."</f>
        <v>35.</v>
      </c>
      <c r="D43" s="274" t="n">
        <f aca="false">D41-D42</f>
        <v>0</v>
      </c>
    </row>
    <row r="44" customFormat="false" ht="16.5" hidden="false" customHeight="false" outlineLevel="0" collapsed="false">
      <c r="A44" s="276" t="str">
        <f aca="false">"36."</f>
        <v>36.</v>
      </c>
      <c r="B44" s="277" t="s">
        <v>713</v>
      </c>
      <c r="C44" s="278" t="str">
        <f aca="false">"36."</f>
        <v>36.</v>
      </c>
      <c r="D44" s="274" t="n">
        <f aca="false">D42-D43</f>
        <v>0</v>
      </c>
    </row>
  </sheetData>
  <mergeCells count="4">
    <mergeCell ref="A2:D2"/>
    <mergeCell ref="A3:D3"/>
    <mergeCell ref="A25:D25"/>
    <mergeCell ref="A38:D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" min="1" style="0" width="6.07"/>
    <col collapsed="false" customWidth="true" hidden="false" outlineLevel="0" max="2" min="2" style="0" width="101.37"/>
    <col collapsed="false" customWidth="true" hidden="false" outlineLevel="0" max="3" min="3" style="0" width="23.88"/>
    <col collapsed="false" customWidth="true" hidden="false" outlineLevel="0" max="1025" min="4" style="0" width="9.61"/>
  </cols>
  <sheetData>
    <row r="1" customFormat="false" ht="17" hidden="false" customHeight="false" outlineLevel="0" collapsed="false">
      <c r="A1" s="0" t="s">
        <v>714</v>
      </c>
    </row>
    <row r="2" customFormat="false" ht="17" hidden="false" customHeight="false" outlineLevel="0" collapsed="false">
      <c r="A2" s="289" t="s">
        <v>715</v>
      </c>
      <c r="B2" s="289"/>
      <c r="C2" s="289"/>
      <c r="D2" s="289"/>
    </row>
    <row r="4" customFormat="false" ht="17" hidden="false" customHeight="false" outlineLevel="0" collapsed="false">
      <c r="A4" s="290" t="s">
        <v>716</v>
      </c>
      <c r="B4" s="290"/>
      <c r="C4" s="290"/>
      <c r="D4" s="290"/>
    </row>
    <row r="5" customFormat="false" ht="17" hidden="false" customHeight="false" outlineLevel="0" collapsed="false">
      <c r="A5" s="291"/>
      <c r="B5" s="292"/>
      <c r="C5" s="292" t="s">
        <v>520</v>
      </c>
      <c r="D5" s="292" t="s">
        <v>717</v>
      </c>
      <c r="E5" s="293" t="s">
        <v>718</v>
      </c>
    </row>
    <row r="6" customFormat="false" ht="17" hidden="false" customHeight="false" outlineLevel="0" collapsed="false">
      <c r="A6" s="294" t="s">
        <v>719</v>
      </c>
      <c r="B6" s="203" t="s">
        <v>720</v>
      </c>
      <c r="C6" s="203"/>
      <c r="D6" s="295"/>
      <c r="E6" s="296"/>
    </row>
    <row r="7" customFormat="false" ht="17" hidden="false" customHeight="false" outlineLevel="0" collapsed="false">
      <c r="A7" s="294" t="s">
        <v>721</v>
      </c>
      <c r="B7" s="203" t="s">
        <v>722</v>
      </c>
      <c r="C7" s="203" t="s">
        <v>723</v>
      </c>
      <c r="D7" s="203" t="s">
        <v>724</v>
      </c>
      <c r="E7" s="296"/>
    </row>
    <row r="8" customFormat="false" ht="17" hidden="false" customHeight="false" outlineLevel="0" collapsed="false">
      <c r="A8" s="294" t="s">
        <v>725</v>
      </c>
      <c r="B8" s="203" t="s">
        <v>726</v>
      </c>
      <c r="C8" s="297" t="n">
        <v>0</v>
      </c>
      <c r="D8" s="297" t="n">
        <v>0</v>
      </c>
      <c r="E8" s="296"/>
    </row>
    <row r="9" customFormat="false" ht="17" hidden="false" customHeight="false" outlineLevel="0" collapsed="false">
      <c r="A9" s="294" t="s">
        <v>727</v>
      </c>
      <c r="B9" s="203" t="s">
        <v>728</v>
      </c>
      <c r="C9" s="297" t="n">
        <v>0</v>
      </c>
      <c r="D9" s="295"/>
      <c r="E9" s="296"/>
    </row>
    <row r="10" customFormat="false" ht="17" hidden="false" customHeight="false" outlineLevel="0" collapsed="false">
      <c r="A10" s="294" t="s">
        <v>729</v>
      </c>
      <c r="B10" s="203" t="s">
        <v>730</v>
      </c>
      <c r="C10" s="297" t="n">
        <v>0</v>
      </c>
      <c r="D10" s="297" t="n">
        <v>0</v>
      </c>
      <c r="E10" s="298" t="n">
        <f aca="false">MIN(C10:D10)</f>
        <v>0</v>
      </c>
    </row>
    <row r="11" customFormat="false" ht="17" hidden="false" customHeight="false" outlineLevel="0" collapsed="false">
      <c r="A11" s="294" t="s">
        <v>731</v>
      </c>
      <c r="B11" s="203" t="s">
        <v>732</v>
      </c>
      <c r="C11" s="297" t="n">
        <v>0</v>
      </c>
      <c r="D11" s="297" t="n">
        <v>0</v>
      </c>
      <c r="E11" s="298" t="n">
        <f aca="false">MIN(C11:D11)</f>
        <v>0</v>
      </c>
    </row>
    <row r="12" customFormat="false" ht="17" hidden="false" customHeight="false" outlineLevel="0" collapsed="false">
      <c r="A12" s="294" t="s">
        <v>733</v>
      </c>
      <c r="B12" s="203" t="s">
        <v>734</v>
      </c>
      <c r="C12" s="297" t="n">
        <v>0</v>
      </c>
      <c r="D12" s="297" t="n">
        <v>0</v>
      </c>
      <c r="E12" s="298" t="n">
        <f aca="false">MIN(C12:D12)</f>
        <v>0</v>
      </c>
    </row>
    <row r="13" customFormat="false" ht="17" hidden="false" customHeight="false" outlineLevel="0" collapsed="false">
      <c r="A13" s="294" t="s">
        <v>735</v>
      </c>
      <c r="B13" s="203" t="s">
        <v>736</v>
      </c>
      <c r="C13" s="297" t="n">
        <v>0</v>
      </c>
      <c r="D13" s="297" t="n">
        <v>0</v>
      </c>
      <c r="E13" s="298" t="n">
        <f aca="false">MIN(C13:D13)</f>
        <v>0</v>
      </c>
    </row>
    <row r="14" customFormat="false" ht="17" hidden="false" customHeight="false" outlineLevel="0" collapsed="false">
      <c r="A14" s="294" t="s">
        <v>737</v>
      </c>
      <c r="B14" s="203" t="s">
        <v>738</v>
      </c>
      <c r="C14" s="297" t="n">
        <v>0</v>
      </c>
      <c r="D14" s="297" t="n">
        <v>0</v>
      </c>
      <c r="E14" s="298" t="n">
        <f aca="false">MIN(C14:D14)</f>
        <v>0</v>
      </c>
    </row>
    <row r="15" customFormat="false" ht="17" hidden="false" customHeight="false" outlineLevel="0" collapsed="false">
      <c r="A15" s="294" t="s">
        <v>739</v>
      </c>
      <c r="B15" s="203" t="s">
        <v>740</v>
      </c>
      <c r="C15" s="297" t="n">
        <v>0</v>
      </c>
      <c r="D15" s="297" t="n">
        <v>0</v>
      </c>
      <c r="E15" s="298" t="n">
        <f aca="false">MIN(C15:D15)</f>
        <v>0</v>
      </c>
    </row>
    <row r="16" customFormat="false" ht="17" hidden="false" customHeight="false" outlineLevel="0" collapsed="false">
      <c r="A16" s="294" t="s">
        <v>741</v>
      </c>
      <c r="B16" s="203" t="s">
        <v>742</v>
      </c>
      <c r="C16" s="297" t="n">
        <v>0</v>
      </c>
      <c r="D16" s="297" t="n">
        <v>0</v>
      </c>
      <c r="E16" s="298" t="n">
        <f aca="false">MIN(C16:D16)</f>
        <v>0</v>
      </c>
    </row>
    <row r="17" customFormat="false" ht="17" hidden="false" customHeight="false" outlineLevel="0" collapsed="false">
      <c r="A17" s="299" t="s">
        <v>743</v>
      </c>
      <c r="B17" s="300" t="s">
        <v>744</v>
      </c>
      <c r="C17" s="301" t="n">
        <v>0</v>
      </c>
      <c r="D17" s="301" t="n">
        <v>0</v>
      </c>
      <c r="E17" s="302" t="n">
        <f aca="false">MIN(C17:D17)</f>
        <v>0</v>
      </c>
    </row>
    <row r="18" customFormat="false" ht="17" hidden="false" customHeight="false" outlineLevel="0" collapsed="false">
      <c r="A18" s="0" t="s">
        <v>745</v>
      </c>
      <c r="B18" s="303" t="s">
        <v>746</v>
      </c>
      <c r="C18" s="303"/>
      <c r="D18" s="303"/>
      <c r="E18" s="304" t="n">
        <f aca="false">SUM(E10:E17)</f>
        <v>0</v>
      </c>
    </row>
    <row r="19" customFormat="false" ht="17" hidden="false" customHeight="false" outlineLevel="0" collapsed="false">
      <c r="A19" s="0" t="s">
        <v>747</v>
      </c>
      <c r="B19" s="289" t="s">
        <v>748</v>
      </c>
      <c r="C19" s="289"/>
      <c r="D19" s="289"/>
      <c r="E19" s="297" t="n">
        <v>0</v>
      </c>
    </row>
    <row r="20" customFormat="false" ht="17" hidden="false" customHeight="false" outlineLevel="0" collapsed="false">
      <c r="A20" s="0" t="s">
        <v>749</v>
      </c>
      <c r="B20" s="289" t="s">
        <v>750</v>
      </c>
      <c r="C20" s="289"/>
      <c r="D20" s="289"/>
      <c r="E20" s="297" t="n">
        <v>0</v>
      </c>
    </row>
    <row r="21" customFormat="false" ht="17" hidden="false" customHeight="false" outlineLevel="0" collapsed="false">
      <c r="A21" s="0" t="s">
        <v>751</v>
      </c>
      <c r="B21" s="289" t="s">
        <v>752</v>
      </c>
      <c r="C21" s="289"/>
      <c r="D21" s="289"/>
      <c r="E21" s="304" t="n">
        <f aca="false">MIN(E19:E20)</f>
        <v>0</v>
      </c>
    </row>
    <row r="22" customFormat="false" ht="17" hidden="false" customHeight="false" outlineLevel="0" collapsed="false">
      <c r="A22" s="0" t="s">
        <v>753</v>
      </c>
      <c r="B22" s="289" t="s">
        <v>754</v>
      </c>
      <c r="C22" s="289"/>
      <c r="D22" s="289"/>
      <c r="E22" s="0" t="e">
        <f aca="false">pIII5</f>
        <v>#DIV/0!</v>
      </c>
    </row>
    <row r="23" customFormat="false" ht="17" hidden="false" customHeight="false" outlineLevel="0" collapsed="false">
      <c r="A23" s="0" t="s">
        <v>755</v>
      </c>
      <c r="B23" s="289" t="s">
        <v>756</v>
      </c>
      <c r="C23" s="289"/>
      <c r="D23" s="289"/>
      <c r="E23" s="304" t="e">
        <f aca="false">E21-E22</f>
        <v>#DIV/0!</v>
      </c>
    </row>
    <row r="24" customFormat="false" ht="17" hidden="false" customHeight="false" outlineLevel="0" collapsed="false">
      <c r="A24" s="0" t="s">
        <v>757</v>
      </c>
      <c r="B24" s="289" t="s">
        <v>758</v>
      </c>
      <c r="C24" s="289"/>
      <c r="D24" s="289"/>
      <c r="E24" s="297" t="n">
        <f aca="false">ROUND(E18*0.0307,2)</f>
        <v>0</v>
      </c>
    </row>
    <row r="25" customFormat="false" ht="17" hidden="false" customHeight="false" outlineLevel="0" collapsed="false">
      <c r="A25" s="0" t="s">
        <v>759</v>
      </c>
      <c r="B25" s="289" t="s">
        <v>760</v>
      </c>
      <c r="C25" s="289"/>
      <c r="D25" s="289"/>
      <c r="E25" s="305" t="e">
        <f aca="false">MIN(E23:E24)</f>
        <v>#DIV/0!</v>
      </c>
    </row>
    <row r="27" customFormat="false" ht="17" hidden="false" customHeight="false" outlineLevel="0" collapsed="false">
      <c r="A27" s="290" t="s">
        <v>761</v>
      </c>
      <c r="B27" s="290"/>
      <c r="C27" s="290"/>
      <c r="D27" s="290"/>
    </row>
    <row r="28" customFormat="false" ht="17" hidden="false" customHeight="false" outlineLevel="0" collapsed="false">
      <c r="A28" s="306" t="s">
        <v>762</v>
      </c>
      <c r="B28" s="307" t="s">
        <v>763</v>
      </c>
      <c r="C28" s="307" t="s">
        <v>520</v>
      </c>
      <c r="D28" s="307" t="s">
        <v>717</v>
      </c>
      <c r="E28" s="307" t="s">
        <v>718</v>
      </c>
      <c r="F28" s="307" t="s">
        <v>764</v>
      </c>
      <c r="G28" s="308" t="s">
        <v>765</v>
      </c>
    </row>
    <row r="29" customFormat="false" ht="17" hidden="false" customHeight="false" outlineLevel="0" collapsed="false">
      <c r="A29" s="309" t="s">
        <v>766</v>
      </c>
      <c r="B29" s="310" t="s">
        <v>767</v>
      </c>
      <c r="C29" s="311" t="n">
        <v>0</v>
      </c>
      <c r="D29" s="311" t="n">
        <v>0</v>
      </c>
      <c r="E29" s="311" t="n">
        <v>0</v>
      </c>
      <c r="F29" s="311" t="n">
        <v>0</v>
      </c>
      <c r="G29" s="312" t="s">
        <v>768</v>
      </c>
    </row>
    <row r="30" customFormat="false" ht="17" hidden="false" customHeight="false" outlineLevel="0" collapsed="false">
      <c r="A30" s="309" t="s">
        <v>769</v>
      </c>
      <c r="B30" s="310" t="s">
        <v>770</v>
      </c>
      <c r="C30" s="311"/>
      <c r="D30" s="311"/>
      <c r="E30" s="311"/>
      <c r="F30" s="311"/>
      <c r="G30" s="312"/>
    </row>
    <row r="31" customFormat="false" ht="17" hidden="false" customHeight="false" outlineLevel="0" collapsed="false">
      <c r="A31" s="309" t="s">
        <v>771</v>
      </c>
      <c r="B31" s="310" t="s">
        <v>726</v>
      </c>
      <c r="C31" s="311" t="n">
        <v>0</v>
      </c>
      <c r="D31" s="311" t="n">
        <v>0</v>
      </c>
      <c r="E31" s="311" t="n">
        <v>0</v>
      </c>
      <c r="F31" s="311" t="n">
        <v>0</v>
      </c>
      <c r="G31" s="313" t="n">
        <f aca="false">SUM(C31:F31)</f>
        <v>0</v>
      </c>
    </row>
    <row r="32" customFormat="false" ht="17" hidden="false" customHeight="false" outlineLevel="0" collapsed="false">
      <c r="A32" s="309" t="s">
        <v>772</v>
      </c>
      <c r="B32" s="310" t="s">
        <v>732</v>
      </c>
      <c r="C32" s="311" t="n">
        <v>0</v>
      </c>
      <c r="D32" s="311" t="n">
        <v>0</v>
      </c>
      <c r="E32" s="311" t="n">
        <v>0</v>
      </c>
      <c r="F32" s="311" t="n">
        <v>0</v>
      </c>
      <c r="G32" s="313" t="n">
        <f aca="false">SUM(C32:F32)</f>
        <v>0</v>
      </c>
    </row>
    <row r="33" customFormat="false" ht="17" hidden="false" customHeight="false" outlineLevel="0" collapsed="false">
      <c r="A33" s="309" t="s">
        <v>773</v>
      </c>
      <c r="B33" s="310" t="s">
        <v>734</v>
      </c>
      <c r="C33" s="311" t="n">
        <v>0</v>
      </c>
      <c r="D33" s="311" t="n">
        <v>0</v>
      </c>
      <c r="E33" s="311" t="n">
        <v>0</v>
      </c>
      <c r="F33" s="311" t="n">
        <v>0</v>
      </c>
      <c r="G33" s="313" t="n">
        <f aca="false">SUM(C33:F33)</f>
        <v>0</v>
      </c>
    </row>
    <row r="34" customFormat="false" ht="17" hidden="false" customHeight="false" outlineLevel="0" collapsed="false">
      <c r="A34" s="309" t="s">
        <v>774</v>
      </c>
      <c r="B34" s="310" t="s">
        <v>736</v>
      </c>
      <c r="C34" s="311" t="n">
        <v>0</v>
      </c>
      <c r="D34" s="311" t="n">
        <v>0</v>
      </c>
      <c r="E34" s="311" t="n">
        <v>0</v>
      </c>
      <c r="F34" s="311" t="n">
        <v>0</v>
      </c>
      <c r="G34" s="313" t="n">
        <f aca="false">SUM(C34:F34)</f>
        <v>0</v>
      </c>
    </row>
    <row r="35" customFormat="false" ht="17" hidden="false" customHeight="false" outlineLevel="0" collapsed="false">
      <c r="A35" s="309" t="s">
        <v>775</v>
      </c>
      <c r="B35" s="310" t="s">
        <v>738</v>
      </c>
      <c r="C35" s="311" t="n">
        <v>0</v>
      </c>
      <c r="D35" s="311" t="n">
        <v>0</v>
      </c>
      <c r="E35" s="311" t="n">
        <v>0</v>
      </c>
      <c r="F35" s="311" t="n">
        <v>0</v>
      </c>
      <c r="G35" s="313" t="n">
        <f aca="false">SUM(C35:F35)</f>
        <v>0</v>
      </c>
    </row>
    <row r="36" customFormat="false" ht="17" hidden="false" customHeight="false" outlineLevel="0" collapsed="false">
      <c r="A36" s="309" t="s">
        <v>776</v>
      </c>
      <c r="B36" s="310" t="s">
        <v>777</v>
      </c>
      <c r="C36" s="311" t="n">
        <v>0</v>
      </c>
      <c r="D36" s="311" t="n">
        <v>0</v>
      </c>
      <c r="E36" s="311" t="n">
        <v>0</v>
      </c>
      <c r="F36" s="311" t="n">
        <v>0</v>
      </c>
      <c r="G36" s="313" t="n">
        <f aca="false">SUM(C36:F36)</f>
        <v>0</v>
      </c>
    </row>
    <row r="37" customFormat="false" ht="17" hidden="false" customHeight="false" outlineLevel="0" collapsed="false">
      <c r="A37" s="309" t="s">
        <v>778</v>
      </c>
      <c r="B37" s="310" t="s">
        <v>742</v>
      </c>
      <c r="C37" s="311" t="n">
        <v>0</v>
      </c>
      <c r="D37" s="311" t="n">
        <v>0</v>
      </c>
      <c r="E37" s="311" t="n">
        <v>0</v>
      </c>
      <c r="F37" s="311" t="n">
        <v>0</v>
      </c>
      <c r="G37" s="313" t="n">
        <f aca="false">SUM(C37:F37)</f>
        <v>0</v>
      </c>
    </row>
    <row r="38" customFormat="false" ht="17" hidden="false" customHeight="false" outlineLevel="0" collapsed="false">
      <c r="A38" s="314" t="s">
        <v>779</v>
      </c>
      <c r="B38" s="315" t="s">
        <v>744</v>
      </c>
      <c r="C38" s="316" t="n">
        <v>0</v>
      </c>
      <c r="D38" s="316" t="n">
        <v>0</v>
      </c>
      <c r="E38" s="316" t="n">
        <v>0</v>
      </c>
      <c r="F38" s="316" t="n">
        <v>0</v>
      </c>
      <c r="G38" s="317" t="n">
        <f aca="false">SUM(C38:F38)</f>
        <v>0</v>
      </c>
    </row>
    <row r="40" customFormat="false" ht="17" hidden="false" customHeight="false" outlineLevel="0" collapsed="false">
      <c r="A40" s="290" t="s">
        <v>780</v>
      </c>
      <c r="B40" s="290"/>
      <c r="C40" s="290"/>
      <c r="D40" s="290"/>
    </row>
    <row r="41" customFormat="false" ht="17" hidden="false" customHeight="false" outlineLevel="0" collapsed="false">
      <c r="A41" s="318" t="s">
        <v>781</v>
      </c>
      <c r="B41" s="319" t="s">
        <v>782</v>
      </c>
      <c r="C41" s="320" t="n">
        <f aca="false">E18</f>
        <v>0</v>
      </c>
    </row>
    <row r="42" customFormat="false" ht="17" hidden="false" customHeight="false" outlineLevel="0" collapsed="false">
      <c r="A42" s="294" t="s">
        <v>783</v>
      </c>
      <c r="B42" s="203" t="s">
        <v>784</v>
      </c>
      <c r="C42" s="298" t="n">
        <f aca="false">SUM(D10:D17)</f>
        <v>0</v>
      </c>
    </row>
    <row r="43" customFormat="false" ht="17" hidden="false" customHeight="false" outlineLevel="0" collapsed="false">
      <c r="A43" s="294" t="s">
        <v>785</v>
      </c>
      <c r="B43" s="203" t="s">
        <v>786</v>
      </c>
      <c r="C43" s="321" t="e">
        <f aca="false">ROUND(C41/C42,6)</f>
        <v>#DIV/0!</v>
      </c>
    </row>
    <row r="44" customFormat="false" ht="17" hidden="false" customHeight="false" outlineLevel="0" collapsed="false">
      <c r="A44" s="294"/>
      <c r="B44" s="203" t="s">
        <v>787</v>
      </c>
      <c r="C44" s="321"/>
    </row>
    <row r="45" customFormat="false" ht="17" hidden="false" customHeight="false" outlineLevel="0" collapsed="false">
      <c r="A45" s="294" t="s">
        <v>788</v>
      </c>
      <c r="B45" s="203" t="s">
        <v>789</v>
      </c>
      <c r="C45" s="321" t="e">
        <f aca="false">1-C43</f>
        <v>#DIV/0!</v>
      </c>
    </row>
    <row r="46" customFormat="false" ht="17" hidden="false" customHeight="false" outlineLevel="0" collapsed="false">
      <c r="A46" s="299" t="s">
        <v>790</v>
      </c>
      <c r="B46" s="300" t="s">
        <v>791</v>
      </c>
      <c r="C46" s="322" t="e">
        <f aca="false">ROUND(C45*E21,2)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71"/>
    <col collapsed="false" customWidth="true" hidden="false" outlineLevel="0" max="3" min="3" style="0" width="4.14"/>
    <col collapsed="false" customWidth="true" hidden="false" outlineLevel="0" max="4" min="4" style="0" width="4.86"/>
    <col collapsed="false" customWidth="true" hidden="false" outlineLevel="0" max="1025" min="5" style="0" width="8.71"/>
  </cols>
  <sheetData>
    <row r="1" customFormat="false" ht="15.2" hidden="false" customHeight="true" outlineLevel="0" collapsed="false">
      <c r="A1" s="1" t="s">
        <v>118</v>
      </c>
      <c r="B1" s="1"/>
      <c r="C1" s="1"/>
      <c r="D1" s="1"/>
      <c r="E1" s="1"/>
    </row>
    <row r="2" customFormat="false" ht="12.95" hidden="false" customHeight="true" outlineLevel="0" collapsed="false"/>
    <row r="3" customFormat="false" ht="12.95" hidden="false" customHeight="true" outlineLevel="0" collapsed="false">
      <c r="A3" s="37" t="s">
        <v>119</v>
      </c>
      <c r="B3" s="37"/>
      <c r="C3" s="38"/>
      <c r="D3" s="38"/>
      <c r="E3" s="38"/>
    </row>
    <row r="4" customFormat="false" ht="12.95" hidden="false" customHeight="true" outlineLevel="0" collapsed="false">
      <c r="A4" s="37" t="s">
        <v>120</v>
      </c>
      <c r="B4" s="37"/>
      <c r="C4" s="38"/>
      <c r="D4" s="38"/>
      <c r="E4" s="38"/>
    </row>
    <row r="6" customFormat="false" ht="12.95" hidden="false" customHeight="true" outlineLevel="0" collapsed="false">
      <c r="A6" s="39" t="s">
        <v>121</v>
      </c>
      <c r="B6" s="40" t="s">
        <v>122</v>
      </c>
      <c r="C6" s="41" t="s">
        <v>121</v>
      </c>
      <c r="D6" s="42"/>
      <c r="E6" s="42"/>
    </row>
    <row r="7" customFormat="false" ht="12.95" hidden="false" customHeight="true" outlineLevel="0" collapsed="false">
      <c r="A7" s="43" t="s">
        <v>123</v>
      </c>
      <c r="B7" s="44" t="s">
        <v>124</v>
      </c>
      <c r="C7" s="41" t="s">
        <v>123</v>
      </c>
      <c r="D7" s="42"/>
      <c r="E7" s="42"/>
    </row>
    <row r="8" customFormat="false" ht="12.95" hidden="false" customHeight="true" outlineLevel="0" collapsed="false">
      <c r="A8" s="43" t="s">
        <v>125</v>
      </c>
      <c r="B8" s="44" t="s">
        <v>126</v>
      </c>
      <c r="C8" s="41" t="s">
        <v>125</v>
      </c>
      <c r="D8" s="42"/>
      <c r="E8" s="42"/>
    </row>
    <row r="9" customFormat="false" ht="12.95" hidden="false" customHeight="true" outlineLevel="0" collapsed="false">
      <c r="A9" s="43" t="s">
        <v>127</v>
      </c>
      <c r="B9" s="44" t="s">
        <v>128</v>
      </c>
      <c r="C9" s="41" t="s">
        <v>127</v>
      </c>
      <c r="D9" s="42"/>
      <c r="E9" s="42"/>
    </row>
    <row r="10" customFormat="false" ht="12.95" hidden="false" customHeight="true" outlineLevel="0" collapsed="false">
      <c r="A10" s="43" t="s">
        <v>129</v>
      </c>
      <c r="B10" s="44" t="s">
        <v>130</v>
      </c>
      <c r="C10" s="41" t="s">
        <v>129</v>
      </c>
      <c r="D10" s="42"/>
      <c r="E10" s="42"/>
    </row>
    <row r="11" customFormat="false" ht="12.95" hidden="false" customHeight="true" outlineLevel="0" collapsed="false">
      <c r="A11" s="43" t="s">
        <v>131</v>
      </c>
      <c r="B11" s="44" t="s">
        <v>132</v>
      </c>
      <c r="C11" s="41" t="s">
        <v>131</v>
      </c>
      <c r="D11" s="42"/>
      <c r="E11" s="42"/>
    </row>
    <row r="12" customFormat="false" ht="12.95" hidden="false" customHeight="true" outlineLevel="0" collapsed="false">
      <c r="A12" s="43" t="s">
        <v>133</v>
      </c>
      <c r="B12" s="44" t="s">
        <v>134</v>
      </c>
      <c r="C12" s="41" t="s">
        <v>133</v>
      </c>
      <c r="D12" s="42"/>
      <c r="E12" s="42"/>
    </row>
    <row r="13" customFormat="false" ht="12.95" hidden="false" customHeight="true" outlineLevel="0" collapsed="false">
      <c r="A13" s="43" t="s">
        <v>135</v>
      </c>
      <c r="B13" s="44" t="s">
        <v>136</v>
      </c>
      <c r="C13" s="41" t="s">
        <v>135</v>
      </c>
      <c r="D13" s="42"/>
      <c r="E13" s="42"/>
    </row>
    <row r="14" customFormat="false" ht="12.95" hidden="false" customHeight="true" outlineLevel="0" collapsed="false">
      <c r="A14" s="45" t="s">
        <v>137</v>
      </c>
      <c r="B14" s="46"/>
      <c r="C14" s="47" t="s">
        <v>137</v>
      </c>
      <c r="D14" s="48"/>
      <c r="E14" s="48"/>
    </row>
    <row r="15" customFormat="false" ht="12.95" hidden="false" customHeight="true" outlineLevel="0" collapsed="false">
      <c r="A15" s="43" t="s">
        <v>138</v>
      </c>
      <c r="B15" s="44" t="s">
        <v>139</v>
      </c>
      <c r="C15" s="41" t="s">
        <v>138</v>
      </c>
      <c r="D15" s="42"/>
      <c r="E15" s="42"/>
    </row>
    <row r="16" customFormat="false" ht="13.35" hidden="false" customHeight="true" outlineLevel="0" collapsed="false">
      <c r="A16" s="43" t="s">
        <v>140</v>
      </c>
      <c r="B16" s="44" t="s">
        <v>141</v>
      </c>
      <c r="C16" s="41" t="s">
        <v>140</v>
      </c>
      <c r="D16" s="42"/>
      <c r="E16" s="42"/>
    </row>
    <row r="17" customFormat="false" ht="12.95" hidden="false" customHeight="true" outlineLevel="0" collapsed="false">
      <c r="A17" s="43" t="s">
        <v>142</v>
      </c>
      <c r="B17" s="44"/>
      <c r="C17" s="41" t="s">
        <v>142</v>
      </c>
      <c r="D17" s="49"/>
      <c r="E17" s="42"/>
    </row>
    <row r="18" customFormat="false" ht="12.95" hidden="false" customHeight="true" outlineLevel="0" collapsed="false">
      <c r="A18" s="43" t="s">
        <v>143</v>
      </c>
      <c r="B18" s="44"/>
      <c r="C18" s="41" t="s">
        <v>143</v>
      </c>
      <c r="D18" s="49"/>
      <c r="E18" s="42"/>
    </row>
    <row r="19" customFormat="false" ht="12.95" hidden="false" customHeight="true" outlineLevel="0" collapsed="false">
      <c r="A19" s="43" t="s">
        <v>144</v>
      </c>
      <c r="B19" s="44"/>
      <c r="C19" s="41" t="s">
        <v>144</v>
      </c>
      <c r="D19" s="49"/>
      <c r="E19" s="42"/>
    </row>
    <row r="20" customFormat="false" ht="12.95" hidden="false" customHeight="true" outlineLevel="0" collapsed="false">
      <c r="A20" s="43" t="s">
        <v>145</v>
      </c>
      <c r="B20" s="44"/>
      <c r="C20" s="41" t="s">
        <v>145</v>
      </c>
      <c r="D20" s="49"/>
      <c r="E20" s="42"/>
    </row>
    <row r="21" customFormat="false" ht="12.95" hidden="false" customHeight="true" outlineLevel="0" collapsed="false">
      <c r="A21" s="43" t="str">
        <f aca="false">"13."</f>
        <v>13.</v>
      </c>
      <c r="B21" s="44"/>
      <c r="C21" s="41" t="str">
        <f aca="false">"13."</f>
        <v>13.</v>
      </c>
      <c r="D21" s="42"/>
      <c r="E21" s="42"/>
    </row>
    <row r="22" customFormat="false" ht="12.95" hidden="false" customHeight="true" outlineLevel="0" collapsed="false">
      <c r="A22" s="43" t="s">
        <v>146</v>
      </c>
      <c r="B22" s="44" t="s">
        <v>147</v>
      </c>
      <c r="C22" s="41" t="s">
        <v>146</v>
      </c>
      <c r="D22" s="42"/>
      <c r="E22" s="42"/>
    </row>
    <row r="23" customFormat="false" ht="12.95" hidden="false" customHeight="true" outlineLevel="0" collapsed="false">
      <c r="A23" s="43" t="s">
        <v>148</v>
      </c>
      <c r="B23" s="44" t="s">
        <v>149</v>
      </c>
      <c r="C23" s="41" t="s">
        <v>148</v>
      </c>
      <c r="D23" s="49"/>
      <c r="E23" s="42"/>
    </row>
    <row r="24" customFormat="false" ht="12.95" hidden="false" customHeight="true" outlineLevel="0" collapsed="false">
      <c r="A24" s="43" t="s">
        <v>150</v>
      </c>
      <c r="B24" s="44" t="s">
        <v>151</v>
      </c>
      <c r="C24" s="41" t="s">
        <v>150</v>
      </c>
      <c r="D24" s="42"/>
      <c r="E24" s="42"/>
    </row>
    <row r="25" customFormat="false" ht="12.95" hidden="false" customHeight="true" outlineLevel="0" collapsed="false">
      <c r="A25" s="43" t="s">
        <v>152</v>
      </c>
      <c r="B25" s="44" t="s">
        <v>153</v>
      </c>
      <c r="C25" s="41" t="s">
        <v>152</v>
      </c>
      <c r="D25" s="42"/>
      <c r="E25" s="42"/>
    </row>
    <row r="26" customFormat="false" ht="12.95" hidden="false" customHeight="true" outlineLevel="0" collapsed="false">
      <c r="A26" s="43" t="s">
        <v>154</v>
      </c>
      <c r="B26" s="44" t="s">
        <v>155</v>
      </c>
      <c r="C26" s="41" t="s">
        <v>154</v>
      </c>
      <c r="D26" s="42"/>
      <c r="E26" s="42"/>
    </row>
    <row r="27" customFormat="false" ht="12.95" hidden="false" customHeight="true" outlineLevel="0" collapsed="false">
      <c r="A27" s="43" t="s">
        <v>156</v>
      </c>
      <c r="B27" s="44" t="s">
        <v>157</v>
      </c>
      <c r="C27" s="41" t="s">
        <v>156</v>
      </c>
      <c r="D27" s="42"/>
      <c r="E27" s="42"/>
    </row>
    <row r="28" customFormat="false" ht="12.95" hidden="false" customHeight="true" outlineLevel="0" collapsed="false">
      <c r="A28" s="50" t="s">
        <v>158</v>
      </c>
      <c r="B28" s="51" t="s">
        <v>159</v>
      </c>
      <c r="C28" s="41" t="s">
        <v>158</v>
      </c>
      <c r="D28" s="42"/>
      <c r="E28" s="42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5" min="2" style="0" width="9.29"/>
    <col collapsed="false" customWidth="true" hidden="false" outlineLevel="0" max="6" min="6" style="0" width="49.15"/>
    <col collapsed="false" customWidth="true" hidden="false" outlineLevel="0" max="7" min="7" style="0" width="4.14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20.25" hidden="false" customHeight="false" outlineLevel="0" collapsed="false">
      <c r="A1" s="52" t="s">
        <v>160</v>
      </c>
      <c r="B1" s="52"/>
      <c r="C1" s="52"/>
      <c r="D1" s="52"/>
      <c r="E1" s="52"/>
      <c r="F1" s="52"/>
      <c r="G1" s="52"/>
      <c r="H1" s="52"/>
      <c r="I1" s="52"/>
      <c r="J1" s="52"/>
    </row>
    <row r="2" customFormat="false" ht="15.75" hidden="false" customHeight="false" outlineLevel="0" collapsed="false">
      <c r="A2" s="53" t="s">
        <v>161</v>
      </c>
      <c r="B2" s="53"/>
      <c r="C2" s="53"/>
      <c r="D2" s="53"/>
      <c r="E2" s="53"/>
      <c r="F2" s="53"/>
      <c r="G2" s="53"/>
      <c r="H2" s="53"/>
      <c r="I2" s="53"/>
      <c r="J2" s="53"/>
    </row>
    <row r="3" customFormat="false" ht="12.7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5.75" hidden="false" customHeight="false" outlineLevel="0" collapsed="false">
      <c r="A4" s="54" t="s">
        <v>162</v>
      </c>
      <c r="B4" s="54"/>
      <c r="C4" s="54"/>
      <c r="D4" s="54"/>
      <c r="E4" s="54"/>
      <c r="F4" s="54"/>
      <c r="G4" s="54"/>
      <c r="H4" s="54"/>
      <c r="I4" s="54"/>
      <c r="J4" s="54"/>
    </row>
    <row r="5" customFormat="false" ht="15.75" hidden="false" customHeight="false" outlineLevel="0" collapsed="false">
      <c r="A5" s="55" t="s">
        <v>163</v>
      </c>
      <c r="B5" s="55"/>
      <c r="C5" s="55"/>
      <c r="D5" s="55"/>
      <c r="E5" s="55"/>
      <c r="F5" s="55"/>
      <c r="G5" s="55"/>
      <c r="H5" s="55"/>
      <c r="I5" s="55"/>
      <c r="J5" s="55"/>
    </row>
    <row r="6" customFormat="false" ht="15.75" hidden="false" customHeight="false" outlineLevel="0" collapsed="false">
      <c r="A6" s="56" t="s">
        <v>164</v>
      </c>
      <c r="B6" s="57" t="s">
        <v>165</v>
      </c>
      <c r="C6" s="57"/>
      <c r="D6" s="57"/>
      <c r="E6" s="57"/>
      <c r="F6" s="57"/>
      <c r="G6" s="57"/>
      <c r="H6" s="57"/>
      <c r="I6" s="58" t="s">
        <v>164</v>
      </c>
      <c r="J6" s="59" t="n">
        <f aca="false">'IRS f1040'!J28</f>
        <v>0</v>
      </c>
    </row>
    <row r="7" customFormat="false" ht="15.75" hidden="false" customHeight="false" outlineLevel="0" collapsed="false">
      <c r="A7" s="56" t="s">
        <v>21</v>
      </c>
      <c r="B7" s="57" t="s">
        <v>166</v>
      </c>
      <c r="C7" s="57"/>
      <c r="D7" s="57"/>
      <c r="E7" s="57"/>
      <c r="F7" s="57"/>
      <c r="G7" s="58" t="s">
        <v>21</v>
      </c>
      <c r="H7" s="60"/>
      <c r="I7" s="61"/>
      <c r="J7" s="62"/>
    </row>
    <row r="8" customFormat="false" ht="15.75" hidden="false" customHeight="false" outlineLevel="0" collapsed="false">
      <c r="A8" s="56" t="s">
        <v>23</v>
      </c>
      <c r="B8" s="57" t="s">
        <v>167</v>
      </c>
      <c r="C8" s="57"/>
      <c r="D8" s="57"/>
      <c r="E8" s="57"/>
      <c r="F8" s="57"/>
      <c r="G8" s="58" t="s">
        <v>23</v>
      </c>
      <c r="H8" s="60"/>
      <c r="I8" s="61"/>
      <c r="J8" s="62"/>
    </row>
    <row r="9" customFormat="false" ht="15.75" hidden="false" customHeight="false" outlineLevel="0" collapsed="false">
      <c r="A9" s="56" t="s">
        <v>168</v>
      </c>
      <c r="B9" s="57" t="s">
        <v>169</v>
      </c>
      <c r="C9" s="57"/>
      <c r="D9" s="57"/>
      <c r="E9" s="57"/>
      <c r="F9" s="57"/>
      <c r="G9" s="58" t="s">
        <v>168</v>
      </c>
      <c r="H9" s="60"/>
      <c r="I9" s="61"/>
      <c r="J9" s="62"/>
    </row>
    <row r="10" customFormat="false" ht="15.75" hidden="false" customHeight="false" outlineLevel="0" collapsed="false">
      <c r="A10" s="56" t="s">
        <v>170</v>
      </c>
      <c r="B10" s="57" t="s">
        <v>171</v>
      </c>
      <c r="C10" s="57"/>
      <c r="D10" s="57"/>
      <c r="E10" s="57"/>
      <c r="F10" s="57"/>
      <c r="G10" s="57"/>
      <c r="H10" s="57"/>
      <c r="I10" s="58" t="s">
        <v>170</v>
      </c>
      <c r="J10" s="59" t="n">
        <f aca="false">SUM(H7:H9)</f>
        <v>0</v>
      </c>
    </row>
    <row r="11" customFormat="false" ht="15.75" hidden="false" customHeight="false" outlineLevel="0" collapsed="false">
      <c r="A11" s="56" t="s">
        <v>172</v>
      </c>
      <c r="B11" s="57" t="s">
        <v>173</v>
      </c>
      <c r="C11" s="57"/>
      <c r="D11" s="57"/>
      <c r="E11" s="57"/>
      <c r="F11" s="57"/>
      <c r="G11" s="57"/>
      <c r="H11" s="57"/>
      <c r="I11" s="58" t="s">
        <v>172</v>
      </c>
      <c r="J11" s="59" t="n">
        <f aca="false">J6+J10</f>
        <v>0</v>
      </c>
    </row>
    <row r="12" customFormat="false" ht="15.75" hidden="false" customHeight="false" outlineLevel="0" collapsed="false">
      <c r="A12" s="56" t="s">
        <v>174</v>
      </c>
      <c r="B12" s="63" t="s">
        <v>175</v>
      </c>
      <c r="C12" s="63"/>
      <c r="D12" s="63"/>
      <c r="E12" s="63"/>
      <c r="F12" s="63"/>
      <c r="G12" s="58" t="s">
        <v>174</v>
      </c>
      <c r="H12" s="64"/>
      <c r="I12" s="61"/>
      <c r="J12" s="62"/>
    </row>
    <row r="13" customFormat="false" ht="15.75" hidden="false" customHeight="false" outlineLevel="0" collapsed="false">
      <c r="A13" s="56" t="s">
        <v>176</v>
      </c>
      <c r="B13" s="57" t="s">
        <v>177</v>
      </c>
      <c r="C13" s="57"/>
      <c r="D13" s="57"/>
      <c r="E13" s="57"/>
      <c r="F13" s="57"/>
      <c r="G13" s="57"/>
      <c r="H13" s="57"/>
      <c r="I13" s="58" t="s">
        <v>176</v>
      </c>
      <c r="J13" s="59" t="n">
        <f aca="false">2000*H12</f>
        <v>0</v>
      </c>
    </row>
    <row r="14" customFormat="false" ht="32.25" hidden="false" customHeight="true" outlineLevel="0" collapsed="false">
      <c r="A14" s="65" t="s">
        <v>178</v>
      </c>
      <c r="B14" s="66" t="s">
        <v>179</v>
      </c>
      <c r="C14" s="66"/>
      <c r="D14" s="66"/>
      <c r="E14" s="66"/>
      <c r="F14" s="66"/>
      <c r="G14" s="67" t="s">
        <v>178</v>
      </c>
      <c r="H14" s="68"/>
      <c r="I14" s="69"/>
      <c r="J14" s="70"/>
    </row>
    <row r="15" customFormat="false" ht="15.75" hidden="false" customHeight="false" outlineLevel="0" collapsed="false">
      <c r="A15" s="56" t="s">
        <v>40</v>
      </c>
      <c r="B15" s="57" t="s">
        <v>180</v>
      </c>
      <c r="C15" s="57"/>
      <c r="D15" s="57"/>
      <c r="E15" s="57"/>
      <c r="F15" s="57"/>
      <c r="G15" s="57"/>
      <c r="H15" s="57"/>
      <c r="I15" s="58" t="s">
        <v>40</v>
      </c>
      <c r="J15" s="59" t="n">
        <f aca="false">500*H14</f>
        <v>0</v>
      </c>
    </row>
    <row r="16" customFormat="false" ht="15.75" hidden="false" customHeight="false" outlineLevel="0" collapsed="false">
      <c r="A16" s="56" t="s">
        <v>42</v>
      </c>
      <c r="B16" s="57" t="s">
        <v>181</v>
      </c>
      <c r="C16" s="57"/>
      <c r="D16" s="57"/>
      <c r="E16" s="57"/>
      <c r="F16" s="57"/>
      <c r="G16" s="57"/>
      <c r="H16" s="57"/>
      <c r="I16" s="58" t="s">
        <v>42</v>
      </c>
      <c r="J16" s="59" t="n">
        <f aca="false">J13+J15</f>
        <v>0</v>
      </c>
    </row>
    <row r="17" customFormat="false" ht="15.75" hidden="false" customHeight="false" outlineLevel="0" collapsed="false">
      <c r="A17" s="56" t="s">
        <v>44</v>
      </c>
      <c r="B17" s="57" t="s">
        <v>182</v>
      </c>
      <c r="C17" s="57"/>
      <c r="D17" s="57"/>
      <c r="E17" s="57"/>
      <c r="F17" s="57"/>
      <c r="G17" s="57"/>
      <c r="H17" s="57"/>
      <c r="I17" s="58" t="s">
        <v>44</v>
      </c>
      <c r="J17" s="59"/>
    </row>
    <row r="18" customFormat="false" ht="15.75" hidden="false" customHeight="true" outlineLevel="0" collapsed="false">
      <c r="A18" s="56" t="s">
        <v>46</v>
      </c>
      <c r="B18" s="71" t="s">
        <v>183</v>
      </c>
      <c r="C18" s="71"/>
      <c r="D18" s="71"/>
      <c r="E18" s="71"/>
      <c r="F18" s="71"/>
      <c r="G18" s="71"/>
      <c r="H18" s="71"/>
      <c r="I18" s="58" t="s">
        <v>46</v>
      </c>
      <c r="J18" s="59" t="n">
        <f aca="false">ROUNDUP(MAX(J11-J17,0),-3)</f>
        <v>0</v>
      </c>
    </row>
    <row r="19" customFormat="false" ht="15.75" hidden="false" customHeight="false" outlineLevel="0" collapsed="false">
      <c r="A19" s="56" t="s">
        <v>48</v>
      </c>
      <c r="B19" s="57" t="s">
        <v>184</v>
      </c>
      <c r="C19" s="57"/>
      <c r="D19" s="57"/>
      <c r="E19" s="57"/>
      <c r="F19" s="57"/>
      <c r="G19" s="57"/>
      <c r="H19" s="57"/>
      <c r="I19" s="58" t="s">
        <v>48</v>
      </c>
      <c r="J19" s="59" t="n">
        <f aca="false">ROUND(J18*0.05,2)</f>
        <v>0</v>
      </c>
    </row>
    <row r="20" customFormat="false" ht="12.75" hidden="false" customHeight="false" outlineLevel="0" collapsed="false">
      <c r="A20" s="72" t="s">
        <v>185</v>
      </c>
      <c r="B20" s="72"/>
      <c r="C20" s="72"/>
      <c r="D20" s="72"/>
      <c r="E20" s="72"/>
      <c r="F20" s="72"/>
      <c r="G20" s="72"/>
      <c r="H20" s="72"/>
      <c r="I20" s="72"/>
      <c r="J20" s="72"/>
    </row>
    <row r="21" customFormat="false" ht="32.25" hidden="false" customHeight="true" outlineLevel="0" collapsed="false">
      <c r="A21" s="73" t="s">
        <v>186</v>
      </c>
      <c r="B21" s="73"/>
      <c r="C21" s="73"/>
      <c r="D21" s="73"/>
      <c r="E21" s="73"/>
      <c r="F21" s="73"/>
      <c r="G21" s="73"/>
      <c r="H21" s="73"/>
      <c r="I21" s="73"/>
      <c r="J21" s="73"/>
    </row>
    <row r="22" customFormat="false" ht="15.75" hidden="false" customHeight="false" outlineLevel="0" collapsed="false">
      <c r="A22" s="56" t="s">
        <v>53</v>
      </c>
      <c r="B22" s="57" t="s">
        <v>187</v>
      </c>
      <c r="C22" s="57"/>
      <c r="D22" s="57"/>
      <c r="E22" s="57"/>
      <c r="F22" s="57"/>
      <c r="G22" s="57"/>
      <c r="H22" s="57"/>
      <c r="I22" s="58" t="s">
        <v>53</v>
      </c>
      <c r="J22" s="59" t="n">
        <f aca="false">MAX(J16-J19,0)</f>
        <v>0</v>
      </c>
    </row>
    <row r="23" customFormat="false" ht="15.75" hidden="false" customHeight="false" outlineLevel="0" collapsed="false">
      <c r="A23" s="56" t="s">
        <v>55</v>
      </c>
      <c r="B23" s="57" t="s">
        <v>188</v>
      </c>
      <c r="C23" s="57"/>
      <c r="D23" s="57"/>
      <c r="E23" s="57"/>
      <c r="F23" s="57"/>
      <c r="G23" s="57"/>
      <c r="H23" s="57"/>
      <c r="I23" s="58" t="s">
        <v>55</v>
      </c>
      <c r="J23" s="59"/>
    </row>
    <row r="24" customFormat="false" ht="15.75" hidden="false" customHeight="false" outlineLevel="0" collapsed="false">
      <c r="A24" s="56" t="s">
        <v>57</v>
      </c>
      <c r="B24" s="57" t="s">
        <v>189</v>
      </c>
      <c r="C24" s="57"/>
      <c r="D24" s="57"/>
      <c r="E24" s="57"/>
      <c r="F24" s="57"/>
      <c r="G24" s="57"/>
      <c r="H24" s="57"/>
      <c r="I24" s="58" t="s">
        <v>57</v>
      </c>
      <c r="J24" s="59" t="n">
        <f aca="false">MIN(J22:J23)</f>
        <v>0</v>
      </c>
    </row>
    <row r="25" customFormat="false" ht="12.75" hidden="false" customHeight="false" outlineLevel="0" collapsed="false">
      <c r="A25" s="72" t="s">
        <v>190</v>
      </c>
      <c r="B25" s="72"/>
      <c r="C25" s="72"/>
      <c r="D25" s="72"/>
      <c r="E25" s="72"/>
      <c r="F25" s="72"/>
      <c r="G25" s="72"/>
      <c r="H25" s="72"/>
      <c r="I25" s="72"/>
      <c r="J25" s="72"/>
    </row>
    <row r="26" customFormat="false" ht="53.25" hidden="false" customHeight="true" outlineLevel="0" collapsed="false">
      <c r="A26" s="74" t="s">
        <v>191</v>
      </c>
      <c r="B26" s="74"/>
      <c r="C26" s="74"/>
      <c r="D26" s="74"/>
      <c r="E26" s="74"/>
      <c r="F26" s="74"/>
      <c r="G26" s="74"/>
      <c r="H26" s="74"/>
      <c r="I26" s="74"/>
      <c r="J26" s="74"/>
    </row>
    <row r="27" customFormat="false" ht="12.75" hidden="false" customHeight="false" outlineLevel="0" collapsed="false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customFormat="false" ht="15.75" hidden="false" customHeight="false" outlineLevel="0" collapsed="false">
      <c r="A28" s="75" t="s">
        <v>192</v>
      </c>
      <c r="B28" s="75"/>
      <c r="C28" s="75"/>
      <c r="D28" s="75"/>
      <c r="E28" s="75"/>
      <c r="F28" s="75"/>
      <c r="G28" s="75"/>
      <c r="H28" s="75"/>
      <c r="I28" s="75"/>
      <c r="J28" s="75"/>
    </row>
    <row r="30" customFormat="false" ht="15.75" hidden="false" customHeight="false" outlineLevel="0" collapsed="false">
      <c r="A30" s="54" t="s">
        <v>193</v>
      </c>
      <c r="B30" s="54"/>
      <c r="C30" s="54"/>
      <c r="D30" s="54"/>
      <c r="E30" s="54"/>
      <c r="F30" s="54"/>
      <c r="G30" s="54"/>
      <c r="H30" s="54"/>
      <c r="I30" s="54"/>
      <c r="J30" s="54"/>
    </row>
    <row r="31" customFormat="false" ht="15.75" hidden="false" customHeight="false" outlineLevel="0" collapsed="false">
      <c r="A31" s="55" t="s">
        <v>194</v>
      </c>
      <c r="B31" s="55"/>
      <c r="C31" s="55"/>
      <c r="D31" s="55"/>
      <c r="E31" s="55"/>
      <c r="F31" s="55"/>
      <c r="G31" s="55"/>
      <c r="H31" s="55"/>
      <c r="I31" s="55"/>
      <c r="J31" s="55"/>
    </row>
    <row r="32" customFormat="false" ht="15.75" hidden="false" customHeight="true" outlineLevel="0" collapsed="false">
      <c r="A32" s="76" t="s">
        <v>195</v>
      </c>
      <c r="B32" s="76"/>
      <c r="C32" s="76"/>
      <c r="D32" s="76"/>
      <c r="E32" s="76"/>
      <c r="F32" s="76"/>
      <c r="G32" s="76"/>
      <c r="H32" s="76"/>
      <c r="I32" s="76"/>
      <c r="J32" s="76"/>
    </row>
    <row r="33" customFormat="false" ht="29.25" hidden="false" customHeight="true" outlineLevel="0" collapsed="false">
      <c r="A33" s="77" t="s">
        <v>59</v>
      </c>
      <c r="B33" s="66" t="s">
        <v>196</v>
      </c>
      <c r="C33" s="66"/>
      <c r="D33" s="66"/>
      <c r="E33" s="66"/>
      <c r="F33" s="66"/>
      <c r="G33" s="66"/>
      <c r="H33" s="66"/>
      <c r="I33" s="78" t="s">
        <v>59</v>
      </c>
      <c r="J33" s="79"/>
    </row>
    <row r="34" customFormat="false" ht="32.25" hidden="false" customHeight="true" outlineLevel="0" collapsed="false">
      <c r="A34" s="77" t="s">
        <v>197</v>
      </c>
      <c r="B34" s="66" t="s">
        <v>198</v>
      </c>
      <c r="C34" s="66"/>
      <c r="D34" s="66"/>
      <c r="E34" s="66"/>
      <c r="F34" s="66"/>
      <c r="G34" s="66"/>
      <c r="H34" s="66"/>
      <c r="I34" s="78" t="s">
        <v>197</v>
      </c>
      <c r="J34" s="79" t="n">
        <f aca="false">MAX(J22-J24,0)</f>
        <v>0</v>
      </c>
    </row>
    <row r="35" customFormat="false" ht="15.75" hidden="false" customHeight="true" outlineLevel="0" collapsed="false">
      <c r="A35" s="77" t="s">
        <v>199</v>
      </c>
      <c r="B35" s="66" t="s">
        <v>200</v>
      </c>
      <c r="C35" s="66"/>
      <c r="D35" s="66"/>
      <c r="E35" s="66"/>
      <c r="F35" s="66"/>
      <c r="G35" s="78" t="s">
        <v>199</v>
      </c>
      <c r="H35" s="80" t="n">
        <f aca="false">1500*H12</f>
        <v>0</v>
      </c>
      <c r="I35" s="81"/>
      <c r="J35" s="82"/>
    </row>
    <row r="36" customFormat="false" ht="15.75" hidden="false" customHeight="true" outlineLevel="0" collapsed="false">
      <c r="A36" s="76" t="s">
        <v>201</v>
      </c>
      <c r="B36" s="76"/>
      <c r="C36" s="76"/>
      <c r="D36" s="76"/>
      <c r="E36" s="76"/>
      <c r="F36" s="76"/>
      <c r="G36" s="76"/>
      <c r="H36" s="76"/>
      <c r="I36" s="76"/>
      <c r="J36" s="76"/>
    </row>
    <row r="37" customFormat="false" ht="15.75" hidden="false" customHeight="true" outlineLevel="0" collapsed="false">
      <c r="A37" s="77" t="s">
        <v>65</v>
      </c>
      <c r="B37" s="66" t="s">
        <v>202</v>
      </c>
      <c r="C37" s="66"/>
      <c r="D37" s="66"/>
      <c r="E37" s="66"/>
      <c r="F37" s="66"/>
      <c r="G37" s="66"/>
      <c r="H37" s="66"/>
      <c r="I37" s="78" t="s">
        <v>65</v>
      </c>
      <c r="J37" s="79" t="n">
        <f aca="false">MIN(J34,H35)</f>
        <v>0</v>
      </c>
    </row>
    <row r="38" customFormat="false" ht="15.75" hidden="false" customHeight="true" outlineLevel="0" collapsed="false">
      <c r="A38" s="77" t="s">
        <v>203</v>
      </c>
      <c r="B38" s="66" t="s">
        <v>204</v>
      </c>
      <c r="C38" s="66"/>
      <c r="D38" s="66"/>
      <c r="E38" s="66"/>
      <c r="F38" s="66"/>
      <c r="G38" s="78" t="s">
        <v>203</v>
      </c>
      <c r="H38" s="80"/>
      <c r="I38" s="81"/>
      <c r="J38" s="82"/>
    </row>
    <row r="39" customFormat="false" ht="15.75" hidden="false" customHeight="true" outlineLevel="0" collapsed="false">
      <c r="A39" s="77" t="s">
        <v>205</v>
      </c>
      <c r="B39" s="66" t="s">
        <v>206</v>
      </c>
      <c r="C39" s="66"/>
      <c r="D39" s="66"/>
      <c r="E39" s="66"/>
      <c r="F39" s="66"/>
      <c r="G39" s="78" t="s">
        <v>205</v>
      </c>
      <c r="H39" s="80"/>
      <c r="I39" s="81"/>
      <c r="J39" s="82"/>
    </row>
    <row r="40" customFormat="false" ht="15.75" hidden="false" customHeight="true" outlineLevel="0" collapsed="false">
      <c r="A40" s="76" t="s">
        <v>207</v>
      </c>
      <c r="B40" s="76"/>
      <c r="C40" s="76"/>
      <c r="D40" s="76"/>
      <c r="E40" s="76"/>
      <c r="F40" s="76"/>
      <c r="G40" s="76"/>
      <c r="H40" s="76"/>
      <c r="I40" s="76"/>
      <c r="J40" s="76"/>
    </row>
    <row r="41" customFormat="false" ht="15.75" hidden="false" customHeight="true" outlineLevel="0" collapsed="false">
      <c r="A41" s="76" t="s">
        <v>208</v>
      </c>
      <c r="B41" s="76"/>
      <c r="C41" s="76"/>
      <c r="D41" s="76"/>
      <c r="E41" s="76"/>
      <c r="F41" s="76"/>
      <c r="G41" s="76"/>
      <c r="H41" s="76"/>
      <c r="I41" s="76"/>
      <c r="J41" s="76"/>
    </row>
    <row r="42" customFormat="false" ht="15.75" hidden="false" customHeight="true" outlineLevel="0" collapsed="false">
      <c r="A42" s="77" t="s">
        <v>69</v>
      </c>
      <c r="B42" s="83" t="s">
        <v>209</v>
      </c>
      <c r="C42" s="83"/>
      <c r="D42" s="83"/>
      <c r="E42" s="83"/>
      <c r="F42" s="83"/>
      <c r="G42" s="78" t="s">
        <v>69</v>
      </c>
      <c r="H42" s="80" t="n">
        <f aca="false">MAX(H38-2500,0)</f>
        <v>0</v>
      </c>
      <c r="I42" s="81"/>
      <c r="J42" s="82"/>
    </row>
    <row r="43" customFormat="false" ht="15.75" hidden="false" customHeight="true" outlineLevel="0" collapsed="false">
      <c r="A43" s="77" t="s">
        <v>71</v>
      </c>
      <c r="B43" s="66" t="s">
        <v>210</v>
      </c>
      <c r="C43" s="66"/>
      <c r="D43" s="66"/>
      <c r="E43" s="66"/>
      <c r="F43" s="66"/>
      <c r="G43" s="66"/>
      <c r="H43" s="66"/>
      <c r="I43" s="78" t="s">
        <v>71</v>
      </c>
      <c r="J43" s="79" t="n">
        <f aca="false">ROUND(0.15*H42,2)</f>
        <v>0</v>
      </c>
    </row>
    <row r="44" customFormat="false" ht="15.75" hidden="false" customHeight="true" outlineLevel="0" collapsed="false">
      <c r="A44" s="76" t="s">
        <v>211</v>
      </c>
      <c r="B44" s="76"/>
      <c r="C44" s="76"/>
      <c r="D44" s="76"/>
      <c r="E44" s="76"/>
      <c r="F44" s="76"/>
      <c r="G44" s="76"/>
      <c r="H44" s="76"/>
      <c r="I44" s="76"/>
      <c r="J44" s="76"/>
    </row>
    <row r="45" customFormat="false" ht="33" hidden="false" customHeight="true" outlineLevel="0" collapsed="false">
      <c r="A45" s="76" t="s">
        <v>212</v>
      </c>
      <c r="B45" s="76"/>
      <c r="C45" s="76"/>
      <c r="D45" s="76"/>
      <c r="E45" s="76"/>
      <c r="F45" s="76"/>
      <c r="G45" s="76"/>
      <c r="H45" s="76"/>
      <c r="I45" s="76"/>
      <c r="J45" s="76"/>
    </row>
    <row r="46" customFormat="false" ht="16.5" hidden="false" customHeight="true" outlineLevel="0" collapsed="false">
      <c r="A46" s="84" t="s">
        <v>213</v>
      </c>
      <c r="B46" s="84"/>
      <c r="C46" s="84"/>
      <c r="D46" s="84"/>
      <c r="E46" s="84"/>
      <c r="F46" s="84"/>
      <c r="G46" s="84"/>
      <c r="H46" s="84"/>
      <c r="I46" s="84"/>
      <c r="J46" s="84"/>
    </row>
    <row r="48" customFormat="false" ht="15.75" hidden="false" customHeight="false" outlineLevel="0" collapsed="false">
      <c r="A48" s="85" t="s">
        <v>214</v>
      </c>
      <c r="B48" s="85"/>
      <c r="C48" s="85"/>
      <c r="D48" s="85"/>
      <c r="E48" s="85"/>
      <c r="F48" s="85"/>
      <c r="G48" s="85"/>
      <c r="H48" s="85"/>
      <c r="I48" s="85"/>
      <c r="J48" s="85"/>
    </row>
    <row r="49" customFormat="false" ht="15.75" hidden="false" customHeight="false" outlineLevel="0" collapsed="false">
      <c r="A49" s="55" t="s">
        <v>215</v>
      </c>
      <c r="B49" s="55"/>
      <c r="C49" s="55"/>
      <c r="D49" s="55"/>
      <c r="E49" s="55"/>
      <c r="F49" s="55"/>
      <c r="G49" s="55"/>
      <c r="H49" s="55"/>
      <c r="I49" s="55"/>
      <c r="J49" s="55"/>
    </row>
    <row r="50" customFormat="false" ht="48.75" hidden="false" customHeight="true" outlineLevel="0" collapsed="false">
      <c r="A50" s="77" t="s">
        <v>73</v>
      </c>
      <c r="B50" s="66" t="s">
        <v>216</v>
      </c>
      <c r="C50" s="66"/>
      <c r="D50" s="66"/>
      <c r="E50" s="66"/>
      <c r="F50" s="66"/>
      <c r="G50" s="66"/>
      <c r="H50" s="66"/>
      <c r="I50" s="78" t="s">
        <v>73</v>
      </c>
      <c r="J50" s="79" t="n">
        <f aca="false">Line4+Line6</f>
        <v>0</v>
      </c>
    </row>
    <row r="51" customFormat="false" ht="32.25" hidden="false" customHeight="true" outlineLevel="0" collapsed="false">
      <c r="A51" s="77" t="s">
        <v>75</v>
      </c>
      <c r="B51" s="66" t="s">
        <v>217</v>
      </c>
      <c r="C51" s="66"/>
      <c r="D51" s="66"/>
      <c r="E51" s="66"/>
      <c r="F51" s="66"/>
      <c r="G51" s="66"/>
      <c r="H51" s="66"/>
      <c r="I51" s="78" t="s">
        <v>75</v>
      </c>
      <c r="J51" s="79" t="n">
        <f aca="false">'F1040 S1'!J45+'F1040 S2'!D10+'F1040 S2'!D11+'F1040 S2'!F18</f>
        <v>0</v>
      </c>
    </row>
    <row r="52" customFormat="false" ht="15.75" hidden="false" customHeight="true" outlineLevel="0" collapsed="false">
      <c r="A52" s="77" t="s">
        <v>77</v>
      </c>
      <c r="B52" s="66" t="s">
        <v>218</v>
      </c>
      <c r="C52" s="66"/>
      <c r="D52" s="66"/>
      <c r="E52" s="66"/>
      <c r="F52" s="66"/>
      <c r="G52" s="66"/>
      <c r="H52" s="66"/>
      <c r="I52" s="78" t="s">
        <v>77</v>
      </c>
      <c r="J52" s="79" t="n">
        <f aca="false">J51+J50</f>
        <v>0</v>
      </c>
    </row>
    <row r="53" customFormat="false" ht="15.75" hidden="false" customHeight="true" outlineLevel="0" collapsed="false">
      <c r="A53" s="76" t="s">
        <v>219</v>
      </c>
      <c r="B53" s="76"/>
      <c r="C53" s="76"/>
      <c r="D53" s="76"/>
      <c r="E53" s="76"/>
      <c r="F53" s="76"/>
      <c r="G53" s="76"/>
      <c r="H53" s="76"/>
      <c r="I53" s="76"/>
      <c r="J53" s="76"/>
    </row>
    <row r="54" customFormat="false" ht="15.75" hidden="false" customHeight="true" outlineLevel="0" collapsed="false">
      <c r="A54" s="76" t="s">
        <v>220</v>
      </c>
      <c r="B54" s="76"/>
      <c r="C54" s="76"/>
      <c r="D54" s="76"/>
      <c r="E54" s="76"/>
      <c r="F54" s="76"/>
      <c r="G54" s="76"/>
      <c r="H54" s="76"/>
      <c r="I54" s="76"/>
      <c r="J54" s="76"/>
    </row>
    <row r="55" customFormat="false" ht="15.75" hidden="false" customHeight="false" outlineLevel="0" collapsed="false">
      <c r="A55" s="77" t="s">
        <v>79</v>
      </c>
      <c r="B55" s="66"/>
      <c r="C55" s="66"/>
      <c r="D55" s="66"/>
      <c r="E55" s="66"/>
      <c r="F55" s="66"/>
      <c r="G55" s="78" t="s">
        <v>79</v>
      </c>
      <c r="H55" s="80" t="n">
        <f aca="false">'IRS f1040'!H55</f>
        <v>0</v>
      </c>
      <c r="I55" s="81"/>
      <c r="J55" s="82"/>
    </row>
    <row r="56" customFormat="false" ht="15.75" hidden="false" customHeight="true" outlineLevel="0" collapsed="false">
      <c r="A56" s="77" t="s">
        <v>221</v>
      </c>
      <c r="B56" s="66" t="s">
        <v>222</v>
      </c>
      <c r="C56" s="66"/>
      <c r="D56" s="66"/>
      <c r="E56" s="66"/>
      <c r="F56" s="66"/>
      <c r="G56" s="66"/>
      <c r="H56" s="66"/>
      <c r="I56" s="78" t="s">
        <v>221</v>
      </c>
      <c r="J56" s="79" t="n">
        <f aca="false">MAX(J52-H55,0)</f>
        <v>0</v>
      </c>
    </row>
    <row r="57" customFormat="false" ht="15.75" hidden="false" customHeight="true" outlineLevel="0" collapsed="false">
      <c r="A57" s="77" t="s">
        <v>90</v>
      </c>
      <c r="B57" s="66" t="s">
        <v>223</v>
      </c>
      <c r="C57" s="66"/>
      <c r="D57" s="66"/>
      <c r="E57" s="66"/>
      <c r="F57" s="66"/>
      <c r="G57" s="66"/>
      <c r="H57" s="66"/>
      <c r="I57" s="78" t="s">
        <v>90</v>
      </c>
      <c r="J57" s="79" t="n">
        <f aca="false">MAX(J43,J56)</f>
        <v>0</v>
      </c>
    </row>
    <row r="58" customFormat="false" ht="16.5" hidden="false" customHeight="true" outlineLevel="0" collapsed="false">
      <c r="A58" s="84" t="s">
        <v>224</v>
      </c>
      <c r="B58" s="84"/>
      <c r="C58" s="84"/>
      <c r="D58" s="84"/>
      <c r="E58" s="84"/>
      <c r="F58" s="84"/>
      <c r="G58" s="84"/>
      <c r="H58" s="84"/>
      <c r="I58" s="84"/>
      <c r="J58" s="84"/>
    </row>
    <row r="61" customFormat="false" ht="15.75" hidden="false" customHeight="false" outlineLevel="0" collapsed="false">
      <c r="A61" s="85" t="s">
        <v>225</v>
      </c>
      <c r="B61" s="85"/>
      <c r="C61" s="85"/>
      <c r="D61" s="85"/>
      <c r="E61" s="85"/>
      <c r="F61" s="85"/>
      <c r="G61" s="85"/>
      <c r="H61" s="85"/>
      <c r="I61" s="85"/>
      <c r="J61" s="85"/>
    </row>
    <row r="62" customFormat="false" ht="15.75" hidden="false" customHeight="false" outlineLevel="0" collapsed="false">
      <c r="A62" s="55" t="s">
        <v>226</v>
      </c>
      <c r="B62" s="55"/>
      <c r="C62" s="55"/>
      <c r="D62" s="55"/>
      <c r="E62" s="55"/>
      <c r="F62" s="55"/>
      <c r="G62" s="55"/>
      <c r="H62" s="55"/>
      <c r="I62" s="55"/>
      <c r="J62" s="55"/>
    </row>
    <row r="63" customFormat="false" ht="15.75" hidden="false" customHeight="false" outlineLevel="0" collapsed="false">
      <c r="A63" s="86" t="s">
        <v>92</v>
      </c>
      <c r="B63" s="87" t="s">
        <v>227</v>
      </c>
      <c r="C63" s="87"/>
      <c r="D63" s="87"/>
      <c r="E63" s="87"/>
      <c r="F63" s="87"/>
      <c r="G63" s="87"/>
      <c r="H63" s="87"/>
      <c r="I63" s="88" t="s">
        <v>92</v>
      </c>
      <c r="J63" s="89" t="n">
        <f aca="false">MAX(J37,J57)</f>
        <v>0</v>
      </c>
    </row>
  </sheetData>
  <mergeCells count="59"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B10:H10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2:H22"/>
    <mergeCell ref="B23:H23"/>
    <mergeCell ref="B24:H24"/>
    <mergeCell ref="A25:J25"/>
    <mergeCell ref="A26:J26"/>
    <mergeCell ref="A27:J27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B39:F39"/>
    <mergeCell ref="A40:J40"/>
    <mergeCell ref="A41:J41"/>
    <mergeCell ref="B42:F42"/>
    <mergeCell ref="B43:H43"/>
    <mergeCell ref="A44:J44"/>
    <mergeCell ref="A45:J45"/>
    <mergeCell ref="A46:J46"/>
    <mergeCell ref="A48:J48"/>
    <mergeCell ref="A49:J49"/>
    <mergeCell ref="B50:H50"/>
    <mergeCell ref="B51:H51"/>
    <mergeCell ref="B52:H52"/>
    <mergeCell ref="A53:J53"/>
    <mergeCell ref="A54:J54"/>
    <mergeCell ref="B55:F55"/>
    <mergeCell ref="B56:H56"/>
    <mergeCell ref="B57:H57"/>
    <mergeCell ref="A58:J58"/>
    <mergeCell ref="A61:J61"/>
    <mergeCell ref="A62:J62"/>
    <mergeCell ref="B63:H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8" activeCellId="0" sqref="J68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6" min="2" style="0" width="9.29"/>
    <col collapsed="false" customWidth="true" hidden="false" outlineLevel="0" max="7" min="7" style="0" width="4.29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15.75" hidden="false" customHeight="false" outlineLevel="0" collapsed="false">
      <c r="A1" s="90" t="s">
        <v>228</v>
      </c>
      <c r="B1" s="90"/>
      <c r="C1" s="90"/>
      <c r="D1" s="90"/>
      <c r="E1" s="90"/>
      <c r="F1" s="90"/>
      <c r="G1" s="90"/>
      <c r="H1" s="90"/>
      <c r="I1" s="90"/>
      <c r="J1" s="90"/>
    </row>
    <row r="2" customFormat="false" ht="15.75" hidden="false" customHeight="false" outlineLevel="0" collapsed="false">
      <c r="A2" s="90" t="s">
        <v>229</v>
      </c>
      <c r="B2" s="90"/>
      <c r="C2" s="90"/>
      <c r="D2" s="90"/>
      <c r="E2" s="90"/>
      <c r="F2" s="90"/>
      <c r="G2" s="90"/>
      <c r="H2" s="90"/>
      <c r="I2" s="90"/>
      <c r="J2" s="90"/>
    </row>
    <row r="3" customFormat="false" ht="12.75" hidden="false" customHeight="fals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</row>
    <row r="4" customFormat="false" ht="15.75" hidden="false" customHeight="false" outlineLevel="0" collapsed="false">
      <c r="A4" s="92" t="s">
        <v>230</v>
      </c>
      <c r="B4" s="92"/>
      <c r="C4" s="92"/>
      <c r="D4" s="92"/>
      <c r="E4" s="92"/>
      <c r="F4" s="92"/>
      <c r="G4" s="92"/>
      <c r="H4" s="92"/>
      <c r="I4" s="92"/>
      <c r="J4" s="92"/>
    </row>
    <row r="5" customFormat="false" ht="15.75" hidden="false" customHeight="false" outlineLevel="0" collapsed="false">
      <c r="A5" s="65" t="s">
        <v>164</v>
      </c>
      <c r="B5" s="93" t="s">
        <v>231</v>
      </c>
      <c r="C5" s="93"/>
      <c r="D5" s="93"/>
      <c r="E5" s="93"/>
      <c r="F5" s="93"/>
      <c r="G5" s="93"/>
      <c r="H5" s="93"/>
      <c r="I5" s="67" t="s">
        <v>164</v>
      </c>
      <c r="J5" s="94"/>
    </row>
    <row r="6" customFormat="false" ht="15.75" hidden="false" customHeight="false" outlineLevel="0" collapsed="false">
      <c r="A6" s="65" t="s">
        <v>21</v>
      </c>
      <c r="B6" s="93" t="s">
        <v>232</v>
      </c>
      <c r="C6" s="93"/>
      <c r="D6" s="93"/>
      <c r="E6" s="93"/>
      <c r="F6" s="93"/>
      <c r="G6" s="93"/>
      <c r="H6" s="93"/>
      <c r="I6" s="67" t="s">
        <v>21</v>
      </c>
      <c r="J6" s="94"/>
    </row>
    <row r="7" customFormat="false" ht="15.75" hidden="false" customHeight="false" outlineLevel="0" collapsed="false">
      <c r="A7" s="65" t="s">
        <v>172</v>
      </c>
      <c r="B7" s="93" t="s">
        <v>233</v>
      </c>
      <c r="C7" s="93"/>
      <c r="D7" s="93"/>
      <c r="E7" s="93"/>
      <c r="F7" s="93"/>
      <c r="G7" s="93"/>
      <c r="H7" s="93"/>
      <c r="I7" s="67" t="s">
        <v>172</v>
      </c>
      <c r="J7" s="94" t="n">
        <f aca="false">'F1040 C'!H43</f>
        <v>-0</v>
      </c>
    </row>
    <row r="8" customFormat="false" ht="15.75" hidden="false" customHeight="false" outlineLevel="0" collapsed="false">
      <c r="A8" s="65" t="s">
        <v>174</v>
      </c>
      <c r="B8" s="95" t="s">
        <v>234</v>
      </c>
      <c r="C8" s="95"/>
      <c r="D8" s="95"/>
      <c r="E8" s="95"/>
      <c r="F8" s="95"/>
      <c r="G8" s="95"/>
      <c r="H8" s="95"/>
      <c r="I8" s="67" t="s">
        <v>174</v>
      </c>
      <c r="J8" s="94"/>
    </row>
    <row r="9" customFormat="false" ht="31.5" hidden="false" customHeight="true" outlineLevel="0" collapsed="false">
      <c r="A9" s="65" t="s">
        <v>176</v>
      </c>
      <c r="B9" s="66" t="s">
        <v>235</v>
      </c>
      <c r="C9" s="66"/>
      <c r="D9" s="66"/>
      <c r="E9" s="66"/>
      <c r="F9" s="66"/>
      <c r="G9" s="66"/>
      <c r="H9" s="66"/>
      <c r="I9" s="67" t="s">
        <v>176</v>
      </c>
      <c r="J9" s="94"/>
    </row>
    <row r="10" customFormat="false" ht="15.75" hidden="false" customHeight="false" outlineLevel="0" collapsed="false">
      <c r="A10" s="65" t="s">
        <v>178</v>
      </c>
      <c r="B10" s="93" t="s">
        <v>236</v>
      </c>
      <c r="C10" s="93"/>
      <c r="D10" s="93"/>
      <c r="E10" s="93"/>
      <c r="F10" s="93"/>
      <c r="G10" s="93"/>
      <c r="H10" s="93"/>
      <c r="I10" s="67" t="s">
        <v>178</v>
      </c>
      <c r="J10" s="94"/>
    </row>
    <row r="11" customFormat="false" ht="15.75" hidden="false" customHeight="false" outlineLevel="0" collapsed="false">
      <c r="A11" s="96" t="s">
        <v>40</v>
      </c>
      <c r="B11" s="93" t="s">
        <v>237</v>
      </c>
      <c r="C11" s="93"/>
      <c r="D11" s="93"/>
      <c r="E11" s="93"/>
      <c r="F11" s="93"/>
      <c r="G11" s="93"/>
      <c r="H11" s="93"/>
      <c r="I11" s="67" t="s">
        <v>40</v>
      </c>
      <c r="J11" s="94"/>
    </row>
    <row r="12" customFormat="false" ht="15.75" hidden="false" customHeight="false" outlineLevel="0" collapsed="false">
      <c r="A12" s="97" t="n">
        <v>8</v>
      </c>
      <c r="B12" s="98" t="s">
        <v>238</v>
      </c>
      <c r="C12" s="98"/>
      <c r="D12" s="98"/>
      <c r="E12" s="98"/>
      <c r="F12" s="98"/>
      <c r="G12" s="98"/>
      <c r="H12" s="98"/>
      <c r="I12" s="99"/>
      <c r="J12" s="100"/>
    </row>
    <row r="13" customFormat="false" ht="15.75" hidden="false" customHeight="true" outlineLevel="0" collapsed="false">
      <c r="A13" s="101" t="s">
        <v>239</v>
      </c>
      <c r="B13" s="66" t="s">
        <v>240</v>
      </c>
      <c r="C13" s="66"/>
      <c r="D13" s="66"/>
      <c r="E13" s="66"/>
      <c r="F13" s="66"/>
      <c r="G13" s="67" t="s">
        <v>239</v>
      </c>
      <c r="H13" s="102"/>
      <c r="I13" s="99"/>
      <c r="J13" s="100"/>
    </row>
    <row r="14" customFormat="false" ht="15.75" hidden="false" customHeight="true" outlineLevel="0" collapsed="false">
      <c r="A14" s="65" t="s">
        <v>241</v>
      </c>
      <c r="B14" s="66" t="s">
        <v>242</v>
      </c>
      <c r="C14" s="66"/>
      <c r="D14" s="66"/>
      <c r="E14" s="66"/>
      <c r="F14" s="66"/>
      <c r="G14" s="67" t="s">
        <v>241</v>
      </c>
      <c r="H14" s="102"/>
      <c r="I14" s="99"/>
      <c r="J14" s="100"/>
    </row>
    <row r="15" customFormat="false" ht="15.75" hidden="false" customHeight="true" outlineLevel="0" collapsed="false">
      <c r="A15" s="65" t="s">
        <v>243</v>
      </c>
      <c r="B15" s="66" t="s">
        <v>244</v>
      </c>
      <c r="C15" s="66"/>
      <c r="D15" s="66"/>
      <c r="E15" s="66"/>
      <c r="F15" s="66"/>
      <c r="G15" s="67" t="s">
        <v>243</v>
      </c>
      <c r="H15" s="102"/>
      <c r="I15" s="99"/>
      <c r="J15" s="100"/>
    </row>
    <row r="16" customFormat="false" ht="15.75" hidden="false" customHeight="true" outlineLevel="0" collapsed="false">
      <c r="A16" s="65" t="s">
        <v>245</v>
      </c>
      <c r="B16" s="66" t="s">
        <v>246</v>
      </c>
      <c r="C16" s="66"/>
      <c r="D16" s="66"/>
      <c r="E16" s="66"/>
      <c r="F16" s="66"/>
      <c r="G16" s="67" t="s">
        <v>245</v>
      </c>
      <c r="H16" s="102"/>
      <c r="I16" s="99"/>
      <c r="J16" s="100"/>
    </row>
    <row r="17" customFormat="false" ht="15.75" hidden="false" customHeight="true" outlineLevel="0" collapsed="false">
      <c r="A17" s="65" t="s">
        <v>247</v>
      </c>
      <c r="B17" s="66" t="s">
        <v>248</v>
      </c>
      <c r="C17" s="66"/>
      <c r="D17" s="66"/>
      <c r="E17" s="66"/>
      <c r="F17" s="66"/>
      <c r="G17" s="67" t="s">
        <v>247</v>
      </c>
      <c r="H17" s="102"/>
      <c r="I17" s="99"/>
      <c r="J17" s="100"/>
    </row>
    <row r="18" customFormat="false" ht="15.75" hidden="false" customHeight="true" outlineLevel="0" collapsed="false">
      <c r="A18" s="65" t="s">
        <v>249</v>
      </c>
      <c r="B18" s="66" t="s">
        <v>250</v>
      </c>
      <c r="C18" s="66"/>
      <c r="D18" s="66"/>
      <c r="E18" s="66"/>
      <c r="F18" s="66"/>
      <c r="G18" s="67" t="s">
        <v>249</v>
      </c>
      <c r="H18" s="102"/>
      <c r="I18" s="99"/>
      <c r="J18" s="100"/>
    </row>
    <row r="19" customFormat="false" ht="15.75" hidden="false" customHeight="true" outlineLevel="0" collapsed="false">
      <c r="A19" s="65" t="s">
        <v>251</v>
      </c>
      <c r="B19" s="66" t="s">
        <v>252</v>
      </c>
      <c r="C19" s="66"/>
      <c r="D19" s="66"/>
      <c r="E19" s="66"/>
      <c r="F19" s="66"/>
      <c r="G19" s="67" t="s">
        <v>251</v>
      </c>
      <c r="H19" s="102"/>
      <c r="I19" s="99"/>
      <c r="J19" s="100"/>
    </row>
    <row r="20" customFormat="false" ht="15.75" hidden="false" customHeight="true" outlineLevel="0" collapsed="false">
      <c r="A20" s="65" t="s">
        <v>253</v>
      </c>
      <c r="B20" s="66" t="s">
        <v>254</v>
      </c>
      <c r="C20" s="66"/>
      <c r="D20" s="66"/>
      <c r="E20" s="66"/>
      <c r="F20" s="66"/>
      <c r="G20" s="67" t="s">
        <v>253</v>
      </c>
      <c r="H20" s="102"/>
      <c r="I20" s="99"/>
      <c r="J20" s="100"/>
    </row>
    <row r="21" customFormat="false" ht="15.75" hidden="false" customHeight="true" outlineLevel="0" collapsed="false">
      <c r="A21" s="65" t="s">
        <v>255</v>
      </c>
      <c r="B21" s="66" t="s">
        <v>256</v>
      </c>
      <c r="C21" s="66"/>
      <c r="D21" s="66"/>
      <c r="E21" s="66"/>
      <c r="F21" s="66"/>
      <c r="G21" s="67" t="s">
        <v>255</v>
      </c>
      <c r="H21" s="102"/>
      <c r="I21" s="99"/>
      <c r="J21" s="100"/>
    </row>
    <row r="22" customFormat="false" ht="15.75" hidden="false" customHeight="true" outlineLevel="0" collapsed="false">
      <c r="A22" s="65" t="s">
        <v>257</v>
      </c>
      <c r="B22" s="66" t="s">
        <v>258</v>
      </c>
      <c r="C22" s="66"/>
      <c r="D22" s="66"/>
      <c r="E22" s="66"/>
      <c r="F22" s="66"/>
      <c r="G22" s="67" t="s">
        <v>257</v>
      </c>
      <c r="H22" s="102"/>
      <c r="I22" s="99"/>
      <c r="J22" s="100"/>
    </row>
    <row r="23" customFormat="false" ht="15.75" hidden="false" customHeight="true" outlineLevel="0" collapsed="false">
      <c r="A23" s="65" t="s">
        <v>259</v>
      </c>
      <c r="B23" s="66" t="s">
        <v>260</v>
      </c>
      <c r="C23" s="66"/>
      <c r="D23" s="66"/>
      <c r="E23" s="66"/>
      <c r="F23" s="66"/>
      <c r="G23" s="67" t="s">
        <v>259</v>
      </c>
      <c r="H23" s="102"/>
      <c r="I23" s="99"/>
      <c r="J23" s="100"/>
    </row>
    <row r="24" customFormat="false" ht="15.75" hidden="false" customHeight="true" outlineLevel="0" collapsed="false">
      <c r="A24" s="65" t="s">
        <v>261</v>
      </c>
      <c r="B24" s="66" t="s">
        <v>262</v>
      </c>
      <c r="C24" s="66"/>
      <c r="D24" s="66"/>
      <c r="E24" s="66"/>
      <c r="F24" s="66"/>
      <c r="G24" s="67" t="s">
        <v>261</v>
      </c>
      <c r="H24" s="102"/>
      <c r="I24" s="99"/>
      <c r="J24" s="100"/>
    </row>
    <row r="25" customFormat="false" ht="15.75" hidden="false" customHeight="true" outlineLevel="0" collapsed="false">
      <c r="A25" s="65" t="s">
        <v>263</v>
      </c>
      <c r="B25" s="66" t="s">
        <v>264</v>
      </c>
      <c r="C25" s="66"/>
      <c r="D25" s="66"/>
      <c r="E25" s="66"/>
      <c r="F25" s="66"/>
      <c r="G25" s="67" t="s">
        <v>263</v>
      </c>
      <c r="H25" s="102"/>
      <c r="I25" s="99"/>
      <c r="J25" s="100"/>
    </row>
    <row r="26" customFormat="false" ht="15.75" hidden="false" customHeight="true" outlineLevel="0" collapsed="false">
      <c r="A26" s="65" t="s">
        <v>265</v>
      </c>
      <c r="B26" s="66" t="s">
        <v>266</v>
      </c>
      <c r="C26" s="66"/>
      <c r="D26" s="66"/>
      <c r="E26" s="66"/>
      <c r="F26" s="66"/>
      <c r="G26" s="67" t="s">
        <v>265</v>
      </c>
      <c r="H26" s="102"/>
      <c r="I26" s="99"/>
      <c r="J26" s="100"/>
    </row>
    <row r="27" customFormat="false" ht="15.75" hidden="false" customHeight="true" outlineLevel="0" collapsed="false">
      <c r="A27" s="65" t="s">
        <v>267</v>
      </c>
      <c r="B27" s="66" t="s">
        <v>268</v>
      </c>
      <c r="C27" s="66"/>
      <c r="D27" s="66"/>
      <c r="E27" s="66"/>
      <c r="F27" s="66"/>
      <c r="G27" s="67" t="s">
        <v>267</v>
      </c>
      <c r="H27" s="102"/>
      <c r="I27" s="99"/>
      <c r="J27" s="100"/>
    </row>
    <row r="28" customFormat="false" ht="15.75" hidden="false" customHeight="true" outlineLevel="0" collapsed="false">
      <c r="A28" s="65" t="s">
        <v>269</v>
      </c>
      <c r="B28" s="66" t="s">
        <v>270</v>
      </c>
      <c r="C28" s="66"/>
      <c r="D28" s="66"/>
      <c r="E28" s="66"/>
      <c r="F28" s="66"/>
      <c r="G28" s="67" t="s">
        <v>269</v>
      </c>
      <c r="H28" s="102"/>
      <c r="I28" s="99"/>
      <c r="J28" s="100"/>
    </row>
    <row r="29" customFormat="false" ht="31.5" hidden="false" customHeight="true" outlineLevel="0" collapsed="false">
      <c r="A29" s="65" t="s">
        <v>271</v>
      </c>
      <c r="B29" s="66" t="s">
        <v>272</v>
      </c>
      <c r="C29" s="66"/>
      <c r="D29" s="66"/>
      <c r="E29" s="66"/>
      <c r="F29" s="66"/>
      <c r="G29" s="67" t="s">
        <v>271</v>
      </c>
      <c r="H29" s="102"/>
      <c r="I29" s="99"/>
      <c r="J29" s="100"/>
    </row>
    <row r="30" customFormat="false" ht="31.5" hidden="false" customHeight="true" outlineLevel="0" collapsed="false">
      <c r="A30" s="65" t="s">
        <v>273</v>
      </c>
      <c r="B30" s="66" t="s">
        <v>274</v>
      </c>
      <c r="C30" s="66"/>
      <c r="D30" s="66"/>
      <c r="E30" s="66"/>
      <c r="F30" s="66"/>
      <c r="G30" s="67" t="s">
        <v>273</v>
      </c>
      <c r="H30" s="102"/>
      <c r="I30" s="99"/>
      <c r="J30" s="100"/>
    </row>
    <row r="31" customFormat="false" ht="15.75" hidden="false" customHeight="true" outlineLevel="0" collapsed="false">
      <c r="A31" s="65" t="s">
        <v>275</v>
      </c>
      <c r="B31" s="66" t="s">
        <v>276</v>
      </c>
      <c r="C31" s="66"/>
      <c r="D31" s="66"/>
      <c r="E31" s="66"/>
      <c r="F31" s="66"/>
      <c r="G31" s="67" t="s">
        <v>275</v>
      </c>
      <c r="H31" s="102"/>
      <c r="I31" s="99"/>
      <c r="J31" s="100"/>
    </row>
    <row r="32" customFormat="false" ht="15.75" hidden="false" customHeight="true" outlineLevel="0" collapsed="false">
      <c r="A32" s="65" t="s">
        <v>277</v>
      </c>
      <c r="B32" s="66" t="s">
        <v>278</v>
      </c>
      <c r="C32" s="66"/>
      <c r="D32" s="66"/>
      <c r="E32" s="66"/>
      <c r="F32" s="66"/>
      <c r="G32" s="67" t="s">
        <v>277</v>
      </c>
      <c r="H32" s="102"/>
      <c r="I32" s="99"/>
      <c r="J32" s="100"/>
    </row>
    <row r="33" customFormat="false" ht="15.75" hidden="false" customHeight="true" outlineLevel="0" collapsed="false">
      <c r="A33" s="65" t="s">
        <v>279</v>
      </c>
      <c r="B33" s="66" t="s">
        <v>280</v>
      </c>
      <c r="C33" s="66"/>
      <c r="D33" s="66"/>
      <c r="E33" s="66"/>
      <c r="F33" s="66"/>
      <c r="G33" s="67" t="s">
        <v>279</v>
      </c>
      <c r="H33" s="102"/>
      <c r="I33" s="99"/>
      <c r="J33" s="100"/>
    </row>
    <row r="34" customFormat="false" ht="15.75" hidden="false" customHeight="true" outlineLevel="0" collapsed="false">
      <c r="A34" s="65" t="s">
        <v>281</v>
      </c>
      <c r="B34" s="66" t="s">
        <v>282</v>
      </c>
      <c r="C34" s="66"/>
      <c r="D34" s="66"/>
      <c r="E34" s="66"/>
      <c r="F34" s="66"/>
      <c r="G34" s="67" t="s">
        <v>281</v>
      </c>
      <c r="H34" s="102"/>
      <c r="I34" s="99"/>
      <c r="J34" s="100"/>
    </row>
    <row r="35" customFormat="false" ht="15.75" hidden="false" customHeight="false" outlineLevel="0" collapsed="false">
      <c r="A35" s="65" t="s">
        <v>44</v>
      </c>
      <c r="B35" s="93" t="s">
        <v>283</v>
      </c>
      <c r="C35" s="93"/>
      <c r="D35" s="93"/>
      <c r="E35" s="93"/>
      <c r="F35" s="93"/>
      <c r="G35" s="93"/>
      <c r="H35" s="93"/>
      <c r="I35" s="67" t="s">
        <v>44</v>
      </c>
      <c r="J35" s="94" t="n">
        <f aca="false">SUM(H13:H34)</f>
        <v>0</v>
      </c>
    </row>
    <row r="36" customFormat="false" ht="30" hidden="false" customHeight="true" outlineLevel="0" collapsed="false">
      <c r="A36" s="103" t="s">
        <v>46</v>
      </c>
      <c r="B36" s="104" t="s">
        <v>284</v>
      </c>
      <c r="C36" s="104"/>
      <c r="D36" s="104"/>
      <c r="E36" s="104"/>
      <c r="F36" s="104"/>
      <c r="G36" s="104"/>
      <c r="H36" s="104"/>
      <c r="I36" s="105" t="s">
        <v>46</v>
      </c>
      <c r="J36" s="106" t="n">
        <f aca="false">SUM(J5:J35)</f>
        <v>0</v>
      </c>
    </row>
    <row r="37" customFormat="false" ht="12.75" hidden="false" customHeight="false" outlineLevel="0" collapsed="false">
      <c r="A37" s="91"/>
      <c r="B37" s="91"/>
      <c r="C37" s="91"/>
      <c r="D37" s="91"/>
      <c r="E37" s="91"/>
      <c r="F37" s="91"/>
      <c r="G37" s="91"/>
      <c r="H37" s="91"/>
      <c r="I37" s="91"/>
      <c r="J37" s="91"/>
    </row>
    <row r="38" customFormat="false" ht="15.75" hidden="false" customHeight="false" outlineLevel="0" collapsed="false">
      <c r="A38" s="107" t="s">
        <v>192</v>
      </c>
      <c r="B38" s="107"/>
      <c r="C38" s="107"/>
      <c r="D38" s="107"/>
      <c r="E38" s="107"/>
      <c r="F38" s="107"/>
      <c r="G38" s="107"/>
      <c r="H38" s="107"/>
      <c r="I38" s="107"/>
      <c r="J38" s="107"/>
    </row>
    <row r="39" customFormat="false" ht="12.75" hidden="false" customHeight="false" outlineLevel="0" collapsed="false">
      <c r="A39" s="91"/>
      <c r="B39" s="91"/>
      <c r="C39" s="91"/>
      <c r="D39" s="91"/>
      <c r="E39" s="91"/>
      <c r="F39" s="91"/>
      <c r="G39" s="91"/>
      <c r="H39" s="91"/>
      <c r="I39" s="91"/>
      <c r="J39" s="91"/>
    </row>
    <row r="40" customFormat="false" ht="15.75" hidden="false" customHeight="false" outlineLevel="0" collapsed="false">
      <c r="A40" s="92" t="s">
        <v>285</v>
      </c>
      <c r="B40" s="92"/>
      <c r="C40" s="92"/>
      <c r="D40" s="92"/>
      <c r="E40" s="92"/>
      <c r="F40" s="92"/>
      <c r="G40" s="92"/>
      <c r="H40" s="92"/>
      <c r="I40" s="92"/>
      <c r="J40" s="92"/>
    </row>
    <row r="41" customFormat="false" ht="15.75" hidden="false" customHeight="true" outlineLevel="0" collapsed="false">
      <c r="A41" s="65" t="s">
        <v>48</v>
      </c>
      <c r="B41" s="66" t="s">
        <v>286</v>
      </c>
      <c r="C41" s="66"/>
      <c r="D41" s="66"/>
      <c r="E41" s="66"/>
      <c r="F41" s="66"/>
      <c r="G41" s="66"/>
      <c r="H41" s="66"/>
      <c r="I41" s="67" t="s">
        <v>48</v>
      </c>
      <c r="J41" s="94"/>
    </row>
    <row r="42" customFormat="false" ht="31.5" hidden="false" customHeight="true" outlineLevel="0" collapsed="false">
      <c r="A42" s="65" t="s">
        <v>53</v>
      </c>
      <c r="B42" s="66" t="s">
        <v>287</v>
      </c>
      <c r="C42" s="66"/>
      <c r="D42" s="66"/>
      <c r="E42" s="66"/>
      <c r="F42" s="66"/>
      <c r="G42" s="66"/>
      <c r="H42" s="66"/>
      <c r="I42" s="67" t="s">
        <v>53</v>
      </c>
      <c r="J42" s="94"/>
    </row>
    <row r="43" customFormat="false" ht="15.75" hidden="false" customHeight="true" outlineLevel="0" collapsed="false">
      <c r="A43" s="65" t="s">
        <v>55</v>
      </c>
      <c r="B43" s="66" t="s">
        <v>288</v>
      </c>
      <c r="C43" s="66"/>
      <c r="D43" s="66"/>
      <c r="E43" s="66"/>
      <c r="F43" s="66"/>
      <c r="G43" s="66"/>
      <c r="H43" s="66"/>
      <c r="I43" s="67" t="s">
        <v>55</v>
      </c>
      <c r="J43" s="94"/>
    </row>
    <row r="44" customFormat="false" ht="15.75" hidden="false" customHeight="true" outlineLevel="0" collapsed="false">
      <c r="A44" s="65" t="s">
        <v>57</v>
      </c>
      <c r="B44" s="66" t="s">
        <v>289</v>
      </c>
      <c r="C44" s="66"/>
      <c r="D44" s="66"/>
      <c r="E44" s="66"/>
      <c r="F44" s="66"/>
      <c r="G44" s="66"/>
      <c r="H44" s="66"/>
      <c r="I44" s="67" t="s">
        <v>57</v>
      </c>
      <c r="J44" s="94"/>
    </row>
    <row r="45" customFormat="false" ht="15.75" hidden="false" customHeight="true" outlineLevel="0" collapsed="false">
      <c r="A45" s="65" t="s">
        <v>59</v>
      </c>
      <c r="B45" s="66" t="s">
        <v>290</v>
      </c>
      <c r="C45" s="66"/>
      <c r="D45" s="66"/>
      <c r="E45" s="66"/>
      <c r="F45" s="66"/>
      <c r="G45" s="66"/>
      <c r="H45" s="66"/>
      <c r="I45" s="67" t="s">
        <v>59</v>
      </c>
      <c r="J45" s="94" t="n">
        <f aca="false">'F1040 SE'!D32</f>
        <v>0</v>
      </c>
    </row>
    <row r="46" customFormat="false" ht="15.75" hidden="false" customHeight="true" outlineLevel="0" collapsed="false">
      <c r="A46" s="65" t="s">
        <v>63</v>
      </c>
      <c r="B46" s="66" t="s">
        <v>291</v>
      </c>
      <c r="C46" s="66"/>
      <c r="D46" s="66"/>
      <c r="E46" s="66"/>
      <c r="F46" s="66"/>
      <c r="G46" s="66"/>
      <c r="H46" s="66"/>
      <c r="I46" s="67" t="s">
        <v>63</v>
      </c>
      <c r="J46" s="94"/>
    </row>
    <row r="47" customFormat="false" ht="15.75" hidden="false" customHeight="true" outlineLevel="0" collapsed="false">
      <c r="A47" s="65" t="s">
        <v>65</v>
      </c>
      <c r="B47" s="66" t="s">
        <v>292</v>
      </c>
      <c r="C47" s="66"/>
      <c r="D47" s="66"/>
      <c r="E47" s="66"/>
      <c r="F47" s="66"/>
      <c r="G47" s="66"/>
      <c r="H47" s="66"/>
      <c r="I47" s="67" t="s">
        <v>65</v>
      </c>
      <c r="J47" s="94"/>
    </row>
    <row r="48" customFormat="false" ht="15.75" hidden="false" customHeight="false" outlineLevel="0" collapsed="false">
      <c r="A48" s="65" t="s">
        <v>67</v>
      </c>
      <c r="B48" s="93" t="s">
        <v>293</v>
      </c>
      <c r="C48" s="93"/>
      <c r="D48" s="93"/>
      <c r="E48" s="93"/>
      <c r="F48" s="93"/>
      <c r="G48" s="93"/>
      <c r="H48" s="93"/>
      <c r="I48" s="67" t="s">
        <v>67</v>
      </c>
      <c r="J48" s="94"/>
    </row>
    <row r="49" customFormat="false" ht="15.75" hidden="false" customHeight="false" outlineLevel="0" collapsed="false">
      <c r="A49" s="65" t="s">
        <v>294</v>
      </c>
      <c r="B49" s="93" t="s">
        <v>295</v>
      </c>
      <c r="C49" s="93"/>
      <c r="D49" s="93"/>
      <c r="E49" s="93"/>
      <c r="F49" s="93"/>
      <c r="G49" s="93"/>
      <c r="H49" s="93"/>
      <c r="I49" s="67" t="s">
        <v>294</v>
      </c>
      <c r="J49" s="94"/>
    </row>
    <row r="50" customFormat="false" ht="15.75" hidden="false" customHeight="false" outlineLevel="0" collapsed="false">
      <c r="A50" s="65" t="s">
        <v>71</v>
      </c>
      <c r="B50" s="93" t="s">
        <v>296</v>
      </c>
      <c r="C50" s="93"/>
      <c r="D50" s="93"/>
      <c r="E50" s="93"/>
      <c r="F50" s="93"/>
      <c r="G50" s="93"/>
      <c r="H50" s="93"/>
      <c r="I50" s="67" t="s">
        <v>71</v>
      </c>
      <c r="J50" s="94"/>
    </row>
    <row r="51" customFormat="false" ht="15.75" hidden="false" customHeight="false" outlineLevel="0" collapsed="false">
      <c r="A51" s="65" t="s">
        <v>73</v>
      </c>
      <c r="B51" s="93" t="s">
        <v>297</v>
      </c>
      <c r="C51" s="93"/>
      <c r="D51" s="93"/>
      <c r="E51" s="93"/>
      <c r="F51" s="93"/>
      <c r="G51" s="93"/>
      <c r="H51" s="93"/>
      <c r="I51" s="67" t="s">
        <v>73</v>
      </c>
      <c r="J51" s="94"/>
    </row>
    <row r="52" customFormat="false" ht="15.75" hidden="false" customHeight="false" outlineLevel="0" collapsed="false">
      <c r="A52" s="65" t="s">
        <v>75</v>
      </c>
      <c r="B52" s="93" t="s">
        <v>99</v>
      </c>
      <c r="C52" s="93"/>
      <c r="D52" s="93"/>
      <c r="E52" s="93"/>
      <c r="F52" s="93"/>
      <c r="G52" s="93"/>
      <c r="H52" s="93"/>
      <c r="I52" s="67" t="s">
        <v>75</v>
      </c>
      <c r="J52" s="94"/>
    </row>
    <row r="53" customFormat="false" ht="15.75" hidden="false" customHeight="false" outlineLevel="0" collapsed="false">
      <c r="A53" s="96" t="s">
        <v>77</v>
      </c>
      <c r="B53" s="93" t="s">
        <v>298</v>
      </c>
      <c r="C53" s="93"/>
      <c r="D53" s="93"/>
      <c r="E53" s="93"/>
      <c r="F53" s="93"/>
      <c r="G53" s="93"/>
      <c r="H53" s="93"/>
      <c r="I53" s="67" t="s">
        <v>77</v>
      </c>
      <c r="J53" s="94"/>
    </row>
    <row r="54" customFormat="false" ht="15.75" hidden="false" customHeight="false" outlineLevel="0" collapsed="false">
      <c r="A54" s="108" t="n">
        <v>24</v>
      </c>
      <c r="B54" s="98" t="s">
        <v>299</v>
      </c>
      <c r="C54" s="98"/>
      <c r="D54" s="98"/>
      <c r="E54" s="98"/>
      <c r="F54" s="98"/>
      <c r="G54" s="98"/>
      <c r="H54" s="98"/>
      <c r="I54" s="99"/>
      <c r="J54" s="100"/>
    </row>
    <row r="55" customFormat="false" ht="15.75" hidden="false" customHeight="true" outlineLevel="0" collapsed="false">
      <c r="A55" s="101" t="s">
        <v>300</v>
      </c>
      <c r="B55" s="66" t="s">
        <v>301</v>
      </c>
      <c r="C55" s="66"/>
      <c r="D55" s="66"/>
      <c r="E55" s="66"/>
      <c r="F55" s="66"/>
      <c r="G55" s="67" t="s">
        <v>300</v>
      </c>
      <c r="H55" s="102"/>
      <c r="I55" s="99"/>
      <c r="J55" s="100"/>
    </row>
    <row r="56" customFormat="false" ht="46.5" hidden="false" customHeight="true" outlineLevel="0" collapsed="false">
      <c r="A56" s="65" t="s">
        <v>302</v>
      </c>
      <c r="B56" s="66" t="s">
        <v>303</v>
      </c>
      <c r="C56" s="66"/>
      <c r="D56" s="66"/>
      <c r="E56" s="66"/>
      <c r="F56" s="66"/>
      <c r="G56" s="67" t="s">
        <v>302</v>
      </c>
      <c r="H56" s="102"/>
      <c r="I56" s="99"/>
      <c r="J56" s="100"/>
    </row>
    <row r="57" customFormat="false" ht="48" hidden="false" customHeight="true" outlineLevel="0" collapsed="false">
      <c r="A57" s="65" t="s">
        <v>304</v>
      </c>
      <c r="B57" s="66" t="s">
        <v>305</v>
      </c>
      <c r="C57" s="66"/>
      <c r="D57" s="66"/>
      <c r="E57" s="66"/>
      <c r="F57" s="66"/>
      <c r="G57" s="67" t="s">
        <v>304</v>
      </c>
      <c r="H57" s="102"/>
      <c r="I57" s="99"/>
      <c r="J57" s="100"/>
    </row>
    <row r="58" customFormat="false" ht="15.75" hidden="false" customHeight="true" outlineLevel="0" collapsed="false">
      <c r="A58" s="65" t="s">
        <v>306</v>
      </c>
      <c r="B58" s="66" t="s">
        <v>307</v>
      </c>
      <c r="C58" s="66"/>
      <c r="D58" s="66"/>
      <c r="E58" s="66"/>
      <c r="F58" s="66"/>
      <c r="G58" s="67" t="s">
        <v>306</v>
      </c>
      <c r="H58" s="102"/>
      <c r="I58" s="99"/>
      <c r="J58" s="100"/>
    </row>
    <row r="59" customFormat="false" ht="15.75" hidden="false" customHeight="true" outlineLevel="0" collapsed="false">
      <c r="A59" s="65" t="s">
        <v>308</v>
      </c>
      <c r="B59" s="66" t="s">
        <v>309</v>
      </c>
      <c r="C59" s="66"/>
      <c r="D59" s="66"/>
      <c r="E59" s="66"/>
      <c r="F59" s="66"/>
      <c r="G59" s="67" t="s">
        <v>308</v>
      </c>
      <c r="H59" s="102"/>
      <c r="I59" s="99"/>
      <c r="J59" s="100"/>
    </row>
    <row r="60" customFormat="false" ht="15.75" hidden="false" customHeight="true" outlineLevel="0" collapsed="false">
      <c r="A60" s="65" t="s">
        <v>310</v>
      </c>
      <c r="B60" s="66" t="s">
        <v>311</v>
      </c>
      <c r="C60" s="66"/>
      <c r="D60" s="66"/>
      <c r="E60" s="66"/>
      <c r="F60" s="66"/>
      <c r="G60" s="67" t="s">
        <v>310</v>
      </c>
      <c r="H60" s="102"/>
      <c r="I60" s="99"/>
      <c r="J60" s="100"/>
    </row>
    <row r="61" customFormat="false" ht="15.75" hidden="false" customHeight="true" outlineLevel="0" collapsed="false">
      <c r="A61" s="65" t="s">
        <v>312</v>
      </c>
      <c r="B61" s="66" t="s">
        <v>313</v>
      </c>
      <c r="C61" s="66"/>
      <c r="D61" s="66"/>
      <c r="E61" s="66"/>
      <c r="F61" s="66"/>
      <c r="G61" s="67" t="s">
        <v>312</v>
      </c>
      <c r="H61" s="102"/>
      <c r="I61" s="99"/>
      <c r="J61" s="100"/>
    </row>
    <row r="62" customFormat="false" ht="15.75" hidden="false" customHeight="true" outlineLevel="0" collapsed="false">
      <c r="A62" s="65" t="s">
        <v>314</v>
      </c>
      <c r="B62" s="66" t="s">
        <v>315</v>
      </c>
      <c r="C62" s="66"/>
      <c r="D62" s="66"/>
      <c r="E62" s="66"/>
      <c r="F62" s="66"/>
      <c r="G62" s="67" t="s">
        <v>314</v>
      </c>
      <c r="H62" s="102"/>
      <c r="I62" s="99"/>
      <c r="J62" s="100"/>
    </row>
    <row r="63" customFormat="false" ht="15.75" hidden="false" customHeight="true" outlineLevel="0" collapsed="false">
      <c r="A63" s="65" t="s">
        <v>316</v>
      </c>
      <c r="B63" s="66" t="s">
        <v>317</v>
      </c>
      <c r="C63" s="66"/>
      <c r="D63" s="66"/>
      <c r="E63" s="66"/>
      <c r="F63" s="66"/>
      <c r="G63" s="67" t="s">
        <v>316</v>
      </c>
      <c r="H63" s="102"/>
      <c r="I63" s="99"/>
      <c r="J63" s="100"/>
    </row>
    <row r="64" customFormat="false" ht="15.75" hidden="false" customHeight="true" outlineLevel="0" collapsed="false">
      <c r="A64" s="65" t="s">
        <v>318</v>
      </c>
      <c r="B64" s="66" t="s">
        <v>319</v>
      </c>
      <c r="C64" s="66"/>
      <c r="D64" s="66"/>
      <c r="E64" s="66"/>
      <c r="F64" s="66"/>
      <c r="G64" s="67" t="s">
        <v>318</v>
      </c>
      <c r="H64" s="102"/>
      <c r="I64" s="99"/>
      <c r="J64" s="100"/>
    </row>
    <row r="65" customFormat="false" ht="15.75" hidden="false" customHeight="true" outlineLevel="0" collapsed="false">
      <c r="A65" s="65" t="s">
        <v>320</v>
      </c>
      <c r="B65" s="66" t="s">
        <v>321</v>
      </c>
      <c r="C65" s="66"/>
      <c r="D65" s="66"/>
      <c r="E65" s="66"/>
      <c r="F65" s="66"/>
      <c r="G65" s="67" t="s">
        <v>320</v>
      </c>
      <c r="H65" s="102"/>
      <c r="I65" s="99"/>
      <c r="J65" s="100"/>
    </row>
    <row r="66" customFormat="false" ht="15.75" hidden="false" customHeight="true" outlineLevel="0" collapsed="false">
      <c r="A66" s="65" t="s">
        <v>322</v>
      </c>
      <c r="B66" s="66" t="s">
        <v>323</v>
      </c>
      <c r="C66" s="66"/>
      <c r="D66" s="66"/>
      <c r="E66" s="66"/>
      <c r="F66" s="66"/>
      <c r="G66" s="67" t="s">
        <v>322</v>
      </c>
      <c r="H66" s="102"/>
      <c r="I66" s="99"/>
      <c r="J66" s="100"/>
    </row>
    <row r="67" customFormat="false" ht="15.75" hidden="false" customHeight="false" outlineLevel="0" collapsed="false">
      <c r="A67" s="65" t="s">
        <v>221</v>
      </c>
      <c r="B67" s="93" t="s">
        <v>324</v>
      </c>
      <c r="C67" s="93"/>
      <c r="D67" s="93"/>
      <c r="E67" s="93"/>
      <c r="F67" s="93"/>
      <c r="G67" s="93"/>
      <c r="H67" s="93"/>
      <c r="I67" s="67" t="s">
        <v>221</v>
      </c>
      <c r="J67" s="94" t="n">
        <f aca="false">SUM(H55:H66)</f>
        <v>0</v>
      </c>
    </row>
    <row r="68" customFormat="false" ht="49.5" hidden="false" customHeight="true" outlineLevel="0" collapsed="false">
      <c r="A68" s="103" t="s">
        <v>90</v>
      </c>
      <c r="B68" s="104" t="s">
        <v>325</v>
      </c>
      <c r="C68" s="104"/>
      <c r="D68" s="104"/>
      <c r="E68" s="104"/>
      <c r="F68" s="104"/>
      <c r="G68" s="104"/>
      <c r="H68" s="104"/>
      <c r="I68" s="105" t="s">
        <v>90</v>
      </c>
      <c r="J68" s="106" t="n">
        <f aca="false">SUM(J41:J67)</f>
        <v>0</v>
      </c>
    </row>
  </sheetData>
  <mergeCells count="65">
    <mergeCell ref="A1:J1"/>
    <mergeCell ref="A2:J2"/>
    <mergeCell ref="A4:J4"/>
    <mergeCell ref="B5:H5"/>
    <mergeCell ref="B6:H6"/>
    <mergeCell ref="B7:H7"/>
    <mergeCell ref="B8:H8"/>
    <mergeCell ref="B9:H9"/>
    <mergeCell ref="B10:H10"/>
    <mergeCell ref="B11:H11"/>
    <mergeCell ref="B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H35"/>
    <mergeCell ref="B36:H36"/>
    <mergeCell ref="A38:J38"/>
    <mergeCell ref="A40:J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H67"/>
    <mergeCell ref="B68:H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58.14"/>
    <col collapsed="false" customWidth="true" hidden="false" outlineLevel="0" max="3" min="3" style="0" width="4.57"/>
    <col collapsed="false" customWidth="true" hidden="false" outlineLevel="0" max="4" min="4" style="0" width="9.14"/>
    <col collapsed="false" customWidth="true" hidden="false" outlineLevel="0" max="5" min="5" style="0" width="3.14"/>
    <col collapsed="false" customWidth="true" hidden="false" outlineLevel="0" max="1025" min="6" style="0" width="9.14"/>
  </cols>
  <sheetData>
    <row r="1" customFormat="false" ht="15.75" hidden="false" customHeight="false" outlineLevel="0" collapsed="false">
      <c r="A1" s="90" t="s">
        <v>326</v>
      </c>
      <c r="B1" s="90"/>
      <c r="C1" s="90"/>
      <c r="D1" s="90"/>
      <c r="E1" s="90"/>
      <c r="F1" s="90"/>
    </row>
    <row r="2" customFormat="false" ht="15.75" hidden="false" customHeight="false" outlineLevel="0" collapsed="false">
      <c r="A2" s="109"/>
      <c r="B2" s="109"/>
      <c r="C2" s="109"/>
      <c r="D2" s="109"/>
      <c r="E2" s="91"/>
      <c r="F2" s="91"/>
    </row>
    <row r="3" customFormat="false" ht="15.75" hidden="false" customHeight="false" outlineLevel="0" collapsed="false">
      <c r="A3" s="110" t="s">
        <v>327</v>
      </c>
      <c r="B3" s="110"/>
      <c r="C3" s="110"/>
      <c r="D3" s="110"/>
      <c r="E3" s="111"/>
      <c r="F3" s="111"/>
    </row>
    <row r="4" customFormat="false" ht="15.75" hidden="false" customHeight="true" outlineLevel="0" collapsed="false">
      <c r="A4" s="112" t="s">
        <v>164</v>
      </c>
      <c r="B4" s="113" t="s">
        <v>328</v>
      </c>
      <c r="C4" s="113"/>
      <c r="D4" s="113"/>
      <c r="E4" s="114" t="s">
        <v>164</v>
      </c>
      <c r="F4" s="115"/>
    </row>
    <row r="5" customFormat="false" ht="15.75" hidden="false" customHeight="true" outlineLevel="0" collapsed="false">
      <c r="A5" s="116" t="s">
        <v>329</v>
      </c>
      <c r="B5" s="117" t="s">
        <v>330</v>
      </c>
      <c r="C5" s="117"/>
      <c r="D5" s="117"/>
      <c r="E5" s="118" t="s">
        <v>329</v>
      </c>
      <c r="F5" s="94"/>
    </row>
    <row r="6" customFormat="false" ht="16.5" hidden="false" customHeight="true" outlineLevel="0" collapsed="false">
      <c r="A6" s="119" t="s">
        <v>172</v>
      </c>
      <c r="B6" s="120" t="s">
        <v>331</v>
      </c>
      <c r="C6" s="120"/>
      <c r="D6" s="120"/>
      <c r="E6" s="121" t="s">
        <v>172</v>
      </c>
      <c r="F6" s="106" t="n">
        <f aca="false">F4+F5</f>
        <v>0</v>
      </c>
    </row>
    <row r="7" customFormat="false" ht="12.75" hidden="false" customHeight="false" outlineLevel="0" collapsed="false">
      <c r="A7" s="91"/>
      <c r="B7" s="91"/>
      <c r="C7" s="91"/>
      <c r="D7" s="91"/>
      <c r="E7" s="91"/>
      <c r="F7" s="91"/>
    </row>
    <row r="8" customFormat="false" ht="15.75" hidden="false" customHeight="false" outlineLevel="0" collapsed="false">
      <c r="A8" s="122" t="s">
        <v>332</v>
      </c>
      <c r="B8" s="122"/>
      <c r="C8" s="122"/>
      <c r="D8" s="122"/>
      <c r="E8" s="123"/>
      <c r="F8" s="123"/>
    </row>
    <row r="9" customFormat="false" ht="15.75" hidden="false" customHeight="true" outlineLevel="0" collapsed="false">
      <c r="A9" s="112" t="s">
        <v>174</v>
      </c>
      <c r="B9" s="113" t="s">
        <v>333</v>
      </c>
      <c r="C9" s="113"/>
      <c r="D9" s="113"/>
      <c r="E9" s="114" t="s">
        <v>174</v>
      </c>
      <c r="F9" s="115" t="n">
        <f aca="false">'F1040 SE'!F31</f>
        <v>0</v>
      </c>
    </row>
    <row r="10" customFormat="false" ht="33.75" hidden="false" customHeight="true" outlineLevel="0" collapsed="false">
      <c r="A10" s="97" t="n">
        <v>5</v>
      </c>
      <c r="B10" s="117" t="s">
        <v>334</v>
      </c>
      <c r="C10" s="118" t="s">
        <v>176</v>
      </c>
      <c r="D10" s="94"/>
      <c r="E10" s="124"/>
      <c r="F10" s="125"/>
    </row>
    <row r="11" customFormat="false" ht="31.5" hidden="false" customHeight="true" outlineLevel="0" collapsed="false">
      <c r="A11" s="116" t="s">
        <v>178</v>
      </c>
      <c r="B11" s="117" t="s">
        <v>335</v>
      </c>
      <c r="C11" s="118" t="s">
        <v>178</v>
      </c>
      <c r="D11" s="94"/>
      <c r="E11" s="99"/>
      <c r="F11" s="100"/>
    </row>
    <row r="12" customFormat="false" ht="15.75" hidden="false" customHeight="true" outlineLevel="0" collapsed="false">
      <c r="A12" s="116" t="s">
        <v>40</v>
      </c>
      <c r="B12" s="117" t="s">
        <v>336</v>
      </c>
      <c r="C12" s="117"/>
      <c r="D12" s="117"/>
      <c r="E12" s="118" t="s">
        <v>40</v>
      </c>
      <c r="F12" s="94" t="n">
        <f aca="false">D11+D10</f>
        <v>0</v>
      </c>
    </row>
    <row r="13" customFormat="false" ht="32.25" hidden="false" customHeight="true" outlineLevel="0" collapsed="false">
      <c r="A13" s="116" t="s">
        <v>42</v>
      </c>
      <c r="B13" s="117" t="s">
        <v>337</v>
      </c>
      <c r="C13" s="117"/>
      <c r="D13" s="117"/>
      <c r="E13" s="118" t="s">
        <v>42</v>
      </c>
      <c r="F13" s="94"/>
    </row>
    <row r="14" customFormat="false" ht="15" hidden="false" customHeight="true" outlineLevel="0" collapsed="false">
      <c r="A14" s="116" t="s">
        <v>44</v>
      </c>
      <c r="B14" s="117" t="s">
        <v>338</v>
      </c>
      <c r="C14" s="117"/>
      <c r="D14" s="117"/>
      <c r="E14" s="118" t="s">
        <v>44</v>
      </c>
      <c r="F14" s="94"/>
    </row>
    <row r="15" customFormat="false" ht="15" hidden="false" customHeight="true" outlineLevel="0" collapsed="false">
      <c r="A15" s="116" t="s">
        <v>46</v>
      </c>
      <c r="B15" s="117" t="s">
        <v>339</v>
      </c>
      <c r="C15" s="117"/>
      <c r="D15" s="117"/>
      <c r="E15" s="118" t="s">
        <v>46</v>
      </c>
      <c r="F15" s="94"/>
    </row>
    <row r="16" customFormat="false" ht="15" hidden="false" customHeight="true" outlineLevel="0" collapsed="false">
      <c r="A16" s="116" t="s">
        <v>48</v>
      </c>
      <c r="B16" s="117" t="s">
        <v>340</v>
      </c>
      <c r="C16" s="117"/>
      <c r="D16" s="117"/>
      <c r="E16" s="118" t="s">
        <v>48</v>
      </c>
      <c r="F16" s="94"/>
    </row>
    <row r="17" customFormat="false" ht="15" hidden="false" customHeight="true" outlineLevel="0" collapsed="false">
      <c r="A17" s="116" t="s">
        <v>53</v>
      </c>
      <c r="B17" s="117" t="s">
        <v>341</v>
      </c>
      <c r="C17" s="117"/>
      <c r="D17" s="117"/>
      <c r="E17" s="118" t="s">
        <v>53</v>
      </c>
      <c r="F17" s="94"/>
    </row>
    <row r="18" customFormat="false" ht="33.75" hidden="false" customHeight="true" outlineLevel="0" collapsed="false">
      <c r="A18" s="116" t="s">
        <v>55</v>
      </c>
      <c r="B18" s="117" t="s">
        <v>342</v>
      </c>
      <c r="C18" s="117"/>
      <c r="D18" s="117"/>
      <c r="E18" s="118" t="s">
        <v>55</v>
      </c>
      <c r="F18" s="94"/>
    </row>
    <row r="19" customFormat="false" ht="33.75" hidden="false" customHeight="true" outlineLevel="0" collapsed="false">
      <c r="A19" s="116" t="s">
        <v>57</v>
      </c>
      <c r="B19" s="117" t="s">
        <v>343</v>
      </c>
      <c r="C19" s="117"/>
      <c r="D19" s="117"/>
      <c r="E19" s="118" t="s">
        <v>57</v>
      </c>
      <c r="F19" s="94"/>
    </row>
    <row r="20" customFormat="false" ht="31.5" hidden="false" customHeight="true" outlineLevel="0" collapsed="false">
      <c r="A20" s="116" t="s">
        <v>59</v>
      </c>
      <c r="B20" s="117" t="s">
        <v>344</v>
      </c>
      <c r="C20" s="117"/>
      <c r="D20" s="117"/>
      <c r="E20" s="118" t="s">
        <v>59</v>
      </c>
      <c r="F20" s="94"/>
    </row>
    <row r="21" customFormat="false" ht="15" hidden="false" customHeight="true" outlineLevel="0" collapsed="false">
      <c r="A21" s="119" t="s">
        <v>63</v>
      </c>
      <c r="B21" s="120" t="s">
        <v>345</v>
      </c>
      <c r="C21" s="120"/>
      <c r="D21" s="120"/>
      <c r="E21" s="121" t="s">
        <v>63</v>
      </c>
      <c r="F21" s="106"/>
    </row>
    <row r="22" customFormat="false" ht="15.75" hidden="false" customHeight="false" outlineLevel="0" collapsed="false">
      <c r="A22" s="110" t="s">
        <v>346</v>
      </c>
      <c r="B22" s="110"/>
      <c r="C22" s="110"/>
      <c r="D22" s="110"/>
      <c r="E22" s="111"/>
      <c r="F22" s="111"/>
    </row>
    <row r="23" customFormat="false" ht="15.75" hidden="false" customHeight="false" outlineLevel="0" collapsed="false">
      <c r="A23" s="112" t="s">
        <v>65</v>
      </c>
      <c r="B23" s="113" t="s">
        <v>347</v>
      </c>
      <c r="C23" s="126"/>
      <c r="D23" s="127"/>
      <c r="E23" s="128"/>
      <c r="F23" s="129"/>
    </row>
    <row r="24" customFormat="false" ht="15.75" hidden="false" customHeight="false" outlineLevel="0" collapsed="false">
      <c r="A24" s="116" t="s">
        <v>348</v>
      </c>
      <c r="B24" s="117" t="s">
        <v>349</v>
      </c>
      <c r="C24" s="118" t="s">
        <v>348</v>
      </c>
      <c r="D24" s="102"/>
      <c r="E24" s="99"/>
      <c r="F24" s="100"/>
    </row>
    <row r="25" customFormat="false" ht="31.5" hidden="false" customHeight="false" outlineLevel="0" collapsed="false">
      <c r="A25" s="116" t="s">
        <v>350</v>
      </c>
      <c r="B25" s="117" t="s">
        <v>351</v>
      </c>
      <c r="C25" s="118" t="s">
        <v>350</v>
      </c>
      <c r="D25" s="102"/>
      <c r="E25" s="99"/>
      <c r="F25" s="100"/>
    </row>
    <row r="26" customFormat="false" ht="15.75" hidden="false" customHeight="false" outlineLevel="0" collapsed="false">
      <c r="A26" s="116" t="s">
        <v>352</v>
      </c>
      <c r="B26" s="117" t="s">
        <v>353</v>
      </c>
      <c r="C26" s="118" t="s">
        <v>352</v>
      </c>
      <c r="D26" s="102"/>
      <c r="E26" s="99"/>
      <c r="F26" s="100"/>
    </row>
    <row r="27" customFormat="false" ht="31.5" hidden="false" customHeight="false" outlineLevel="0" collapsed="false">
      <c r="A27" s="116" t="s">
        <v>354</v>
      </c>
      <c r="B27" s="117" t="s">
        <v>355</v>
      </c>
      <c r="C27" s="118" t="s">
        <v>354</v>
      </c>
      <c r="D27" s="102"/>
      <c r="E27" s="99"/>
      <c r="F27" s="100"/>
    </row>
    <row r="28" customFormat="false" ht="15.75" hidden="false" customHeight="false" outlineLevel="0" collapsed="false">
      <c r="A28" s="116" t="s">
        <v>356</v>
      </c>
      <c r="B28" s="117" t="s">
        <v>357</v>
      </c>
      <c r="C28" s="118" t="s">
        <v>356</v>
      </c>
      <c r="D28" s="102"/>
      <c r="E28" s="99"/>
      <c r="F28" s="100"/>
    </row>
    <row r="29" customFormat="false" ht="31.5" hidden="false" customHeight="false" outlineLevel="0" collapsed="false">
      <c r="A29" s="116" t="s">
        <v>358</v>
      </c>
      <c r="B29" s="117" t="s">
        <v>359</v>
      </c>
      <c r="C29" s="118" t="s">
        <v>358</v>
      </c>
      <c r="D29" s="102"/>
      <c r="E29" s="99"/>
      <c r="F29" s="100"/>
    </row>
    <row r="30" customFormat="false" ht="31.5" hidden="false" customHeight="false" outlineLevel="0" collapsed="false">
      <c r="A30" s="116" t="s">
        <v>360</v>
      </c>
      <c r="B30" s="117" t="s">
        <v>361</v>
      </c>
      <c r="C30" s="118" t="s">
        <v>360</v>
      </c>
      <c r="D30" s="102"/>
      <c r="E30" s="99"/>
      <c r="F30" s="100"/>
    </row>
    <row r="31" customFormat="false" ht="31.5" hidden="false" customHeight="false" outlineLevel="0" collapsed="false">
      <c r="A31" s="116" t="s">
        <v>362</v>
      </c>
      <c r="B31" s="117" t="s">
        <v>363</v>
      </c>
      <c r="C31" s="118" t="s">
        <v>362</v>
      </c>
      <c r="D31" s="102"/>
      <c r="E31" s="99"/>
      <c r="F31" s="100"/>
    </row>
    <row r="32" customFormat="false" ht="31.5" hidden="false" customHeight="false" outlineLevel="0" collapsed="false">
      <c r="A32" s="116" t="s">
        <v>364</v>
      </c>
      <c r="B32" s="117" t="s">
        <v>365</v>
      </c>
      <c r="C32" s="118" t="s">
        <v>364</v>
      </c>
      <c r="D32" s="102"/>
      <c r="E32" s="99"/>
      <c r="F32" s="100"/>
    </row>
    <row r="33" customFormat="false" ht="15.75" hidden="false" customHeight="false" outlineLevel="0" collapsed="false">
      <c r="A33" s="116" t="s">
        <v>366</v>
      </c>
      <c r="B33" s="117" t="s">
        <v>367</v>
      </c>
      <c r="C33" s="118" t="s">
        <v>366</v>
      </c>
      <c r="D33" s="102"/>
      <c r="E33" s="99"/>
      <c r="F33" s="100"/>
    </row>
    <row r="34" customFormat="false" ht="15.75" hidden="false" customHeight="false" outlineLevel="0" collapsed="false">
      <c r="A34" s="116" t="s">
        <v>368</v>
      </c>
      <c r="B34" s="117" t="s">
        <v>369</v>
      </c>
      <c r="C34" s="118" t="s">
        <v>368</v>
      </c>
      <c r="D34" s="102"/>
      <c r="E34" s="99"/>
      <c r="F34" s="100"/>
    </row>
    <row r="35" customFormat="false" ht="15.75" hidden="false" customHeight="false" outlineLevel="0" collapsed="false">
      <c r="A35" s="116" t="s">
        <v>370</v>
      </c>
      <c r="B35" s="117" t="s">
        <v>371</v>
      </c>
      <c r="C35" s="118" t="s">
        <v>370</v>
      </c>
      <c r="D35" s="102"/>
      <c r="E35" s="99"/>
      <c r="F35" s="100"/>
    </row>
    <row r="36" customFormat="false" ht="31.5" hidden="false" customHeight="false" outlineLevel="0" collapsed="false">
      <c r="A36" s="116" t="s">
        <v>372</v>
      </c>
      <c r="B36" s="117" t="s">
        <v>373</v>
      </c>
      <c r="C36" s="118" t="s">
        <v>372</v>
      </c>
      <c r="D36" s="102"/>
      <c r="E36" s="99"/>
      <c r="F36" s="100"/>
    </row>
    <row r="37" customFormat="false" ht="31.5" hidden="false" customHeight="false" outlineLevel="0" collapsed="false">
      <c r="A37" s="116" t="s">
        <v>374</v>
      </c>
      <c r="B37" s="117" t="s">
        <v>375</v>
      </c>
      <c r="C37" s="118" t="s">
        <v>374</v>
      </c>
      <c r="D37" s="102"/>
      <c r="E37" s="99"/>
      <c r="F37" s="100"/>
    </row>
    <row r="38" customFormat="false" ht="31.5" hidden="false" customHeight="false" outlineLevel="0" collapsed="false">
      <c r="A38" s="116" t="s">
        <v>376</v>
      </c>
      <c r="B38" s="117" t="s">
        <v>377</v>
      </c>
      <c r="C38" s="118" t="s">
        <v>376</v>
      </c>
      <c r="D38" s="102"/>
      <c r="E38" s="99"/>
      <c r="F38" s="100"/>
    </row>
    <row r="39" customFormat="false" ht="31.5" hidden="false" customHeight="false" outlineLevel="0" collapsed="false">
      <c r="A39" s="116" t="s">
        <v>378</v>
      </c>
      <c r="B39" s="117" t="s">
        <v>379</v>
      </c>
      <c r="C39" s="118" t="s">
        <v>378</v>
      </c>
      <c r="D39" s="102"/>
      <c r="E39" s="99"/>
      <c r="F39" s="100"/>
    </row>
    <row r="40" customFormat="false" ht="15.75" hidden="false" customHeight="false" outlineLevel="0" collapsed="false">
      <c r="A40" s="116" t="s">
        <v>380</v>
      </c>
      <c r="B40" s="117" t="s">
        <v>381</v>
      </c>
      <c r="C40" s="118" t="s">
        <v>380</v>
      </c>
      <c r="D40" s="102"/>
      <c r="E40" s="99"/>
      <c r="F40" s="100"/>
    </row>
    <row r="41" customFormat="false" ht="15.75" hidden="false" customHeight="false" outlineLevel="0" collapsed="false">
      <c r="A41" s="116" t="s">
        <v>382</v>
      </c>
      <c r="B41" s="117" t="s">
        <v>383</v>
      </c>
      <c r="C41" s="118" t="s">
        <v>382</v>
      </c>
      <c r="D41" s="102"/>
      <c r="E41" s="99"/>
      <c r="F41" s="100"/>
    </row>
    <row r="42" customFormat="false" ht="15.75" hidden="false" customHeight="true" outlineLevel="0" collapsed="false">
      <c r="A42" s="116" t="s">
        <v>67</v>
      </c>
      <c r="B42" s="117" t="s">
        <v>384</v>
      </c>
      <c r="C42" s="117"/>
      <c r="D42" s="117"/>
      <c r="E42" s="118" t="s">
        <v>67</v>
      </c>
      <c r="F42" s="94" t="n">
        <f aca="false">SUM(D24:D41)</f>
        <v>0</v>
      </c>
    </row>
    <row r="43" customFormat="false" ht="15.75" hidden="false" customHeight="true" outlineLevel="0" collapsed="false">
      <c r="A43" s="116" t="s">
        <v>69</v>
      </c>
      <c r="B43" s="117" t="s">
        <v>99</v>
      </c>
      <c r="C43" s="117"/>
      <c r="D43" s="117"/>
      <c r="E43" s="118" t="s">
        <v>69</v>
      </c>
      <c r="F43" s="130"/>
    </row>
    <row r="44" customFormat="false" ht="15.75" hidden="false" customHeight="false" outlineLevel="0" collapsed="false">
      <c r="A44" s="116" t="s">
        <v>71</v>
      </c>
      <c r="B44" s="117" t="s">
        <v>385</v>
      </c>
      <c r="C44" s="118" t="s">
        <v>71</v>
      </c>
      <c r="D44" s="102"/>
      <c r="E44" s="99"/>
      <c r="F44" s="100"/>
    </row>
    <row r="45" customFormat="false" ht="33.2" hidden="false" customHeight="true" outlineLevel="0" collapsed="false">
      <c r="A45" s="119" t="s">
        <v>73</v>
      </c>
      <c r="B45" s="120" t="s">
        <v>386</v>
      </c>
      <c r="C45" s="120"/>
      <c r="D45" s="120"/>
      <c r="E45" s="121" t="s">
        <v>73</v>
      </c>
      <c r="F45" s="106" t="n">
        <f aca="false">SUM(F9:F43)</f>
        <v>0</v>
      </c>
    </row>
  </sheetData>
  <mergeCells count="21">
    <mergeCell ref="A1:F1"/>
    <mergeCell ref="A3:D3"/>
    <mergeCell ref="B4:D4"/>
    <mergeCell ref="B5:D5"/>
    <mergeCell ref="B6:D6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A22:D22"/>
    <mergeCell ref="B42:D42"/>
    <mergeCell ref="B43:D43"/>
    <mergeCell ref="B45:D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131" width="73.43"/>
    <col collapsed="false" customWidth="true" hidden="false" outlineLevel="0" max="3" min="3" style="0" width="4.14"/>
    <col collapsed="false" customWidth="true" hidden="false" outlineLevel="0" max="4" min="4" style="0" width="9.29"/>
    <col collapsed="false" customWidth="true" hidden="false" outlineLevel="0" max="5" min="5" style="0" width="3.14"/>
    <col collapsed="false" customWidth="true" hidden="false" outlineLevel="0" max="1025" min="6" style="0" width="9.29"/>
  </cols>
  <sheetData>
    <row r="1" customFormat="false" ht="18.75" hidden="false" customHeight="false" outlineLevel="0" collapsed="false">
      <c r="A1" s="132" t="s">
        <v>387</v>
      </c>
      <c r="B1" s="132"/>
      <c r="C1" s="132"/>
      <c r="D1" s="132"/>
      <c r="E1" s="132"/>
      <c r="F1" s="132"/>
    </row>
    <row r="2" customFormat="false" ht="15.75" hidden="false" customHeight="false" outlineLevel="0" collapsed="false">
      <c r="A2" s="133" t="s">
        <v>388</v>
      </c>
      <c r="B2" s="133"/>
      <c r="C2" s="133"/>
      <c r="D2" s="133"/>
      <c r="E2" s="134"/>
      <c r="F2" s="134"/>
    </row>
    <row r="3" customFormat="false" ht="15.75" hidden="false" customHeight="false" outlineLevel="0" collapsed="false">
      <c r="A3" s="135" t="s">
        <v>164</v>
      </c>
      <c r="B3" s="136" t="s">
        <v>389</v>
      </c>
      <c r="C3" s="136"/>
      <c r="D3" s="136"/>
      <c r="E3" s="137" t="s">
        <v>164</v>
      </c>
      <c r="F3" s="138"/>
    </row>
    <row r="4" customFormat="false" ht="15.75" hidden="false" customHeight="false" outlineLevel="0" collapsed="false">
      <c r="A4" s="139" t="s">
        <v>329</v>
      </c>
      <c r="B4" s="140" t="s">
        <v>390</v>
      </c>
      <c r="C4" s="140"/>
      <c r="D4" s="140"/>
      <c r="E4" s="141" t="s">
        <v>329</v>
      </c>
      <c r="F4" s="142"/>
    </row>
    <row r="5" customFormat="false" ht="15.75" hidden="false" customHeight="false" outlineLevel="0" collapsed="false">
      <c r="A5" s="139" t="s">
        <v>172</v>
      </c>
      <c r="B5" s="140" t="s">
        <v>391</v>
      </c>
      <c r="C5" s="140"/>
      <c r="D5" s="140"/>
      <c r="E5" s="141" t="s">
        <v>172</v>
      </c>
      <c r="F5" s="142"/>
    </row>
    <row r="6" customFormat="false" ht="15.75" hidden="false" customHeight="false" outlineLevel="0" collapsed="false">
      <c r="A6" s="139" t="s">
        <v>174</v>
      </c>
      <c r="B6" s="140" t="s">
        <v>392</v>
      </c>
      <c r="C6" s="140"/>
      <c r="D6" s="140"/>
      <c r="E6" s="141" t="s">
        <v>174</v>
      </c>
      <c r="F6" s="142"/>
    </row>
    <row r="7" customFormat="false" ht="15.75" hidden="false" customHeight="false" outlineLevel="0" collapsed="false">
      <c r="A7" s="139" t="s">
        <v>176</v>
      </c>
      <c r="B7" s="140" t="s">
        <v>393</v>
      </c>
      <c r="C7" s="140"/>
      <c r="D7" s="140"/>
      <c r="E7" s="141" t="s">
        <v>176</v>
      </c>
      <c r="F7" s="142"/>
    </row>
    <row r="8" customFormat="false" ht="15.75" hidden="false" customHeight="false" outlineLevel="0" collapsed="false">
      <c r="A8" s="143" t="s">
        <v>394</v>
      </c>
      <c r="B8" s="143"/>
      <c r="C8" s="143"/>
      <c r="D8" s="143"/>
      <c r="E8" s="144"/>
      <c r="F8" s="145"/>
    </row>
    <row r="9" customFormat="false" ht="15.75" hidden="false" customHeight="false" outlineLevel="0" collapsed="false">
      <c r="A9" s="139" t="s">
        <v>36</v>
      </c>
      <c r="B9" s="146" t="s">
        <v>395</v>
      </c>
      <c r="C9" s="141" t="s">
        <v>36</v>
      </c>
      <c r="D9" s="147"/>
      <c r="E9" s="144"/>
      <c r="F9" s="145"/>
    </row>
    <row r="10" customFormat="false" ht="15.75" hidden="false" customHeight="false" outlineLevel="0" collapsed="false">
      <c r="A10" s="139" t="s">
        <v>38</v>
      </c>
      <c r="B10" s="146" t="s">
        <v>396</v>
      </c>
      <c r="C10" s="141" t="s">
        <v>38</v>
      </c>
      <c r="D10" s="147"/>
      <c r="E10" s="144"/>
      <c r="F10" s="145"/>
    </row>
    <row r="11" customFormat="false" ht="15.75" hidden="false" customHeight="false" outlineLevel="0" collapsed="false">
      <c r="A11" s="139" t="s">
        <v>397</v>
      </c>
      <c r="B11" s="146" t="s">
        <v>398</v>
      </c>
      <c r="C11" s="141" t="s">
        <v>397</v>
      </c>
      <c r="D11" s="147"/>
      <c r="E11" s="144"/>
      <c r="F11" s="145"/>
    </row>
    <row r="12" customFormat="false" ht="15.75" hidden="false" customHeight="false" outlineLevel="0" collapsed="false">
      <c r="A12" s="139" t="s">
        <v>399</v>
      </c>
      <c r="B12" s="146" t="s">
        <v>400</v>
      </c>
      <c r="C12" s="141" t="s">
        <v>399</v>
      </c>
      <c r="D12" s="147"/>
      <c r="E12" s="144"/>
      <c r="F12" s="145"/>
    </row>
    <row r="13" customFormat="false" ht="15.75" hidden="false" customHeight="false" outlineLevel="0" collapsed="false">
      <c r="A13" s="139" t="s">
        <v>401</v>
      </c>
      <c r="B13" s="146" t="s">
        <v>402</v>
      </c>
      <c r="C13" s="141" t="s">
        <v>401</v>
      </c>
      <c r="D13" s="147"/>
      <c r="E13" s="144"/>
      <c r="F13" s="145"/>
    </row>
    <row r="14" customFormat="false" ht="15.75" hidden="false" customHeight="false" outlineLevel="0" collapsed="false">
      <c r="A14" s="139" t="s">
        <v>403</v>
      </c>
      <c r="B14" s="146" t="s">
        <v>404</v>
      </c>
      <c r="C14" s="141" t="s">
        <v>403</v>
      </c>
      <c r="D14" s="147"/>
      <c r="E14" s="144"/>
      <c r="F14" s="145"/>
    </row>
    <row r="15" customFormat="false" ht="15.75" hidden="false" customHeight="false" outlineLevel="0" collapsed="false">
      <c r="A15" s="139" t="s">
        <v>405</v>
      </c>
      <c r="B15" s="146" t="s">
        <v>406</v>
      </c>
      <c r="C15" s="141" t="s">
        <v>405</v>
      </c>
      <c r="D15" s="147"/>
      <c r="E15" s="144"/>
      <c r="F15" s="145"/>
    </row>
    <row r="16" customFormat="false" ht="15.75" hidden="false" customHeight="false" outlineLevel="0" collapsed="false">
      <c r="A16" s="139" t="s">
        <v>407</v>
      </c>
      <c r="B16" s="146" t="s">
        <v>408</v>
      </c>
      <c r="C16" s="141" t="s">
        <v>407</v>
      </c>
      <c r="D16" s="147"/>
      <c r="E16" s="144"/>
      <c r="F16" s="145"/>
    </row>
    <row r="17" customFormat="false" ht="15.75" hidden="false" customHeight="false" outlineLevel="0" collapsed="false">
      <c r="A17" s="139" t="s">
        <v>409</v>
      </c>
      <c r="B17" s="146" t="s">
        <v>410</v>
      </c>
      <c r="C17" s="141" t="s">
        <v>409</v>
      </c>
      <c r="D17" s="147"/>
      <c r="E17" s="144"/>
      <c r="F17" s="145"/>
    </row>
    <row r="18" customFormat="false" ht="15.75" hidden="false" customHeight="false" outlineLevel="0" collapsed="false">
      <c r="A18" s="139" t="s">
        <v>411</v>
      </c>
      <c r="B18" s="146" t="s">
        <v>412</v>
      </c>
      <c r="C18" s="141" t="s">
        <v>411</v>
      </c>
      <c r="D18" s="147"/>
      <c r="E18" s="144"/>
      <c r="F18" s="145"/>
    </row>
    <row r="19" customFormat="false" ht="15.75" hidden="false" customHeight="false" outlineLevel="0" collapsed="false">
      <c r="A19" s="139" t="s">
        <v>413</v>
      </c>
      <c r="B19" s="146" t="s">
        <v>414</v>
      </c>
      <c r="C19" s="141" t="s">
        <v>413</v>
      </c>
      <c r="D19" s="147"/>
      <c r="E19" s="144"/>
      <c r="F19" s="145"/>
    </row>
    <row r="20" customFormat="false" ht="15.75" hidden="false" customHeight="false" outlineLevel="0" collapsed="false">
      <c r="A20" s="139" t="s">
        <v>415</v>
      </c>
      <c r="B20" s="146" t="s">
        <v>416</v>
      </c>
      <c r="C20" s="141" t="s">
        <v>415</v>
      </c>
      <c r="D20" s="147"/>
      <c r="E20" s="144"/>
      <c r="F20" s="145"/>
    </row>
    <row r="21" customFormat="false" ht="15.75" hidden="false" customHeight="false" outlineLevel="0" collapsed="false">
      <c r="A21" s="139" t="s">
        <v>417</v>
      </c>
      <c r="B21" s="146" t="s">
        <v>418</v>
      </c>
      <c r="C21" s="141" t="s">
        <v>417</v>
      </c>
      <c r="D21" s="147"/>
      <c r="E21" s="144"/>
      <c r="F21" s="145"/>
    </row>
    <row r="22" customFormat="false" ht="15.75" hidden="false" customHeight="false" outlineLevel="0" collapsed="false">
      <c r="A22" s="139" t="s">
        <v>40</v>
      </c>
      <c r="B22" s="140" t="s">
        <v>419</v>
      </c>
      <c r="C22" s="140"/>
      <c r="D22" s="140"/>
      <c r="E22" s="141" t="s">
        <v>40</v>
      </c>
      <c r="F22" s="142" t="n">
        <f aca="false">SUM(D9:D21)</f>
        <v>0</v>
      </c>
    </row>
    <row r="23" customFormat="false" ht="15.75" hidden="false" customHeight="false" outlineLevel="0" collapsed="false">
      <c r="A23" s="148" t="s">
        <v>42</v>
      </c>
      <c r="B23" s="149" t="s">
        <v>420</v>
      </c>
      <c r="C23" s="149"/>
      <c r="D23" s="149"/>
      <c r="E23" s="150" t="s">
        <v>42</v>
      </c>
      <c r="F23" s="151" t="n">
        <f aca="false">SUM(F3:F22)</f>
        <v>0</v>
      </c>
    </row>
    <row r="25" customFormat="false" ht="15.75" hidden="false" customHeight="false" outlineLevel="0" collapsed="false">
      <c r="A25" s="152" t="s">
        <v>421</v>
      </c>
      <c r="B25" s="152"/>
      <c r="C25" s="152"/>
      <c r="D25" s="152"/>
      <c r="E25" s="152"/>
      <c r="F25" s="152"/>
    </row>
    <row r="26" customFormat="false" ht="15.75" hidden="false" customHeight="false" outlineLevel="0" collapsed="false">
      <c r="A26" s="133" t="s">
        <v>422</v>
      </c>
      <c r="B26" s="133"/>
      <c r="C26" s="133"/>
      <c r="D26" s="133"/>
      <c r="E26" s="134"/>
      <c r="F26" s="134"/>
    </row>
    <row r="27" customFormat="false" ht="15.75" hidden="false" customHeight="false" outlineLevel="0" collapsed="false">
      <c r="A27" s="153" t="s">
        <v>44</v>
      </c>
      <c r="B27" s="136" t="s">
        <v>423</v>
      </c>
      <c r="C27" s="136"/>
      <c r="D27" s="136"/>
      <c r="E27" s="137" t="s">
        <v>44</v>
      </c>
      <c r="F27" s="138"/>
    </row>
    <row r="28" customFormat="false" ht="15.75" hidden="false" customHeight="false" outlineLevel="0" collapsed="false">
      <c r="A28" s="154" t="s">
        <v>46</v>
      </c>
      <c r="B28" s="140" t="s">
        <v>424</v>
      </c>
      <c r="C28" s="140"/>
      <c r="D28" s="140"/>
      <c r="E28" s="141" t="s">
        <v>46</v>
      </c>
      <c r="F28" s="142"/>
    </row>
    <row r="29" customFormat="false" ht="15.75" hidden="false" customHeight="false" outlineLevel="0" collapsed="false">
      <c r="A29" s="154" t="s">
        <v>48</v>
      </c>
      <c r="B29" s="140" t="s">
        <v>425</v>
      </c>
      <c r="C29" s="140"/>
      <c r="D29" s="140"/>
      <c r="E29" s="141" t="s">
        <v>48</v>
      </c>
      <c r="F29" s="142"/>
    </row>
    <row r="30" customFormat="false" ht="15.75" hidden="false" customHeight="false" outlineLevel="0" collapsed="false">
      <c r="A30" s="154" t="s">
        <v>53</v>
      </c>
      <c r="B30" s="140" t="s">
        <v>426</v>
      </c>
      <c r="C30" s="140"/>
      <c r="D30" s="140"/>
      <c r="E30" s="141" t="s">
        <v>53</v>
      </c>
      <c r="F30" s="142"/>
    </row>
    <row r="31" customFormat="false" ht="15.75" hidden="false" customHeight="false" outlineLevel="0" collapsed="false">
      <c r="A31" s="155" t="s">
        <v>427</v>
      </c>
      <c r="B31" s="155"/>
      <c r="C31" s="155"/>
      <c r="D31" s="155"/>
      <c r="E31" s="144"/>
      <c r="F31" s="145"/>
    </row>
    <row r="32" customFormat="false" ht="15.75" hidden="false" customHeight="false" outlineLevel="0" collapsed="false">
      <c r="A32" s="139" t="s">
        <v>428</v>
      </c>
      <c r="B32" s="146" t="s">
        <v>429</v>
      </c>
      <c r="C32" s="141" t="s">
        <v>428</v>
      </c>
      <c r="D32" s="147"/>
      <c r="E32" s="144"/>
      <c r="F32" s="145"/>
    </row>
    <row r="33" customFormat="false" ht="31.5" hidden="false" customHeight="false" outlineLevel="0" collapsed="false">
      <c r="A33" s="116" t="s">
        <v>430</v>
      </c>
      <c r="B33" s="156" t="s">
        <v>431</v>
      </c>
      <c r="C33" s="118" t="s">
        <v>430</v>
      </c>
      <c r="D33" s="157"/>
      <c r="E33" s="30"/>
      <c r="F33" s="158"/>
    </row>
    <row r="34" customFormat="false" ht="15.75" hidden="false" customHeight="false" outlineLevel="0" collapsed="false">
      <c r="A34" s="116" t="s">
        <v>432</v>
      </c>
      <c r="B34" s="156" t="s">
        <v>99</v>
      </c>
      <c r="C34" s="159" t="s">
        <v>432</v>
      </c>
      <c r="D34" s="160"/>
      <c r="E34" s="30"/>
      <c r="F34" s="158"/>
    </row>
    <row r="35" customFormat="false" ht="15.75" hidden="false" customHeight="false" outlineLevel="0" collapsed="false">
      <c r="A35" s="116" t="s">
        <v>433</v>
      </c>
      <c r="B35" s="156" t="s">
        <v>434</v>
      </c>
      <c r="C35" s="118" t="s">
        <v>433</v>
      </c>
      <c r="D35" s="157"/>
      <c r="E35" s="30"/>
      <c r="F35" s="158"/>
    </row>
    <row r="36" customFormat="false" ht="15.75" hidden="false" customHeight="false" outlineLevel="0" collapsed="false">
      <c r="A36" s="116" t="s">
        <v>435</v>
      </c>
      <c r="B36" s="156" t="s">
        <v>99</v>
      </c>
      <c r="C36" s="159" t="s">
        <v>435</v>
      </c>
      <c r="D36" s="160"/>
      <c r="E36" s="30"/>
      <c r="F36" s="158"/>
    </row>
    <row r="37" customFormat="false" ht="15.75" hidden="false" customHeight="false" outlineLevel="0" collapsed="false">
      <c r="A37" s="116" t="s">
        <v>436</v>
      </c>
      <c r="B37" s="156" t="s">
        <v>437</v>
      </c>
      <c r="C37" s="118" t="s">
        <v>436</v>
      </c>
      <c r="D37" s="157"/>
      <c r="E37" s="30"/>
      <c r="F37" s="158"/>
    </row>
    <row r="38" customFormat="false" ht="15.75" hidden="false" customHeight="false" outlineLevel="0" collapsed="false">
      <c r="A38" s="116" t="s">
        <v>438</v>
      </c>
      <c r="B38" s="156" t="s">
        <v>99</v>
      </c>
      <c r="C38" s="159" t="s">
        <v>438</v>
      </c>
      <c r="D38" s="160"/>
      <c r="E38" s="30"/>
      <c r="F38" s="158"/>
    </row>
    <row r="39" customFormat="false" ht="33.75" hidden="false" customHeight="true" outlineLevel="0" collapsed="false">
      <c r="A39" s="116" t="s">
        <v>439</v>
      </c>
      <c r="B39" s="156" t="s">
        <v>440</v>
      </c>
      <c r="C39" s="118" t="s">
        <v>439</v>
      </c>
      <c r="D39" s="157"/>
      <c r="E39" s="30"/>
      <c r="F39" s="158"/>
    </row>
    <row r="40" customFormat="false" ht="15.75" hidden="false" customHeight="false" outlineLevel="0" collapsed="false">
      <c r="A40" s="116" t="s">
        <v>441</v>
      </c>
      <c r="B40" s="156" t="s">
        <v>442</v>
      </c>
      <c r="C40" s="118" t="s">
        <v>441</v>
      </c>
      <c r="D40" s="157"/>
      <c r="E40" s="30"/>
      <c r="F40" s="158"/>
    </row>
    <row r="41" customFormat="false" ht="15.75" hidden="false" customHeight="false" outlineLevel="0" collapsed="false">
      <c r="A41" s="116" t="s">
        <v>57</v>
      </c>
      <c r="B41" s="161" t="s">
        <v>443</v>
      </c>
      <c r="C41" s="161"/>
      <c r="D41" s="161"/>
      <c r="E41" s="118" t="s">
        <v>57</v>
      </c>
      <c r="F41" s="162" t="n">
        <f aca="false">SUM(D32:D40)</f>
        <v>0</v>
      </c>
    </row>
    <row r="42" customFormat="false" ht="15.75" hidden="false" customHeight="false" outlineLevel="0" collapsed="false">
      <c r="A42" s="119" t="s">
        <v>59</v>
      </c>
      <c r="B42" s="163" t="s">
        <v>444</v>
      </c>
      <c r="C42" s="163"/>
      <c r="D42" s="163"/>
      <c r="E42" s="121" t="s">
        <v>59</v>
      </c>
      <c r="F42" s="164" t="n">
        <f aca="false">SUM(F27:F41)</f>
        <v>0</v>
      </c>
    </row>
  </sheetData>
  <mergeCells count="19">
    <mergeCell ref="A1:F1"/>
    <mergeCell ref="A2:D2"/>
    <mergeCell ref="B3:D3"/>
    <mergeCell ref="B4:D4"/>
    <mergeCell ref="B5:D5"/>
    <mergeCell ref="B6:D6"/>
    <mergeCell ref="B7:D7"/>
    <mergeCell ref="A8:D8"/>
    <mergeCell ref="B22:D22"/>
    <mergeCell ref="B23:D23"/>
    <mergeCell ref="A25:F25"/>
    <mergeCell ref="A26:D26"/>
    <mergeCell ref="B27:D27"/>
    <mergeCell ref="B28:D28"/>
    <mergeCell ref="B29:D29"/>
    <mergeCell ref="B30:D30"/>
    <mergeCell ref="A31:D31"/>
    <mergeCell ref="B41:D41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2.42"/>
    <col collapsed="false" customWidth="true" hidden="false" outlineLevel="0" max="6" min="3" style="0" width="9.29"/>
    <col collapsed="false" customWidth="true" hidden="false" outlineLevel="0" max="7" min="7" style="0" width="4.14"/>
    <col collapsed="false" customWidth="true" hidden="false" outlineLevel="0" max="1025" min="8" style="0" width="9.29"/>
  </cols>
  <sheetData>
    <row r="1" customFormat="false" ht="15.75" hidden="false" customHeight="false" outlineLevel="0" collapsed="false">
      <c r="A1" s="53" t="s">
        <v>445</v>
      </c>
      <c r="B1" s="53"/>
      <c r="C1" s="53"/>
      <c r="D1" s="53"/>
      <c r="E1" s="53"/>
      <c r="F1" s="53"/>
      <c r="G1" s="53"/>
      <c r="H1" s="53"/>
    </row>
    <row r="2" customFormat="false" ht="15.75" hidden="false" customHeight="false" outlineLevel="0" collapsed="false">
      <c r="A2" s="165" t="s">
        <v>446</v>
      </c>
      <c r="B2" s="165"/>
      <c r="C2" s="166"/>
      <c r="D2" s="166"/>
      <c r="E2" s="166"/>
      <c r="F2" s="166"/>
      <c r="G2" s="166"/>
      <c r="H2" s="166"/>
    </row>
    <row r="3" customFormat="false" ht="15.75" hidden="false" customHeight="false" outlineLevel="0" collapsed="false">
      <c r="A3" s="165" t="s">
        <v>447</v>
      </c>
      <c r="B3" s="165"/>
      <c r="C3" s="166"/>
      <c r="D3" s="166"/>
      <c r="E3" s="166"/>
      <c r="F3" s="166"/>
      <c r="G3" s="166"/>
      <c r="H3" s="166"/>
    </row>
    <row r="4" customFormat="false" ht="15.75" hidden="false" customHeight="false" outlineLevel="0" collapsed="false">
      <c r="A4" s="167" t="s">
        <v>448</v>
      </c>
      <c r="B4" s="167"/>
      <c r="C4" s="167"/>
      <c r="D4" s="167"/>
      <c r="E4" s="167"/>
      <c r="F4" s="167"/>
      <c r="G4" s="167"/>
      <c r="H4" s="167"/>
    </row>
    <row r="5" customFormat="false" ht="15.75" hidden="false" customHeight="false" outlineLevel="0" collapsed="false">
      <c r="A5" s="139" t="s">
        <v>164</v>
      </c>
      <c r="B5" s="168" t="s">
        <v>449</v>
      </c>
      <c r="C5" s="168"/>
      <c r="D5" s="168"/>
      <c r="E5" s="168"/>
      <c r="F5" s="168"/>
      <c r="G5" s="141" t="s">
        <v>164</v>
      </c>
      <c r="H5" s="59"/>
    </row>
    <row r="6" customFormat="false" ht="15.75" hidden="false" customHeight="false" outlineLevel="0" collapsed="false">
      <c r="A6" s="139" t="s">
        <v>329</v>
      </c>
      <c r="B6" s="168" t="s">
        <v>450</v>
      </c>
      <c r="C6" s="168"/>
      <c r="D6" s="168"/>
      <c r="E6" s="168"/>
      <c r="F6" s="168"/>
      <c r="G6" s="141" t="s">
        <v>329</v>
      </c>
      <c r="H6" s="59"/>
    </row>
    <row r="7" customFormat="false" ht="15.75" hidden="false" customHeight="false" outlineLevel="0" collapsed="false">
      <c r="A7" s="139" t="s">
        <v>172</v>
      </c>
      <c r="B7" s="168" t="s">
        <v>451</v>
      </c>
      <c r="C7" s="168"/>
      <c r="D7" s="168"/>
      <c r="E7" s="168"/>
      <c r="F7" s="168"/>
      <c r="G7" s="141" t="s">
        <v>172</v>
      </c>
      <c r="H7" s="59" t="n">
        <f aca="false">H5-H6</f>
        <v>0</v>
      </c>
    </row>
    <row r="8" customFormat="false" ht="15.75" hidden="false" customHeight="false" outlineLevel="0" collapsed="false">
      <c r="A8" s="139" t="s">
        <v>174</v>
      </c>
      <c r="B8" s="168" t="s">
        <v>452</v>
      </c>
      <c r="C8" s="168"/>
      <c r="D8" s="168"/>
      <c r="E8" s="168"/>
      <c r="F8" s="168"/>
      <c r="G8" s="141" t="s">
        <v>174</v>
      </c>
      <c r="H8" s="59" t="n">
        <f aca="false">H59</f>
        <v>0</v>
      </c>
    </row>
    <row r="9" customFormat="false" ht="15.75" hidden="false" customHeight="false" outlineLevel="0" collapsed="false">
      <c r="A9" s="139" t="s">
        <v>176</v>
      </c>
      <c r="B9" s="168" t="s">
        <v>453</v>
      </c>
      <c r="C9" s="168"/>
      <c r="D9" s="168"/>
      <c r="E9" s="168"/>
      <c r="F9" s="168"/>
      <c r="G9" s="141" t="s">
        <v>176</v>
      </c>
      <c r="H9" s="59" t="n">
        <f aca="false">H7-H8</f>
        <v>0</v>
      </c>
    </row>
    <row r="10" customFormat="false" ht="15.75" hidden="false" customHeight="false" outlineLevel="0" collapsed="false">
      <c r="A10" s="139" t="s">
        <v>178</v>
      </c>
      <c r="B10" s="168" t="s">
        <v>454</v>
      </c>
      <c r="C10" s="168"/>
      <c r="D10" s="168"/>
      <c r="E10" s="168"/>
      <c r="F10" s="168"/>
      <c r="G10" s="141" t="s">
        <v>178</v>
      </c>
      <c r="H10" s="59"/>
    </row>
    <row r="11" customFormat="false" ht="15.75" hidden="false" customHeight="false" outlineLevel="0" collapsed="false">
      <c r="A11" s="139" t="s">
        <v>40</v>
      </c>
      <c r="B11" s="168" t="s">
        <v>455</v>
      </c>
      <c r="C11" s="168"/>
      <c r="D11" s="168"/>
      <c r="E11" s="168"/>
      <c r="F11" s="168"/>
      <c r="G11" s="141" t="s">
        <v>40</v>
      </c>
      <c r="H11" s="59" t="n">
        <f aca="false">H10+H9</f>
        <v>0</v>
      </c>
    </row>
    <row r="12" customFormat="false" ht="15.75" hidden="false" customHeight="false" outlineLevel="0" collapsed="false">
      <c r="A12" s="169" t="s">
        <v>456</v>
      </c>
      <c r="B12" s="169"/>
      <c r="C12" s="169"/>
      <c r="D12" s="169"/>
      <c r="E12" s="169"/>
      <c r="F12" s="169"/>
      <c r="G12" s="169"/>
      <c r="H12" s="169"/>
    </row>
    <row r="13" customFormat="false" ht="15.75" hidden="false" customHeight="false" outlineLevel="0" collapsed="false">
      <c r="A13" s="170" t="s">
        <v>42</v>
      </c>
      <c r="B13" s="168" t="s">
        <v>457</v>
      </c>
      <c r="C13" s="168"/>
      <c r="D13" s="168"/>
      <c r="E13" s="168"/>
      <c r="F13" s="168"/>
      <c r="G13" s="141" t="s">
        <v>42</v>
      </c>
      <c r="H13" s="59"/>
    </row>
    <row r="14" customFormat="false" ht="15.75" hidden="false" customHeight="false" outlineLevel="0" collapsed="false">
      <c r="A14" s="170" t="s">
        <v>44</v>
      </c>
      <c r="B14" s="168" t="s">
        <v>458</v>
      </c>
      <c r="C14" s="168"/>
      <c r="D14" s="168"/>
      <c r="E14" s="168"/>
      <c r="F14" s="168"/>
      <c r="G14" s="141" t="s">
        <v>44</v>
      </c>
      <c r="H14" s="59"/>
    </row>
    <row r="15" customFormat="false" ht="15.75" hidden="false" customHeight="false" outlineLevel="0" collapsed="false">
      <c r="A15" s="170" t="s">
        <v>46</v>
      </c>
      <c r="B15" s="168" t="s">
        <v>459</v>
      </c>
      <c r="C15" s="168"/>
      <c r="D15" s="168"/>
      <c r="E15" s="168"/>
      <c r="F15" s="168"/>
      <c r="G15" s="141" t="s">
        <v>46</v>
      </c>
      <c r="H15" s="59"/>
    </row>
    <row r="16" customFormat="false" ht="15.75" hidden="false" customHeight="false" outlineLevel="0" collapsed="false">
      <c r="A16" s="170" t="s">
        <v>48</v>
      </c>
      <c r="B16" s="168" t="s">
        <v>460</v>
      </c>
      <c r="C16" s="168"/>
      <c r="D16" s="168"/>
      <c r="E16" s="168"/>
      <c r="F16" s="168"/>
      <c r="G16" s="141" t="s">
        <v>48</v>
      </c>
      <c r="H16" s="59"/>
    </row>
    <row r="17" customFormat="false" ht="15.75" hidden="false" customHeight="false" outlineLevel="0" collapsed="false">
      <c r="A17" s="170" t="s">
        <v>53</v>
      </c>
      <c r="B17" s="168" t="s">
        <v>461</v>
      </c>
      <c r="C17" s="168"/>
      <c r="D17" s="168"/>
      <c r="E17" s="168"/>
      <c r="F17" s="168"/>
      <c r="G17" s="141" t="s">
        <v>53</v>
      </c>
      <c r="H17" s="59"/>
    </row>
    <row r="18" customFormat="false" ht="15.75" hidden="false" customHeight="false" outlineLevel="0" collapsed="false">
      <c r="A18" s="170" t="s">
        <v>55</v>
      </c>
      <c r="B18" s="168" t="s">
        <v>462</v>
      </c>
      <c r="C18" s="168"/>
      <c r="D18" s="168"/>
      <c r="E18" s="168"/>
      <c r="F18" s="168"/>
      <c r="G18" s="141" t="s">
        <v>55</v>
      </c>
      <c r="H18" s="59"/>
    </row>
    <row r="19" customFormat="false" ht="15.75" hidden="false" customHeight="false" outlineLevel="0" collapsed="false">
      <c r="A19" s="170" t="s">
        <v>57</v>
      </c>
      <c r="B19" s="168" t="s">
        <v>463</v>
      </c>
      <c r="C19" s="168"/>
      <c r="D19" s="168"/>
      <c r="E19" s="168"/>
      <c r="F19" s="168"/>
      <c r="G19" s="141" t="s">
        <v>57</v>
      </c>
      <c r="H19" s="59"/>
    </row>
    <row r="20" customFormat="false" ht="15.75" hidden="false" customHeight="false" outlineLevel="0" collapsed="false">
      <c r="A20" s="170" t="s">
        <v>59</v>
      </c>
      <c r="B20" s="168" t="s">
        <v>464</v>
      </c>
      <c r="C20" s="168"/>
      <c r="D20" s="168"/>
      <c r="E20" s="168"/>
      <c r="F20" s="168"/>
      <c r="G20" s="141" t="s">
        <v>59</v>
      </c>
      <c r="H20" s="59"/>
    </row>
    <row r="21" customFormat="false" ht="15.75" hidden="false" customHeight="false" outlineLevel="0" collapsed="false">
      <c r="A21" s="170" t="n">
        <v>16</v>
      </c>
      <c r="B21" s="171" t="s">
        <v>465</v>
      </c>
      <c r="C21" s="171"/>
      <c r="D21" s="171"/>
      <c r="E21" s="171"/>
      <c r="F21" s="171"/>
      <c r="G21" s="141"/>
      <c r="H21" s="59"/>
    </row>
    <row r="22" customFormat="false" ht="15.75" hidden="false" customHeight="false" outlineLevel="0" collapsed="false">
      <c r="A22" s="170" t="s">
        <v>197</v>
      </c>
      <c r="B22" s="168" t="s">
        <v>466</v>
      </c>
      <c r="C22" s="168"/>
      <c r="D22" s="168"/>
      <c r="E22" s="168"/>
      <c r="F22" s="168"/>
      <c r="G22" s="141" t="s">
        <v>197</v>
      </c>
      <c r="H22" s="59"/>
    </row>
    <row r="23" customFormat="false" ht="15.75" hidden="false" customHeight="false" outlineLevel="0" collapsed="false">
      <c r="A23" s="170" t="s">
        <v>199</v>
      </c>
      <c r="B23" s="168" t="s">
        <v>147</v>
      </c>
      <c r="C23" s="168"/>
      <c r="D23" s="168"/>
      <c r="E23" s="168"/>
      <c r="F23" s="168"/>
      <c r="G23" s="141" t="s">
        <v>199</v>
      </c>
      <c r="H23" s="59"/>
    </row>
    <row r="24" customFormat="false" ht="15.75" hidden="false" customHeight="false" outlineLevel="0" collapsed="false">
      <c r="A24" s="170" t="s">
        <v>65</v>
      </c>
      <c r="B24" s="168" t="s">
        <v>467</v>
      </c>
      <c r="C24" s="168"/>
      <c r="D24" s="168"/>
      <c r="E24" s="168"/>
      <c r="F24" s="168"/>
      <c r="G24" s="141" t="s">
        <v>65</v>
      </c>
      <c r="H24" s="59"/>
    </row>
    <row r="25" customFormat="false" ht="15.75" hidden="false" customHeight="false" outlineLevel="0" collapsed="false">
      <c r="A25" s="170" t="s">
        <v>67</v>
      </c>
      <c r="B25" s="168" t="s">
        <v>468</v>
      </c>
      <c r="C25" s="168"/>
      <c r="D25" s="168"/>
      <c r="E25" s="168"/>
      <c r="F25" s="168"/>
      <c r="G25" s="141" t="s">
        <v>67</v>
      </c>
      <c r="H25" s="59"/>
    </row>
    <row r="26" customFormat="false" ht="15.75" hidden="false" customHeight="false" outlineLevel="0" collapsed="false">
      <c r="A26" s="170" t="s">
        <v>69</v>
      </c>
      <c r="B26" s="168" t="s">
        <v>469</v>
      </c>
      <c r="C26" s="168"/>
      <c r="D26" s="168"/>
      <c r="E26" s="168"/>
      <c r="F26" s="168"/>
      <c r="G26" s="141" t="s">
        <v>69</v>
      </c>
      <c r="H26" s="59"/>
    </row>
    <row r="27" customFormat="false" ht="15.75" hidden="false" customHeight="false" outlineLevel="0" collapsed="false">
      <c r="A27" s="170" t="n">
        <v>20</v>
      </c>
      <c r="B27" s="171" t="s">
        <v>470</v>
      </c>
      <c r="C27" s="171"/>
      <c r="D27" s="171"/>
      <c r="E27" s="171"/>
      <c r="F27" s="171"/>
      <c r="G27" s="141"/>
      <c r="H27" s="59"/>
    </row>
    <row r="28" customFormat="false" ht="15.75" hidden="false" customHeight="false" outlineLevel="0" collapsed="false">
      <c r="A28" s="170" t="s">
        <v>471</v>
      </c>
      <c r="B28" s="168" t="s">
        <v>472</v>
      </c>
      <c r="C28" s="168"/>
      <c r="D28" s="168"/>
      <c r="E28" s="168"/>
      <c r="F28" s="168"/>
      <c r="G28" s="141" t="s">
        <v>471</v>
      </c>
      <c r="H28" s="59"/>
    </row>
    <row r="29" customFormat="false" ht="15.75" hidden="false" customHeight="false" outlineLevel="0" collapsed="false">
      <c r="A29" s="170" t="s">
        <v>473</v>
      </c>
      <c r="B29" s="168" t="s">
        <v>474</v>
      </c>
      <c r="C29" s="168"/>
      <c r="D29" s="168"/>
      <c r="E29" s="168"/>
      <c r="F29" s="168"/>
      <c r="G29" s="141" t="s">
        <v>473</v>
      </c>
      <c r="H29" s="59"/>
    </row>
    <row r="30" customFormat="false" ht="15.75" hidden="false" customHeight="false" outlineLevel="0" collapsed="false">
      <c r="A30" s="170" t="s">
        <v>73</v>
      </c>
      <c r="B30" s="168" t="s">
        <v>475</v>
      </c>
      <c r="C30" s="168"/>
      <c r="D30" s="168"/>
      <c r="E30" s="168"/>
      <c r="F30" s="168"/>
      <c r="G30" s="141" t="s">
        <v>73</v>
      </c>
      <c r="H30" s="59"/>
    </row>
    <row r="31" customFormat="false" ht="15.75" hidden="false" customHeight="false" outlineLevel="0" collapsed="false">
      <c r="A31" s="170" t="s">
        <v>75</v>
      </c>
      <c r="B31" s="168" t="s">
        <v>476</v>
      </c>
      <c r="C31" s="168"/>
      <c r="D31" s="168"/>
      <c r="E31" s="168"/>
      <c r="F31" s="168"/>
      <c r="G31" s="141" t="s">
        <v>75</v>
      </c>
      <c r="H31" s="59"/>
    </row>
    <row r="32" customFormat="false" ht="15.75" hidden="false" customHeight="false" outlineLevel="0" collapsed="false">
      <c r="A32" s="170" t="s">
        <v>77</v>
      </c>
      <c r="B32" s="168" t="s">
        <v>477</v>
      </c>
      <c r="C32" s="168"/>
      <c r="D32" s="168"/>
      <c r="E32" s="168"/>
      <c r="F32" s="168"/>
      <c r="G32" s="141" t="s">
        <v>77</v>
      </c>
      <c r="H32" s="59"/>
    </row>
    <row r="33" customFormat="false" ht="15.75" hidden="false" customHeight="false" outlineLevel="0" collapsed="false">
      <c r="A33" s="170" t="n">
        <v>24</v>
      </c>
      <c r="B33" s="171" t="s">
        <v>478</v>
      </c>
      <c r="C33" s="171"/>
      <c r="D33" s="171"/>
      <c r="E33" s="171"/>
      <c r="F33" s="171"/>
      <c r="G33" s="172"/>
      <c r="H33" s="173"/>
    </row>
    <row r="34" customFormat="false" ht="15.75" hidden="false" customHeight="false" outlineLevel="0" collapsed="false">
      <c r="A34" s="170" t="s">
        <v>300</v>
      </c>
      <c r="B34" s="168" t="s">
        <v>479</v>
      </c>
      <c r="C34" s="168"/>
      <c r="D34" s="168"/>
      <c r="E34" s="168"/>
      <c r="F34" s="168"/>
      <c r="G34" s="141" t="s">
        <v>300</v>
      </c>
      <c r="H34" s="59"/>
    </row>
    <row r="35" customFormat="false" ht="15.75" hidden="false" customHeight="false" outlineLevel="0" collapsed="false">
      <c r="A35" s="170" t="s">
        <v>302</v>
      </c>
      <c r="B35" s="168" t="s">
        <v>480</v>
      </c>
      <c r="C35" s="168"/>
      <c r="D35" s="168"/>
      <c r="E35" s="168"/>
      <c r="F35" s="168"/>
      <c r="G35" s="141" t="s">
        <v>302</v>
      </c>
      <c r="H35" s="59"/>
    </row>
    <row r="36" customFormat="false" ht="15.75" hidden="false" customHeight="false" outlineLevel="0" collapsed="false">
      <c r="A36" s="170" t="s">
        <v>221</v>
      </c>
      <c r="B36" s="168" t="s">
        <v>481</v>
      </c>
      <c r="C36" s="168"/>
      <c r="D36" s="168"/>
      <c r="E36" s="168"/>
      <c r="F36" s="168"/>
      <c r="G36" s="141" t="s">
        <v>221</v>
      </c>
      <c r="H36" s="59"/>
    </row>
    <row r="37" customFormat="false" ht="15.75" hidden="false" customHeight="false" outlineLevel="0" collapsed="false">
      <c r="A37" s="170" t="s">
        <v>90</v>
      </c>
      <c r="B37" s="168" t="s">
        <v>482</v>
      </c>
      <c r="C37" s="168"/>
      <c r="D37" s="168"/>
      <c r="E37" s="168"/>
      <c r="F37" s="168"/>
      <c r="G37" s="141" t="s">
        <v>90</v>
      </c>
      <c r="H37" s="59"/>
    </row>
    <row r="38" customFormat="false" ht="15.75" hidden="false" customHeight="false" outlineLevel="0" collapsed="false">
      <c r="A38" s="170" t="s">
        <v>483</v>
      </c>
      <c r="B38" s="168" t="s">
        <v>484</v>
      </c>
      <c r="C38" s="168"/>
      <c r="D38" s="168"/>
      <c r="E38" s="168"/>
      <c r="F38" s="168"/>
      <c r="G38" s="141" t="s">
        <v>483</v>
      </c>
      <c r="H38" s="59" t="n">
        <f aca="false">H75</f>
        <v>0</v>
      </c>
    </row>
    <row r="39" customFormat="false" ht="15.75" hidden="false" customHeight="false" outlineLevel="0" collapsed="false">
      <c r="A39" s="174" t="s">
        <v>485</v>
      </c>
      <c r="B39" s="175" t="s">
        <v>99</v>
      </c>
      <c r="C39" s="175"/>
      <c r="D39" s="175"/>
      <c r="E39" s="175"/>
      <c r="F39" s="175"/>
      <c r="G39" s="150" t="s">
        <v>485</v>
      </c>
      <c r="H39" s="89"/>
    </row>
    <row r="40" customFormat="false" ht="15.75" hidden="false" customHeight="false" outlineLevel="0" collapsed="false">
      <c r="A40" s="176" t="s">
        <v>94</v>
      </c>
      <c r="B40" s="168" t="s">
        <v>486</v>
      </c>
      <c r="C40" s="168"/>
      <c r="D40" s="168"/>
      <c r="E40" s="168"/>
      <c r="F40" s="168"/>
      <c r="G40" s="177" t="s">
        <v>94</v>
      </c>
      <c r="H40" s="178" t="n">
        <f aca="false">SUM(H13:H38)</f>
        <v>0</v>
      </c>
    </row>
    <row r="41" customFormat="false" ht="15.75" hidden="false" customHeight="false" outlineLevel="0" collapsed="false">
      <c r="A41" s="170" t="s">
        <v>96</v>
      </c>
      <c r="B41" s="168" t="s">
        <v>487</v>
      </c>
      <c r="C41" s="168"/>
      <c r="D41" s="168"/>
      <c r="E41" s="168"/>
      <c r="F41" s="168"/>
      <c r="G41" s="141" t="s">
        <v>96</v>
      </c>
      <c r="H41" s="59" t="n">
        <f aca="false">-H42</f>
        <v>-0</v>
      </c>
    </row>
    <row r="42" customFormat="false" ht="15.75" hidden="false" customHeight="false" outlineLevel="0" collapsed="false">
      <c r="A42" s="170" t="s">
        <v>98</v>
      </c>
      <c r="B42" s="168" t="s">
        <v>488</v>
      </c>
      <c r="C42" s="168"/>
      <c r="D42" s="168"/>
      <c r="E42" s="168"/>
      <c r="F42" s="168"/>
      <c r="G42" s="141" t="s">
        <v>98</v>
      </c>
      <c r="H42" s="59"/>
    </row>
    <row r="43" customFormat="false" ht="15.75" hidden="false" customHeight="false" outlineLevel="0" collapsed="false">
      <c r="A43" s="170" t="s">
        <v>100</v>
      </c>
      <c r="B43" s="168" t="s">
        <v>489</v>
      </c>
      <c r="C43" s="168"/>
      <c r="D43" s="168"/>
      <c r="E43" s="168"/>
      <c r="F43" s="168"/>
      <c r="G43" s="141" t="s">
        <v>100</v>
      </c>
      <c r="H43" s="59" t="n">
        <f aca="false">H41-H42</f>
        <v>-0</v>
      </c>
    </row>
    <row r="44" customFormat="false" ht="15.75" hidden="false" customHeight="false" outlineLevel="0" collapsed="false">
      <c r="A44" s="179"/>
      <c r="B44" s="171" t="s">
        <v>490</v>
      </c>
      <c r="C44" s="171"/>
      <c r="D44" s="171"/>
      <c r="E44" s="171"/>
      <c r="F44" s="171"/>
      <c r="G44" s="61"/>
      <c r="H44" s="62"/>
    </row>
    <row r="45" customFormat="false" ht="15.75" hidden="false" customHeight="false" outlineLevel="0" collapsed="false">
      <c r="A45" s="179"/>
      <c r="B45" s="171" t="s">
        <v>491</v>
      </c>
      <c r="C45" s="171"/>
      <c r="D45" s="171"/>
      <c r="E45" s="171"/>
      <c r="F45" s="171"/>
      <c r="G45" s="61"/>
      <c r="H45" s="62"/>
    </row>
    <row r="46" customFormat="false" ht="15.75" hidden="false" customHeight="false" outlineLevel="0" collapsed="false">
      <c r="A46" s="180"/>
      <c r="B46" s="181" t="s">
        <v>492</v>
      </c>
      <c r="C46" s="181"/>
      <c r="D46" s="181"/>
      <c r="E46" s="181"/>
      <c r="F46" s="181"/>
      <c r="G46" s="182"/>
      <c r="H46" s="183"/>
    </row>
    <row r="48" customFormat="false" ht="15.75" hidden="false" customHeight="false" outlineLevel="0" collapsed="false">
      <c r="A48" s="184" t="s">
        <v>493</v>
      </c>
      <c r="B48" s="184"/>
      <c r="C48" s="184"/>
      <c r="D48" s="184"/>
      <c r="E48" s="184"/>
      <c r="F48" s="184"/>
      <c r="G48" s="184"/>
      <c r="H48" s="184"/>
    </row>
    <row r="49" customFormat="false" ht="15.75" hidden="false" customHeight="false" outlineLevel="0" collapsed="false">
      <c r="A49" s="185" t="s">
        <v>494</v>
      </c>
      <c r="B49" s="186"/>
      <c r="C49" s="186"/>
      <c r="D49" s="186"/>
      <c r="E49" s="186"/>
      <c r="F49" s="186"/>
      <c r="G49" s="186"/>
      <c r="H49" s="187"/>
    </row>
    <row r="50" customFormat="false" ht="15.75" hidden="false" customHeight="false" outlineLevel="0" collapsed="false">
      <c r="A50" s="170" t="n">
        <v>33</v>
      </c>
      <c r="B50" s="171" t="s">
        <v>495</v>
      </c>
      <c r="C50" s="171"/>
      <c r="D50" s="171"/>
      <c r="E50" s="171"/>
      <c r="F50" s="171"/>
      <c r="G50" s="61"/>
      <c r="H50" s="62"/>
    </row>
    <row r="51" customFormat="false" ht="15.75" hidden="false" customHeight="false" outlineLevel="0" collapsed="false">
      <c r="A51" s="170" t="n">
        <v>34</v>
      </c>
      <c r="B51" s="171" t="s">
        <v>496</v>
      </c>
      <c r="C51" s="171"/>
      <c r="D51" s="171"/>
      <c r="E51" s="171"/>
      <c r="F51" s="171"/>
      <c r="G51" s="61"/>
      <c r="H51" s="62"/>
    </row>
    <row r="52" customFormat="false" ht="15.75" hidden="false" customHeight="false" outlineLevel="0" collapsed="false">
      <c r="A52" s="170" t="s">
        <v>497</v>
      </c>
      <c r="B52" s="168" t="s">
        <v>498</v>
      </c>
      <c r="C52" s="168"/>
      <c r="D52" s="168"/>
      <c r="E52" s="168"/>
      <c r="F52" s="168"/>
      <c r="G52" s="141" t="s">
        <v>497</v>
      </c>
      <c r="H52" s="59"/>
    </row>
    <row r="53" customFormat="false" ht="15.75" hidden="false" customHeight="false" outlineLevel="0" collapsed="false">
      <c r="A53" s="170" t="s">
        <v>111</v>
      </c>
      <c r="B53" s="168" t="s">
        <v>499</v>
      </c>
      <c r="C53" s="168"/>
      <c r="D53" s="168"/>
      <c r="E53" s="168"/>
      <c r="F53" s="168"/>
      <c r="G53" s="141" t="s">
        <v>111</v>
      </c>
      <c r="H53" s="59"/>
    </row>
    <row r="54" customFormat="false" ht="15.75" hidden="false" customHeight="false" outlineLevel="0" collapsed="false">
      <c r="A54" s="170" t="s">
        <v>114</v>
      </c>
      <c r="B54" s="168" t="s">
        <v>500</v>
      </c>
      <c r="C54" s="168"/>
      <c r="D54" s="168"/>
      <c r="E54" s="168"/>
      <c r="F54" s="168"/>
      <c r="G54" s="141" t="s">
        <v>114</v>
      </c>
      <c r="H54" s="59"/>
    </row>
    <row r="55" customFormat="false" ht="15.75" hidden="false" customHeight="false" outlineLevel="0" collapsed="false">
      <c r="A55" s="170" t="s">
        <v>116</v>
      </c>
      <c r="B55" s="168" t="s">
        <v>501</v>
      </c>
      <c r="C55" s="168"/>
      <c r="D55" s="168"/>
      <c r="E55" s="168"/>
      <c r="F55" s="168"/>
      <c r="G55" s="141" t="s">
        <v>116</v>
      </c>
      <c r="H55" s="59"/>
    </row>
    <row r="56" customFormat="false" ht="15.75" hidden="false" customHeight="false" outlineLevel="0" collapsed="false">
      <c r="A56" s="170" t="s">
        <v>502</v>
      </c>
      <c r="B56" s="168" t="s">
        <v>503</v>
      </c>
      <c r="C56" s="168"/>
      <c r="D56" s="168"/>
      <c r="E56" s="168"/>
      <c r="F56" s="168"/>
      <c r="G56" s="141" t="s">
        <v>502</v>
      </c>
      <c r="H56" s="59"/>
    </row>
    <row r="57" customFormat="false" ht="15.75" hidden="false" customHeight="false" outlineLevel="0" collapsed="false">
      <c r="A57" s="170" t="s">
        <v>504</v>
      </c>
      <c r="B57" s="168" t="s">
        <v>505</v>
      </c>
      <c r="C57" s="168"/>
      <c r="D57" s="168"/>
      <c r="E57" s="168"/>
      <c r="F57" s="168"/>
      <c r="G57" s="141" t="s">
        <v>504</v>
      </c>
      <c r="H57" s="59" t="n">
        <f aca="false">SUM(H52:H56)</f>
        <v>0</v>
      </c>
    </row>
    <row r="58" customFormat="false" ht="15.75" hidden="false" customHeight="false" outlineLevel="0" collapsed="false">
      <c r="A58" s="170" t="s">
        <v>506</v>
      </c>
      <c r="B58" s="168" t="s">
        <v>507</v>
      </c>
      <c r="C58" s="168"/>
      <c r="D58" s="168"/>
      <c r="E58" s="168"/>
      <c r="F58" s="168"/>
      <c r="G58" s="141" t="s">
        <v>506</v>
      </c>
      <c r="H58" s="59"/>
    </row>
    <row r="59" customFormat="false" ht="15.75" hidden="false" customHeight="false" outlineLevel="0" collapsed="false">
      <c r="A59" s="170" t="s">
        <v>508</v>
      </c>
      <c r="B59" s="168" t="s">
        <v>509</v>
      </c>
      <c r="C59" s="168"/>
      <c r="D59" s="168"/>
      <c r="E59" s="168"/>
      <c r="F59" s="168"/>
      <c r="G59" s="141" t="s">
        <v>508</v>
      </c>
      <c r="H59" s="59" t="n">
        <f aca="false">H57-H58</f>
        <v>0</v>
      </c>
    </row>
    <row r="60" customFormat="false" ht="15.75" hidden="false" customHeight="false" outlineLevel="0" collapsed="false">
      <c r="A60" s="188" t="s">
        <v>510</v>
      </c>
      <c r="B60" s="188"/>
      <c r="C60" s="188"/>
      <c r="D60" s="188"/>
      <c r="E60" s="188"/>
      <c r="F60" s="188"/>
      <c r="G60" s="188"/>
      <c r="H60" s="188"/>
    </row>
    <row r="61" customFormat="false" ht="15.75" hidden="false" customHeight="false" outlineLevel="0" collapsed="false">
      <c r="A61" s="189"/>
      <c r="B61" s="168" t="s">
        <v>511</v>
      </c>
      <c r="C61" s="168"/>
      <c r="D61" s="168"/>
      <c r="E61" s="168"/>
      <c r="F61" s="168"/>
      <c r="G61" s="168"/>
      <c r="H61" s="190"/>
    </row>
    <row r="62" customFormat="false" ht="15.75" hidden="false" customHeight="false" outlineLevel="0" collapsed="false">
      <c r="A62" s="179"/>
      <c r="B62" s="191" t="s">
        <v>512</v>
      </c>
      <c r="C62" s="191"/>
      <c r="D62" s="191"/>
      <c r="E62" s="191"/>
      <c r="F62" s="168"/>
      <c r="G62" s="168"/>
      <c r="H62" s="190"/>
    </row>
    <row r="63" customFormat="false" ht="15.75" hidden="false" customHeight="false" outlineLevel="0" collapsed="false">
      <c r="A63" s="180"/>
      <c r="B63" s="192" t="s">
        <v>513</v>
      </c>
      <c r="C63" s="192"/>
      <c r="D63" s="192"/>
      <c r="E63" s="192"/>
      <c r="F63" s="193"/>
      <c r="G63" s="193"/>
      <c r="H63" s="194"/>
    </row>
    <row r="65" customFormat="false" ht="15.75" hidden="false" customHeight="false" outlineLevel="0" collapsed="false">
      <c r="A65" s="167" t="s">
        <v>514</v>
      </c>
      <c r="B65" s="167"/>
      <c r="C65" s="167"/>
      <c r="D65" s="167"/>
      <c r="E65" s="167"/>
      <c r="F65" s="167"/>
      <c r="G65" s="167"/>
      <c r="H65" s="167"/>
    </row>
    <row r="66" customFormat="false" ht="15.75" hidden="false" customHeight="false" outlineLevel="0" collapsed="false">
      <c r="A66" s="195"/>
      <c r="B66" s="195"/>
      <c r="C66" s="195"/>
      <c r="D66" s="195"/>
      <c r="E66" s="195"/>
      <c r="F66" s="195"/>
      <c r="G66" s="195"/>
      <c r="H66" s="59"/>
    </row>
    <row r="67" customFormat="false" ht="15.75" hidden="false" customHeight="false" outlineLevel="0" collapsed="false">
      <c r="A67" s="195"/>
      <c r="B67" s="195"/>
      <c r="C67" s="195"/>
      <c r="D67" s="195"/>
      <c r="E67" s="195"/>
      <c r="F67" s="195"/>
      <c r="G67" s="195"/>
      <c r="H67" s="59"/>
    </row>
    <row r="68" customFormat="false" ht="15.75" hidden="false" customHeight="false" outlineLevel="0" collapsed="false">
      <c r="A68" s="195"/>
      <c r="B68" s="195"/>
      <c r="C68" s="195"/>
      <c r="D68" s="195"/>
      <c r="E68" s="195"/>
      <c r="F68" s="195"/>
      <c r="G68" s="195"/>
      <c r="H68" s="59"/>
    </row>
    <row r="69" customFormat="false" ht="15.75" hidden="false" customHeight="false" outlineLevel="0" collapsed="false">
      <c r="A69" s="195"/>
      <c r="B69" s="195"/>
      <c r="C69" s="195"/>
      <c r="D69" s="195"/>
      <c r="E69" s="195"/>
      <c r="F69" s="195"/>
      <c r="G69" s="195"/>
      <c r="H69" s="59"/>
    </row>
    <row r="70" customFormat="false" ht="15.75" hidden="false" customHeight="false" outlineLevel="0" collapsed="false">
      <c r="A70" s="195"/>
      <c r="B70" s="195"/>
      <c r="C70" s="195"/>
      <c r="D70" s="195"/>
      <c r="E70" s="195"/>
      <c r="F70" s="195"/>
      <c r="G70" s="195"/>
      <c r="H70" s="59"/>
    </row>
    <row r="71" customFormat="false" ht="15.75" hidden="false" customHeight="false" outlineLevel="0" collapsed="false">
      <c r="A71" s="195"/>
      <c r="B71" s="195"/>
      <c r="C71" s="195"/>
      <c r="D71" s="195"/>
      <c r="E71" s="195"/>
      <c r="F71" s="195"/>
      <c r="G71" s="195"/>
      <c r="H71" s="59"/>
    </row>
    <row r="72" customFormat="false" ht="15.75" hidden="false" customHeight="false" outlineLevel="0" collapsed="false">
      <c r="A72" s="195"/>
      <c r="B72" s="195"/>
      <c r="C72" s="195"/>
      <c r="D72" s="195"/>
      <c r="E72" s="195"/>
      <c r="F72" s="195"/>
      <c r="G72" s="195"/>
      <c r="H72" s="59"/>
    </row>
    <row r="73" customFormat="false" ht="15.75" hidden="false" customHeight="false" outlineLevel="0" collapsed="false">
      <c r="A73" s="195"/>
      <c r="B73" s="195"/>
      <c r="C73" s="195"/>
      <c r="D73" s="195"/>
      <c r="E73" s="195"/>
      <c r="F73" s="195"/>
      <c r="G73" s="195"/>
      <c r="H73" s="59"/>
    </row>
    <row r="74" customFormat="false" ht="15.7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7"/>
    </row>
    <row r="75" customFormat="false" ht="15.75" hidden="false" customHeight="false" outlineLevel="0" collapsed="false">
      <c r="A75" s="148" t="s">
        <v>515</v>
      </c>
      <c r="B75" s="198" t="s">
        <v>516</v>
      </c>
      <c r="C75" s="198"/>
      <c r="D75" s="198"/>
      <c r="E75" s="198"/>
      <c r="F75" s="198"/>
      <c r="G75" s="150" t="s">
        <v>515</v>
      </c>
      <c r="H75" s="89" t="n">
        <f aca="false">SUM(H66:H74)</f>
        <v>0</v>
      </c>
    </row>
  </sheetData>
  <mergeCells count="71">
    <mergeCell ref="A1:H1"/>
    <mergeCell ref="A2:B2"/>
    <mergeCell ref="C2:H2"/>
    <mergeCell ref="A3:B3"/>
    <mergeCell ref="C3:H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B75:F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8.58"/>
    <col collapsed="false" customWidth="true" hidden="false" outlineLevel="0" max="3" min="3" style="0" width="3.57"/>
    <col collapsed="false" customWidth="true" hidden="false" outlineLevel="0" max="4" min="4" style="0" width="8.71"/>
    <col collapsed="false" customWidth="true" hidden="false" outlineLevel="0" max="5" min="5" style="0" width="3.57"/>
    <col collapsed="false" customWidth="true" hidden="false" outlineLevel="0" max="6" min="6" style="0" width="11.42"/>
    <col collapsed="false" customWidth="true" hidden="false" outlineLevel="0" max="1025" min="7" style="0" width="8.71"/>
  </cols>
  <sheetData>
    <row r="1" customFormat="false" ht="12.75" hidden="false" customHeight="false" outlineLevel="0" collapsed="false">
      <c r="A1" s="24" t="s">
        <v>517</v>
      </c>
      <c r="B1" s="24"/>
      <c r="C1" s="24"/>
      <c r="D1" s="24"/>
      <c r="E1" s="24"/>
      <c r="F1" s="24"/>
    </row>
    <row r="3" customFormat="false" ht="12.75" hidden="false" customHeight="false" outlineLevel="0" collapsed="false">
      <c r="A3" s="199" t="s">
        <v>518</v>
      </c>
      <c r="B3" s="199"/>
      <c r="C3" s="199"/>
      <c r="D3" s="199"/>
      <c r="E3" s="199"/>
      <c r="F3" s="199"/>
    </row>
    <row r="5" customFormat="false" ht="24.6" hidden="false" customHeight="true" outlineLevel="0" collapsed="false">
      <c r="A5" s="200" t="s">
        <v>519</v>
      </c>
      <c r="B5" s="200"/>
      <c r="C5" s="200"/>
      <c r="D5" s="200"/>
    </row>
    <row r="6" customFormat="false" ht="24.6" hidden="false" customHeight="true" outlineLevel="0" collapsed="false">
      <c r="A6" s="201" t="s">
        <v>520</v>
      </c>
      <c r="B6" s="202" t="s">
        <v>521</v>
      </c>
      <c r="C6" s="202"/>
      <c r="D6" s="202"/>
      <c r="E6" s="202"/>
      <c r="F6" s="202"/>
    </row>
    <row r="8" customFormat="false" ht="12.75" hidden="false" customHeight="false" outlineLevel="0" collapsed="false">
      <c r="A8" s="203" t="s">
        <v>522</v>
      </c>
      <c r="B8" s="203"/>
      <c r="C8" s="203"/>
      <c r="D8" s="203"/>
    </row>
    <row r="9" customFormat="false" ht="12.75" hidden="false" customHeight="false" outlineLevel="0" collapsed="false">
      <c r="A9" s="204" t="s">
        <v>1</v>
      </c>
      <c r="B9" s="205" t="s">
        <v>523</v>
      </c>
      <c r="C9" s="206"/>
      <c r="D9" s="206"/>
      <c r="E9" s="207" t="s">
        <v>1</v>
      </c>
      <c r="F9" s="208"/>
    </row>
    <row r="10" customFormat="false" ht="23.85" hidden="false" customHeight="true" outlineLevel="0" collapsed="false">
      <c r="A10" s="209" t="s">
        <v>3</v>
      </c>
      <c r="B10" s="210" t="s">
        <v>524</v>
      </c>
      <c r="C10" s="210"/>
      <c r="D10" s="210"/>
      <c r="E10" s="211" t="s">
        <v>3</v>
      </c>
      <c r="F10" s="162"/>
    </row>
    <row r="11" customFormat="false" ht="12.75" hidden="false" customHeight="false" outlineLevel="0" collapsed="false">
      <c r="A11" s="212" t="s">
        <v>525</v>
      </c>
      <c r="B11" s="212"/>
      <c r="C11" s="212"/>
      <c r="D11" s="212"/>
      <c r="E11" s="213"/>
      <c r="F11" s="214"/>
    </row>
    <row r="12" customFormat="false" ht="12.75" hidden="false" customHeight="false" outlineLevel="0" collapsed="false">
      <c r="A12" s="209" t="s">
        <v>329</v>
      </c>
      <c r="B12" s="215" t="s">
        <v>526</v>
      </c>
      <c r="C12" s="215"/>
      <c r="D12" s="215"/>
      <c r="E12" s="211" t="s">
        <v>329</v>
      </c>
      <c r="F12" s="162" t="n">
        <f aca="false">'F1040 C'!H43</f>
        <v>-0</v>
      </c>
    </row>
    <row r="13" customFormat="false" ht="12.75" hidden="false" customHeight="false" outlineLevel="0" collapsed="false">
      <c r="A13" s="209" t="s">
        <v>172</v>
      </c>
      <c r="B13" s="215" t="s">
        <v>527</v>
      </c>
      <c r="C13" s="215"/>
      <c r="D13" s="215"/>
      <c r="E13" s="211" t="s">
        <v>172</v>
      </c>
      <c r="F13" s="162" t="n">
        <f aca="false">SUM(F9:F12)</f>
        <v>0</v>
      </c>
    </row>
    <row r="14" customFormat="false" ht="12.75" hidden="false" customHeight="false" outlineLevel="0" collapsed="false">
      <c r="A14" s="209" t="s">
        <v>29</v>
      </c>
      <c r="B14" s="215" t="s">
        <v>528</v>
      </c>
      <c r="C14" s="215"/>
      <c r="D14" s="215"/>
      <c r="E14" s="211" t="s">
        <v>29</v>
      </c>
      <c r="F14" s="162" t="n">
        <f aca="false">ROUND(IF(F13&gt;0,0.9235*F13,F13),2)</f>
        <v>0</v>
      </c>
    </row>
    <row r="15" customFormat="false" ht="12.75" hidden="false" customHeight="false" outlineLevel="0" collapsed="false">
      <c r="A15" s="212" t="s">
        <v>529</v>
      </c>
      <c r="B15" s="212"/>
      <c r="C15" s="212"/>
      <c r="D15" s="212"/>
      <c r="E15" s="213"/>
      <c r="F15" s="214"/>
    </row>
    <row r="16" customFormat="false" ht="12.75" hidden="false" customHeight="false" outlineLevel="0" collapsed="false">
      <c r="A16" s="209" t="s">
        <v>31</v>
      </c>
      <c r="B16" s="215" t="s">
        <v>530</v>
      </c>
      <c r="C16" s="215"/>
      <c r="D16" s="215"/>
      <c r="E16" s="211" t="s">
        <v>31</v>
      </c>
      <c r="F16" s="162" t="n">
        <f aca="false">F39+F44</f>
        <v>0</v>
      </c>
    </row>
    <row r="17" customFormat="false" ht="12.75" hidden="false" customHeight="false" outlineLevel="0" collapsed="false">
      <c r="A17" s="209" t="s">
        <v>531</v>
      </c>
      <c r="B17" s="215" t="s">
        <v>532</v>
      </c>
      <c r="C17" s="215"/>
      <c r="D17" s="215"/>
      <c r="E17" s="211" t="s">
        <v>531</v>
      </c>
      <c r="F17" s="162" t="n">
        <f aca="false">F14+F16</f>
        <v>0</v>
      </c>
    </row>
    <row r="18" customFormat="false" ht="12.75" hidden="false" customHeight="false" outlineLevel="0" collapsed="false">
      <c r="A18" s="212" t="s">
        <v>533</v>
      </c>
      <c r="B18" s="212"/>
      <c r="C18" s="212"/>
      <c r="D18" s="212"/>
      <c r="E18" s="213"/>
      <c r="F18" s="214"/>
    </row>
    <row r="19" customFormat="false" ht="12.75" hidden="false" customHeight="false" outlineLevel="0" collapsed="false">
      <c r="A19" s="209" t="s">
        <v>33</v>
      </c>
      <c r="B19" s="215" t="s">
        <v>534</v>
      </c>
      <c r="C19" s="211" t="s">
        <v>33</v>
      </c>
      <c r="D19" s="157"/>
      <c r="E19" s="213"/>
      <c r="F19" s="216" t="n">
        <f aca="false">ROUND(D19*0.9235,2)</f>
        <v>0</v>
      </c>
    </row>
    <row r="20" customFormat="false" ht="12.75" hidden="false" customHeight="false" outlineLevel="0" collapsed="false">
      <c r="A20" s="209" t="s">
        <v>35</v>
      </c>
      <c r="B20" s="215" t="s">
        <v>535</v>
      </c>
      <c r="C20" s="215"/>
      <c r="D20" s="215"/>
      <c r="E20" s="211" t="s">
        <v>35</v>
      </c>
      <c r="F20" s="162" t="n">
        <f aca="false">IF(F19&lt;100,0,F19)</f>
        <v>0</v>
      </c>
    </row>
    <row r="21" customFormat="false" ht="12.75" hidden="false" customHeight="false" outlineLevel="0" collapsed="false">
      <c r="A21" s="209" t="s">
        <v>178</v>
      </c>
      <c r="B21" s="215" t="s">
        <v>536</v>
      </c>
      <c r="C21" s="215"/>
      <c r="D21" s="215"/>
      <c r="E21" s="211" t="s">
        <v>178</v>
      </c>
      <c r="F21" s="162" t="n">
        <f aca="false">F17+F20</f>
        <v>0</v>
      </c>
    </row>
    <row r="22" customFormat="false" ht="12.75" hidden="false" customHeight="false" outlineLevel="0" collapsed="false">
      <c r="A22" s="209" t="s">
        <v>40</v>
      </c>
      <c r="B22" s="215" t="s">
        <v>537</v>
      </c>
      <c r="C22" s="215"/>
      <c r="D22" s="215"/>
      <c r="E22" s="211" t="s">
        <v>40</v>
      </c>
      <c r="F22" s="162" t="n">
        <v>147000</v>
      </c>
    </row>
    <row r="23" customFormat="false" ht="12.75" hidden="false" customHeight="false" outlineLevel="0" collapsed="false">
      <c r="A23" s="212" t="s">
        <v>538</v>
      </c>
      <c r="B23" s="212"/>
      <c r="C23" s="212"/>
      <c r="D23" s="212"/>
      <c r="E23" s="213"/>
      <c r="F23" s="214"/>
    </row>
    <row r="24" customFormat="false" ht="38.25" hidden="false" customHeight="false" outlineLevel="0" collapsed="false">
      <c r="A24" s="209" t="s">
        <v>239</v>
      </c>
      <c r="B24" s="210" t="s">
        <v>539</v>
      </c>
      <c r="C24" s="211" t="s">
        <v>239</v>
      </c>
      <c r="D24" s="157"/>
      <c r="E24" s="213"/>
      <c r="F24" s="214"/>
    </row>
    <row r="25" customFormat="false" ht="12.75" hidden="false" customHeight="false" outlineLevel="0" collapsed="false">
      <c r="A25" s="209" t="s">
        <v>241</v>
      </c>
      <c r="B25" s="215" t="s">
        <v>540</v>
      </c>
      <c r="C25" s="211" t="s">
        <v>241</v>
      </c>
      <c r="D25" s="157"/>
      <c r="E25" s="213"/>
      <c r="F25" s="214"/>
    </row>
    <row r="26" customFormat="false" ht="12.75" hidden="false" customHeight="false" outlineLevel="0" collapsed="false">
      <c r="A26" s="209" t="s">
        <v>243</v>
      </c>
      <c r="B26" s="215" t="s">
        <v>541</v>
      </c>
      <c r="C26" s="211" t="s">
        <v>243</v>
      </c>
      <c r="D26" s="157"/>
      <c r="E26" s="213"/>
      <c r="F26" s="214"/>
    </row>
    <row r="27" customFormat="false" ht="12.75" hidden="false" customHeight="false" outlineLevel="0" collapsed="false">
      <c r="A27" s="209" t="s">
        <v>245</v>
      </c>
      <c r="B27" s="215" t="s">
        <v>542</v>
      </c>
      <c r="C27" s="215"/>
      <c r="D27" s="215"/>
      <c r="E27" s="211" t="s">
        <v>245</v>
      </c>
      <c r="F27" s="162" t="n">
        <f aca="false">SUM(D24:D26)</f>
        <v>0</v>
      </c>
    </row>
    <row r="28" customFormat="false" ht="12.75" hidden="false" customHeight="false" outlineLevel="0" collapsed="false">
      <c r="A28" s="209" t="s">
        <v>44</v>
      </c>
      <c r="B28" s="215" t="s">
        <v>543</v>
      </c>
      <c r="C28" s="215"/>
      <c r="D28" s="215"/>
      <c r="E28" s="211" t="s">
        <v>44</v>
      </c>
      <c r="F28" s="162" t="n">
        <f aca="false">F22-F27</f>
        <v>147000</v>
      </c>
    </row>
    <row r="29" customFormat="false" ht="12.75" hidden="false" customHeight="false" outlineLevel="0" collapsed="false">
      <c r="A29" s="209" t="s">
        <v>46</v>
      </c>
      <c r="B29" s="215" t="s">
        <v>544</v>
      </c>
      <c r="C29" s="215"/>
      <c r="D29" s="215"/>
      <c r="E29" s="211" t="s">
        <v>46</v>
      </c>
      <c r="F29" s="162" t="n">
        <f aca="false">ROUND(0.124 * MIN(F21,F28), 2)</f>
        <v>0</v>
      </c>
    </row>
    <row r="30" customFormat="false" ht="12.75" hidden="false" customHeight="false" outlineLevel="0" collapsed="false">
      <c r="A30" s="209" t="s">
        <v>48</v>
      </c>
      <c r="B30" s="215" t="s">
        <v>545</v>
      </c>
      <c r="C30" s="215"/>
      <c r="D30" s="215"/>
      <c r="E30" s="211" t="s">
        <v>48</v>
      </c>
      <c r="F30" s="162" t="n">
        <f aca="false">ROUND(0.029*F21,2)</f>
        <v>0</v>
      </c>
    </row>
    <row r="31" customFormat="false" ht="12.75" hidden="false" customHeight="false" outlineLevel="0" collapsed="false">
      <c r="A31" s="209" t="s">
        <v>53</v>
      </c>
      <c r="B31" s="215" t="s">
        <v>546</v>
      </c>
      <c r="C31" s="215"/>
      <c r="D31" s="215"/>
      <c r="E31" s="211" t="s">
        <v>53</v>
      </c>
      <c r="F31" s="217" t="n">
        <f aca="false">F30+F29</f>
        <v>0</v>
      </c>
    </row>
    <row r="32" customFormat="false" ht="25.5" hidden="false" customHeight="false" outlineLevel="0" collapsed="false">
      <c r="A32" s="218" t="s">
        <v>55</v>
      </c>
      <c r="B32" s="219" t="s">
        <v>547</v>
      </c>
      <c r="C32" s="220" t="s">
        <v>55</v>
      </c>
      <c r="D32" s="221" t="n">
        <f aca="false">ROUND(F31/2,2)</f>
        <v>0</v>
      </c>
      <c r="E32" s="222"/>
      <c r="F32" s="223"/>
    </row>
    <row r="34" customFormat="false" ht="12.75" hidden="false" customHeight="false" outlineLevel="0" collapsed="false">
      <c r="A34" s="199" t="s">
        <v>548</v>
      </c>
      <c r="B34" s="199"/>
      <c r="C34" s="199"/>
      <c r="D34" s="199"/>
      <c r="E34" s="199"/>
      <c r="F34" s="199"/>
    </row>
    <row r="35" customFormat="false" ht="12.75" hidden="false" customHeight="false" outlineLevel="0" collapsed="false">
      <c r="A35" s="37" t="s">
        <v>549</v>
      </c>
      <c r="B35" s="37"/>
      <c r="C35" s="37"/>
      <c r="D35" s="37"/>
    </row>
    <row r="36" customFormat="false" ht="12.75" hidden="false" customHeight="false" outlineLevel="0" collapsed="false">
      <c r="A36" s="203" t="s">
        <v>550</v>
      </c>
      <c r="B36" s="203"/>
      <c r="C36" s="203"/>
      <c r="D36" s="203"/>
    </row>
    <row r="38" customFormat="false" ht="12.75" hidden="false" customHeight="false" outlineLevel="0" collapsed="false">
      <c r="A38" s="204" t="s">
        <v>57</v>
      </c>
      <c r="B38" s="205" t="s">
        <v>551</v>
      </c>
      <c r="C38" s="205"/>
      <c r="D38" s="205"/>
      <c r="E38" s="207" t="s">
        <v>57</v>
      </c>
      <c r="F38" s="208" t="n">
        <v>6040</v>
      </c>
    </row>
    <row r="39" customFormat="false" ht="25.5" hidden="false" customHeight="true" outlineLevel="0" collapsed="false">
      <c r="A39" s="218" t="s">
        <v>59</v>
      </c>
      <c r="B39" s="219" t="s">
        <v>552</v>
      </c>
      <c r="C39" s="219"/>
      <c r="D39" s="219"/>
      <c r="E39" s="220" t="s">
        <v>59</v>
      </c>
      <c r="F39" s="164"/>
    </row>
    <row r="40" customFormat="false" ht="12.75" hidden="false" customHeight="false" outlineLevel="0" collapsed="false">
      <c r="A40" s="224" t="s">
        <v>553</v>
      </c>
      <c r="B40" s="224"/>
      <c r="C40" s="224"/>
      <c r="D40" s="224"/>
      <c r="E40" s="225"/>
      <c r="F40" s="226"/>
      <c r="G40" s="38"/>
    </row>
    <row r="41" customFormat="false" ht="12.75" hidden="false" customHeight="false" outlineLevel="0" collapsed="false">
      <c r="A41" s="227" t="s">
        <v>554</v>
      </c>
      <c r="B41" s="227"/>
      <c r="C41" s="227"/>
      <c r="D41" s="227"/>
      <c r="E41" s="225"/>
      <c r="F41" s="226"/>
      <c r="G41" s="38"/>
    </row>
    <row r="42" customFormat="false" ht="12.75" hidden="false" customHeight="false" outlineLevel="0" collapsed="false">
      <c r="A42" s="227" t="s">
        <v>555</v>
      </c>
      <c r="B42" s="227"/>
      <c r="C42" s="227"/>
      <c r="D42" s="227"/>
      <c r="E42" s="225"/>
      <c r="F42" s="226"/>
      <c r="G42" s="38"/>
    </row>
    <row r="43" customFormat="false" ht="12.75" hidden="false" customHeight="false" outlineLevel="0" collapsed="false">
      <c r="A43" s="204" t="s">
        <v>63</v>
      </c>
      <c r="B43" s="205" t="s">
        <v>556</v>
      </c>
      <c r="C43" s="205"/>
      <c r="D43" s="205"/>
      <c r="E43" s="207" t="s">
        <v>63</v>
      </c>
      <c r="F43" s="208" t="n">
        <f aca="false">F38-F39</f>
        <v>6040</v>
      </c>
    </row>
    <row r="44" customFormat="false" ht="12.75" hidden="false" customHeight="false" outlineLevel="0" collapsed="false">
      <c r="A44" s="218" t="s">
        <v>65</v>
      </c>
      <c r="B44" s="228" t="s">
        <v>557</v>
      </c>
      <c r="C44" s="228"/>
      <c r="D44" s="228"/>
      <c r="E44" s="220" t="s">
        <v>65</v>
      </c>
      <c r="F44" s="164"/>
    </row>
  </sheetData>
  <mergeCells count="33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45" colorId="64" zoomScale="130" zoomScaleNormal="130" zoomScalePageLayoutView="100" workbookViewId="0">
      <selection pane="topLeft" activeCell="D75" activeCellId="0" sqref="D75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0.29"/>
    <col collapsed="false" customWidth="true" hidden="false" outlineLevel="0" max="3" min="3" style="0" width="4.57"/>
    <col collapsed="false" customWidth="true" hidden="false" outlineLevel="0" max="4" min="4" style="0" width="15.15"/>
    <col collapsed="false" customWidth="true" hidden="false" outlineLevel="0" max="5" min="5" style="0" width="4.29"/>
    <col collapsed="false" customWidth="true" hidden="false" outlineLevel="0" max="1025" min="6" style="0" width="8.67"/>
  </cols>
  <sheetData>
    <row r="1" customFormat="false" ht="17.1" hidden="false" customHeight="true" outlineLevel="0" collapsed="false">
      <c r="A1" s="229" t="s">
        <v>558</v>
      </c>
    </row>
    <row r="2" customFormat="false" ht="12.75" hidden="false" customHeight="false" outlineLevel="0" collapsed="false">
      <c r="A2" s="201" t="s">
        <v>559</v>
      </c>
    </row>
    <row r="3" customFormat="false" ht="12.75" hidden="false" customHeight="false" outlineLevel="0" collapsed="false">
      <c r="C3" s="230" t="s">
        <v>560</v>
      </c>
      <c r="D3" s="230"/>
      <c r="E3" s="230" t="s">
        <v>561</v>
      </c>
      <c r="F3" s="230"/>
    </row>
    <row r="4" customFormat="false" ht="12.75" hidden="false" customHeight="false" outlineLevel="0" collapsed="false">
      <c r="A4" s="231" t="s">
        <v>164</v>
      </c>
      <c r="B4" s="232" t="s">
        <v>562</v>
      </c>
      <c r="C4" s="233" t="s">
        <v>164</v>
      </c>
      <c r="D4" s="234" t="n">
        <f aca="false">W2!D6</f>
        <v>0</v>
      </c>
      <c r="E4" s="233" t="s">
        <v>164</v>
      </c>
      <c r="F4" s="234" t="n">
        <f aca="false">D4</f>
        <v>0</v>
      </c>
    </row>
    <row r="5" customFormat="false" ht="12.75" hidden="false" customHeight="false" outlineLevel="0" collapsed="false">
      <c r="A5" s="235" t="s">
        <v>329</v>
      </c>
      <c r="B5" s="236" t="s">
        <v>563</v>
      </c>
      <c r="C5" s="233" t="s">
        <v>329</v>
      </c>
      <c r="D5" s="234"/>
      <c r="E5" s="233" t="s">
        <v>329</v>
      </c>
      <c r="F5" s="234" t="n">
        <f aca="false">D5</f>
        <v>0</v>
      </c>
    </row>
    <row r="6" customFormat="false" ht="12.75" hidden="false" customHeight="false" outlineLevel="0" collapsed="false">
      <c r="A6" s="235" t="s">
        <v>172</v>
      </c>
      <c r="B6" s="236" t="s">
        <v>28</v>
      </c>
      <c r="C6" s="233" t="s">
        <v>172</v>
      </c>
      <c r="D6" s="234"/>
      <c r="E6" s="233" t="s">
        <v>172</v>
      </c>
      <c r="F6" s="234" t="n">
        <f aca="false">D6</f>
        <v>0</v>
      </c>
    </row>
    <row r="7" customFormat="false" ht="12.75" hidden="false" customHeight="false" outlineLevel="0" collapsed="false">
      <c r="A7" s="235" t="s">
        <v>174</v>
      </c>
      <c r="B7" s="236" t="s">
        <v>564</v>
      </c>
      <c r="C7" s="233" t="s">
        <v>174</v>
      </c>
      <c r="D7" s="234"/>
      <c r="E7" s="233" t="s">
        <v>174</v>
      </c>
      <c r="F7" s="234" t="n">
        <f aca="false">D7</f>
        <v>0</v>
      </c>
    </row>
    <row r="8" customFormat="false" ht="12.75" hidden="false" customHeight="false" outlineLevel="0" collapsed="false">
      <c r="A8" s="235" t="s">
        <v>176</v>
      </c>
      <c r="B8" s="236" t="s">
        <v>232</v>
      </c>
      <c r="C8" s="233" t="s">
        <v>176</v>
      </c>
      <c r="D8" s="234"/>
      <c r="E8" s="233" t="s">
        <v>176</v>
      </c>
      <c r="F8" s="234" t="n">
        <f aca="false">D8</f>
        <v>0</v>
      </c>
    </row>
    <row r="9" customFormat="false" ht="12.75" hidden="false" customHeight="false" outlineLevel="0" collapsed="false">
      <c r="A9" s="235" t="s">
        <v>178</v>
      </c>
      <c r="B9" s="236" t="s">
        <v>565</v>
      </c>
      <c r="C9" s="233" t="s">
        <v>178</v>
      </c>
      <c r="D9" s="234"/>
      <c r="E9" s="233" t="s">
        <v>178</v>
      </c>
      <c r="F9" s="234" t="n">
        <f aca="false">D9</f>
        <v>0</v>
      </c>
    </row>
    <row r="10" customFormat="false" ht="12.75" hidden="false" customHeight="false" outlineLevel="0" collapsed="false">
      <c r="A10" s="235" t="s">
        <v>40</v>
      </c>
      <c r="B10" s="236" t="s">
        <v>566</v>
      </c>
      <c r="C10" s="233" t="s">
        <v>40</v>
      </c>
      <c r="D10" s="234"/>
      <c r="E10" s="233" t="s">
        <v>40</v>
      </c>
      <c r="F10" s="234" t="n">
        <f aca="false">D10</f>
        <v>0</v>
      </c>
    </row>
    <row r="11" customFormat="false" ht="12.75" hidden="false" customHeight="false" outlineLevel="0" collapsed="false">
      <c r="A11" s="235" t="s">
        <v>42</v>
      </c>
      <c r="B11" s="236" t="s">
        <v>567</v>
      </c>
      <c r="C11" s="233" t="s">
        <v>42</v>
      </c>
      <c r="D11" s="234"/>
      <c r="E11" s="233" t="s">
        <v>42</v>
      </c>
      <c r="F11" s="234" t="n">
        <f aca="false">D11</f>
        <v>0</v>
      </c>
    </row>
    <row r="12" customFormat="false" ht="12.75" hidden="false" customHeight="false" outlineLevel="0" collapsed="false">
      <c r="A12" s="235" t="s">
        <v>44</v>
      </c>
      <c r="B12" s="236" t="s">
        <v>568</v>
      </c>
      <c r="C12" s="233" t="s">
        <v>44</v>
      </c>
      <c r="D12" s="234"/>
      <c r="E12" s="233" t="s">
        <v>44</v>
      </c>
      <c r="F12" s="234" t="n">
        <f aca="false">D12</f>
        <v>0</v>
      </c>
    </row>
    <row r="13" customFormat="false" ht="12.75" hidden="false" customHeight="false" outlineLevel="0" collapsed="false">
      <c r="A13" s="235" t="s">
        <v>46</v>
      </c>
      <c r="B13" s="236" t="s">
        <v>569</v>
      </c>
      <c r="C13" s="233" t="s">
        <v>46</v>
      </c>
      <c r="D13" s="234"/>
      <c r="E13" s="233" t="s">
        <v>46</v>
      </c>
      <c r="F13" s="234" t="n">
        <f aca="false">D13</f>
        <v>0</v>
      </c>
    </row>
    <row r="14" customFormat="false" ht="12.75" hidden="false" customHeight="false" outlineLevel="0" collapsed="false">
      <c r="A14" s="235" t="s">
        <v>48</v>
      </c>
      <c r="B14" s="236" t="s">
        <v>570</v>
      </c>
      <c r="C14" s="233" t="s">
        <v>48</v>
      </c>
      <c r="D14" s="234"/>
      <c r="E14" s="233" t="s">
        <v>48</v>
      </c>
      <c r="F14" s="234" t="n">
        <f aca="false">D14</f>
        <v>0</v>
      </c>
    </row>
    <row r="15" customFormat="false" ht="12.75" hidden="false" customHeight="false" outlineLevel="0" collapsed="false">
      <c r="A15" s="235" t="s">
        <v>53</v>
      </c>
      <c r="B15" s="236" t="s">
        <v>571</v>
      </c>
      <c r="C15" s="233" t="s">
        <v>53</v>
      </c>
      <c r="D15" s="234"/>
      <c r="E15" s="237"/>
      <c r="F15" s="238"/>
    </row>
    <row r="16" customFormat="false" ht="12.75" hidden="false" customHeight="false" outlineLevel="0" collapsed="false">
      <c r="A16" s="235" t="s">
        <v>55</v>
      </c>
      <c r="B16" s="236" t="s">
        <v>572</v>
      </c>
      <c r="C16" s="233" t="s">
        <v>55</v>
      </c>
      <c r="D16" s="234"/>
      <c r="E16" s="233" t="s">
        <v>55</v>
      </c>
      <c r="F16" s="234" t="n">
        <f aca="false">D16</f>
        <v>0</v>
      </c>
    </row>
    <row r="17" customFormat="false" ht="12.75" hidden="false" customHeight="false" outlineLevel="0" collapsed="false">
      <c r="A17" s="235" t="s">
        <v>57</v>
      </c>
      <c r="B17" s="236" t="s">
        <v>237</v>
      </c>
      <c r="C17" s="233" t="s">
        <v>57</v>
      </c>
      <c r="D17" s="234"/>
      <c r="E17" s="233" t="s">
        <v>57</v>
      </c>
      <c r="F17" s="234" t="n">
        <f aca="false">D17</f>
        <v>0</v>
      </c>
    </row>
    <row r="18" customFormat="false" ht="12.75" hidden="false" customHeight="false" outlineLevel="0" collapsed="false">
      <c r="A18" s="235" t="s">
        <v>59</v>
      </c>
      <c r="B18" s="236" t="s">
        <v>573</v>
      </c>
      <c r="C18" s="233" t="s">
        <v>59</v>
      </c>
      <c r="D18" s="234"/>
      <c r="E18" s="233" t="s">
        <v>59</v>
      </c>
      <c r="F18" s="234" t="n">
        <f aca="false">D18</f>
        <v>0</v>
      </c>
    </row>
    <row r="19" customFormat="false" ht="12.75" hidden="false" customHeight="false" outlineLevel="0" collapsed="false">
      <c r="A19" s="235" t="s">
        <v>63</v>
      </c>
      <c r="B19" s="236" t="s">
        <v>574</v>
      </c>
      <c r="C19" s="239" t="s">
        <v>63</v>
      </c>
      <c r="D19" s="240"/>
      <c r="E19" s="239" t="s">
        <v>63</v>
      </c>
      <c r="F19" s="240" t="n">
        <f aca="false">D19</f>
        <v>0</v>
      </c>
    </row>
    <row r="20" customFormat="false" ht="12.75" hidden="false" customHeight="false" outlineLevel="0" collapsed="false">
      <c r="A20" s="235" t="s">
        <v>65</v>
      </c>
      <c r="B20" s="236" t="s">
        <v>575</v>
      </c>
      <c r="C20" s="241" t="s">
        <v>65</v>
      </c>
      <c r="D20" s="242" t="n">
        <f aca="false">SUM(D4:D14)+SUM(D16:D19)</f>
        <v>0</v>
      </c>
      <c r="E20" s="241" t="s">
        <v>65</v>
      </c>
      <c r="F20" s="243" t="n">
        <f aca="false">SUM(F4:F14)+SUM(F16:F19)</f>
        <v>0</v>
      </c>
    </row>
    <row r="21" customFormat="false" ht="12.75" hidden="false" customHeight="false" outlineLevel="0" collapsed="false">
      <c r="A21" s="235" t="s">
        <v>67</v>
      </c>
      <c r="B21" s="236" t="s">
        <v>576</v>
      </c>
      <c r="C21" s="239" t="s">
        <v>67</v>
      </c>
      <c r="D21" s="244"/>
      <c r="E21" s="239" t="s">
        <v>67</v>
      </c>
      <c r="F21" s="240" t="n">
        <f aca="false">D21</f>
        <v>0</v>
      </c>
    </row>
    <row r="22" customFormat="false" ht="12.75" hidden="false" customHeight="false" outlineLevel="0" collapsed="false">
      <c r="A22" s="235" t="s">
        <v>69</v>
      </c>
      <c r="B22" s="236" t="s">
        <v>577</v>
      </c>
      <c r="C22" s="241" t="s">
        <v>69</v>
      </c>
      <c r="D22" s="242" t="n">
        <f aca="false">D20-D21</f>
        <v>0</v>
      </c>
      <c r="E22" s="241" t="s">
        <v>69</v>
      </c>
      <c r="F22" s="243" t="n">
        <f aca="false">F20-F21</f>
        <v>0</v>
      </c>
    </row>
    <row r="23" customFormat="false" ht="12.75" hidden="false" customHeight="false" outlineLevel="0" collapsed="false">
      <c r="A23" s="235" t="s">
        <v>294</v>
      </c>
      <c r="B23" s="236" t="s">
        <v>578</v>
      </c>
      <c r="C23" s="245" t="s">
        <v>294</v>
      </c>
      <c r="D23" s="246" t="n">
        <f aca="false">D22</f>
        <v>0</v>
      </c>
      <c r="E23" s="245" t="s">
        <v>294</v>
      </c>
      <c r="F23" s="247" t="n">
        <f aca="false">F22</f>
        <v>0</v>
      </c>
    </row>
    <row r="24" customFormat="false" ht="12.75" hidden="false" customHeight="false" outlineLevel="0" collapsed="false">
      <c r="A24" s="235" t="s">
        <v>71</v>
      </c>
      <c r="B24" s="236" t="s">
        <v>579</v>
      </c>
      <c r="C24" s="233" t="s">
        <v>71</v>
      </c>
      <c r="D24" s="248"/>
      <c r="E24" s="233" t="s">
        <v>71</v>
      </c>
      <c r="F24" s="234" t="n">
        <f aca="false">D24</f>
        <v>0</v>
      </c>
    </row>
    <row r="25" customFormat="false" ht="12.75" hidden="false" customHeight="false" outlineLevel="0" collapsed="false">
      <c r="A25" s="235" t="s">
        <v>73</v>
      </c>
      <c r="B25" s="236" t="s">
        <v>580</v>
      </c>
      <c r="C25" s="233" t="s">
        <v>73</v>
      </c>
      <c r="D25" s="248"/>
      <c r="E25" s="233" t="s">
        <v>73</v>
      </c>
      <c r="F25" s="234" t="n">
        <f aca="false">D25</f>
        <v>0</v>
      </c>
    </row>
    <row r="26" customFormat="false" ht="12.75" hidden="false" customHeight="false" outlineLevel="0" collapsed="false">
      <c r="A26" s="235" t="s">
        <v>75</v>
      </c>
      <c r="B26" s="236" t="s">
        <v>581</v>
      </c>
      <c r="C26" s="239" t="s">
        <v>75</v>
      </c>
      <c r="D26" s="244"/>
      <c r="E26" s="239" t="s">
        <v>75</v>
      </c>
      <c r="F26" s="240" t="n">
        <f aca="false">D26</f>
        <v>0</v>
      </c>
    </row>
    <row r="27" customFormat="false" ht="12.75" hidden="false" customHeight="false" outlineLevel="0" collapsed="false">
      <c r="A27" s="235" t="s">
        <v>77</v>
      </c>
      <c r="B27" s="236" t="s">
        <v>582</v>
      </c>
      <c r="C27" s="241" t="s">
        <v>77</v>
      </c>
      <c r="D27" s="242" t="n">
        <f aca="false">SUM(D23:D26)</f>
        <v>0</v>
      </c>
      <c r="E27" s="241" t="s">
        <v>77</v>
      </c>
      <c r="F27" s="243" t="n">
        <f aca="false">SUM(F23:F26)</f>
        <v>0</v>
      </c>
    </row>
    <row r="28" customFormat="false" ht="12.75" hidden="false" customHeight="false" outlineLevel="0" collapsed="false">
      <c r="A28" s="235" t="s">
        <v>79</v>
      </c>
      <c r="B28" s="236" t="s">
        <v>583</v>
      </c>
      <c r="C28" s="233" t="s">
        <v>79</v>
      </c>
      <c r="D28" s="248" t="n">
        <f aca="false">D7</f>
        <v>0</v>
      </c>
      <c r="E28" s="233" t="s">
        <v>79</v>
      </c>
      <c r="F28" s="234" t="n">
        <f aca="false">F7</f>
        <v>0</v>
      </c>
    </row>
    <row r="29" customFormat="false" ht="12.75" hidden="false" customHeight="false" outlineLevel="0" collapsed="false">
      <c r="A29" s="235" t="s">
        <v>221</v>
      </c>
      <c r="B29" s="236" t="s">
        <v>584</v>
      </c>
      <c r="C29" s="233" t="s">
        <v>221</v>
      </c>
      <c r="D29" s="248"/>
      <c r="E29" s="233" t="s">
        <v>221</v>
      </c>
      <c r="F29" s="234" t="n">
        <f aca="false">D29</f>
        <v>0</v>
      </c>
    </row>
    <row r="30" customFormat="false" ht="12.75" hidden="false" customHeight="false" outlineLevel="0" collapsed="false">
      <c r="A30" s="235" t="s">
        <v>90</v>
      </c>
      <c r="B30" s="236" t="s">
        <v>585</v>
      </c>
      <c r="C30" s="233" t="s">
        <v>90</v>
      </c>
      <c r="D30" s="248"/>
      <c r="E30" s="233" t="s">
        <v>90</v>
      </c>
      <c r="F30" s="234" t="n">
        <f aca="false">D30</f>
        <v>0</v>
      </c>
    </row>
    <row r="31" customFormat="false" ht="12.75" hidden="false" customHeight="false" outlineLevel="0" collapsed="false">
      <c r="A31" s="235" t="s">
        <v>92</v>
      </c>
      <c r="B31" s="236" t="s">
        <v>586</v>
      </c>
      <c r="C31" s="233" t="s">
        <v>92</v>
      </c>
      <c r="D31" s="248"/>
      <c r="E31" s="233" t="s">
        <v>92</v>
      </c>
      <c r="F31" s="234" t="n">
        <f aca="false">D31</f>
        <v>0</v>
      </c>
    </row>
    <row r="32" customFormat="false" ht="12.75" hidden="false" customHeight="false" outlineLevel="0" collapsed="false">
      <c r="A32" s="235" t="s">
        <v>94</v>
      </c>
      <c r="B32" s="236" t="s">
        <v>587</v>
      </c>
      <c r="C32" s="233" t="s">
        <v>94</v>
      </c>
      <c r="D32" s="248"/>
      <c r="E32" s="233" t="s">
        <v>94</v>
      </c>
      <c r="F32" s="234" t="n">
        <f aca="false">D32</f>
        <v>0</v>
      </c>
    </row>
    <row r="33" customFormat="false" ht="12.75" hidden="false" customHeight="false" outlineLevel="0" collapsed="false">
      <c r="A33" s="235" t="s">
        <v>96</v>
      </c>
      <c r="B33" s="236" t="s">
        <v>588</v>
      </c>
      <c r="C33" s="239" t="s">
        <v>96</v>
      </c>
      <c r="D33" s="244"/>
      <c r="E33" s="239" t="s">
        <v>96</v>
      </c>
      <c r="F33" s="240" t="n">
        <f aca="false">D33</f>
        <v>0</v>
      </c>
    </row>
    <row r="34" customFormat="false" ht="12.75" hidden="false" customHeight="false" outlineLevel="0" collapsed="false">
      <c r="A34" s="235" t="s">
        <v>98</v>
      </c>
      <c r="B34" s="236" t="s">
        <v>589</v>
      </c>
      <c r="C34" s="249" t="s">
        <v>98</v>
      </c>
      <c r="D34" s="250" t="n">
        <f aca="false">SUM(D28:D33)</f>
        <v>0</v>
      </c>
      <c r="E34" s="249" t="s">
        <v>98</v>
      </c>
      <c r="F34" s="251" t="n">
        <f aca="false">SUM(F28:F33)</f>
        <v>0</v>
      </c>
    </row>
    <row r="35" customFormat="false" ht="12.75" hidden="false" customHeight="false" outlineLevel="0" collapsed="false">
      <c r="A35" s="235" t="s">
        <v>100</v>
      </c>
      <c r="B35" s="236" t="s">
        <v>590</v>
      </c>
      <c r="C35" s="241" t="s">
        <v>100</v>
      </c>
      <c r="D35" s="242" t="n">
        <f aca="false">D27-D34</f>
        <v>0</v>
      </c>
      <c r="E35" s="241" t="s">
        <v>100</v>
      </c>
      <c r="F35" s="243" t="n">
        <f aca="false">F27-F34</f>
        <v>0</v>
      </c>
    </row>
    <row r="36" customFormat="false" ht="12.75" hidden="false" customHeight="false" outlineLevel="0" collapsed="false">
      <c r="A36" s="235" t="s">
        <v>102</v>
      </c>
      <c r="B36" s="236" t="s">
        <v>591</v>
      </c>
      <c r="C36" s="236"/>
      <c r="D36" s="236"/>
      <c r="E36" s="233" t="s">
        <v>102</v>
      </c>
      <c r="F36" s="234" t="n">
        <f aca="false">D35</f>
        <v>0</v>
      </c>
    </row>
    <row r="37" customFormat="false" ht="12.75" hidden="false" customHeight="false" outlineLevel="0" collapsed="false">
      <c r="A37" s="235" t="s">
        <v>104</v>
      </c>
      <c r="B37" s="236" t="s">
        <v>592</v>
      </c>
      <c r="C37" s="236"/>
      <c r="D37" s="236"/>
      <c r="E37" s="239" t="s">
        <v>104</v>
      </c>
      <c r="F37" s="240"/>
    </row>
    <row r="38" customFormat="false" ht="12.75" hidden="false" customHeight="false" outlineLevel="0" collapsed="false">
      <c r="A38" s="235" t="s">
        <v>107</v>
      </c>
      <c r="B38" s="236" t="s">
        <v>593</v>
      </c>
      <c r="C38" s="236"/>
      <c r="D38" s="236"/>
      <c r="E38" s="241" t="s">
        <v>107</v>
      </c>
      <c r="F38" s="243" t="n">
        <f aca="false">F36-F37</f>
        <v>0</v>
      </c>
    </row>
    <row r="39" customFormat="false" ht="12.75" hidden="false" customHeight="false" outlineLevel="0" collapsed="false">
      <c r="A39" s="235" t="s">
        <v>497</v>
      </c>
      <c r="B39" s="236" t="s">
        <v>594</v>
      </c>
      <c r="C39" s="236"/>
      <c r="D39" s="236"/>
      <c r="E39" s="239" t="s">
        <v>497</v>
      </c>
      <c r="F39" s="240"/>
    </row>
    <row r="40" customFormat="false" ht="12.75" hidden="false" customHeight="false" outlineLevel="0" collapsed="false">
      <c r="A40" s="252" t="s">
        <v>111</v>
      </c>
      <c r="B40" s="253" t="s">
        <v>595</v>
      </c>
      <c r="C40" s="253"/>
      <c r="D40" s="253"/>
      <c r="E40" s="241" t="s">
        <v>111</v>
      </c>
      <c r="F40" s="243" t="n">
        <f aca="false">F38-F39</f>
        <v>0</v>
      </c>
    </row>
    <row r="42" customFormat="false" ht="12.75" hidden="false" customHeight="false" outlineLevel="0" collapsed="false">
      <c r="A42" s="254" t="s">
        <v>596</v>
      </c>
      <c r="B42" s="254"/>
      <c r="C42" s="254"/>
      <c r="D42" s="254"/>
      <c r="E42" s="254"/>
      <c r="F42" s="254"/>
    </row>
    <row r="43" customFormat="false" ht="12.75" hidden="false" customHeight="false" outlineLevel="0" collapsed="false">
      <c r="A43" s="235" t="s">
        <v>114</v>
      </c>
      <c r="B43" s="236" t="s">
        <v>597</v>
      </c>
      <c r="C43" s="236"/>
      <c r="D43" s="236"/>
      <c r="E43" s="233" t="s">
        <v>114</v>
      </c>
      <c r="F43" s="234" t="n">
        <f aca="false">F40</f>
        <v>0</v>
      </c>
    </row>
    <row r="44" customFormat="false" ht="12.75" hidden="false" customHeight="false" outlineLevel="0" collapsed="false">
      <c r="A44" s="235" t="s">
        <v>116</v>
      </c>
      <c r="B44" s="236" t="s">
        <v>598</v>
      </c>
      <c r="C44" s="236"/>
      <c r="D44" s="236"/>
      <c r="E44" s="233" t="s">
        <v>116</v>
      </c>
      <c r="F44" s="234"/>
    </row>
    <row r="45" customFormat="false" ht="12.75" hidden="false" customHeight="false" outlineLevel="0" collapsed="false">
      <c r="A45" s="235" t="s">
        <v>502</v>
      </c>
      <c r="B45" s="236" t="s">
        <v>599</v>
      </c>
      <c r="C45" s="236"/>
      <c r="D45" s="236"/>
      <c r="E45" s="239" t="s">
        <v>502</v>
      </c>
      <c r="F45" s="240"/>
    </row>
    <row r="46" customFormat="false" ht="12.75" hidden="false" customHeight="false" outlineLevel="0" collapsed="false">
      <c r="A46" s="235" t="s">
        <v>504</v>
      </c>
      <c r="B46" s="236" t="s">
        <v>600</v>
      </c>
      <c r="C46" s="236"/>
      <c r="D46" s="236"/>
      <c r="E46" s="241" t="s">
        <v>504</v>
      </c>
      <c r="F46" s="243" t="n">
        <f aca="false">IF(F44 &gt; F45,F44-F45,0)</f>
        <v>0</v>
      </c>
    </row>
    <row r="47" customFormat="false" ht="12.75" hidden="false" customHeight="false" outlineLevel="0" collapsed="false">
      <c r="A47" s="235" t="s">
        <v>506</v>
      </c>
      <c r="B47" s="236" t="s">
        <v>601</v>
      </c>
      <c r="C47" s="236"/>
      <c r="D47" s="236"/>
      <c r="E47" s="239" t="s">
        <v>506</v>
      </c>
      <c r="F47" s="240"/>
    </row>
    <row r="48" customFormat="false" ht="12.75" hidden="false" customHeight="false" outlineLevel="0" collapsed="false">
      <c r="A48" s="235" t="s">
        <v>508</v>
      </c>
      <c r="B48" s="236" t="s">
        <v>602</v>
      </c>
      <c r="C48" s="236"/>
      <c r="D48" s="236"/>
      <c r="E48" s="241" t="s">
        <v>508</v>
      </c>
      <c r="F48" s="243" t="n">
        <f aca="false">F46-F47</f>
        <v>0</v>
      </c>
    </row>
    <row r="49" customFormat="false" ht="12.75" hidden="false" customHeight="false" outlineLevel="0" collapsed="false">
      <c r="A49" s="235" t="s">
        <v>603</v>
      </c>
      <c r="B49" s="236" t="s">
        <v>604</v>
      </c>
      <c r="C49" s="236"/>
      <c r="D49" s="236"/>
      <c r="E49" s="239" t="s">
        <v>603</v>
      </c>
      <c r="F49" s="240"/>
    </row>
    <row r="50" customFormat="false" ht="12.75" hidden="false" customHeight="false" outlineLevel="0" collapsed="false">
      <c r="A50" s="235" t="s">
        <v>605</v>
      </c>
      <c r="B50" s="236" t="s">
        <v>606</v>
      </c>
      <c r="C50" s="236"/>
      <c r="D50" s="236"/>
      <c r="E50" s="241" t="s">
        <v>605</v>
      </c>
      <c r="F50" s="243" t="n">
        <f aca="false">IF(F48&gt;F49,F48-F49,0)</f>
        <v>0</v>
      </c>
    </row>
    <row r="51" customFormat="false" ht="12.75" hidden="false" customHeight="false" outlineLevel="0" collapsed="false">
      <c r="A51" s="255"/>
      <c r="B51" s="236" t="s">
        <v>607</v>
      </c>
      <c r="C51" s="236"/>
      <c r="D51" s="256" t="n">
        <f aca="false">F35</f>
        <v>0</v>
      </c>
      <c r="E51" s="236"/>
      <c r="F51" s="257"/>
    </row>
    <row r="52" customFormat="false" ht="12.75" hidden="false" customHeight="false" outlineLevel="0" collapsed="false">
      <c r="A52" s="235"/>
      <c r="B52" s="236" t="s">
        <v>608</v>
      </c>
      <c r="C52" s="236"/>
      <c r="D52" s="256" t="n">
        <f aca="false">D35</f>
        <v>0</v>
      </c>
      <c r="E52" s="236"/>
      <c r="F52" s="257"/>
    </row>
    <row r="53" customFormat="false" ht="12.75" hidden="false" customHeight="false" outlineLevel="0" collapsed="false">
      <c r="A53" s="235" t="s">
        <v>609</v>
      </c>
      <c r="B53" s="236" t="s">
        <v>610</v>
      </c>
      <c r="C53" s="236"/>
      <c r="D53" s="236"/>
      <c r="E53" s="239" t="s">
        <v>609</v>
      </c>
      <c r="F53" s="258" t="n">
        <f aca="false">ROUND(IF(D52&lt;&gt;0,D51/D52,0),4)</f>
        <v>0</v>
      </c>
    </row>
    <row r="54" customFormat="false" ht="12.75" hidden="false" customHeight="false" outlineLevel="0" collapsed="false">
      <c r="A54" s="235" t="s">
        <v>611</v>
      </c>
      <c r="B54" s="236" t="s">
        <v>612</v>
      </c>
      <c r="C54" s="236"/>
      <c r="D54" s="236"/>
      <c r="E54" s="241" t="s">
        <v>611</v>
      </c>
      <c r="F54" s="243" t="n">
        <f aca="false">ROUND(F50*F53,0)</f>
        <v>0</v>
      </c>
    </row>
    <row r="55" customFormat="false" ht="12.75" hidden="false" customHeight="false" outlineLevel="0" collapsed="false">
      <c r="A55" s="235" t="s">
        <v>613</v>
      </c>
      <c r="B55" s="236" t="s">
        <v>614</v>
      </c>
      <c r="C55" s="236"/>
      <c r="D55" s="236"/>
      <c r="E55" s="239" t="s">
        <v>613</v>
      </c>
      <c r="F55" s="240"/>
    </row>
    <row r="56" customFormat="false" ht="12.75" hidden="false" customHeight="false" outlineLevel="0" collapsed="false">
      <c r="A56" s="235" t="s">
        <v>515</v>
      </c>
      <c r="B56" s="236" t="s">
        <v>615</v>
      </c>
      <c r="C56" s="236"/>
      <c r="D56" s="236"/>
      <c r="E56" s="241" t="s">
        <v>515</v>
      </c>
      <c r="F56" s="243" t="n">
        <f aca="false">IF(F54&gt;F55,F54-F55,0)</f>
        <v>0</v>
      </c>
    </row>
    <row r="57" customFormat="false" ht="12.75" hidden="false" customHeight="false" outlineLevel="0" collapsed="false">
      <c r="A57" s="235" t="s">
        <v>616</v>
      </c>
      <c r="B57" s="236" t="s">
        <v>617</v>
      </c>
      <c r="C57" s="236"/>
      <c r="D57" s="236"/>
      <c r="E57" s="239" t="s">
        <v>616</v>
      </c>
      <c r="F57" s="240"/>
    </row>
    <row r="58" customFormat="false" ht="12.75" hidden="false" customHeight="false" outlineLevel="0" collapsed="false">
      <c r="A58" s="235" t="s">
        <v>618</v>
      </c>
      <c r="B58" s="236" t="s">
        <v>619</v>
      </c>
      <c r="C58" s="236"/>
      <c r="D58" s="236"/>
      <c r="E58" s="241" t="s">
        <v>618</v>
      </c>
      <c r="F58" s="259" t="n">
        <f aca="false">F56+F57</f>
        <v>0</v>
      </c>
    </row>
    <row r="59" customFormat="false" ht="12.75" hidden="false" customHeight="false" outlineLevel="0" collapsed="false">
      <c r="A59" s="235" t="s">
        <v>620</v>
      </c>
      <c r="B59" s="236" t="s">
        <v>621</v>
      </c>
      <c r="C59" s="233" t="s">
        <v>620</v>
      </c>
      <c r="D59" s="234"/>
      <c r="E59" s="236"/>
      <c r="F59" s="257"/>
    </row>
    <row r="60" customFormat="false" ht="12.75" hidden="false" customHeight="false" outlineLevel="0" collapsed="false">
      <c r="A60" s="235" t="s">
        <v>622</v>
      </c>
      <c r="B60" s="236" t="s">
        <v>623</v>
      </c>
      <c r="C60" s="239" t="s">
        <v>622</v>
      </c>
      <c r="D60" s="240"/>
      <c r="E60" s="236"/>
      <c r="F60" s="257"/>
    </row>
    <row r="61" customFormat="false" ht="12.75" hidden="false" customHeight="false" outlineLevel="0" collapsed="false">
      <c r="A61" s="235" t="s">
        <v>624</v>
      </c>
      <c r="B61" s="236" t="s">
        <v>625</v>
      </c>
      <c r="C61" s="241" t="s">
        <v>624</v>
      </c>
      <c r="D61" s="243" t="n">
        <f aca="false">D59-D60</f>
        <v>0</v>
      </c>
      <c r="E61" s="236"/>
      <c r="F61" s="257"/>
    </row>
    <row r="62" customFormat="false" ht="12.75" hidden="false" customHeight="false" outlineLevel="0" collapsed="false">
      <c r="A62" s="235" t="s">
        <v>626</v>
      </c>
      <c r="B62" s="236" t="s">
        <v>627</v>
      </c>
      <c r="C62" s="233" t="s">
        <v>626</v>
      </c>
      <c r="D62" s="234"/>
      <c r="E62" s="236"/>
      <c r="F62" s="257"/>
    </row>
    <row r="63" customFormat="false" ht="12.75" hidden="false" customHeight="false" outlineLevel="0" collapsed="false">
      <c r="A63" s="235" t="s">
        <v>628</v>
      </c>
      <c r="B63" s="236" t="s">
        <v>629</v>
      </c>
      <c r="C63" s="233" t="s">
        <v>628</v>
      </c>
      <c r="D63" s="234"/>
      <c r="E63" s="236"/>
      <c r="F63" s="257"/>
    </row>
    <row r="64" customFormat="false" ht="12.75" hidden="false" customHeight="false" outlineLevel="0" collapsed="false">
      <c r="A64" s="235" t="s">
        <v>630</v>
      </c>
      <c r="B64" s="236" t="s">
        <v>631</v>
      </c>
      <c r="C64" s="233" t="s">
        <v>630</v>
      </c>
      <c r="D64" s="234"/>
      <c r="E64" s="236"/>
      <c r="F64" s="257"/>
    </row>
    <row r="65" customFormat="false" ht="12.75" hidden="false" customHeight="false" outlineLevel="0" collapsed="false">
      <c r="A65" s="235" t="s">
        <v>632</v>
      </c>
      <c r="B65" s="236" t="s">
        <v>633</v>
      </c>
      <c r="C65" s="239" t="s">
        <v>632</v>
      </c>
      <c r="D65" s="240"/>
      <c r="E65" s="236"/>
      <c r="F65" s="257"/>
    </row>
    <row r="66" customFormat="false" ht="12.75" hidden="false" customHeight="false" outlineLevel="0" collapsed="false">
      <c r="A66" s="235" t="s">
        <v>634</v>
      </c>
      <c r="B66" s="236" t="s">
        <v>635</v>
      </c>
      <c r="C66" s="236"/>
      <c r="D66" s="236"/>
      <c r="E66" s="233" t="s">
        <v>634</v>
      </c>
      <c r="F66" s="234" t="n">
        <f aca="false">D61+D64+D65</f>
        <v>0</v>
      </c>
    </row>
    <row r="67" customFormat="false" ht="12.75" hidden="false" customHeight="false" outlineLevel="0" collapsed="false">
      <c r="A67" s="235" t="s">
        <v>636</v>
      </c>
      <c r="B67" s="236" t="s">
        <v>637</v>
      </c>
      <c r="C67" s="236"/>
      <c r="D67" s="236"/>
      <c r="E67" s="233" t="s">
        <v>636</v>
      </c>
      <c r="F67" s="234"/>
    </row>
    <row r="68" customFormat="false" ht="12.75" hidden="false" customHeight="false" outlineLevel="0" collapsed="false">
      <c r="A68" s="235" t="s">
        <v>638</v>
      </c>
      <c r="B68" s="236" t="s">
        <v>639</v>
      </c>
      <c r="C68" s="236"/>
      <c r="D68" s="236"/>
      <c r="E68" s="233" t="s">
        <v>638</v>
      </c>
      <c r="F68" s="234"/>
    </row>
    <row r="69" customFormat="false" ht="12.75" hidden="false" customHeight="false" outlineLevel="0" collapsed="false">
      <c r="A69" s="260" t="s">
        <v>640</v>
      </c>
      <c r="B69" s="261" t="s">
        <v>641</v>
      </c>
      <c r="C69" s="261"/>
      <c r="D69" s="261"/>
      <c r="E69" s="262" t="s">
        <v>640</v>
      </c>
      <c r="F69" s="263" t="n">
        <f aca="false">F58+F66+F67+F68</f>
        <v>0</v>
      </c>
    </row>
    <row r="70" customFormat="false" ht="12.75" hidden="false" customHeight="false" outlineLevel="0" collapsed="false">
      <c r="A70" s="235" t="s">
        <v>642</v>
      </c>
      <c r="B70" s="236" t="s">
        <v>643</v>
      </c>
      <c r="C70" s="236"/>
      <c r="D70" s="236"/>
      <c r="E70" s="241" t="s">
        <v>642</v>
      </c>
      <c r="F70" s="243" t="n">
        <f aca="false">F69</f>
        <v>0</v>
      </c>
    </row>
    <row r="71" customFormat="false" ht="12.75" hidden="false" customHeight="false" outlineLevel="0" collapsed="false">
      <c r="A71" s="235" t="s">
        <v>644</v>
      </c>
      <c r="B71" s="236" t="s">
        <v>645</v>
      </c>
      <c r="C71" s="233" t="s">
        <v>644</v>
      </c>
      <c r="D71" s="234"/>
      <c r="E71" s="236"/>
      <c r="F71" s="257"/>
    </row>
    <row r="72" customFormat="false" ht="12.75" hidden="false" customHeight="false" outlineLevel="0" collapsed="false">
      <c r="A72" s="235" t="s">
        <v>646</v>
      </c>
      <c r="B72" s="236" t="s">
        <v>647</v>
      </c>
      <c r="C72" s="233" t="s">
        <v>646</v>
      </c>
      <c r="D72" s="234"/>
      <c r="E72" s="236"/>
      <c r="F72" s="257"/>
    </row>
    <row r="73" customFormat="false" ht="12.75" hidden="false" customHeight="false" outlineLevel="0" collapsed="false">
      <c r="A73" s="235" t="s">
        <v>648</v>
      </c>
      <c r="B73" s="236" t="s">
        <v>649</v>
      </c>
      <c r="C73" s="233" t="s">
        <v>648</v>
      </c>
      <c r="D73" s="234"/>
      <c r="E73" s="236"/>
      <c r="F73" s="257"/>
    </row>
    <row r="74" customFormat="false" ht="12.75" hidden="false" customHeight="false" outlineLevel="0" collapsed="false">
      <c r="A74" s="235" t="s">
        <v>650</v>
      </c>
      <c r="B74" s="236" t="s">
        <v>651</v>
      </c>
      <c r="C74" s="233" t="s">
        <v>650</v>
      </c>
      <c r="D74" s="234" t="n">
        <f aca="false">W2!D25</f>
        <v>0</v>
      </c>
      <c r="E74" s="236"/>
      <c r="F74" s="257"/>
    </row>
    <row r="75" customFormat="false" ht="12.75" hidden="false" customHeight="false" outlineLevel="0" collapsed="false">
      <c r="A75" s="235" t="s">
        <v>652</v>
      </c>
      <c r="B75" s="236" t="s">
        <v>653</v>
      </c>
      <c r="C75" s="233" t="s">
        <v>652</v>
      </c>
      <c r="D75" s="234"/>
      <c r="E75" s="236"/>
      <c r="F75" s="257"/>
    </row>
    <row r="76" customFormat="false" ht="12.75" hidden="false" customHeight="false" outlineLevel="0" collapsed="false">
      <c r="A76" s="235" t="s">
        <v>654</v>
      </c>
      <c r="B76" s="236" t="s">
        <v>655</v>
      </c>
      <c r="C76" s="233" t="s">
        <v>654</v>
      </c>
      <c r="D76" s="234"/>
      <c r="E76" s="236"/>
      <c r="F76" s="257"/>
    </row>
    <row r="77" customFormat="false" ht="12.75" hidden="false" customHeight="false" outlineLevel="0" collapsed="false">
      <c r="A77" s="235" t="s">
        <v>656</v>
      </c>
      <c r="B77" s="236" t="s">
        <v>657</v>
      </c>
      <c r="C77" s="239" t="s">
        <v>656</v>
      </c>
      <c r="D77" s="240"/>
      <c r="E77" s="236"/>
      <c r="F77" s="257"/>
    </row>
    <row r="78" customFormat="false" ht="12.75" hidden="false" customHeight="false" outlineLevel="0" collapsed="false">
      <c r="A78" s="235" t="s">
        <v>658</v>
      </c>
      <c r="B78" s="264" t="s">
        <v>659</v>
      </c>
      <c r="C78" s="236"/>
      <c r="D78" s="236"/>
      <c r="E78" s="239" t="s">
        <v>658</v>
      </c>
      <c r="F78" s="240" t="n">
        <f aca="false">SUM(D71:D77)</f>
        <v>0</v>
      </c>
    </row>
    <row r="79" customFormat="false" ht="12.75" hidden="false" customHeight="false" outlineLevel="0" collapsed="false">
      <c r="A79" s="235" t="s">
        <v>660</v>
      </c>
      <c r="B79" s="236" t="s">
        <v>661</v>
      </c>
      <c r="C79" s="236"/>
      <c r="D79" s="236"/>
      <c r="E79" s="239" t="s">
        <v>660</v>
      </c>
      <c r="F79" s="240" t="n">
        <f aca="false">IF(F78&gt;F70,F78-F70,0)</f>
        <v>0</v>
      </c>
    </row>
    <row r="80" customFormat="false" ht="12.75" hidden="false" customHeight="false" outlineLevel="0" collapsed="false">
      <c r="A80" s="235" t="s">
        <v>662</v>
      </c>
      <c r="B80" s="236" t="s">
        <v>663</v>
      </c>
      <c r="C80" s="236"/>
      <c r="D80" s="236"/>
      <c r="E80" s="241" t="s">
        <v>662</v>
      </c>
      <c r="F80" s="243" t="n">
        <f aca="false">F79-D83</f>
        <v>0</v>
      </c>
    </row>
    <row r="81" customFormat="false" ht="12.75" hidden="false" customHeight="false" outlineLevel="0" collapsed="false">
      <c r="A81" s="235" t="s">
        <v>664</v>
      </c>
      <c r="B81" s="236" t="s">
        <v>665</v>
      </c>
      <c r="C81" s="236"/>
      <c r="D81" s="236"/>
      <c r="E81" s="239" t="s">
        <v>664</v>
      </c>
      <c r="F81" s="240"/>
    </row>
    <row r="82" customFormat="false" ht="12.75" hidden="false" customHeight="false" outlineLevel="0" collapsed="false">
      <c r="A82" s="235" t="s">
        <v>666</v>
      </c>
      <c r="B82" s="236" t="s">
        <v>667</v>
      </c>
      <c r="C82" s="236"/>
      <c r="D82" s="236"/>
      <c r="E82" s="241" t="s">
        <v>666</v>
      </c>
      <c r="F82" s="243" t="n">
        <f aca="false">F80-F81</f>
        <v>0</v>
      </c>
    </row>
    <row r="83" customFormat="false" ht="12.75" hidden="false" customHeight="false" outlineLevel="0" collapsed="false">
      <c r="A83" s="235" t="s">
        <v>668</v>
      </c>
      <c r="B83" s="236" t="s">
        <v>669</v>
      </c>
      <c r="C83" s="233" t="s">
        <v>668</v>
      </c>
      <c r="D83" s="234"/>
      <c r="E83" s="236"/>
      <c r="F83" s="257"/>
    </row>
    <row r="84" customFormat="false" ht="12.75" hidden="false" customHeight="false" outlineLevel="0" collapsed="false">
      <c r="A84" s="235" t="s">
        <v>670</v>
      </c>
      <c r="B84" s="236" t="s">
        <v>671</v>
      </c>
      <c r="C84" s="236"/>
      <c r="D84" s="236"/>
      <c r="E84" s="233" t="s">
        <v>670</v>
      </c>
      <c r="F84" s="234" t="n">
        <f aca="false">MAX(F70-F78,0)</f>
        <v>0</v>
      </c>
    </row>
    <row r="85" customFormat="false" ht="12.75" hidden="false" customHeight="false" outlineLevel="0" collapsed="false">
      <c r="A85" s="235" t="s">
        <v>672</v>
      </c>
      <c r="B85" s="236" t="s">
        <v>673</v>
      </c>
      <c r="C85" s="233" t="s">
        <v>672</v>
      </c>
      <c r="D85" s="234"/>
      <c r="E85" s="236"/>
      <c r="F85" s="257"/>
    </row>
    <row r="86" customFormat="false" ht="12.75" hidden="false" customHeight="false" outlineLevel="0" collapsed="false">
      <c r="A86" s="252" t="s">
        <v>674</v>
      </c>
      <c r="B86" s="253" t="s">
        <v>675</v>
      </c>
      <c r="C86" s="233" t="s">
        <v>674</v>
      </c>
      <c r="D86" s="234"/>
      <c r="E86" s="253"/>
      <c r="F86" s="265"/>
    </row>
  </sheetData>
  <mergeCells count="1">
    <mergeCell ref="A42:F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2023-03-08T12:38:04Z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